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Mutual Fund\compliance\Compliance\Reports\1 - SEBI\31_Monthly Portfolio Disclosure\2019\6. June\"/>
    </mc:Choice>
  </mc:AlternateContent>
  <bookViews>
    <workbookView xWindow="120" yWindow="60" windowWidth="7455" windowHeight="6855" firstSheet="5" activeTab="13"/>
  </bookViews>
  <sheets>
    <sheet name="Index" sheetId="31" r:id="rId1"/>
    <sheet name="EDACBF" sheetId="1" r:id="rId2"/>
    <sheet name="EDBPDF" sheetId="2" r:id="rId3"/>
    <sheet name="EDCDOF" sheetId="3" r:id="rId4"/>
    <sheet name="EDGSEC" sheetId="4" r:id="rId5"/>
    <sheet name="EDSTIF" sheetId="5" r:id="rId6"/>
    <sheet name="EDTREF" sheetId="6" r:id="rId7"/>
    <sheet name="EEARBF" sheetId="7" r:id="rId8"/>
    <sheet name="EEARFD" sheetId="8" r:id="rId9"/>
    <sheet name="EEDGEF" sheetId="9" r:id="rId10"/>
    <sheet name="EEECRF" sheetId="10" r:id="rId11"/>
    <sheet name="EEELSS" sheetId="11" r:id="rId12"/>
    <sheet name="EEEQTF" sheetId="12" r:id="rId13"/>
    <sheet name="EEESCF" sheetId="13" r:id="rId14"/>
    <sheet name="EEESSF" sheetId="14" r:id="rId15"/>
    <sheet name="EEMOF1" sheetId="15" r:id="rId16"/>
    <sheet name="EENF50" sheetId="16" r:id="rId17"/>
    <sheet name="EENFBA" sheetId="17" r:id="rId18"/>
    <sheet name="EENQ30" sheetId="18" r:id="rId19"/>
    <sheet name="EEPRUA" sheetId="19" r:id="rId20"/>
    <sheet name="EESMCF" sheetId="20" r:id="rId21"/>
    <sheet name="EETAXF" sheetId="21" r:id="rId22"/>
    <sheet name="EFMS41" sheetId="22" r:id="rId23"/>
    <sheet name="EFMS49" sheetId="23" r:id="rId24"/>
    <sheet name="EFMS55" sheetId="24" r:id="rId25"/>
    <sheet name="ELLIQF" sheetId="25" r:id="rId26"/>
    <sheet name="EOASEF" sheetId="26" r:id="rId27"/>
    <sheet name="EOCHIF" sheetId="27" r:id="rId28"/>
    <sheet name="EOEDOF" sheetId="28" r:id="rId29"/>
    <sheet name="EOEMOP" sheetId="29" r:id="rId30"/>
    <sheet name="EOUSEF" sheetId="30" r:id="rId31"/>
  </sheets>
  <definedNames>
    <definedName name="_xlnm._FilterDatabase" localSheetId="1" hidden="1">EDACBF!$A$5:$P$45</definedName>
    <definedName name="_xlnm._FilterDatabase" localSheetId="2" hidden="1">EDBPDF!$A$5:$P$41</definedName>
    <definedName name="_xlnm._FilterDatabase" localSheetId="3" hidden="1">EDCDOF!$A$5:$P$39</definedName>
    <definedName name="_xlnm._FilterDatabase" localSheetId="4" hidden="1">EDGSEC!$A$5:$P$37</definedName>
    <definedName name="_xlnm._FilterDatabase" localSheetId="5" hidden="1">EDSTIF!$A$5:$P$38</definedName>
    <definedName name="_xlnm._FilterDatabase" localSheetId="6" hidden="1">EDTREF!$A$5:$P$50</definedName>
    <definedName name="_xlnm._FilterDatabase" localSheetId="7" hidden="1">EEARBF!$A$5:$P$253</definedName>
    <definedName name="_xlnm._FilterDatabase" localSheetId="8" hidden="1">EEARFD!$A$5:$P$124</definedName>
    <definedName name="_xlnm._FilterDatabase" localSheetId="9" hidden="1">EEDGEF!$A$5:$P$87</definedName>
    <definedName name="_xlnm._FilterDatabase" localSheetId="10" hidden="1">EEECRF!$A$5:$P$93</definedName>
    <definedName name="_xlnm._FilterDatabase" localSheetId="11" hidden="1">EEELSS!$A$5:$P$81</definedName>
    <definedName name="_xlnm._FilterDatabase" localSheetId="12" hidden="1">EEEQTF!$A$5:$P$86</definedName>
    <definedName name="_xlnm._FilterDatabase" localSheetId="13" hidden="1">EEESCF!$A$5:$P$96</definedName>
    <definedName name="_xlnm._FilterDatabase" localSheetId="14" hidden="1">EEESSF!$A$5:$P$122</definedName>
    <definedName name="_xlnm._FilterDatabase" localSheetId="15" hidden="1">EEMOF1!$A$5:$P$73</definedName>
    <definedName name="_xlnm._FilterDatabase" localSheetId="16" hidden="1">EENF50!$A$5:$P$70</definedName>
    <definedName name="_xlnm._FilterDatabase" localSheetId="17" hidden="1">EENFBA!$A$5:$P$32</definedName>
    <definedName name="_xlnm._FilterDatabase" localSheetId="18" hidden="1">EENQ30!$A$5:$P$50</definedName>
    <definedName name="_xlnm._FilterDatabase" localSheetId="19" hidden="1">EEPRUA!$A$5:$P$65</definedName>
    <definedName name="_xlnm._FilterDatabase" localSheetId="20" hidden="1">EESMCF!$A$5:$P$99</definedName>
    <definedName name="_xlnm._FilterDatabase" localSheetId="21" hidden="1">EETAXF!$A$5:$P$71</definedName>
    <definedName name="_xlnm._FilterDatabase" localSheetId="22" hidden="1">EFMS41!$A$5:$P$39</definedName>
    <definedName name="_xlnm._FilterDatabase" localSheetId="23" hidden="1">EFMS49!$A$5:$P$40</definedName>
    <definedName name="_xlnm._FilterDatabase" localSheetId="24" hidden="1">EFMS55!$A$5:$P$40</definedName>
    <definedName name="_xlnm._FilterDatabase" localSheetId="25" hidden="1">ELLIQF!$A$5:$P$60</definedName>
    <definedName name="_xlnm._FilterDatabase" localSheetId="26" hidden="1">EOASEF!$A$5:$P$20</definedName>
    <definedName name="_xlnm._FilterDatabase" localSheetId="27" hidden="1">EOCHIF!$A$5:$P$20</definedName>
    <definedName name="_xlnm._FilterDatabase" localSheetId="28" hidden="1">EOEDOF!$A$5:$P$20</definedName>
    <definedName name="_xlnm._FilterDatabase" localSheetId="29" hidden="1">EOEMOP!$A$5:$P$20</definedName>
    <definedName name="_xlnm._FilterDatabase" localSheetId="30" hidden="1">EOUSEF!$A$5:$P$20</definedName>
    <definedName name="Hedging_Positions_through_Futures_AS_ON_MMMM_DD__YYYY___NIL" localSheetId="2">EDBPDF!#REF!</definedName>
    <definedName name="Hedging_Positions_through_Futures_AS_ON_MMMM_DD__YYYY___NIL" localSheetId="3">EDCDOF!#REF!</definedName>
    <definedName name="Hedging_Positions_through_Futures_AS_ON_MMMM_DD__YYYY___NIL" localSheetId="4">EDGSEC!#REF!</definedName>
    <definedName name="Hedging_Positions_through_Futures_AS_ON_MMMM_DD__YYYY___NIL" localSheetId="5">EDSTIF!#REF!</definedName>
    <definedName name="Hedging_Positions_through_Futures_AS_ON_MMMM_DD__YYYY___NIL" localSheetId="6">EDTREF!#REF!</definedName>
    <definedName name="Hedging_Positions_through_Futures_AS_ON_MMMM_DD__YYYY___NIL" localSheetId="7">EEARBF!#REF!</definedName>
    <definedName name="Hedging_Positions_through_Futures_AS_ON_MMMM_DD__YYYY___NIL" localSheetId="8">EEARFD!#REF!</definedName>
    <definedName name="Hedging_Positions_through_Futures_AS_ON_MMMM_DD__YYYY___NIL" localSheetId="9">EEDGEF!#REF!</definedName>
    <definedName name="Hedging_Positions_through_Futures_AS_ON_MMMM_DD__YYYY___NIL" localSheetId="10">EEECRF!#REF!</definedName>
    <definedName name="Hedging_Positions_through_Futures_AS_ON_MMMM_DD__YYYY___NIL" localSheetId="11">EEELSS!#REF!</definedName>
    <definedName name="Hedging_Positions_through_Futures_AS_ON_MMMM_DD__YYYY___NIL" localSheetId="12">EEEQTF!#REF!</definedName>
    <definedName name="Hedging_Positions_through_Futures_AS_ON_MMMM_DD__YYYY___NIL" localSheetId="13">EEESCF!#REF!</definedName>
    <definedName name="Hedging_Positions_through_Futures_AS_ON_MMMM_DD__YYYY___NIL" localSheetId="14">EEESSF!#REF!</definedName>
    <definedName name="Hedging_Positions_through_Futures_AS_ON_MMMM_DD__YYYY___NIL" localSheetId="15">EEMOF1!#REF!</definedName>
    <definedName name="Hedging_Positions_through_Futures_AS_ON_MMMM_DD__YYYY___NIL" localSheetId="16">EENF50!#REF!</definedName>
    <definedName name="Hedging_Positions_through_Futures_AS_ON_MMMM_DD__YYYY___NIL" localSheetId="17">EENFBA!#REF!</definedName>
    <definedName name="Hedging_Positions_through_Futures_AS_ON_MMMM_DD__YYYY___NIL" localSheetId="18">EENQ30!#REF!</definedName>
    <definedName name="Hedging_Positions_through_Futures_AS_ON_MMMM_DD__YYYY___NIL" localSheetId="19">EEPRUA!#REF!</definedName>
    <definedName name="Hedging_Positions_through_Futures_AS_ON_MMMM_DD__YYYY___NIL" localSheetId="20">EESMCF!#REF!</definedName>
    <definedName name="Hedging_Positions_through_Futures_AS_ON_MMMM_DD__YYYY___NIL" localSheetId="21">EETAXF!#REF!</definedName>
    <definedName name="Hedging_Positions_through_Futures_AS_ON_MMMM_DD__YYYY___NIL" localSheetId="22">EFMS41!#REF!</definedName>
    <definedName name="Hedging_Positions_through_Futures_AS_ON_MMMM_DD__YYYY___NIL" localSheetId="23">EFMS49!#REF!</definedName>
    <definedName name="Hedging_Positions_through_Futures_AS_ON_MMMM_DD__YYYY___NIL" localSheetId="24">EFMS55!#REF!</definedName>
    <definedName name="Hedging_Positions_through_Futures_AS_ON_MMMM_DD__YYYY___NIL" localSheetId="25">ELLIQF!#REF!</definedName>
    <definedName name="Hedging_Positions_through_Futures_AS_ON_MMMM_DD__YYYY___NIL" localSheetId="26">EOASEF!#REF!</definedName>
    <definedName name="Hedging_Positions_through_Futures_AS_ON_MMMM_DD__YYYY___NIL" localSheetId="27">EOCHIF!#REF!</definedName>
    <definedName name="Hedging_Positions_through_Futures_AS_ON_MMMM_DD__YYYY___NIL" localSheetId="28">EOEDOF!#REF!</definedName>
    <definedName name="Hedging_Positions_through_Futures_AS_ON_MMMM_DD__YYYY___NIL" localSheetId="29">EOEMOP!#REF!</definedName>
    <definedName name="Hedging_Positions_through_Futures_AS_ON_MMMM_DD__YYYY___NIL" localSheetId="30">EOUSEF!#REF!</definedName>
    <definedName name="Hedging_Positions_through_Futures_AS_ON_MMMM_DD__YYYY___NIL">EDACBF!#REF!</definedName>
    <definedName name="JPM_Footer_disp" localSheetId="2">EDBPDF!#REF!</definedName>
    <definedName name="JPM_Footer_disp" localSheetId="3">EDCDOF!#REF!</definedName>
    <definedName name="JPM_Footer_disp" localSheetId="4">EDGSEC!#REF!</definedName>
    <definedName name="JPM_Footer_disp" localSheetId="5">EDSTIF!#REF!</definedName>
    <definedName name="JPM_Footer_disp" localSheetId="6">EDTREF!#REF!</definedName>
    <definedName name="JPM_Footer_disp" localSheetId="7">EEARBF!#REF!</definedName>
    <definedName name="JPM_Footer_disp" localSheetId="8">EEARFD!#REF!</definedName>
    <definedName name="JPM_Footer_disp" localSheetId="9">EEDGEF!#REF!</definedName>
    <definedName name="JPM_Footer_disp" localSheetId="10">EEECRF!#REF!</definedName>
    <definedName name="JPM_Footer_disp" localSheetId="11">EEELSS!#REF!</definedName>
    <definedName name="JPM_Footer_disp" localSheetId="12">EEEQTF!#REF!</definedName>
    <definedName name="JPM_Footer_disp" localSheetId="13">EEESCF!#REF!</definedName>
    <definedName name="JPM_Footer_disp" localSheetId="14">EEESSF!#REF!</definedName>
    <definedName name="JPM_Footer_disp" localSheetId="15">EEMOF1!#REF!</definedName>
    <definedName name="JPM_Footer_disp" localSheetId="16">EENF50!#REF!</definedName>
    <definedName name="JPM_Footer_disp" localSheetId="17">EENFBA!#REF!</definedName>
    <definedName name="JPM_Footer_disp" localSheetId="18">EENQ30!#REF!</definedName>
    <definedName name="JPM_Footer_disp" localSheetId="19">EEPRUA!#REF!</definedName>
    <definedName name="JPM_Footer_disp" localSheetId="20">EESMCF!#REF!</definedName>
    <definedName name="JPM_Footer_disp" localSheetId="21">EETAXF!#REF!</definedName>
    <definedName name="JPM_Footer_disp" localSheetId="22">EFMS41!#REF!</definedName>
    <definedName name="JPM_Footer_disp" localSheetId="23">EFMS49!#REF!</definedName>
    <definedName name="JPM_Footer_disp" localSheetId="24">EFMS55!#REF!</definedName>
    <definedName name="JPM_Footer_disp" localSheetId="25">ELLIQF!#REF!</definedName>
    <definedName name="JPM_Footer_disp" localSheetId="26">EOASEF!#REF!</definedName>
    <definedName name="JPM_Footer_disp" localSheetId="27">EOCHIF!#REF!</definedName>
    <definedName name="JPM_Footer_disp" localSheetId="28">EOEDOF!#REF!</definedName>
    <definedName name="JPM_Footer_disp" localSheetId="29">EOEMOP!#REF!</definedName>
    <definedName name="JPM_Footer_disp" localSheetId="30">EOUSEF!#REF!</definedName>
    <definedName name="JPM_Footer_disp">EDACBF!#REF!</definedName>
    <definedName name="JPM_Footer_disp12" localSheetId="2">EDBPDF!#REF!</definedName>
    <definedName name="JPM_Footer_disp12" localSheetId="3">EDCDOF!#REF!</definedName>
    <definedName name="JPM_Footer_disp12" localSheetId="4">EDGSEC!#REF!</definedName>
    <definedName name="JPM_Footer_disp12" localSheetId="5">EDSTIF!#REF!</definedName>
    <definedName name="JPM_Footer_disp12" localSheetId="6">EDTREF!#REF!</definedName>
    <definedName name="JPM_Footer_disp12" localSheetId="7">EEARBF!#REF!</definedName>
    <definedName name="JPM_Footer_disp12" localSheetId="8">EEARFD!#REF!</definedName>
    <definedName name="JPM_Footer_disp12" localSheetId="9">EEDGEF!#REF!</definedName>
    <definedName name="JPM_Footer_disp12" localSheetId="10">EEECRF!#REF!</definedName>
    <definedName name="JPM_Footer_disp12" localSheetId="11">EEELSS!#REF!</definedName>
    <definedName name="JPM_Footer_disp12" localSheetId="12">EEEQTF!#REF!</definedName>
    <definedName name="JPM_Footer_disp12" localSheetId="13">EEESCF!#REF!</definedName>
    <definedName name="JPM_Footer_disp12" localSheetId="14">EEESSF!#REF!</definedName>
    <definedName name="JPM_Footer_disp12" localSheetId="15">EEMOF1!#REF!</definedName>
    <definedName name="JPM_Footer_disp12" localSheetId="16">EENF50!#REF!</definedName>
    <definedName name="JPM_Footer_disp12" localSheetId="17">EENFBA!#REF!</definedName>
    <definedName name="JPM_Footer_disp12" localSheetId="18">EENQ30!#REF!</definedName>
    <definedName name="JPM_Footer_disp12" localSheetId="19">EEPRUA!#REF!</definedName>
    <definedName name="JPM_Footer_disp12" localSheetId="20">EESMCF!#REF!</definedName>
    <definedName name="JPM_Footer_disp12" localSheetId="21">EETAXF!#REF!</definedName>
    <definedName name="JPM_Footer_disp12" localSheetId="22">EFMS41!#REF!</definedName>
    <definedName name="JPM_Footer_disp12" localSheetId="23">EFMS49!#REF!</definedName>
    <definedName name="JPM_Footer_disp12" localSheetId="24">EFMS55!#REF!</definedName>
    <definedName name="JPM_Footer_disp12" localSheetId="25">ELLIQF!#REF!</definedName>
    <definedName name="JPM_Footer_disp12" localSheetId="26">EOASEF!#REF!</definedName>
    <definedName name="JPM_Footer_disp12" localSheetId="27">EOCHIF!#REF!</definedName>
    <definedName name="JPM_Footer_disp12" localSheetId="28">EOEDOF!#REF!</definedName>
    <definedName name="JPM_Footer_disp12" localSheetId="29">EOEMOP!#REF!</definedName>
    <definedName name="JPM_Footer_disp12" localSheetId="30">EOUSEF!#REF!</definedName>
    <definedName name="JPM_Footer_disp12">EDACBF!#REF!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" i="30" l="1"/>
  <c r="H1" i="29"/>
  <c r="H1" i="28"/>
  <c r="H1" i="27"/>
  <c r="H1" i="26"/>
  <c r="H1" i="25"/>
  <c r="H1" i="24"/>
  <c r="H1" i="23"/>
  <c r="H1" i="22"/>
  <c r="H1" i="21"/>
  <c r="H1" i="20"/>
  <c r="H1" i="19"/>
  <c r="H1" i="18"/>
  <c r="H1" i="17"/>
  <c r="H1" i="16"/>
  <c r="H1" i="15"/>
  <c r="H1" i="14"/>
  <c r="H1" i="13"/>
  <c r="H1" i="12"/>
  <c r="H1" i="11"/>
  <c r="H1" i="10"/>
  <c r="H1" i="9"/>
  <c r="H1" i="8"/>
  <c r="H1" i="7"/>
  <c r="H1" i="6"/>
  <c r="H1" i="5"/>
  <c r="H1" i="4"/>
  <c r="H1" i="3"/>
  <c r="H1" i="2"/>
  <c r="H1" i="1"/>
  <c r="B33" i="31"/>
  <c r="B32" i="31"/>
  <c r="B31" i="31"/>
  <c r="B30" i="31"/>
  <c r="B29" i="31"/>
  <c r="B28" i="31"/>
  <c r="B27" i="31"/>
  <c r="B26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B12" i="31"/>
  <c r="B11" i="31"/>
  <c r="B10" i="31"/>
  <c r="B9" i="31"/>
  <c r="B8" i="31"/>
  <c r="B7" i="31"/>
  <c r="B6" i="31"/>
  <c r="B5" i="31"/>
  <c r="B4" i="31"/>
  <c r="B34" i="26" l="1"/>
  <c r="B34" i="27"/>
  <c r="B34" i="28"/>
  <c r="B34" i="29"/>
  <c r="B34" i="30"/>
</calcChain>
</file>

<file path=xl/sharedStrings.xml><?xml version="1.0" encoding="utf-8"?>
<sst xmlns="http://schemas.openxmlformats.org/spreadsheetml/2006/main" count="4900" uniqueCount="1151">
  <si>
    <t>Name of the Instrument</t>
  </si>
  <si>
    <t>ISIN</t>
  </si>
  <si>
    <t>Quantity</t>
  </si>
  <si>
    <t>% to Net Assets</t>
  </si>
  <si>
    <t>Market/Fair Value(Rs. In Lacs)</t>
  </si>
  <si>
    <t>Rating/Industry</t>
  </si>
  <si>
    <t>PORTFOLIO STATEMENT OF EDELWEISS DYNAMIC BOND FUND AS ON JUNE 30, 2019</t>
  </si>
  <si>
    <t>(An open ended dynamic debt scheme investing across duration)</t>
  </si>
  <si>
    <t>PORTFOLIO STATEMENT OF EDELWEISS  BANKING AND PSU DEBT FUND AS ON JUNE 30, 2019</t>
  </si>
  <si>
    <t>(An open ended debt scheme predominantly investing in Debt Instruments of Banks, Public Sector Undertakings,
Public Financial Institutions and Municipal Bonds.)</t>
  </si>
  <si>
    <t>PORTFOLIO STATEMENT OF EDELWEISS CORPORATE BOND FUND AS ON JUNE 30, 2019</t>
  </si>
  <si>
    <t>(An open-ended debt scheme predominantly investing in AA+ and above rated corporate bonds)</t>
  </si>
  <si>
    <t>PORTFOLIO STATEMENT OF EDELWEISS  GOVERNMENT SECURITIES FUND AS ON JUNE 30, 2019</t>
  </si>
  <si>
    <t>(An open ended debt scheme investing in government securities across maturity)</t>
  </si>
  <si>
    <t>PORTFOLIO STATEMENT OF EDELWEISS SHORT TERM FUND AS ON JUNE 30, 2019</t>
  </si>
  <si>
    <t>(An open ended short term debt scheme investing in instruments such that the Macaulay duration of the portfolio
is between 1 year and 3 years.)</t>
  </si>
  <si>
    <t>PORTFOLIO STATEMENT OF EDELWEISS LOW DURATION FUND AS ON JUNE 30, 2019</t>
  </si>
  <si>
    <t>(An open ended low duration debt scheme investing in instruments such that the Macaulay duration of the portfolio
is between 6 months and 12 months.)</t>
  </si>
  <si>
    <t>PORTFOLIO STATEMENT OF EDELWEISS ARBITRAGE FUND AS ON JUNE 30, 2019</t>
  </si>
  <si>
    <t>(An open ended scheme investing in arbitrage opportunities)</t>
  </si>
  <si>
    <t>PORTFOLIO STATEMENT OF EDELWEISS BALANCED ADVANTAGE FUND AS ON JUNE 30, 2019</t>
  </si>
  <si>
    <t>(An open ended dynamic asset allocation fund)</t>
  </si>
  <si>
    <t>PORTFOLIO STATEMENT OF EDELWEISS LARGE CAP FUND AS ON JUNE 30, 2019</t>
  </si>
  <si>
    <t>(An open ended equity scheme predominantly investing in large cap stocks)</t>
  </si>
  <si>
    <t>PORTFOLIO STATEMENT OF EDELWEISS MULTI-CAP FUND AS ON JUNE 30, 2019</t>
  </si>
  <si>
    <t>(An open ended equity scheme investing across large cap, mid cap, small cap stocks)</t>
  </si>
  <si>
    <t>PORTFOLIO STATEMENT OF EDELWEISS LONG TERM EQUITY FUND AS ON JUNE 30, 2019</t>
  </si>
  <si>
    <t>(An open ended equity linked saving scheme with a statutory lock in of 3 years and tax benefit)</t>
  </si>
  <si>
    <t>PORTFOLIO STATEMENT OF EDELWEISS LARGE &amp; MID CAP FUND AS ON JUNE 30, 2019</t>
  </si>
  <si>
    <t>(An open ended equity scheme investing in both large cap and mid cap stocks)</t>
  </si>
  <si>
    <t>PORTFOLIO STATEMENT OF EDELWEISS SMALL CAP FUND AS ON JUNE 30, 2019</t>
  </si>
  <si>
    <t>(An open ended scheme predominantly investing in small cap stocks)</t>
  </si>
  <si>
    <t>PORTFOLIO STATEMENT OF EDELWEISS EQUITY SAVINGS FUND AS ON JUNE 30, 2019</t>
  </si>
  <si>
    <t>(An Open ended scheme investing in equity, arbitrage and debt)</t>
  </si>
  <si>
    <t>EDELWEISS MAIDEN OPPORTUNITIES FUND - SERIES 1 AS ON JUNE 30, 2019</t>
  </si>
  <si>
    <t>PORTFOLIO STATEMENT OF EDELWEISS ETF - NIFTY 50 AS ON JUNE 30, 2019</t>
  </si>
  <si>
    <t>(An open ended scheme tracking Nifty 50 Index)</t>
  </si>
  <si>
    <t>PORTFOLIO STATEMENT OF EDELWEISS ETF - NIFTY BANK AS ON JUNE 30, 2019</t>
  </si>
  <si>
    <t>(An open ended scheme tracking Nifty Bank Index)</t>
  </si>
  <si>
    <t>PORTFOLIO STATEMENT OF EDELWEISS ETF - NIFTY 100 QUALITY 30 AS ON JUNE 30, 2019</t>
  </si>
  <si>
    <t>(An open ended scheme tracking Nifty 100 Quality 30 Index)</t>
  </si>
  <si>
    <t>PORTFOLIO STATEMENT OF EDELWEISS MULTI - ASSET ALLOCATION FUND AS ON JUNE 30, 2019</t>
  </si>
  <si>
    <t>(An open ended scheme investing in Equity, Debt and Gold)</t>
  </si>
  <si>
    <t>PORTFOLIO STATEMENT OF EDELWEISS MID CAP FUND AS ON JUNE 30, 2019</t>
  </si>
  <si>
    <t>(An open ended equity scheme predominantly investing in mid cap stocks)</t>
  </si>
  <si>
    <t>PORTFOLIO STATEMENT OF EDELWEISS  TAX ADVANTAGE FUND AS ON JUNE 30, 2019</t>
  </si>
  <si>
    <t>PORTFOLIO STATEMENT OF EDELWEISS  FIXED MATURITY PLAN - SERIES 41 AS ON JUNE 30, 2019</t>
  </si>
  <si>
    <t>(A 1106 Days Close ended Income Scheme)</t>
  </si>
  <si>
    <t>PORTFOLIO STATEMENT OF EDELWEISS  FIXED MATURITY PLAN - SERIES 49 AS ON JUNE 30, 2019</t>
  </si>
  <si>
    <t>(A 1119 Days Close ended Income Scheme)</t>
  </si>
  <si>
    <t>PORTFOLIO STATEMENT OF EDELWEISS  FIXED MATURITY PLAN - SERIES 55 AS ON JUNE 30, 2019</t>
  </si>
  <si>
    <t>(A 38 Month Close ended Income Scheme)</t>
  </si>
  <si>
    <t>PORTFOLIO STATEMENT OF EDELWEISS  LIQUID FUND AS ON JUNE 30, 2019</t>
  </si>
  <si>
    <t>(An open-ended liquid scheme)</t>
  </si>
  <si>
    <t>PORTFOLIO STATEMENT OF EDELWEISS  ASEAN EQUITY OFF-SHORE FUND AS ON JUNE 30, 2019</t>
  </si>
  <si>
    <t>(An open ended fund of fund scheme investing in JPMorgan Funds – ASEAN Equity Fund)</t>
  </si>
  <si>
    <t>PORTFOLIO STATEMENT OF EDELWEISS  GREATER CHINA EQUITY OFF-SHORE FUND AS ON JUNE 30, 2019</t>
  </si>
  <si>
    <t>(An open ended fund of fund scheme investing in JPMorgan Funds – Greater China Fund)</t>
  </si>
  <si>
    <t>PORTFOLIO STATEMENT OF EDELWEISS  EUROPE DYNAMIC EQUITY OFF-SHORE FUND AS ON JUNE 30, 2019</t>
  </si>
  <si>
    <t>(An open ended fund of fund scheme investing in JPMorgan Funds – Europe Dynamic Fund)</t>
  </si>
  <si>
    <t>PORTFOLIO STATEMENT OF EDELWEISS  EMERGING MARKETS OPPORTUNITIES EQUITY OFF-SHORE FUND AS ON JUNE 30, 2019</t>
  </si>
  <si>
    <t>(An open ended fund of fund scheme investing in JPMorgan Funds – Emerging Market Opportunities Fund)</t>
  </si>
  <si>
    <t>PORTFOLIO STATEMENT OF EDELWEISS  US VALUE EQUITY OFF-SHORE FUND AS ON JUNE 30, 2019</t>
  </si>
  <si>
    <t>(An open ended fund of fund scheme investing in JPMorgan Funds – US Value Fund)</t>
  </si>
  <si>
    <t>Equity &amp; Equity related</t>
  </si>
  <si>
    <t>NIL</t>
  </si>
  <si>
    <t>Debt Instruments</t>
  </si>
  <si>
    <t>(a)Listed / Awaiting listing on stock Exchanges</t>
  </si>
  <si>
    <t>8.95% FOOD CORP OF INDIA NCD 01-03-2029**</t>
  </si>
  <si>
    <t>INE861G08043</t>
  </si>
  <si>
    <t>CRISIL AAA(SO)</t>
  </si>
  <si>
    <t>7.99% TATA POWER NCD SR-V 15-11-2024**</t>
  </si>
  <si>
    <t>INE245A08133</t>
  </si>
  <si>
    <t>CARE AA</t>
  </si>
  <si>
    <t>8.35% IRFC NCD RED 13-03-2029**</t>
  </si>
  <si>
    <t>INE053F07BC1</t>
  </si>
  <si>
    <t>CRISIL AAA</t>
  </si>
  <si>
    <t>8.85% POWER FIN CORP NCD RED 25-05-2029**</t>
  </si>
  <si>
    <t>INE134E08KC1</t>
  </si>
  <si>
    <t>8.27% NHAI NCD RED 28-03-2029**</t>
  </si>
  <si>
    <t>INE906B07GP0</t>
  </si>
  <si>
    <t>8.60% AXIS BANK NCD RED 28-12-2028**</t>
  </si>
  <si>
    <t>INE238A08450</t>
  </si>
  <si>
    <t>8.12% NABHA POW NCD RED 23-06-21 C230618**</t>
  </si>
  <si>
    <t>INE445L08342</t>
  </si>
  <si>
    <t>ICRA AAA(SO)</t>
  </si>
  <si>
    <t>8.24% NABARD NCD RED 22-03-2029**</t>
  </si>
  <si>
    <t>INE261F08BF1</t>
  </si>
  <si>
    <t>8.12% NHPC LTD NCD RED 22-03-2029**</t>
  </si>
  <si>
    <t>INE848E08136</t>
  </si>
  <si>
    <t>CARE AAA</t>
  </si>
  <si>
    <t>8.7% LIC HOUS FIN NCD RED 23-03-2029**</t>
  </si>
  <si>
    <t>INE115A07OB4</t>
  </si>
  <si>
    <t>8.85% REC LTD. NCD RED 16-04-2029**</t>
  </si>
  <si>
    <t>INE020B08BQ7</t>
  </si>
  <si>
    <t>8.12% NABHA POWER NCD RED 28-04-2021**</t>
  </si>
  <si>
    <t>INE445L08334</t>
  </si>
  <si>
    <t>SHRIRAM CITY UNION FIN ZCB RED 04-04-22**</t>
  </si>
  <si>
    <t>INE722A07851</t>
  </si>
  <si>
    <t>CARE AA+</t>
  </si>
  <si>
    <t>Sub Total</t>
  </si>
  <si>
    <t>Government Securities</t>
  </si>
  <si>
    <t>IN0020190065</t>
  </si>
  <si>
    <t>SOVEREIGN</t>
  </si>
  <si>
    <t>(b)Privately Placed/Unlisted</t>
  </si>
  <si>
    <t>10.50% S D CORPORATION NCD 17-04-2021#**</t>
  </si>
  <si>
    <t>INE660N08151</t>
  </si>
  <si>
    <t>CARE AA-(SO)</t>
  </si>
  <si>
    <t>(c)Securitised Debt Instruments</t>
  </si>
  <si>
    <t>TOTAL</t>
  </si>
  <si>
    <t>TREPS / Reverse Repo</t>
  </si>
  <si>
    <t>Clearing Corporation of India Ltd.</t>
  </si>
  <si>
    <t>Net Receivables/(Payables)</t>
  </si>
  <si>
    <t>GRAND TOTAL</t>
  </si>
  <si>
    <t>#  Unlisted Security</t>
  </si>
  <si>
    <t>**  Thinly Traded / Non Traded Security</t>
  </si>
  <si>
    <t>8.41% HUDCO NCD RED 15-03-2029**</t>
  </si>
  <si>
    <t>INE031A08699</t>
  </si>
  <si>
    <t>ICRA AAA</t>
  </si>
  <si>
    <t>8.24% POWER GRID CORP NCD RED 14-02-2029**</t>
  </si>
  <si>
    <t>INE752E08551</t>
  </si>
  <si>
    <t>8.3% NTPC LTD NCD RED 15-01-2029**</t>
  </si>
  <si>
    <t>INE733E07KJ7</t>
  </si>
  <si>
    <t>8.55% HDFC LTD NCD RED 27-03-2029**</t>
  </si>
  <si>
    <t>INE001A07RT1</t>
  </si>
  <si>
    <t>9.95% SYNDICATE BANK CALL 25/10/2021**</t>
  </si>
  <si>
    <t>INE667A08088</t>
  </si>
  <si>
    <t>CARE A+</t>
  </si>
  <si>
    <t>8.9% DHFL NCD RED 04-06-2021**</t>
  </si>
  <si>
    <t>INE202B07IY2</t>
  </si>
  <si>
    <t>CARE D</t>
  </si>
  <si>
    <t>8.25% INDIABULLS HSNG FIN NCD 13-03-2020**</t>
  </si>
  <si>
    <t>INE148I07GR0</t>
  </si>
  <si>
    <t>9.1% DEWAN HOUSING FIN NCD 16-08-2021**</t>
  </si>
  <si>
    <t>INE202B07HS6</t>
  </si>
  <si>
    <t>7.99% TATA POWER NCD SR-I 16-11-2020**</t>
  </si>
  <si>
    <t>INE245A08091</t>
  </si>
  <si>
    <t>8.18% POWER FIN CORP NCD RED 19-03-2022**</t>
  </si>
  <si>
    <t>INE134E08JW1</t>
  </si>
  <si>
    <t>8.28% ORIENTALNAGPUR BETUL NCD 30-03-22**</t>
  </si>
  <si>
    <t>INE105N07118</t>
  </si>
  <si>
    <t>8.2% POWER GRID CORP NCD RED 23-01-2020**</t>
  </si>
  <si>
    <t>INE752E07ME4</t>
  </si>
  <si>
    <t>10.4% SIKKA PORTS &amp; TER LTD NCD 18-07-21**</t>
  </si>
  <si>
    <t>INE941D07125</t>
  </si>
  <si>
    <t>RELIABLE DEV TRUST SR 12 PTC 20-12-21</t>
  </si>
  <si>
    <t>INE038715129</t>
  </si>
  <si>
    <t>(a) Listed / Awaiting listing on Stock Exchanges</t>
  </si>
  <si>
    <t>IN0020180454</t>
  </si>
  <si>
    <t>State Development Loan</t>
  </si>
  <si>
    <t>IN1520180309</t>
  </si>
  <si>
    <t>IIFL HOME FIN ZCB RED 06-04-2020**</t>
  </si>
  <si>
    <t>INE477L07925</t>
  </si>
  <si>
    <t>CRISIL AA</t>
  </si>
  <si>
    <t>9.18% VEDANTA LTD NCD RED 02-07-2021**</t>
  </si>
  <si>
    <t>INE205A07154</t>
  </si>
  <si>
    <t>9.23% TALWANDI SABO PWR LTD NCD 30-07-21**</t>
  </si>
  <si>
    <t>INE694L07123</t>
  </si>
  <si>
    <t>CRISIL AA(SO)</t>
  </si>
  <si>
    <t>9.1% DEWAN HSG FIN NCD RED 16-08-2019**</t>
  </si>
  <si>
    <t>INE202B07HQ0</t>
  </si>
  <si>
    <t>9.05% DEWAN HSG FIN NCD RED 09-09-2019**</t>
  </si>
  <si>
    <t>INE202B07IJ3</t>
  </si>
  <si>
    <t>10.75% SUNNY VIEW EST NCD RED 12-04-2021#**</t>
  </si>
  <si>
    <t>INE195S08025</t>
  </si>
  <si>
    <t>ICRA A+(SO)</t>
  </si>
  <si>
    <t>6.78% RELIANCE INDUSTRIES RED 16-09-2020**</t>
  </si>
  <si>
    <t>INE002A08484</t>
  </si>
  <si>
    <t>2% THE INDIAN HOTELS CO NCD RED 09-12-19**</t>
  </si>
  <si>
    <t>INE053A08057</t>
  </si>
  <si>
    <t>ICRA AA</t>
  </si>
  <si>
    <t>7.85% INDIAN HOTELS CO NCD RED 15-04-22**</t>
  </si>
  <si>
    <t>INE053A07182</t>
  </si>
  <si>
    <t>9.39% POWER FIN CORP NCD RED 27-08-2019**</t>
  </si>
  <si>
    <t>INE134E08GF2</t>
  </si>
  <si>
    <t>9% MUTHOOT FINANCE NCD RED 24-04-2022**</t>
  </si>
  <si>
    <t>INE414G07CD9</t>
  </si>
  <si>
    <t>9% L&amp;T FIN NCD ANN COM RED 13-04-2022**</t>
  </si>
  <si>
    <t>INE027E07907</t>
  </si>
  <si>
    <t>8.80% POWER GRID CORP NCD RED 29-09-19**</t>
  </si>
  <si>
    <t>INE752E07FY6</t>
  </si>
  <si>
    <t>JSW TECHNO PRO MGMT ZCB 280921 P/C280220#**</t>
  </si>
  <si>
    <t>INE192L07151</t>
  </si>
  <si>
    <t>BRICKWORK A(SO)</t>
  </si>
  <si>
    <t>Money Market Instruments</t>
  </si>
  <si>
    <t>Certificate of Deposit</t>
  </si>
  <si>
    <t>HDFC BANK CD RED 06-03-2020#**</t>
  </si>
  <si>
    <t>INE040A16CE4</t>
  </si>
  <si>
    <t>CARE A1+</t>
  </si>
  <si>
    <t>ICICI BANK CD RED 05-03-2020#**</t>
  </si>
  <si>
    <t>INE090A163T9</t>
  </si>
  <si>
    <t>ICRA A1+</t>
  </si>
  <si>
    <t>SIDBI CD RED 06-03-2020#**</t>
  </si>
  <si>
    <t>INE556F16556</t>
  </si>
  <si>
    <t>CRISIL A1+</t>
  </si>
  <si>
    <t>(a)Listed / Awaiting listing on Stock Exchanges</t>
  </si>
  <si>
    <t>Reliance Industries Ltd.</t>
  </si>
  <si>
    <t>INE002A01018</t>
  </si>
  <si>
    <t>PETROLEUM PRODUCTS</t>
  </si>
  <si>
    <t>Housing Development Finance Corporation Ltd.</t>
  </si>
  <si>
    <t>INE001A01036</t>
  </si>
  <si>
    <t>FINANCE</t>
  </si>
  <si>
    <t>HDFC Bank Ltd.</t>
  </si>
  <si>
    <t>INE040A01026</t>
  </si>
  <si>
    <t>BANKS</t>
  </si>
  <si>
    <t>ITC Ltd.</t>
  </si>
  <si>
    <t>INE154A01025</t>
  </si>
  <si>
    <t>CONSUMER NON DURABLES</t>
  </si>
  <si>
    <t>Larsen &amp; Toubro Ltd.</t>
  </si>
  <si>
    <t>INE018A01030</t>
  </si>
  <si>
    <t>CONSTRUCTION PROJECT</t>
  </si>
  <si>
    <t>Tata Consultancy Services Ltd.</t>
  </si>
  <si>
    <t>INE467B01029</t>
  </si>
  <si>
    <t>SOFTWARE</t>
  </si>
  <si>
    <t>Sun Pharmaceutical Ind Ltd.</t>
  </si>
  <si>
    <t>INE044A01036</t>
  </si>
  <si>
    <t>PHARMACEUTICALS</t>
  </si>
  <si>
    <t>Hindustan Unilever Ltd.</t>
  </si>
  <si>
    <t>INE030A01027</t>
  </si>
  <si>
    <t>State Bank of India</t>
  </si>
  <si>
    <t>INE062A01020</t>
  </si>
  <si>
    <t>Bharti Airtel Ltd.</t>
  </si>
  <si>
    <t>INE397D01024</t>
  </si>
  <si>
    <t>TELECOM - SERVICES</t>
  </si>
  <si>
    <t>Grasim Industries Ltd.</t>
  </si>
  <si>
    <t>INE047A01021</t>
  </si>
  <si>
    <t>CEMENT</t>
  </si>
  <si>
    <t>UPL Ltd.</t>
  </si>
  <si>
    <t>INE628A01036</t>
  </si>
  <si>
    <t>PESTICIDES</t>
  </si>
  <si>
    <t>JSW Steel Ltd.</t>
  </si>
  <si>
    <t>INE019A01038</t>
  </si>
  <si>
    <t>FERROUS METALS</t>
  </si>
  <si>
    <t>DLF Ltd.</t>
  </si>
  <si>
    <t>INE271C01023</t>
  </si>
  <si>
    <t>CONSTRUCTION</t>
  </si>
  <si>
    <t>Axis Bank Ltd.</t>
  </si>
  <si>
    <t>INE238A01034</t>
  </si>
  <si>
    <t>Adani Power Ltd.</t>
  </si>
  <si>
    <t>INE814H01011</t>
  </si>
  <si>
    <t>POWER</t>
  </si>
  <si>
    <t>Punjab National Bank</t>
  </si>
  <si>
    <t>INE160A01022</t>
  </si>
  <si>
    <t>Adani Enterprises Ltd.</t>
  </si>
  <si>
    <t>INE423A01024</t>
  </si>
  <si>
    <t>TRADING</t>
  </si>
  <si>
    <t>Bajaj Finance Ltd.</t>
  </si>
  <si>
    <t>INE296A01024</t>
  </si>
  <si>
    <t>Aurobindo Pharma Ltd.</t>
  </si>
  <si>
    <t>INE406A01037</t>
  </si>
  <si>
    <t>Dr. Reddy's Laboratories Ltd.</t>
  </si>
  <si>
    <t>INE089A01023</t>
  </si>
  <si>
    <t>Mahindra &amp; Mahindra Ltd.</t>
  </si>
  <si>
    <t>INE101A01026</t>
  </si>
  <si>
    <t>AUTO</t>
  </si>
  <si>
    <t>Steel Authority of India Ltd.</t>
  </si>
  <si>
    <t>INE114A01011</t>
  </si>
  <si>
    <t>Britannia Industries Ltd.</t>
  </si>
  <si>
    <t>INE216A01030</t>
  </si>
  <si>
    <t>MRF Ltd.</t>
  </si>
  <si>
    <t>INE883A01011</t>
  </si>
  <si>
    <t>AUTO ANCILLARIES</t>
  </si>
  <si>
    <t>Vedanta Ltd.</t>
  </si>
  <si>
    <t>INE205A01025</t>
  </si>
  <si>
    <t>NON - FERROUS METALS</t>
  </si>
  <si>
    <t>Bharat Petroleum Corporation Ltd.</t>
  </si>
  <si>
    <t>INE029A01011</t>
  </si>
  <si>
    <t>HCL Technologies Ltd.</t>
  </si>
  <si>
    <t>INE860A01027</t>
  </si>
  <si>
    <t>Manappuram Finance Ltd.</t>
  </si>
  <si>
    <t>INE522D01027</t>
  </si>
  <si>
    <t>Ultratech Cement Ltd.</t>
  </si>
  <si>
    <t>INE481G01011</t>
  </si>
  <si>
    <t>Tata Power Company Ltd.</t>
  </si>
  <si>
    <t>INE245A01021</t>
  </si>
  <si>
    <t>Bharat Heavy Electricals Ltd.</t>
  </si>
  <si>
    <t>INE257A01026</t>
  </si>
  <si>
    <t>INDUSTRIAL CAPITAL GOODS</t>
  </si>
  <si>
    <t>NMDC Ltd.</t>
  </si>
  <si>
    <t>INE584A01023</t>
  </si>
  <si>
    <t>MINERALS/MINING</t>
  </si>
  <si>
    <t>Escorts Ltd.</t>
  </si>
  <si>
    <t>INE042A01014</t>
  </si>
  <si>
    <t>Hero MotoCorp Ltd.</t>
  </si>
  <si>
    <t>INE158A01026</t>
  </si>
  <si>
    <t>Cadila Healthcare Ltd.</t>
  </si>
  <si>
    <t>INE010B01027</t>
  </si>
  <si>
    <t>The Federal Bank Ltd.</t>
  </si>
  <si>
    <t>INE171A01029</t>
  </si>
  <si>
    <t>IndusInd Bank Ltd.</t>
  </si>
  <si>
    <t>INE095A01012</t>
  </si>
  <si>
    <t>Indian Oil Corporation Ltd.</t>
  </si>
  <si>
    <t>INE242A01010</t>
  </si>
  <si>
    <t>Hindustan Petroleum Corporation Ltd.</t>
  </si>
  <si>
    <t>INE094A01015</t>
  </si>
  <si>
    <t>Bank of Baroda</t>
  </si>
  <si>
    <t>INE028A01039</t>
  </si>
  <si>
    <t>Raymond Ltd.</t>
  </si>
  <si>
    <t>INE301A01014</t>
  </si>
  <si>
    <t>TEXTILE PRODUCTS</t>
  </si>
  <si>
    <t>United Spirits Ltd.</t>
  </si>
  <si>
    <t>INE854D01024</t>
  </si>
  <si>
    <t>Nestle India Ltd.</t>
  </si>
  <si>
    <t>INE239A01016</t>
  </si>
  <si>
    <t>Maruti Suzuki India Ltd.</t>
  </si>
  <si>
    <t>INE585B01010</t>
  </si>
  <si>
    <t>Tech Mahindra Ltd.</t>
  </si>
  <si>
    <t>INE669C01036</t>
  </si>
  <si>
    <t>Mahindra &amp; Mahindra Financial Services Ltd</t>
  </si>
  <si>
    <t>INE774D01024</t>
  </si>
  <si>
    <t>Hindalco Industries Ltd.</t>
  </si>
  <si>
    <t>INE038A01020</t>
  </si>
  <si>
    <t>Tata Steel Ltd.</t>
  </si>
  <si>
    <t>INE081A01012</t>
  </si>
  <si>
    <t>Yes Bank Ltd.</t>
  </si>
  <si>
    <t>INE528G01027</t>
  </si>
  <si>
    <t>Tata Motors Ltd.</t>
  </si>
  <si>
    <t>IN9155A01020</t>
  </si>
  <si>
    <t>Marico Ltd.</t>
  </si>
  <si>
    <t>INE196A01026</t>
  </si>
  <si>
    <t>Oil &amp; Natural Gas Corporation Ltd.</t>
  </si>
  <si>
    <t>INE213A01029</t>
  </si>
  <si>
    <t>OIL</t>
  </si>
  <si>
    <t>National Buildings Construction Corporation Ltd.</t>
  </si>
  <si>
    <t>INE095N01031</t>
  </si>
  <si>
    <t>Exide Industries Ltd.</t>
  </si>
  <si>
    <t>INE302A01020</t>
  </si>
  <si>
    <t>Eicher Motors Ltd.</t>
  </si>
  <si>
    <t>INE066A01013</t>
  </si>
  <si>
    <t>Indiabulls Housing Finance Ltd.</t>
  </si>
  <si>
    <t>INE148I01020</t>
  </si>
  <si>
    <t>Canara Bank</t>
  </si>
  <si>
    <t>INE476A01014</t>
  </si>
  <si>
    <t>Titan Company Ltd.</t>
  </si>
  <si>
    <t>INE280A01028</t>
  </si>
  <si>
    <t>CONSUMER DURABLES</t>
  </si>
  <si>
    <t>ICICI Bank Ltd.</t>
  </si>
  <si>
    <t>INE090A01021</t>
  </si>
  <si>
    <t>Sun TV Network Ltd.</t>
  </si>
  <si>
    <t>INE424H01027</t>
  </si>
  <si>
    <t>MEDIA &amp; ENTERTAINMENT</t>
  </si>
  <si>
    <t>GMR Infrastructure Ltd.</t>
  </si>
  <si>
    <t>INE776C01039</t>
  </si>
  <si>
    <t>Shriram Transport Finance Company Ltd.</t>
  </si>
  <si>
    <t>INE721A01013</t>
  </si>
  <si>
    <t>Bajaj Finserv Ltd.</t>
  </si>
  <si>
    <t>INE918I01018</t>
  </si>
  <si>
    <t>InterGlobe Aviation Ltd.</t>
  </si>
  <si>
    <t>INE646L01027</t>
  </si>
  <si>
    <t>TRANSPORTATION</t>
  </si>
  <si>
    <t>Jindal Steel &amp; Power Ltd.</t>
  </si>
  <si>
    <t>INE749A01030</t>
  </si>
  <si>
    <t>Cipla Ltd.</t>
  </si>
  <si>
    <t>INE059A01026</t>
  </si>
  <si>
    <t>Tata Elxsi Ltd.</t>
  </si>
  <si>
    <t>INE670A01012</t>
  </si>
  <si>
    <t>Dish TV India Ltd.</t>
  </si>
  <si>
    <t>INE836F01026</t>
  </si>
  <si>
    <t>Vodafone Idea Ltd.</t>
  </si>
  <si>
    <t>INE669E01016</t>
  </si>
  <si>
    <t>(b) Unlisted</t>
  </si>
  <si>
    <t>Derivatives</t>
  </si>
  <si>
    <t>(a) Index/Stock Future</t>
  </si>
  <si>
    <t>Vodafone Idea Ltd.25/07/2019</t>
  </si>
  <si>
    <t>Dish TV India Ltd.25/07/2019</t>
  </si>
  <si>
    <t>Tata Elxsi Ltd.25/07/2019</t>
  </si>
  <si>
    <t>Cipla Ltd.25/07/2019</t>
  </si>
  <si>
    <t>Jindal Steel &amp; Power Ltd.25/07/2019</t>
  </si>
  <si>
    <t>InterGlobe Aviation Ltd.25/07/2019</t>
  </si>
  <si>
    <t>Bajaj Finserv Ltd.25/07/2019</t>
  </si>
  <si>
    <t>Shriram Transport Finance Company Ltd.25/07/2019</t>
  </si>
  <si>
    <t>GMR Infrastructure Ltd.25/07/2019</t>
  </si>
  <si>
    <t>Sun TV Network Ltd.25/07/2019</t>
  </si>
  <si>
    <t>ICICI Bank Ltd.25/07/2019</t>
  </si>
  <si>
    <t>Titan Company Ltd.25/07/2019</t>
  </si>
  <si>
    <t>Canara Bank25/07/2019</t>
  </si>
  <si>
    <t>Indiabulls Housing Finance Ltd.25/07/2019</t>
  </si>
  <si>
    <t>Eicher Motors Ltd.25/07/2019</t>
  </si>
  <si>
    <t>Exide Industries Ltd.25/07/2019</t>
  </si>
  <si>
    <t>National Buildings Construction Corporation Ltd.25/07/2019</t>
  </si>
  <si>
    <t>Oil &amp; Natural Gas Corporation Ltd.25/07/2019</t>
  </si>
  <si>
    <t>Marico Ltd.25/07/2019</t>
  </si>
  <si>
    <t>Tata Motors Ltd.25/07/2019</t>
  </si>
  <si>
    <t>Yes Bank Ltd.25/07/2019</t>
  </si>
  <si>
    <t>Tata Steel Ltd.25/07/2019</t>
  </si>
  <si>
    <t>Larsen &amp; Toubro Ltd.29/08/2019</t>
  </si>
  <si>
    <t>Hindalco Industries Ltd.25/07/2019</t>
  </si>
  <si>
    <t>Mahindra &amp; Mahindra Financial Services Ltd25/07/2019</t>
  </si>
  <si>
    <t>Tech Mahindra Ltd.25/07/2019</t>
  </si>
  <si>
    <t>Maruti Suzuki India Ltd.25/07/2019</t>
  </si>
  <si>
    <t>Nestle India Ltd.25/07/2019</t>
  </si>
  <si>
    <t>United Spirits Ltd.25/07/2019</t>
  </si>
  <si>
    <t>Raymond Ltd.25/07/2019</t>
  </si>
  <si>
    <t>Bank of Baroda25/07/2019</t>
  </si>
  <si>
    <t>Hindustan Petroleum Corporation Ltd.25/07/2019</t>
  </si>
  <si>
    <t>IndusInd Bank Ltd.25/07/2019</t>
  </si>
  <si>
    <t>Indian Oil Corporation Ltd.25/07/2019</t>
  </si>
  <si>
    <t>The Federal Bank Ltd.25/07/2019</t>
  </si>
  <si>
    <t>Cadila Healthcare Ltd.25/07/2019</t>
  </si>
  <si>
    <t>Hero MotoCorp Ltd.25/07/2019</t>
  </si>
  <si>
    <t>Escorts Ltd.25/07/2019</t>
  </si>
  <si>
    <t>NMDC Ltd.25/07/2019</t>
  </si>
  <si>
    <t>Bharat Heavy Electricals Ltd.25/07/2019</t>
  </si>
  <si>
    <t>Tata Power Company Ltd.25/07/2019</t>
  </si>
  <si>
    <t>Ultratech Cement Ltd.25/07/2019</t>
  </si>
  <si>
    <t>Manappuram Finance Ltd.25/07/2019</t>
  </si>
  <si>
    <t>HCL Technologies Ltd.25/07/2019</t>
  </si>
  <si>
    <t>Bharat Petroleum Corporation Ltd.25/07/2019</t>
  </si>
  <si>
    <t>Vedanta Ltd.25/07/2019</t>
  </si>
  <si>
    <t>MRF Ltd.25/07/2019</t>
  </si>
  <si>
    <t>Britannia Industries Ltd.25/07/2019</t>
  </si>
  <si>
    <t>Steel Authority of India Ltd.25/07/2019</t>
  </si>
  <si>
    <t>Mahindra &amp; Mahindra Ltd.25/07/2019</t>
  </si>
  <si>
    <t>Dr. Reddy's Laboratories Ltd.25/07/2019</t>
  </si>
  <si>
    <t>Aurobindo Pharma Ltd.25/07/2019</t>
  </si>
  <si>
    <t>Tata Consultancy Services Ltd.25/07/2019</t>
  </si>
  <si>
    <t>Bajaj Finance Ltd.25/07/2019</t>
  </si>
  <si>
    <t>Adani Enterprises Ltd.25/07/2019</t>
  </si>
  <si>
    <t>Punjab National Bank25/07/2019</t>
  </si>
  <si>
    <t>Adani Power Ltd.25/07/2019</t>
  </si>
  <si>
    <t>Axis Bank Ltd.25/07/2019</t>
  </si>
  <si>
    <t>DLF Ltd.25/07/2019</t>
  </si>
  <si>
    <t>JSW Steel Ltd.25/07/2019</t>
  </si>
  <si>
    <t>UPL Ltd.25/07/2019</t>
  </si>
  <si>
    <t>Grasim Industries Ltd.25/07/2019</t>
  </si>
  <si>
    <t>Bharti Airtel Ltd.25/07/2019</t>
  </si>
  <si>
    <t>State Bank of India25/07/2019</t>
  </si>
  <si>
    <t>Hindustan Unilever Ltd.25/07/2019</t>
  </si>
  <si>
    <t>Tata Consultancy Services Ltd.29/08/2019</t>
  </si>
  <si>
    <t>Sun Pharmaceutical Ind Ltd.25/07/2019</t>
  </si>
  <si>
    <t>Larsen &amp; Toubro Ltd.25/07/2019</t>
  </si>
  <si>
    <t>ITC Ltd.25/07/2019</t>
  </si>
  <si>
    <t>HDFC Bank Ltd.25/07/2019</t>
  </si>
  <si>
    <t>Housing Development Finance Corporation Ltd.25/07/2019</t>
  </si>
  <si>
    <t>Reliance Industries Ltd.25/07/2019</t>
  </si>
  <si>
    <t>7.80% HDFC LTD NCD RED 11-11-2019**</t>
  </si>
  <si>
    <t>INE001A07PU3</t>
  </si>
  <si>
    <t>9.00% MUTHOOT FINANCE NCD RED 30-01-2020**</t>
  </si>
  <si>
    <t>INE414G07BS9</t>
  </si>
  <si>
    <t>LIC HSG FIN ZCB RED 10-09-2019**</t>
  </si>
  <si>
    <t>INE115A07FT4</t>
  </si>
  <si>
    <t>AXIS BANK LTD CD RED 11-09-2019#**</t>
  </si>
  <si>
    <t>INE238A160O9</t>
  </si>
  <si>
    <t>Deposits</t>
  </si>
  <si>
    <t>Margin Deposits</t>
  </si>
  <si>
    <t>7.6% RBL BK QTLY COM F&amp;O FD 25-05-20</t>
  </si>
  <si>
    <t>367 Days</t>
  </si>
  <si>
    <t>7.5% HDFC BK F&amp;O QTY COM RED 01-01-20</t>
  </si>
  <si>
    <t>366 Days</t>
  </si>
  <si>
    <t>7.5% FEDERAL BK F&amp;O QTY COM FD 20-12-19</t>
  </si>
  <si>
    <t>7.5% FEDERAL BK F&amp;O QTY COM 04-04-2020</t>
  </si>
  <si>
    <t>368 Days</t>
  </si>
  <si>
    <t>7.5% FEDERAL BANK F&amp;O QTY COM 18-12-2019</t>
  </si>
  <si>
    <t>7.85% IDFC FIRST BK QTY COM F&amp;O 26-08-19</t>
  </si>
  <si>
    <t>7.8% IDFC FIRST BK QTY COM F&amp;O 14-08-19</t>
  </si>
  <si>
    <t>7.8% IDFC FIRST BK F&amp;O QTY COM 12-08-19</t>
  </si>
  <si>
    <t>369 Days</t>
  </si>
  <si>
    <t>7.8% IDFC FIRST BK F&amp;O QTY COM 09-08-19</t>
  </si>
  <si>
    <t>7.4% RBL BANK F&amp;O QTY COM 03-03-20</t>
  </si>
  <si>
    <t>336 Days</t>
  </si>
  <si>
    <t>7.15% IDFC FIRST BANK F&amp;O 31-07-2019</t>
  </si>
  <si>
    <t>96 Days</t>
  </si>
  <si>
    <t>7.5% FEDERAL BANK F&amp;O QTY COM 28-04-20</t>
  </si>
  <si>
    <t>371 Days</t>
  </si>
  <si>
    <t>7.4% HDFC BANK F&amp;O QTY COM RED 01-08-19</t>
  </si>
  <si>
    <t>365 Days</t>
  </si>
  <si>
    <t>7.7% IDFC FIRST BK F&amp;O QTYCOM 04-04-2020</t>
  </si>
  <si>
    <t>7.85% IDFC FIRST BK QTY COM F&amp;O 16-08-19</t>
  </si>
  <si>
    <t>7.55% IDFC FIRST BK F&amp;O FD RED 01-10-19</t>
  </si>
  <si>
    <t>181 Days</t>
  </si>
  <si>
    <t>7.5% FEDERAL BK F&amp;O QTY COM 03-04-20</t>
  </si>
  <si>
    <t>7.4% HDFC BANK F&amp;O QTY COM 05-08-2019</t>
  </si>
  <si>
    <t>7.85% IDFC FIRST BK QTY COM F&amp;O 27-08-19</t>
  </si>
  <si>
    <t>7.4% HDFC BANK F&amp;O QTY COM RED 02-08-19</t>
  </si>
  <si>
    <t>7.55%AU SMALL FI BK QTY COM FD 24-10-19</t>
  </si>
  <si>
    <t>274 Days</t>
  </si>
  <si>
    <t>7.15% IDFC FIRST BK F&amp;O FD RED 07-08-19</t>
  </si>
  <si>
    <t>93 Days</t>
  </si>
  <si>
    <t>7.7% FEDERAL BANK F&amp;O QTY COM 06-05-2020</t>
  </si>
  <si>
    <t>7.55% FEDERAL BK F&amp;O QTY COM FD 20-04-20</t>
  </si>
  <si>
    <t>370 Days</t>
  </si>
  <si>
    <t>7.55% FEDERAL BK F&amp;O QTY COM FD 17-04-20</t>
  </si>
  <si>
    <t>7.55% FEDERAL BK F&amp;O QTY COM 22-04-2020</t>
  </si>
  <si>
    <t>7.55% FEDERAL BK F&amp;O QTY COM 21-04-2020</t>
  </si>
  <si>
    <t>7.55% FEDERAL BK F&amp;O QTY COM 20-04-2020</t>
  </si>
  <si>
    <t>7.5% HDFC BANK F&amp;O QTY COM FD 08-04-20</t>
  </si>
  <si>
    <t>7.5% HDFC BANK F&amp;O QTY COM 10-04-20</t>
  </si>
  <si>
    <t>7.5% HDFC BANK F&amp;O QTY COM 09-04-2020</t>
  </si>
  <si>
    <t>7.5% HDFC BANK QTY COM F&amp;O RD 19-11-2019</t>
  </si>
  <si>
    <t>7.5% HDFC BANK QTY COM F&amp;O RD 18-11-2019</t>
  </si>
  <si>
    <t>7.5% HDFC BANK QTY COM F&amp;O RD 15-11-2019</t>
  </si>
  <si>
    <t>7.5% HDFC BANK QTY COM F&amp;O RD 14-11-2019</t>
  </si>
  <si>
    <t>7.5% HDFC BANK QTY COM F&amp;O RD 13-11-2019</t>
  </si>
  <si>
    <t>7.45% HDFC F&amp;O QTLY COMP FD 31-10-2019</t>
  </si>
  <si>
    <t>7.45% HDFC F&amp;O QTLY COMP FD 30-10-2019</t>
  </si>
  <si>
    <t>7.45% HDFC F&amp;O QTLY COMP FD 29-10-2019</t>
  </si>
  <si>
    <t>7.45% HDFC F&amp;O QTLY COMP FD 08-11-2019</t>
  </si>
  <si>
    <t>375 Days</t>
  </si>
  <si>
    <t>7.45% HDFC F&amp;O QTLY COMP FD 07-11-2019</t>
  </si>
  <si>
    <t>374 Days</t>
  </si>
  <si>
    <t>7.45% HDFC F&amp;O QTLY COMP FD 06-11-2019</t>
  </si>
  <si>
    <t>373 Days</t>
  </si>
  <si>
    <t>7.45% HDFC F&amp;O QTLY COMP FD 05-11-2019</t>
  </si>
  <si>
    <t>372 Days</t>
  </si>
  <si>
    <t>7.45% HDFC F&amp;O QTLY COMP FD 04-11-2019</t>
  </si>
  <si>
    <t>7.45% HDFC F&amp;O QTLY COMP FD 01-11-2019</t>
  </si>
  <si>
    <t>7.45% HDFC F&amp;O FD QTY CMP 05-11-2019</t>
  </si>
  <si>
    <t>7.45% HDFC F&amp;O FD QTY CMP 04-11-2019</t>
  </si>
  <si>
    <t>7.45% HDFC F&amp;O FD QTY CMP 01-11-2019</t>
  </si>
  <si>
    <t>7.3% HDFC BK QTLY COM F&amp;O FD 28-05-20</t>
  </si>
  <si>
    <t>7.3% HDFC BK QTLY COM F&amp;O FD 27-05-20</t>
  </si>
  <si>
    <t>7.3% HDFC BK QTLY COM F&amp;O FD 25-05-20</t>
  </si>
  <si>
    <t>7.3% HDFC BK F&amp;O QTY COM FD 29-05-2020</t>
  </si>
  <si>
    <t>7.3% HDFC BK F&amp;O QTY COM FD 01-06-2020</t>
  </si>
  <si>
    <t>7.3% HDFC BANK F&amp;O QTY COM 04-06-2020</t>
  </si>
  <si>
    <t>7.3% HDFC BANK F&amp;O QTY COM 01-06-2020</t>
  </si>
  <si>
    <t>Net Receivables/(Payables) include Net Current Assets as well as the Mark to Market on derivative trades.</t>
  </si>
  <si>
    <t>MindTree Ltd.</t>
  </si>
  <si>
    <t>INE018I01017</t>
  </si>
  <si>
    <t>Bharat Financial Inclusion Ltd.</t>
  </si>
  <si>
    <t>INE180K01011</t>
  </si>
  <si>
    <t>GlaxoSmithKline Consumer Healthcare Ltd.</t>
  </si>
  <si>
    <t>INE264A01014</t>
  </si>
  <si>
    <t>Infosys Ltd.</t>
  </si>
  <si>
    <t>INE009A01021</t>
  </si>
  <si>
    <t>RBL Bank Ltd.</t>
  </si>
  <si>
    <t>INE976G01028</t>
  </si>
  <si>
    <t>ICICI Lombard General Insurance Co. Ltd.</t>
  </si>
  <si>
    <t>INE765G01017</t>
  </si>
  <si>
    <t>L&amp;T Technology Services Ltd.</t>
  </si>
  <si>
    <t>INE010V01017</t>
  </si>
  <si>
    <t>Colgate Palmolive (India) Ltd.</t>
  </si>
  <si>
    <t>INE259A01022</t>
  </si>
  <si>
    <t>Biocon Ltd.</t>
  </si>
  <si>
    <t>INE376G01013</t>
  </si>
  <si>
    <t>Aarti Industries Ltd.</t>
  </si>
  <si>
    <t>INE769A01020</t>
  </si>
  <si>
    <t>CHEMICALS</t>
  </si>
  <si>
    <t>Coal India Ltd.</t>
  </si>
  <si>
    <t>INE522F01014</t>
  </si>
  <si>
    <t>Cholamandalam Investment &amp; Finance Company Ltd.</t>
  </si>
  <si>
    <t>INE121A01024</t>
  </si>
  <si>
    <t>Aditya Birla Fashion and Retail Ltd.</t>
  </si>
  <si>
    <t>INE647O01011</t>
  </si>
  <si>
    <t>RETAILING</t>
  </si>
  <si>
    <t>Reliance Nippon Life Asset Mgmt Ltd.</t>
  </si>
  <si>
    <t>INE298J01013</t>
  </si>
  <si>
    <t>Endurance Technologies Ltd.</t>
  </si>
  <si>
    <t>INE913H01037</t>
  </si>
  <si>
    <t>Gruh Finance Ltd.</t>
  </si>
  <si>
    <t>INE580B01029</t>
  </si>
  <si>
    <t>Power Finance Corporation Ltd.</t>
  </si>
  <si>
    <t>INE134E01011</t>
  </si>
  <si>
    <t>SBI Life Insurance Co. Ltd.</t>
  </si>
  <si>
    <t>INE123W01016</t>
  </si>
  <si>
    <t>Mphasis Ltd.</t>
  </si>
  <si>
    <t>INE356A01018</t>
  </si>
  <si>
    <t>Larsen &amp; Toubro Infotech Ltd.</t>
  </si>
  <si>
    <t>INE214T01019</t>
  </si>
  <si>
    <t>City Union Bank Ltd.</t>
  </si>
  <si>
    <t>INE491A01021</t>
  </si>
  <si>
    <t>Kotak Mahindra Bank Ltd.</t>
  </si>
  <si>
    <t>INE237A01028</t>
  </si>
  <si>
    <t>Indraprastha Gas Ltd.</t>
  </si>
  <si>
    <t>INE203G01027</t>
  </si>
  <si>
    <t>GAS</t>
  </si>
  <si>
    <t>AIA Engineering Ltd.</t>
  </si>
  <si>
    <t>INE212H01026</t>
  </si>
  <si>
    <t>INDUSTRIAL PRODUCTS</t>
  </si>
  <si>
    <t>GAIL (India) Ltd.</t>
  </si>
  <si>
    <t>INE129A01019</t>
  </si>
  <si>
    <t>AU Small Finance Bank Ltd.</t>
  </si>
  <si>
    <t>INE949L01017</t>
  </si>
  <si>
    <t>TCNS Clothing Company Ltd.</t>
  </si>
  <si>
    <t>INE778U01029</t>
  </si>
  <si>
    <t>Fine Organic Industries Ltd.</t>
  </si>
  <si>
    <t>INE686Y01026</t>
  </si>
  <si>
    <t>AAVAS FINANCIERS LIMITED</t>
  </si>
  <si>
    <t>INE216P01012</t>
  </si>
  <si>
    <t>APL Apollo Tubes Ltd.</t>
  </si>
  <si>
    <t>INE702C01019</t>
  </si>
  <si>
    <t>KEI Industries Ltd.</t>
  </si>
  <si>
    <t>INE878B01027</t>
  </si>
  <si>
    <t>Crompton Greaves Cons Electrical Ltd.</t>
  </si>
  <si>
    <t>INE299U01018</t>
  </si>
  <si>
    <t>Metropolis Healthcare Ltd.</t>
  </si>
  <si>
    <t>INE112L01020</t>
  </si>
  <si>
    <t>HEALTHCARE SERVICES</t>
  </si>
  <si>
    <t>Suprajit Engineering Ltd.</t>
  </si>
  <si>
    <t>INE399C01030</t>
  </si>
  <si>
    <t>Teamlease Services Ltd.</t>
  </si>
  <si>
    <t>INE985S01024</t>
  </si>
  <si>
    <t>COMMERCIAL SERVICES</t>
  </si>
  <si>
    <t>Power Grid Corporation of India Ltd.</t>
  </si>
  <si>
    <t>INE752E01010</t>
  </si>
  <si>
    <t>Gillette India Ltd.</t>
  </si>
  <si>
    <t>INE322A01010</t>
  </si>
  <si>
    <t>Petronet LNG Ltd.</t>
  </si>
  <si>
    <t>INE347G01014</t>
  </si>
  <si>
    <t>Procter &amp; Gamble Hygiene&amp;HealthCare Ltd.</t>
  </si>
  <si>
    <t>INE179A01014</t>
  </si>
  <si>
    <t>Berger Paints (I) Ltd.</t>
  </si>
  <si>
    <t>INE463A01038</t>
  </si>
  <si>
    <t>Honeywell Automation India Ltd.</t>
  </si>
  <si>
    <t>INE671A01010</t>
  </si>
  <si>
    <t>MindTree Ltd.25/07/2019</t>
  </si>
  <si>
    <t>(B)Index / Stock Option</t>
  </si>
  <si>
    <t>PUT NIFTY 25/07/2019 12000</t>
  </si>
  <si>
    <t>INDEX OPTIONS</t>
  </si>
  <si>
    <t>9.37% SBI NCD PERPETUAL CALL 21-12-2023**</t>
  </si>
  <si>
    <t>INE062A08181</t>
  </si>
  <si>
    <t>CRISIL AA+</t>
  </si>
  <si>
    <t>6.5% FEDERAL BK F&amp;O FD 26-08-2019</t>
  </si>
  <si>
    <t>94 Days</t>
  </si>
  <si>
    <t>6.5% AU SMALL FIN BANK F&amp;O 29-07-2019</t>
  </si>
  <si>
    <t>NTPC Ltd.</t>
  </si>
  <si>
    <t>INE733E01010</t>
  </si>
  <si>
    <t>ABB India Ltd.</t>
  </si>
  <si>
    <t>INE117A01022</t>
  </si>
  <si>
    <t>Torrent Pharmaceuticals Ltd.</t>
  </si>
  <si>
    <t>INE685A01028</t>
  </si>
  <si>
    <t>Divi's Laboratories Ltd.</t>
  </si>
  <si>
    <t>INE361B01024</t>
  </si>
  <si>
    <t>Bharat Forge Ltd.</t>
  </si>
  <si>
    <t>INE465A01025</t>
  </si>
  <si>
    <t>Wipro Ltd.</t>
  </si>
  <si>
    <t>INE075A01022</t>
  </si>
  <si>
    <t>Asian Paints Ltd.</t>
  </si>
  <si>
    <t>INE021A01026</t>
  </si>
  <si>
    <t>Jubilant Foodworks Ltd.</t>
  </si>
  <si>
    <t>INE797F01012</t>
  </si>
  <si>
    <t>Alkem Laboratories Ltd.</t>
  </si>
  <si>
    <t>INE540L01014</t>
  </si>
  <si>
    <t>NIFTY 25/07/2019</t>
  </si>
  <si>
    <t>INDEX FUTURES</t>
  </si>
  <si>
    <t>6.5% AU SMALL FIN BANK F&amp;O 23-07-2019</t>
  </si>
  <si>
    <t>92 Days</t>
  </si>
  <si>
    <t>Apollo Hospitals Enterprise Ltd.</t>
  </si>
  <si>
    <t>INE437A01024</t>
  </si>
  <si>
    <t>NCC Ltd.</t>
  </si>
  <si>
    <t>INE868B01028</t>
  </si>
  <si>
    <t>Minda Industries Ltd.</t>
  </si>
  <si>
    <t>INE405E01023</t>
  </si>
  <si>
    <t>Praj Industries Ltd.</t>
  </si>
  <si>
    <t>INE074A01025</t>
  </si>
  <si>
    <t>Equitas Holdings Ltd.</t>
  </si>
  <si>
    <t>INE988K01017</t>
  </si>
  <si>
    <t>Prestige Estates Projects Ltd.</t>
  </si>
  <si>
    <t>INE811K01011</t>
  </si>
  <si>
    <t>IPCA Laboratories Ltd.</t>
  </si>
  <si>
    <t>INE571A01020</t>
  </si>
  <si>
    <t>The Indian Hotels Company Ltd.</t>
  </si>
  <si>
    <t>INE053A01029</t>
  </si>
  <si>
    <t>HOTELS, RESORTS AND OTHER RECREATIONAL ACTIVITIES</t>
  </si>
  <si>
    <t>P I INDUSTRIES LIMITED</t>
  </si>
  <si>
    <t>INE603J01030</t>
  </si>
  <si>
    <t>SKF India Ltd.</t>
  </si>
  <si>
    <t>INE640A01023</t>
  </si>
  <si>
    <t>Kalpataru Power Transmission Ltd.</t>
  </si>
  <si>
    <t>INE220B01022</t>
  </si>
  <si>
    <t>Deepak Nitrite Ltd.</t>
  </si>
  <si>
    <t>INE288B01029</t>
  </si>
  <si>
    <t>JK Cement Ltd.</t>
  </si>
  <si>
    <t>INE823G01014</t>
  </si>
  <si>
    <t>Voltamp Transformers Ltd.</t>
  </si>
  <si>
    <t>INE540H01012</t>
  </si>
  <si>
    <t>Ujjivan Financial Services Ltd.</t>
  </si>
  <si>
    <t>INE334L01012</t>
  </si>
  <si>
    <t>NIIT Technologies Ltd.</t>
  </si>
  <si>
    <t>INE591G01017</t>
  </si>
  <si>
    <t>Ashoka Buildcon Ltd.</t>
  </si>
  <si>
    <t>INE442H01029</t>
  </si>
  <si>
    <t>Whirlpool of India Ltd.</t>
  </si>
  <si>
    <t>INE716A01013</t>
  </si>
  <si>
    <t>Lemon Tree Hotels Ltd.</t>
  </si>
  <si>
    <t>INE970X01018</t>
  </si>
  <si>
    <t>Vinati Organics Ltd.</t>
  </si>
  <si>
    <t>INE410B01029</t>
  </si>
  <si>
    <t>Sadbhav Engineering Ltd.</t>
  </si>
  <si>
    <t>INE226H01026</t>
  </si>
  <si>
    <t>Tube Investments Of India Ltd.</t>
  </si>
  <si>
    <t>INE974X01010</t>
  </si>
  <si>
    <t>KNR Constructions Ltd</t>
  </si>
  <si>
    <t>INE634I01029</t>
  </si>
  <si>
    <t>Info Edge (India) Ltd.</t>
  </si>
  <si>
    <t>INE663F01024</t>
  </si>
  <si>
    <t>Havells India Ltd.</t>
  </si>
  <si>
    <t>INE176B01034</t>
  </si>
  <si>
    <t>ACC Ltd.</t>
  </si>
  <si>
    <t>INE012A01025</t>
  </si>
  <si>
    <t>Grindwell Norton Ltd</t>
  </si>
  <si>
    <t>INE536A01023</t>
  </si>
  <si>
    <t>Solar Industries India Ltd.</t>
  </si>
  <si>
    <t>INE343H01029</t>
  </si>
  <si>
    <t>Blue Star Ltd.</t>
  </si>
  <si>
    <t>INE472A01039</t>
  </si>
  <si>
    <t>JMC Projects (India)  Ltd.</t>
  </si>
  <si>
    <t>INE890A01024</t>
  </si>
  <si>
    <t>Action Construction Equipment Ltd.</t>
  </si>
  <si>
    <t>INE731H01025</t>
  </si>
  <si>
    <t>6.7% IDFC FIRST BK F&amp;O FD RED 12-07-2019</t>
  </si>
  <si>
    <t>6.9% AU SMALL FIN BANK F&amp;O RED 25-07-19</t>
  </si>
  <si>
    <t>6.75% IDFC BK F&amp;O FD RED 02-08-2019</t>
  </si>
  <si>
    <t>6.75% IDFC FIRST BK F&amp;O RED 05-07-2019</t>
  </si>
  <si>
    <t>6.75% IDFC FIRST BANK F&amp;O FD 16-08-2019</t>
  </si>
  <si>
    <t>GMM Pfaudler Ltd.</t>
  </si>
  <si>
    <t>INE541A01023</t>
  </si>
  <si>
    <t>Ahluwalia Contracts (India) Ltd.</t>
  </si>
  <si>
    <t>INE758C01029</t>
  </si>
  <si>
    <t>Voltas Ltd.</t>
  </si>
  <si>
    <t>INE226A01021</t>
  </si>
  <si>
    <t>VIP Industries Ltd.</t>
  </si>
  <si>
    <t>INE054A01027</t>
  </si>
  <si>
    <t>Subros Ltd.</t>
  </si>
  <si>
    <t>INE287B01021</t>
  </si>
  <si>
    <t>SRF Ltd.</t>
  </si>
  <si>
    <t>INE647A01010</t>
  </si>
  <si>
    <t>Trent Ltd.</t>
  </si>
  <si>
    <t>INE849A01020</t>
  </si>
  <si>
    <t>The Phoenix Mills Ltd.</t>
  </si>
  <si>
    <t>INE211B01039</t>
  </si>
  <si>
    <t>Oberoi Realty Ltd.</t>
  </si>
  <si>
    <t>INE093I01010</t>
  </si>
  <si>
    <t>Bata India Ltd.</t>
  </si>
  <si>
    <t>INE176A01028</t>
  </si>
  <si>
    <t>Thermax Ltd.</t>
  </si>
  <si>
    <t>INE152A01029</t>
  </si>
  <si>
    <t>9.50% BLUE DART EXP LTD NCD RED 20-11-19**</t>
  </si>
  <si>
    <t>INE233B08103</t>
  </si>
  <si>
    <t>7.15% IDFC BK F&amp;O FD RED 02-08-2019</t>
  </si>
  <si>
    <t>7.3% IDFC FIRST BANK F&amp;O FD 16-08-2019</t>
  </si>
  <si>
    <t>Kajaria Ceramics Ltd.</t>
  </si>
  <si>
    <t>INE217B01036</t>
  </si>
  <si>
    <t>JB Chemicals &amp; Pharmaceuticals Ltd.</t>
  </si>
  <si>
    <t>INE572A01028</t>
  </si>
  <si>
    <t>Muthoot Finance Ltd.</t>
  </si>
  <si>
    <t>INE414G01012</t>
  </si>
  <si>
    <t>Sobha Ltd.</t>
  </si>
  <si>
    <t>INE671H01015</t>
  </si>
  <si>
    <t>Inox Leisure Ltd.</t>
  </si>
  <si>
    <t>INE312H01016</t>
  </si>
  <si>
    <t>Navin Fluorine International Ltd.</t>
  </si>
  <si>
    <t>INE048G01026</t>
  </si>
  <si>
    <t>PVR Ltd.</t>
  </si>
  <si>
    <t>INE191H01014</t>
  </si>
  <si>
    <t>Carborundum Universal Ltd.</t>
  </si>
  <si>
    <t>INE120A01034</t>
  </si>
  <si>
    <t>Radico Khaitan Ltd.</t>
  </si>
  <si>
    <t>INE944F01028</t>
  </si>
  <si>
    <t>Aegis Logistics Ltd.</t>
  </si>
  <si>
    <t>INE208C01025</t>
  </si>
  <si>
    <t>Orient Electric Ltd.</t>
  </si>
  <si>
    <t>INE142Z01019</t>
  </si>
  <si>
    <t>Relaxo Footwears Ltd.</t>
  </si>
  <si>
    <t>INE131B01039</t>
  </si>
  <si>
    <t>Persistent Systems Ltd.</t>
  </si>
  <si>
    <t>INE262H01013</t>
  </si>
  <si>
    <t>Atul Ltd.</t>
  </si>
  <si>
    <t>INE100A01010</t>
  </si>
  <si>
    <t>PSP Projects Ltd.</t>
  </si>
  <si>
    <t>INE488V01015</t>
  </si>
  <si>
    <t>Indian Bank</t>
  </si>
  <si>
    <t>INE562A01011</t>
  </si>
  <si>
    <t>Apar Industries Ltd.</t>
  </si>
  <si>
    <t>INE372A01015</t>
  </si>
  <si>
    <t>Bajaj Electricals Ltd.</t>
  </si>
  <si>
    <t>INE193E01025</t>
  </si>
  <si>
    <t>Schaeffler India Ltd.</t>
  </si>
  <si>
    <t>INE513A01014</t>
  </si>
  <si>
    <t>TCI Express Ltd.</t>
  </si>
  <si>
    <t>INE586V01016</t>
  </si>
  <si>
    <t>Insecticides (India) Ltd.</t>
  </si>
  <si>
    <t>INE070I01018</t>
  </si>
  <si>
    <t>Harita Seating Systems Ltd.</t>
  </si>
  <si>
    <t>INE939D01015</t>
  </si>
  <si>
    <t>Orient Refractories Ltd.</t>
  </si>
  <si>
    <t>INE743M01012</t>
  </si>
  <si>
    <t>Arvind Fashions Ltd.</t>
  </si>
  <si>
    <t>INE955V01021</t>
  </si>
  <si>
    <t>Royal Orchid Hotels Ltd.</t>
  </si>
  <si>
    <t>INE283H01019</t>
  </si>
  <si>
    <t>6.3% HDFC BANK F&amp;O FD RED 27-09-2019</t>
  </si>
  <si>
    <t>6.9% AU SMALL FIN BK F&amp;O FD 04-09-2019</t>
  </si>
  <si>
    <t>6.9% AU SMALL FIN BK F&amp;O 02-09-19</t>
  </si>
  <si>
    <t>HDFC Life Insurance Co Ltd.</t>
  </si>
  <si>
    <t>INE795G01014</t>
  </si>
  <si>
    <t>Oil India Ltd.</t>
  </si>
  <si>
    <t>INE274J01014</t>
  </si>
  <si>
    <t>Century Textiles &amp; Industries Ltd.</t>
  </si>
  <si>
    <t>INE055A01016</t>
  </si>
  <si>
    <t>Century Textiles &amp; Industries Ltd.25/07/2019</t>
  </si>
  <si>
    <t>7.15% HDFC BANK F&amp;O QTY COM 18-06-2020</t>
  </si>
  <si>
    <t>7.4% KOTAK MAH BK F&amp;O QTY COM FD17-07-19</t>
  </si>
  <si>
    <t>7.25%AU SMALL FI BK QTY CM F&amp;O 11-02-20</t>
  </si>
  <si>
    <t>7.75% RBL BANK QTY COM F&amp;O RED 22-08-19</t>
  </si>
  <si>
    <t>7.75% RBL BANK QTY COM F&amp;O RED 19-08-19</t>
  </si>
  <si>
    <t>HDFC Asset Management Company Ltd.</t>
  </si>
  <si>
    <t>INE127D01025</t>
  </si>
  <si>
    <t>Bandhan Bank Ltd.</t>
  </si>
  <si>
    <t>INE545U01014</t>
  </si>
  <si>
    <t>Avenue Supermarts Ltd.</t>
  </si>
  <si>
    <t>INE192R01011</t>
  </si>
  <si>
    <t>Capacit E Infraprojects Ltd.</t>
  </si>
  <si>
    <t>INE264T01014</t>
  </si>
  <si>
    <t>Dr. Lal Path Labs Ltd.</t>
  </si>
  <si>
    <t>INE600L01024</t>
  </si>
  <si>
    <t>MAS Financial Services Ltd.</t>
  </si>
  <si>
    <t>INE348L01012</t>
  </si>
  <si>
    <t>H G Infra Engineering Ltd.</t>
  </si>
  <si>
    <t>INE926X01010</t>
  </si>
  <si>
    <t>Godrej Agrovet Ltd.</t>
  </si>
  <si>
    <t>INE850D01014</t>
  </si>
  <si>
    <t>Mahindra Logistics Ltd.</t>
  </si>
  <si>
    <t>INE766P01016</t>
  </si>
  <si>
    <t>Amber Enterprises India Ltd.</t>
  </si>
  <si>
    <t>INE371P01015</t>
  </si>
  <si>
    <t>PNB Housing Finance Ltd.</t>
  </si>
  <si>
    <t>INE572E01012</t>
  </si>
  <si>
    <t>Indian Energy Exchange Ltd.</t>
  </si>
  <si>
    <t>INE022Q01020</t>
  </si>
  <si>
    <t>Dixon Technologies (India) Ltd.</t>
  </si>
  <si>
    <t>INE935N01012</t>
  </si>
  <si>
    <t>LAURUS LABS LIMITED</t>
  </si>
  <si>
    <t>INE947Q01010</t>
  </si>
  <si>
    <t>Quess Corp Ltd.</t>
  </si>
  <si>
    <t>INE615P01015</t>
  </si>
  <si>
    <t>SERVICES</t>
  </si>
  <si>
    <t>Advanced Enzyme Technologies Ltd.</t>
  </si>
  <si>
    <t>INE837H01020</t>
  </si>
  <si>
    <t>Central Depository Services (I) Ltd.</t>
  </si>
  <si>
    <t>INE736A01011</t>
  </si>
  <si>
    <t>Eris Lifesciences Ltd.</t>
  </si>
  <si>
    <t>INE406M01024</t>
  </si>
  <si>
    <t>GNA Axles Ltd.</t>
  </si>
  <si>
    <t>INE934S01014</t>
  </si>
  <si>
    <t>Indostar Capital Finance Ltd.</t>
  </si>
  <si>
    <t>INE896L01010</t>
  </si>
  <si>
    <t>RBL Bank Ltd.25/07/2019</t>
  </si>
  <si>
    <t>PUT NIFTY 24/06/2021 10500</t>
  </si>
  <si>
    <t>6.25% HDFC BK F&amp;O FD RED 06-09-2019</t>
  </si>
  <si>
    <t>Bajaj Auto Ltd.</t>
  </si>
  <si>
    <t>INE917I01010</t>
  </si>
  <si>
    <t>Adani Ports &amp; Special Economic Zone Ltd.</t>
  </si>
  <si>
    <t>INE742F01042</t>
  </si>
  <si>
    <t>INE155A01022</t>
  </si>
  <si>
    <t>Bharti Infratel Ltd.</t>
  </si>
  <si>
    <t>INE121J01017</t>
  </si>
  <si>
    <t>TELECOM -  EQUIPMENT &amp; ACCESSORIES</t>
  </si>
  <si>
    <t>Zee Entertainment Enterprises Ltd.</t>
  </si>
  <si>
    <t>INE256A01028</t>
  </si>
  <si>
    <t>IDFC First Bank Ltd.</t>
  </si>
  <si>
    <t>INE092T01019</t>
  </si>
  <si>
    <t>Dabur India Ltd.</t>
  </si>
  <si>
    <t>INE016A01026</t>
  </si>
  <si>
    <t>Page Industries Ltd.</t>
  </si>
  <si>
    <t>INE761H01022</t>
  </si>
  <si>
    <t>Godrej Consumer Products Ltd.</t>
  </si>
  <si>
    <t>INE102D01028</t>
  </si>
  <si>
    <t>Pidilite Industries Ltd.</t>
  </si>
  <si>
    <t>INE318A01026</t>
  </si>
  <si>
    <t>Container Corporation Of India Ltd.</t>
  </si>
  <si>
    <t>INE111A01025</t>
  </si>
  <si>
    <t>Bosch Ltd.</t>
  </si>
  <si>
    <t>INE323A01026</t>
  </si>
  <si>
    <t>Oracle Financial Services Software Ltd.</t>
  </si>
  <si>
    <t>INE881D01027</t>
  </si>
  <si>
    <t>Hindustan Zinc Ltd.</t>
  </si>
  <si>
    <t>INE267A01025</t>
  </si>
  <si>
    <t>Natco Pharma Ltd.</t>
  </si>
  <si>
    <t>INE987B01026</t>
  </si>
  <si>
    <t>Investment in Mutual fund</t>
  </si>
  <si>
    <t>RELIANCE ETF GOLD BEES</t>
  </si>
  <si>
    <t>INF732E01102</t>
  </si>
  <si>
    <t>Max Financial Services Ltd.</t>
  </si>
  <si>
    <t>INE180A01020</t>
  </si>
  <si>
    <t>Sterlite Technologies Ltd.</t>
  </si>
  <si>
    <t>INE089C01029</t>
  </si>
  <si>
    <t>Mold-Tek Packaging Ltd.</t>
  </si>
  <si>
    <t>INE893J01029</t>
  </si>
  <si>
    <t>6.75% HDFC BANK F&amp;O FD 06-07-2019</t>
  </si>
  <si>
    <t>Kansai Nerolac Paints Ltd.</t>
  </si>
  <si>
    <t>INE531A01024</t>
  </si>
  <si>
    <t>Apollo Tyres Ltd.</t>
  </si>
  <si>
    <t>INE438A01022</t>
  </si>
  <si>
    <t>Kirloskar Brothers Ltd.</t>
  </si>
  <si>
    <t>INE732A01036</t>
  </si>
  <si>
    <t>TIL Ltd.</t>
  </si>
  <si>
    <t>INE806C01018</t>
  </si>
  <si>
    <t>Tejas Networks Ltd.</t>
  </si>
  <si>
    <t>INE010J01012</t>
  </si>
  <si>
    <t>EDELWEISS RUR &amp; CORP SERV ZCB 14-02-2020**</t>
  </si>
  <si>
    <t>INE657N07282</t>
  </si>
  <si>
    <t>ICRA AA-</t>
  </si>
  <si>
    <t>ECL FINANCE LTD.ZCB RED 03-04-2020**</t>
  </si>
  <si>
    <t>INE804I078R2</t>
  </si>
  <si>
    <t>9.04% REC LTD NCD RED 12-10-2019**</t>
  </si>
  <si>
    <t>INE020B08856</t>
  </si>
  <si>
    <t>IN2920150298</t>
  </si>
  <si>
    <t>IN2920150397</t>
  </si>
  <si>
    <t>FULLERTON INDIA CREDIT ZCB RED 15-07-21**</t>
  </si>
  <si>
    <t>INE535H07AK8</t>
  </si>
  <si>
    <t>8.8% L&amp;T HOUSING FIN NCD RED 23-06-2021**</t>
  </si>
  <si>
    <t>INE476M07BM9</t>
  </si>
  <si>
    <t>8.5% SIDBI NCD RED 21-06-2021**</t>
  </si>
  <si>
    <t>INE556F08JF7</t>
  </si>
  <si>
    <t>7.65% IRFC NCD RED 15-03-2021**</t>
  </si>
  <si>
    <t>INE053F07AK6</t>
  </si>
  <si>
    <t>8.32% RELIANCE JIO INFO NCD 08-07-2021**</t>
  </si>
  <si>
    <t>INE110L07070</t>
  </si>
  <si>
    <t>8.25% L&amp;T FINANCE NCD RED 21-06-2021**</t>
  </si>
  <si>
    <t>INE027E07642</t>
  </si>
  <si>
    <t>7.7% REC LTD NCD RED 15-03-2021**</t>
  </si>
  <si>
    <t>INE020B08AS5</t>
  </si>
  <si>
    <t>KOTAK MAH PRIME ZCB RED 26-04-2021**</t>
  </si>
  <si>
    <t>INE916DA7PI5</t>
  </si>
  <si>
    <t>7.48% BENNETT COLEMAN &amp; CO LTD 26-04-21#**</t>
  </si>
  <si>
    <t>INE801J08019</t>
  </si>
  <si>
    <t>7.85% BHOPAL DHULE TRANS NCD 04-04-2022**</t>
  </si>
  <si>
    <t>INE774N07087</t>
  </si>
  <si>
    <t>ADITYA BIRLA HSG FIN ZCB RED 13-04-2022**</t>
  </si>
  <si>
    <t>INE831R07235</t>
  </si>
  <si>
    <t>2% TATA STEEL LTD. NCD RED 23-04-2022**</t>
  </si>
  <si>
    <t>INE081A08181</t>
  </si>
  <si>
    <t>SUNDARAM BNP PARI HOME FIN ZCB 07-03-22**</t>
  </si>
  <si>
    <t>INE667F07HA9</t>
  </si>
  <si>
    <t>ICRA AA+</t>
  </si>
  <si>
    <t>9.55% HINDALCO IND NCD RED 25-04-2022**</t>
  </si>
  <si>
    <t>INE038A07258</t>
  </si>
  <si>
    <t>8.3% RELIANCE INDUS SR J NCD 08-03-2022**</t>
  </si>
  <si>
    <t>INE002A08575</t>
  </si>
  <si>
    <t>7.95% SIDBI NCD RED 26-04-2022**</t>
  </si>
  <si>
    <t>INE556F08JK7</t>
  </si>
  <si>
    <t>9.65% SBI CARDS &amp; PAY NCD RED 25-04-2022#**</t>
  </si>
  <si>
    <t>INE018E08060</t>
  </si>
  <si>
    <t>Treasury bills</t>
  </si>
  <si>
    <t>IN002019X086</t>
  </si>
  <si>
    <t>ICICI BANK CD RED 31-07-2019#**</t>
  </si>
  <si>
    <t>INE090A166U0</t>
  </si>
  <si>
    <t>SOUTH INDIAN BK LTD CD RED 02-08-2019#**</t>
  </si>
  <si>
    <t>INE683A16MG5</t>
  </si>
  <si>
    <t>ABU DHABI COMM CD RED 02-08-2019#**</t>
  </si>
  <si>
    <t>INE526V16689</t>
  </si>
  <si>
    <t>BANK OF BARODA CD RED 06-08-2019#**</t>
  </si>
  <si>
    <t>INE028A16BL6</t>
  </si>
  <si>
    <t>CANARA BANK CD RED 09-08-2019#**</t>
  </si>
  <si>
    <t>INE476A16SI7</t>
  </si>
  <si>
    <t>RBL BANK LTD CD RED 06-09-2019#**</t>
  </si>
  <si>
    <t>INE976G16KR1</t>
  </si>
  <si>
    <t>IDFC FIRST BK CD RED 19-07-2019#**</t>
  </si>
  <si>
    <t>INE092T16LE6</t>
  </si>
  <si>
    <t>Commercial Paper</t>
  </si>
  <si>
    <t>GIC HOUSING FIN CP RED 19-07-2019#**</t>
  </si>
  <si>
    <t>INE289B14ET4</t>
  </si>
  <si>
    <t>CHAMBAL FERT &amp; CHEM CP RED 29-07-2019#**</t>
  </si>
  <si>
    <t>INE085A14FK4</t>
  </si>
  <si>
    <t>SHRIRAM CITY UNI FIN CP RED 31-07-2019#**</t>
  </si>
  <si>
    <t>INE722A14EJ7</t>
  </si>
  <si>
    <t>ADANI PORTS &amp; SEZ CP 18-07-2019#**</t>
  </si>
  <si>
    <t>INE742F14JA2</t>
  </si>
  <si>
    <t>HT MEDIA LTD CP RED 25-07-2019#**</t>
  </si>
  <si>
    <t>INE501G14AS1</t>
  </si>
  <si>
    <t>COROMANDEL INTL CP 26-07-2019#**</t>
  </si>
  <si>
    <t>INE169A14FR1</t>
  </si>
  <si>
    <t>PNB HSG FIN CP RED 30-07-2019#**</t>
  </si>
  <si>
    <t>INE572E14GW6</t>
  </si>
  <si>
    <t>CESC LTD. CP RED 02-08-2019#**</t>
  </si>
  <si>
    <t>INE486A14DJ1</t>
  </si>
  <si>
    <t>REPCO HOME FINANCE CP RED 31-07-2019#**</t>
  </si>
  <si>
    <t>INE612J14521</t>
  </si>
  <si>
    <t>RELIANCE RETAIL CP RED 14-08-2019#**</t>
  </si>
  <si>
    <t>INE742O14BP9</t>
  </si>
  <si>
    <t>VEDANTA LTD CP RED 26-08-2019#**</t>
  </si>
  <si>
    <t>INE205A14SL9</t>
  </si>
  <si>
    <t>RELIANCE IND CP RED 03-09-2019#**</t>
  </si>
  <si>
    <t>INE002A14CX9</t>
  </si>
  <si>
    <t>FULLERTON INDIA CRE CP 11-09-2019#**</t>
  </si>
  <si>
    <t>INE535H14HU8</t>
  </si>
  <si>
    <t>FITCH A1+</t>
  </si>
  <si>
    <t>MUTHOOT FINANCE CP RED 16-09-2019#**</t>
  </si>
  <si>
    <t>INE414G14MB8</t>
  </si>
  <si>
    <t>RELIANCE JIO INFO LTD CP RED 22-07-2019#**</t>
  </si>
  <si>
    <t>INE110L14KC4</t>
  </si>
  <si>
    <t>TATA MOTORS FINANCE CP RED 29-07-2019#**</t>
  </si>
  <si>
    <t>INE601U14BQ2</t>
  </si>
  <si>
    <t>MUTHOOT FINANCE CP RED 31-07-2019#**</t>
  </si>
  <si>
    <t>INE414G14LL9</t>
  </si>
  <si>
    <t>NABARD CP RED 08-08-2019#**</t>
  </si>
  <si>
    <t>INE261F14FO2</t>
  </si>
  <si>
    <t>NABARD CP 09-08-2019#**</t>
  </si>
  <si>
    <t>INE261F14FU9</t>
  </si>
  <si>
    <t>MAGMA FINCORP LTD CP RED 30-07-2019#**</t>
  </si>
  <si>
    <t>INE511C14UL2</t>
  </si>
  <si>
    <t>JULIUS BAER CAPITAL CP RED 06-09-2019#**</t>
  </si>
  <si>
    <t>INE824H14AM8</t>
  </si>
  <si>
    <t>ADITYA BIRLA MONEY CP 19-07-2019#**</t>
  </si>
  <si>
    <t>INE865C14DQ7</t>
  </si>
  <si>
    <t>ADITYA BIRLA MONEY CP 23-07-2019#**</t>
  </si>
  <si>
    <t>INE865C14DR5</t>
  </si>
  <si>
    <t>TATA MOTORS LTD CP RED 09-08-2019#**</t>
  </si>
  <si>
    <t>INE155A14QB1</t>
  </si>
  <si>
    <t>HERO CYCLES CP 09-08-2019#**</t>
  </si>
  <si>
    <t>INE668E14987</t>
  </si>
  <si>
    <t>HERO CYCLES LTD CP RED 20-08-2019#**</t>
  </si>
  <si>
    <t>INE668E14979</t>
  </si>
  <si>
    <t>Foreign Securities and/or Overseas ETFs</t>
  </si>
  <si>
    <t>International  Mutual Fund Units</t>
  </si>
  <si>
    <t>ASEAN EQUITY FUND SHARE CLASS C ( ACC)</t>
  </si>
  <si>
    <t>LU0441851648</t>
  </si>
  <si>
    <t>GREATER CHINA SHARES CLASS C ACC</t>
  </si>
  <si>
    <t>LU0129484258</t>
  </si>
  <si>
    <t>JP MORGAN-EUROPE DYNAMIC FUND C ACC-EUR</t>
  </si>
  <si>
    <t>LU0129450945</t>
  </si>
  <si>
    <t>JP MORGAN EMERGING MKTS OPP EQ OPP FUND</t>
  </si>
  <si>
    <t>LU0431993079</t>
  </si>
  <si>
    <t>JPMORGAN FUNDS-US VALUE FUND SH CLASS C</t>
  </si>
  <si>
    <t>LU0129463179</t>
  </si>
  <si>
    <t>Notes:</t>
  </si>
  <si>
    <t>1. Total Non Performing Assets (NPA) provided for and its percentage to NAV</t>
  </si>
  <si>
    <t>2. NAV at the beginning of the period (Rs. per unit)</t>
  </si>
  <si>
    <t>Plan / option (Face Value 10)</t>
  </si>
  <si>
    <t>As on</t>
  </si>
  <si>
    <t>Direct Plan Annual Dividend Option</t>
  </si>
  <si>
    <t>Direct Plan Bonus Option</t>
  </si>
  <si>
    <t>^</t>
  </si>
  <si>
    <t>Direct Plan Dividend Option</t>
  </si>
  <si>
    <t>Direct Plan Growth Option</t>
  </si>
  <si>
    <t>Institutional Annual Dividend Option</t>
  </si>
  <si>
    <t>Institutional Bonus Option</t>
  </si>
  <si>
    <t>Institutional Dividend Option</t>
  </si>
  <si>
    <t>Institutional Growth Option</t>
  </si>
  <si>
    <t>Regular Plan Annual Dividend Option</t>
  </si>
  <si>
    <t>Regular Plan Bonus Option</t>
  </si>
  <si>
    <t>Regular Plan Dividend</t>
  </si>
  <si>
    <t>Regular Plan Growth</t>
  </si>
  <si>
    <t>^ There were no investors in this option.</t>
  </si>
  <si>
    <t xml:space="preserve">3. Total Dividend (Net) declared during the month </t>
  </si>
  <si>
    <t>4. Bonus was declared during the month</t>
  </si>
  <si>
    <t>5. Investment in Repo of Corporate Debt Securities during the month ended June 30, 2019</t>
  </si>
  <si>
    <t>6. Investment in foreign securities/ADRs/GDRs at the end of the month</t>
  </si>
  <si>
    <t>7. Average Portfolio Maturity</t>
  </si>
  <si>
    <t>Direct Plan Fortnightly Dividend Option</t>
  </si>
  <si>
    <t>Direct Plan Monthly Dividend Option</t>
  </si>
  <si>
    <t>Direct Plan Weekly Dividend Option</t>
  </si>
  <si>
    <t>Regular Plan Dividend Option</t>
  </si>
  <si>
    <t>Regular Plan Fortnightly Dividend Option</t>
  </si>
  <si>
    <t>Regular Plan Growth Option</t>
  </si>
  <si>
    <t>Regular Plan Monthly Dividend Option</t>
  </si>
  <si>
    <t>Regular Plan Weekly Dividend Option</t>
  </si>
  <si>
    <t>3. Total Dividend (Net) declared during the month</t>
  </si>
  <si>
    <t>Plan/Option Name</t>
  </si>
  <si>
    <t xml:space="preserve"> </t>
  </si>
  <si>
    <t>individual &amp; HUF</t>
  </si>
  <si>
    <t>others</t>
  </si>
  <si>
    <t>Direct Plan Fortnightly Dividend</t>
  </si>
  <si>
    <t>Direct Plan weekly Dividend</t>
  </si>
  <si>
    <t>Regular Plan Fortnightly dividend</t>
  </si>
  <si>
    <t>Regular Plan Weekly Dividend</t>
  </si>
  <si>
    <t>Regular Annual Dividend Option</t>
  </si>
  <si>
    <t>Retail Annual Dividend Option</t>
  </si>
  <si>
    <t>Regular Plan Monthly Dividend</t>
  </si>
  <si>
    <t>Segregated Assets - Growth Option</t>
  </si>
  <si>
    <t>Plan / option (Face Value 1000)</t>
  </si>
  <si>
    <t>Direct Plan Daily Dividend Option</t>
  </si>
  <si>
    <t>Regular Bonus Option</t>
  </si>
  <si>
    <t>Regular Daily Dividend Option</t>
  </si>
  <si>
    <t>Regular Dividend Option</t>
  </si>
  <si>
    <t>Regular Fortnightly Dividend Option</t>
  </si>
  <si>
    <t>Regular Growth Option</t>
  </si>
  <si>
    <t>Regular Monthly Dividend Option</t>
  </si>
  <si>
    <t>Regular Weekly Dividend Option</t>
  </si>
  <si>
    <t>Retail Bonus Option</t>
  </si>
  <si>
    <t>Retail Daily Dividend Option</t>
  </si>
  <si>
    <t>Retail Dividend Option</t>
  </si>
  <si>
    <t>Retail Fortnightly Dividend Option</t>
  </si>
  <si>
    <t>Retail Growth Option</t>
  </si>
  <si>
    <t>Retail Monthly Dividend Option</t>
  </si>
  <si>
    <t>Retail Weekly Dividend Option</t>
  </si>
  <si>
    <t>Direct Plan daily dividend</t>
  </si>
  <si>
    <t>Regular Plan Daily Dividend</t>
  </si>
  <si>
    <t>Retail Plan Daily Dividend</t>
  </si>
  <si>
    <t>Monthly Dividend Direct Plan</t>
  </si>
  <si>
    <t>Monthly Dividend Regular Plan</t>
  </si>
  <si>
    <t>Direct Plan - Quarterly Dividend</t>
  </si>
  <si>
    <t>Direct Plan – Monthly Dividend</t>
  </si>
  <si>
    <t>Regular Plan - Monthly Dividend</t>
  </si>
  <si>
    <t>Regular Plan - Quarterly Dividend</t>
  </si>
  <si>
    <t>Plan B - Dividend option</t>
  </si>
  <si>
    <t>Plan B - Growth option</t>
  </si>
  <si>
    <t>Plan C - Dividend option</t>
  </si>
  <si>
    <t>Plan C - Growth option</t>
  </si>
  <si>
    <t>Direct Plan Dividend</t>
  </si>
  <si>
    <t>Direct Plan - Dividend</t>
  </si>
  <si>
    <t>Direct Plan Monthly Dividend</t>
  </si>
  <si>
    <t>Growth Option</t>
  </si>
  <si>
    <t>Dividend Option</t>
  </si>
  <si>
    <t>Unclaimed Dividend less than 3 yrs</t>
  </si>
  <si>
    <t>Unclaimed Dividend more than 3 yrs</t>
  </si>
  <si>
    <t>Unclaimed Redemption less than 3 yrs</t>
  </si>
  <si>
    <t>Unclaimed Redemption more than 3 yrs</t>
  </si>
  <si>
    <t xml:space="preserve">Direct Plan daily dividend </t>
  </si>
  <si>
    <t>Direct Plan  Growth Option</t>
  </si>
  <si>
    <t>Regular Plan  Growth Option</t>
  </si>
  <si>
    <t>Fund Id</t>
  </si>
  <si>
    <t>Fund Desc</t>
  </si>
  <si>
    <t>EDELWEISS MUTUAL FUND</t>
  </si>
  <si>
    <t>PORTFOLIO STATEMENT as on 30th June 2019</t>
  </si>
  <si>
    <t>8. Total gross exposure to derivative instruments (excluding reversed positions) at the end of the month (Rs. in Lakhs)</t>
  </si>
  <si>
    <t>9. Margin Deposits includes Margin money placed on derivatives other than margin money placed with bank</t>
  </si>
  <si>
    <t>7. Portfolio Turnover Ratio</t>
  </si>
  <si>
    <t>10. Total value and percentage of Illiquid Equity shares &amp;  Equity related instruments</t>
  </si>
  <si>
    <t>10.Value of investment made by other schemes under same management (Rs. In Lakhs)</t>
  </si>
  <si>
    <t>7. Total gross exposure to derivative instruments (excluding reversed positions) at the end of the month (Rs. in Lakhs)</t>
  </si>
  <si>
    <t>8. Margin Deposits includes Margin money placed on derivatives other than margin money placed with bank</t>
  </si>
  <si>
    <t>9. Total value and percentage of Illiquid Equity shares &amp;  Equity related instruments</t>
  </si>
  <si>
    <t>EDACBF</t>
  </si>
  <si>
    <t>EDBPDF</t>
  </si>
  <si>
    <t>EDCDOF</t>
  </si>
  <si>
    <t>EDGSEC</t>
  </si>
  <si>
    <t>EDSTIF</t>
  </si>
  <si>
    <t>EDTREF</t>
  </si>
  <si>
    <t>EEARBF</t>
  </si>
  <si>
    <t>EEARFD</t>
  </si>
  <si>
    <t>EEDGEF</t>
  </si>
  <si>
    <t>EEECRF</t>
  </si>
  <si>
    <t>EEELSS</t>
  </si>
  <si>
    <t>EEEQTF</t>
  </si>
  <si>
    <t>EEESCF</t>
  </si>
  <si>
    <t>EEESSF</t>
  </si>
  <si>
    <t>EEMOF1</t>
  </si>
  <si>
    <t>EENF50</t>
  </si>
  <si>
    <t>EENFBA</t>
  </si>
  <si>
    <t>EENQ30</t>
  </si>
  <si>
    <t>EEPRUA</t>
  </si>
  <si>
    <t>EESMCF</t>
  </si>
  <si>
    <t>EETAXF</t>
  </si>
  <si>
    <t>EFMS41</t>
  </si>
  <si>
    <t>EFMS49</t>
  </si>
  <si>
    <t>EFMS55</t>
  </si>
  <si>
    <t>ELLIQF</t>
  </si>
  <si>
    <t>EOASEF</t>
  </si>
  <si>
    <t>EOCHIF</t>
  </si>
  <si>
    <t>EOEDOF</t>
  </si>
  <si>
    <t>EOEMOP</t>
  </si>
  <si>
    <t>EOUSEF</t>
  </si>
  <si>
    <t>7.57% GOVT OF INDIA RED 17-06-2033**</t>
  </si>
  <si>
    <t>7.26% GOVT OF INDIA RED 14-01-2029**</t>
  </si>
  <si>
    <t>8.38% GUJARAT SDL RED 27-02-2029**</t>
  </si>
  <si>
    <t>8.39% RAJASTHAN SDL RED 15-03-2020**</t>
  </si>
  <si>
    <t>8.21% RAJASTHAN SDL RED-31-03-2020**</t>
  </si>
  <si>
    <t>91 DAYS TBILL RED 22-08-2019**</t>
  </si>
  <si>
    <t>(A close ended equity scheme investing across large cap, mid cap and small cap stocks)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</si>
</sst>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#,###,##0"/>
    <numFmt numFmtId="165" formatCode="#,##0.00_);\(##,##0\)"/>
    <numFmt numFmtId="166" formatCode="#,##0.00_);\(##,##0.00\)"/>
    <numFmt numFmtId="167" formatCode="0.00%_);\(0.00%\)"/>
    <numFmt numFmtId="168" formatCode="mmmm\ dd\,\ yyyy"/>
    <numFmt numFmtId="169" formatCode="#,##0.000000"/>
  </numFmts>
  <fonts count="8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9"/>
      <color theme="1" tint="4.9989318521683403E-2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4">
    <xf numFmtId="0" fontId="0" fillId="0" borderId="0" xfId="0"/>
    <xf numFmtId="0" fontId="3" fillId="0" borderId="0" xfId="0" applyFont="1"/>
    <xf numFmtId="165" fontId="0" fillId="0" borderId="1" xfId="0" applyNumberFormat="1" applyBorder="1"/>
    <xf numFmtId="166" fontId="0" fillId="0" borderId="1" xfId="0" applyNumberFormat="1" applyBorder="1"/>
    <xf numFmtId="164" fontId="0" fillId="0" borderId="2" xfId="0" applyNumberFormat="1" applyBorder="1"/>
    <xf numFmtId="4" fontId="0" fillId="0" borderId="2" xfId="0" applyNumberFormat="1" applyBorder="1"/>
    <xf numFmtId="164" fontId="3" fillId="0" borderId="2" xfId="0" applyNumberFormat="1" applyFont="1" applyBorder="1"/>
    <xf numFmtId="4" fontId="3" fillId="0" borderId="2" xfId="0" applyNumberFormat="1" applyFont="1" applyBorder="1"/>
    <xf numFmtId="164" fontId="3" fillId="0" borderId="3" xfId="0" applyNumberFormat="1" applyFont="1" applyBorder="1"/>
    <xf numFmtId="4" fontId="3" fillId="0" borderId="3" xfId="0" applyNumberFormat="1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" fontId="3" fillId="0" borderId="4" xfId="0" applyNumberFormat="1" applyFont="1" applyBorder="1"/>
    <xf numFmtId="4" fontId="0" fillId="0" borderId="4" xfId="0" applyNumberFormat="1" applyBorder="1" applyAlignment="1">
      <alignment horizontal="right"/>
    </xf>
    <xf numFmtId="165" fontId="0" fillId="0" borderId="2" xfId="0" applyNumberFormat="1" applyBorder="1"/>
    <xf numFmtId="166" fontId="0" fillId="0" borderId="2" xfId="0" applyNumberFormat="1" applyBorder="1"/>
    <xf numFmtId="166" fontId="3" fillId="0" borderId="4" xfId="0" applyNumberFormat="1" applyFont="1" applyBorder="1"/>
    <xf numFmtId="168" fontId="3" fillId="0" borderId="0" xfId="0" applyNumberFormat="1" applyFont="1"/>
    <xf numFmtId="0" fontId="4" fillId="0" borderId="0" xfId="1"/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7" xfId="0" applyBorder="1"/>
    <xf numFmtId="0" fontId="0" fillId="0" borderId="6" xfId="0" applyBorder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7" xfId="0" applyBorder="1" applyAlignment="1">
      <alignment horizontal="left" vertical="top" wrapText="1"/>
    </xf>
    <xf numFmtId="0" fontId="0" fillId="0" borderId="7" xfId="0" applyBorder="1" applyAlignment="1">
      <alignment vertical="top"/>
    </xf>
    <xf numFmtId="0" fontId="0" fillId="0" borderId="7" xfId="0" applyBorder="1" applyAlignment="1">
      <alignment horizontal="left" vertical="top"/>
    </xf>
    <xf numFmtId="0" fontId="3" fillId="0" borderId="4" xfId="0" applyFont="1" applyBorder="1"/>
    <xf numFmtId="0" fontId="6" fillId="0" borderId="4" xfId="1" applyFont="1" applyBorder="1"/>
    <xf numFmtId="0" fontId="7" fillId="0" borderId="4" xfId="1" applyFont="1" applyBorder="1"/>
    <xf numFmtId="0" fontId="0" fillId="0" borderId="0" xfId="0" applyBorder="1"/>
    <xf numFmtId="0" fontId="0" fillId="0" borderId="11" xfId="0" applyBorder="1"/>
    <xf numFmtId="0" fontId="2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0" fillId="0" borderId="12" xfId="0" applyBorder="1"/>
    <xf numFmtId="167" fontId="0" fillId="0" borderId="13" xfId="0" applyNumberFormat="1" applyBorder="1"/>
    <xf numFmtId="0" fontId="0" fillId="0" borderId="14" xfId="0" applyBorder="1"/>
    <xf numFmtId="10" fontId="0" fillId="0" borderId="15" xfId="0" applyNumberFormat="1" applyBorder="1"/>
    <xf numFmtId="0" fontId="3" fillId="0" borderId="14" xfId="0" applyFont="1" applyBorder="1"/>
    <xf numFmtId="10" fontId="3" fillId="0" borderId="15" xfId="0" applyNumberFormat="1" applyFont="1" applyBorder="1"/>
    <xf numFmtId="10" fontId="3" fillId="0" borderId="16" xfId="0" applyNumberFormat="1" applyFont="1" applyBorder="1"/>
    <xf numFmtId="0" fontId="3" fillId="0" borderId="17" xfId="0" applyFont="1" applyBorder="1"/>
    <xf numFmtId="0" fontId="3" fillId="0" borderId="4" xfId="0" applyFont="1" applyBorder="1" applyAlignment="1">
      <alignment horizontal="center"/>
    </xf>
    <xf numFmtId="164" fontId="3" fillId="0" borderId="4" xfId="0" applyNumberFormat="1" applyFont="1" applyBorder="1"/>
    <xf numFmtId="167" fontId="0" fillId="0" borderId="15" xfId="0" applyNumberFormat="1" applyBorder="1"/>
    <xf numFmtId="0" fontId="3" fillId="0" borderId="18" xfId="0" applyFont="1" applyBorder="1"/>
    <xf numFmtId="10" fontId="3" fillId="0" borderId="19" xfId="0" applyNumberFormat="1" applyFont="1" applyBorder="1"/>
    <xf numFmtId="0" fontId="3" fillId="0" borderId="7" xfId="0" applyFont="1" applyBorder="1"/>
    <xf numFmtId="0" fontId="0" fillId="0" borderId="0" xfId="0" applyBorder="1" applyAlignment="1">
      <alignment horizontal="right" vertical="top"/>
    </xf>
    <xf numFmtId="0" fontId="0" fillId="0" borderId="0" xfId="0" applyBorder="1" applyAlignment="1">
      <alignment vertical="top"/>
    </xf>
    <xf numFmtId="168" fontId="3" fillId="0" borderId="0" xfId="0" applyNumberFormat="1" applyFont="1" applyBorder="1" applyAlignment="1">
      <alignment vertical="top"/>
    </xf>
    <xf numFmtId="4" fontId="0" fillId="0" borderId="0" xfId="0" applyNumberFormat="1" applyBorder="1" applyAlignment="1">
      <alignment horizontal="right" vertical="top"/>
    </xf>
    <xf numFmtId="0" fontId="0" fillId="0" borderId="6" xfId="0" applyBorder="1"/>
    <xf numFmtId="0" fontId="0" fillId="0" borderId="20" xfId="0" applyBorder="1"/>
    <xf numFmtId="0" fontId="0" fillId="0" borderId="21" xfId="0" applyBorder="1"/>
    <xf numFmtId="0" fontId="0" fillId="0" borderId="6" xfId="0" applyBorder="1" applyAlignment="1">
      <alignment vertical="top"/>
    </xf>
    <xf numFmtId="0" fontId="0" fillId="0" borderId="20" xfId="0" applyBorder="1" applyAlignment="1">
      <alignment vertical="top"/>
    </xf>
    <xf numFmtId="10" fontId="0" fillId="0" borderId="16" xfId="0" applyNumberFormat="1" applyBorder="1" applyAlignment="1">
      <alignment horizontal="right"/>
    </xf>
    <xf numFmtId="0" fontId="3" fillId="0" borderId="22" xfId="0" applyFont="1" applyBorder="1"/>
    <xf numFmtId="0" fontId="3" fillId="0" borderId="23" xfId="0" applyFont="1" applyBorder="1" applyAlignment="1">
      <alignment horizontal="center"/>
    </xf>
    <xf numFmtId="164" fontId="3" fillId="0" borderId="23" xfId="0" applyNumberFormat="1" applyFont="1" applyBorder="1"/>
    <xf numFmtId="4" fontId="3" fillId="0" borderId="23" xfId="0" applyNumberFormat="1" applyFont="1" applyBorder="1"/>
    <xf numFmtId="10" fontId="3" fillId="0" borderId="24" xfId="0" applyNumberFormat="1" applyFont="1" applyBorder="1"/>
    <xf numFmtId="0" fontId="3" fillId="0" borderId="12" xfId="0" applyFont="1" applyBorder="1"/>
    <xf numFmtId="0" fontId="0" fillId="0" borderId="20" xfId="0" applyBorder="1" applyAlignment="1">
      <alignment horizontal="right" vertical="top"/>
    </xf>
    <xf numFmtId="169" fontId="0" fillId="0" borderId="17" xfId="0" applyNumberFormat="1" applyBorder="1" applyAlignment="1">
      <alignment vertical="top"/>
    </xf>
    <xf numFmtId="169" fontId="0" fillId="0" borderId="4" xfId="0" applyNumberFormat="1" applyBorder="1" applyAlignment="1">
      <alignment vertical="top"/>
    </xf>
    <xf numFmtId="164" fontId="0" fillId="0" borderId="1" xfId="0" applyNumberFormat="1" applyBorder="1"/>
    <xf numFmtId="4" fontId="0" fillId="0" borderId="1" xfId="0" applyNumberFormat="1" applyBorder="1"/>
    <xf numFmtId="10" fontId="0" fillId="0" borderId="13" xfId="0" applyNumberForma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167" fontId="3" fillId="0" borderId="16" xfId="0" applyNumberFormat="1" applyFont="1" applyBorder="1"/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/>
    <xf numFmtId="4" fontId="3" fillId="0" borderId="1" xfId="0" applyNumberFormat="1" applyFont="1" applyBorder="1"/>
    <xf numFmtId="10" fontId="3" fillId="0" borderId="13" xfId="0" applyNumberFormat="1" applyFont="1" applyBorder="1"/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sqref="A1:B1"/>
    </sheetView>
  </sheetViews>
  <sheetFormatPr defaultRowHeight="15" x14ac:dyDescent="0.25"/>
  <cols>
    <col min="1" max="1" width="15.85546875" customWidth="1"/>
    <col min="2" max="2" width="54" bestFit="1" customWidth="1"/>
  </cols>
  <sheetData>
    <row r="1" spans="1:2" x14ac:dyDescent="0.25">
      <c r="A1" s="83" t="s">
        <v>1104</v>
      </c>
      <c r="B1" s="84"/>
    </row>
    <row r="2" spans="1:2" x14ac:dyDescent="0.25">
      <c r="A2" s="85" t="s">
        <v>1105</v>
      </c>
      <c r="B2" s="85"/>
    </row>
    <row r="3" spans="1:2" s="1" customFormat="1" x14ac:dyDescent="0.25">
      <c r="A3" s="29" t="s">
        <v>1102</v>
      </c>
      <c r="B3" s="29" t="s">
        <v>1103</v>
      </c>
    </row>
    <row r="4" spans="1:2" x14ac:dyDescent="0.25">
      <c r="A4" s="30" t="s">
        <v>1114</v>
      </c>
      <c r="B4" s="31" t="str">
        <f>HYPERLINK("[Portfolio Monthly 30062019.xlsx]EDACBF!A1","Edelweiss Dynamic Bond Fund")</f>
        <v>Edelweiss Dynamic Bond Fund</v>
      </c>
    </row>
    <row r="5" spans="1:2" x14ac:dyDescent="0.25">
      <c r="A5" s="30" t="s">
        <v>1115</v>
      </c>
      <c r="B5" s="31" t="str">
        <f>HYPERLINK("[Portfolio Monthly 30062019.xlsx]EDBPDF!A1","Edelweiss Banking and PSU Debt Fund")</f>
        <v>Edelweiss Banking and PSU Debt Fund</v>
      </c>
    </row>
    <row r="6" spans="1:2" x14ac:dyDescent="0.25">
      <c r="A6" s="30" t="s">
        <v>1116</v>
      </c>
      <c r="B6" s="31" t="str">
        <f>HYPERLINK("[Portfolio Monthly 30062019.xlsx]EDCDOF!A1","Edelweiss Corporate Bond Fund")</f>
        <v>Edelweiss Corporate Bond Fund</v>
      </c>
    </row>
    <row r="7" spans="1:2" x14ac:dyDescent="0.25">
      <c r="A7" s="30" t="s">
        <v>1117</v>
      </c>
      <c r="B7" s="31" t="str">
        <f>HYPERLINK("[Portfolio Monthly 30062019.xlsx]EDGSEC!A1","Edelweiss Government Securities Fund")</f>
        <v>Edelweiss Government Securities Fund</v>
      </c>
    </row>
    <row r="8" spans="1:2" x14ac:dyDescent="0.25">
      <c r="A8" s="30" t="s">
        <v>1118</v>
      </c>
      <c r="B8" s="31" t="str">
        <f>HYPERLINK("[Portfolio Monthly 30062019.xlsx]EDSTIF!A1","Edelweiss Short Term Fund")</f>
        <v>Edelweiss Short Term Fund</v>
      </c>
    </row>
    <row r="9" spans="1:2" x14ac:dyDescent="0.25">
      <c r="A9" s="30" t="s">
        <v>1119</v>
      </c>
      <c r="B9" s="31" t="str">
        <f>HYPERLINK("[Portfolio Monthly 30062019.xlsx]EDTREF!A1","Edelweiss Low Duration Fund")</f>
        <v>Edelweiss Low Duration Fund</v>
      </c>
    </row>
    <row r="10" spans="1:2" x14ac:dyDescent="0.25">
      <c r="A10" s="30" t="s">
        <v>1120</v>
      </c>
      <c r="B10" s="31" t="str">
        <f>HYPERLINK("[Portfolio Monthly 30062019.xlsx]EEARBF!A1","Edelweiss Arbitrage Fund")</f>
        <v>Edelweiss Arbitrage Fund</v>
      </c>
    </row>
    <row r="11" spans="1:2" x14ac:dyDescent="0.25">
      <c r="A11" s="30" t="s">
        <v>1121</v>
      </c>
      <c r="B11" s="31" t="str">
        <f>HYPERLINK("[Portfolio Monthly 30062019.xlsx]EEARFD!A1","Edelweiss Balanced Advantage Fund")</f>
        <v>Edelweiss Balanced Advantage Fund</v>
      </c>
    </row>
    <row r="12" spans="1:2" x14ac:dyDescent="0.25">
      <c r="A12" s="30" t="s">
        <v>1122</v>
      </c>
      <c r="B12" s="31" t="str">
        <f>HYPERLINK("[Portfolio Monthly 30062019.xlsx]EEDGEF!A1","Edelweiss Large Cap Fund")</f>
        <v>Edelweiss Large Cap Fund</v>
      </c>
    </row>
    <row r="13" spans="1:2" x14ac:dyDescent="0.25">
      <c r="A13" s="30" t="s">
        <v>1123</v>
      </c>
      <c r="B13" s="31" t="str">
        <f>HYPERLINK("[Portfolio Monthly 30062019.xlsx]EEECRF!A1","Edelweiss Multi-Cap Fund")</f>
        <v>Edelweiss Multi-Cap Fund</v>
      </c>
    </row>
    <row r="14" spans="1:2" x14ac:dyDescent="0.25">
      <c r="A14" s="30" t="s">
        <v>1124</v>
      </c>
      <c r="B14" s="31" t="str">
        <f>HYPERLINK("[Portfolio Monthly 30062019.xlsx]EEELSS!A1","Edelweiss Long Term Equity Fund")</f>
        <v>Edelweiss Long Term Equity Fund</v>
      </c>
    </row>
    <row r="15" spans="1:2" x14ac:dyDescent="0.25">
      <c r="A15" s="30" t="s">
        <v>1125</v>
      </c>
      <c r="B15" s="31" t="str">
        <f>HYPERLINK("[Portfolio Monthly 30062019.xlsx]EEEQTF!A1","Edelweiss Large &amp; Mid Cap Fund")</f>
        <v>Edelweiss Large &amp; Mid Cap Fund</v>
      </c>
    </row>
    <row r="16" spans="1:2" x14ac:dyDescent="0.25">
      <c r="A16" s="30" t="s">
        <v>1126</v>
      </c>
      <c r="B16" s="31" t="str">
        <f>HYPERLINK("[Portfolio Monthly 30062019.xlsx]EEESCF!A1","Edelweiss Small Cap Fund")</f>
        <v>Edelweiss Small Cap Fund</v>
      </c>
    </row>
    <row r="17" spans="1:2" x14ac:dyDescent="0.25">
      <c r="A17" s="30" t="s">
        <v>1127</v>
      </c>
      <c r="B17" s="31" t="str">
        <f>HYPERLINK("[Portfolio Monthly 30062019.xlsx]EEESSF!A1","Edelweiss Equity Savings Fund")</f>
        <v>Edelweiss Equity Savings Fund</v>
      </c>
    </row>
    <row r="18" spans="1:2" x14ac:dyDescent="0.25">
      <c r="A18" s="30" t="s">
        <v>1128</v>
      </c>
      <c r="B18" s="31" t="str">
        <f>HYPERLINK("[Portfolio Monthly 30062019.xlsx]EEMOF1!A1","EDELWEISS MAIDEN OPPORTUNITIES FUND - SERIES 1")</f>
        <v>EDELWEISS MAIDEN OPPORTUNITIES FUND - SERIES 1</v>
      </c>
    </row>
    <row r="19" spans="1:2" x14ac:dyDescent="0.25">
      <c r="A19" s="30" t="s">
        <v>1129</v>
      </c>
      <c r="B19" s="31" t="str">
        <f>HYPERLINK("[Portfolio Monthly 30062019.xlsx]EENF50!A1","Edelweiss ETF - NIFTY 50")</f>
        <v>Edelweiss ETF - NIFTY 50</v>
      </c>
    </row>
    <row r="20" spans="1:2" x14ac:dyDescent="0.25">
      <c r="A20" s="30" t="s">
        <v>1130</v>
      </c>
      <c r="B20" s="31" t="str">
        <f>HYPERLINK("[Portfolio Monthly 30062019.xlsx]EENFBA!A1","Edelweiss ETF - Nifty Bank")</f>
        <v>Edelweiss ETF - Nifty Bank</v>
      </c>
    </row>
    <row r="21" spans="1:2" x14ac:dyDescent="0.25">
      <c r="A21" s="30" t="s">
        <v>1131</v>
      </c>
      <c r="B21" s="31" t="str">
        <f>HYPERLINK("[Portfolio Monthly 30062019.xlsx]EENQ30!A1","Edelweiss ETF - Nifty 100 Quality 30")</f>
        <v>Edelweiss ETF - Nifty 100 Quality 30</v>
      </c>
    </row>
    <row r="22" spans="1:2" x14ac:dyDescent="0.25">
      <c r="A22" s="30" t="s">
        <v>1132</v>
      </c>
      <c r="B22" s="31" t="str">
        <f>HYPERLINK("[Portfolio Monthly 30062019.xlsx]EEPRUA!A1","Edelweiss Multi-Asset Allocation Fund")</f>
        <v>Edelweiss Multi-Asset Allocation Fund</v>
      </c>
    </row>
    <row r="23" spans="1:2" x14ac:dyDescent="0.25">
      <c r="A23" s="30" t="s">
        <v>1133</v>
      </c>
      <c r="B23" s="31" t="str">
        <f>HYPERLINK("[Portfolio Monthly 30062019.xlsx]EESMCF!A1","Edelweiss Mid Cap Fund")</f>
        <v>Edelweiss Mid Cap Fund</v>
      </c>
    </row>
    <row r="24" spans="1:2" x14ac:dyDescent="0.25">
      <c r="A24" s="30" t="s">
        <v>1134</v>
      </c>
      <c r="B24" s="31" t="str">
        <f>HYPERLINK("[Portfolio Monthly 30062019.xlsx]EETAXF!A1","Edelweiss Tax Advantage Fund")</f>
        <v>Edelweiss Tax Advantage Fund</v>
      </c>
    </row>
    <row r="25" spans="1:2" x14ac:dyDescent="0.25">
      <c r="A25" s="30" t="s">
        <v>1135</v>
      </c>
      <c r="B25" s="31" t="str">
        <f>HYPERLINK("[Portfolio Monthly 30062019.xlsx]EFMS41!A1","Edelweiss Fixed Maturity Plan - Series 41")</f>
        <v>Edelweiss Fixed Maturity Plan - Series 41</v>
      </c>
    </row>
    <row r="26" spans="1:2" x14ac:dyDescent="0.25">
      <c r="A26" s="30" t="s">
        <v>1136</v>
      </c>
      <c r="B26" s="31" t="str">
        <f>HYPERLINK("[Portfolio Monthly 30062019.xlsx]EFMS49!A1","Edelweiss Fixed Maturity Plan - Series 49")</f>
        <v>Edelweiss Fixed Maturity Plan - Series 49</v>
      </c>
    </row>
    <row r="27" spans="1:2" x14ac:dyDescent="0.25">
      <c r="A27" s="30" t="s">
        <v>1137</v>
      </c>
      <c r="B27" s="31" t="str">
        <f>HYPERLINK("[Portfolio Monthly 30062019.xlsx]EFMS55!A1","Edelweiss Fixed Maturity Plan - Series 55")</f>
        <v>Edelweiss Fixed Maturity Plan - Series 55</v>
      </c>
    </row>
    <row r="28" spans="1:2" x14ac:dyDescent="0.25">
      <c r="A28" s="30" t="s">
        <v>1138</v>
      </c>
      <c r="B28" s="31" t="str">
        <f>HYPERLINK("[Portfolio Monthly 30062019.xlsx]ELLIQF!A1","Edelweiss Liquid Fund")</f>
        <v>Edelweiss Liquid Fund</v>
      </c>
    </row>
    <row r="29" spans="1:2" x14ac:dyDescent="0.25">
      <c r="A29" s="30" t="s">
        <v>1139</v>
      </c>
      <c r="B29" s="31" t="str">
        <f>HYPERLINK("[Portfolio Monthly 30062019.xlsx]EOASEF!A1","Edelweiss ASEAN Equity Off-shore Fund")</f>
        <v>Edelweiss ASEAN Equity Off-shore Fund</v>
      </c>
    </row>
    <row r="30" spans="1:2" x14ac:dyDescent="0.25">
      <c r="A30" s="30" t="s">
        <v>1140</v>
      </c>
      <c r="B30" s="31" t="str">
        <f>HYPERLINK("[Portfolio Monthly 30062019.xlsx]EOCHIF!A1","Edelweiss Greater China Equity Off-shore Fund")</f>
        <v>Edelweiss Greater China Equity Off-shore Fund</v>
      </c>
    </row>
    <row r="31" spans="1:2" x14ac:dyDescent="0.25">
      <c r="A31" s="30" t="s">
        <v>1141</v>
      </c>
      <c r="B31" s="31" t="str">
        <f>HYPERLINK("[Portfolio Monthly 30062019.xlsx]EOEDOF!A1","Edelweiss Europe Dynamic Equity Offshore Fund")</f>
        <v>Edelweiss Europe Dynamic Equity Offshore Fund</v>
      </c>
    </row>
    <row r="32" spans="1:2" x14ac:dyDescent="0.25">
      <c r="A32" s="30" t="s">
        <v>1142</v>
      </c>
      <c r="B32" s="31" t="str">
        <f>HYPERLINK("[Portfolio Monthly 30062019.xlsx]EOEMOP!A1","Edelweiss Emerging Markets Opportunities Equity Offshore Fund")</f>
        <v>Edelweiss Emerging Markets Opportunities Equity Offshore Fund</v>
      </c>
    </row>
    <row r="33" spans="1:2" x14ac:dyDescent="0.25">
      <c r="A33" s="30" t="s">
        <v>1143</v>
      </c>
      <c r="B33" s="31" t="str">
        <f>HYPERLINK("[Portfolio Monthly 30062019.xlsx]EOUSEF!A1","Edelweiss US Value Equity Off-shore Fund")</f>
        <v>Edelweiss US Value Equity Off-shore Fund</v>
      </c>
    </row>
  </sheetData>
  <mergeCells count="2">
    <mergeCell ref="A1:B1"/>
    <mergeCell ref="A2:B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showGridLines="0" workbookViewId="0">
      <pane ySplit="4" topLeftCell="A5" activePane="bottomLeft" state="frozen"/>
      <selection activeCell="H1" sqref="H1"/>
      <selection pane="bottomLeft" activeCell="A5" sqref="A5"/>
    </sheetView>
  </sheetViews>
  <sheetFormatPr defaultRowHeight="15" x14ac:dyDescent="0.25"/>
  <cols>
    <col min="1" max="1" width="73.85546875" customWidth="1"/>
    <col min="2" max="2" width="15.85546875" customWidth="1"/>
    <col min="3" max="3" width="26.85546875" customWidth="1"/>
    <col min="4" max="4" width="15.42578125" customWidth="1"/>
    <col min="5" max="5" width="16.5703125" customWidth="1"/>
    <col min="6" max="6" width="15.42578125" customWidth="1"/>
    <col min="12" max="12" width="66.42578125" bestFit="1" customWidth="1"/>
    <col min="13" max="13" width="10" bestFit="1" customWidth="1"/>
    <col min="14" max="14" width="9.85546875" bestFit="1" customWidth="1"/>
    <col min="15" max="15" width="14.42578125" bestFit="1" customWidth="1"/>
    <col min="16" max="16" width="11.5703125" bestFit="1" customWidth="1"/>
  </cols>
  <sheetData>
    <row r="1" spans="1:8" ht="36.75" customHeight="1" x14ac:dyDescent="0.25">
      <c r="A1" s="86" t="s">
        <v>22</v>
      </c>
      <c r="B1" s="87"/>
      <c r="C1" s="87"/>
      <c r="D1" s="87"/>
      <c r="E1" s="87"/>
      <c r="F1" s="88"/>
      <c r="H1" s="20" t="str">
        <f>HYPERLINK("[Portfolio Monthly 30062019.xlsx]Index!A1","Index")</f>
        <v>Index</v>
      </c>
    </row>
    <row r="2" spans="1:8" ht="19.5" customHeight="1" x14ac:dyDescent="0.25">
      <c r="A2" s="89" t="s">
        <v>23</v>
      </c>
      <c r="B2" s="90"/>
      <c r="C2" s="90"/>
      <c r="D2" s="90"/>
      <c r="E2" s="90"/>
      <c r="F2" s="91"/>
    </row>
    <row r="3" spans="1:8" x14ac:dyDescent="0.25">
      <c r="A3" s="23"/>
      <c r="B3" s="32"/>
      <c r="C3" s="32"/>
      <c r="D3" s="32"/>
      <c r="E3" s="32"/>
      <c r="F3" s="33"/>
    </row>
    <row r="4" spans="1:8" ht="48" customHeight="1" x14ac:dyDescent="0.25">
      <c r="A4" s="34" t="s">
        <v>0</v>
      </c>
      <c r="B4" s="35" t="s">
        <v>1</v>
      </c>
      <c r="C4" s="35" t="s">
        <v>5</v>
      </c>
      <c r="D4" s="36" t="s">
        <v>2</v>
      </c>
      <c r="E4" s="37" t="s">
        <v>4</v>
      </c>
      <c r="F4" s="38" t="s">
        <v>3</v>
      </c>
    </row>
    <row r="5" spans="1:8" x14ac:dyDescent="0.25">
      <c r="A5" s="39"/>
      <c r="B5" s="10"/>
      <c r="C5" s="10"/>
      <c r="D5" s="2"/>
      <c r="E5" s="3"/>
      <c r="F5" s="40"/>
    </row>
    <row r="6" spans="1:8" x14ac:dyDescent="0.25">
      <c r="A6" s="43" t="s">
        <v>64</v>
      </c>
      <c r="B6" s="11"/>
      <c r="C6" s="11"/>
      <c r="D6" s="4"/>
      <c r="E6" s="5"/>
      <c r="F6" s="42"/>
    </row>
    <row r="7" spans="1:8" x14ac:dyDescent="0.25">
      <c r="A7" s="43" t="s">
        <v>195</v>
      </c>
      <c r="B7" s="11"/>
      <c r="C7" s="11"/>
      <c r="D7" s="4"/>
      <c r="E7" s="5"/>
      <c r="F7" s="42"/>
    </row>
    <row r="8" spans="1:8" x14ac:dyDescent="0.25">
      <c r="A8" s="41" t="s">
        <v>202</v>
      </c>
      <c r="B8" s="11" t="s">
        <v>203</v>
      </c>
      <c r="C8" s="11" t="s">
        <v>204</v>
      </c>
      <c r="D8" s="4">
        <v>56858</v>
      </c>
      <c r="E8" s="5">
        <v>1389.47</v>
      </c>
      <c r="F8" s="42">
        <v>8.3799999999999999E-2</v>
      </c>
    </row>
    <row r="9" spans="1:8" x14ac:dyDescent="0.25">
      <c r="A9" s="41" t="s">
        <v>521</v>
      </c>
      <c r="B9" s="11" t="s">
        <v>522</v>
      </c>
      <c r="C9" s="11" t="s">
        <v>207</v>
      </c>
      <c r="D9" s="4">
        <v>12059</v>
      </c>
      <c r="E9" s="5">
        <v>927.38</v>
      </c>
      <c r="F9" s="42">
        <v>5.6000000000000001E-2</v>
      </c>
    </row>
    <row r="10" spans="1:8" x14ac:dyDescent="0.25">
      <c r="A10" s="41" t="s">
        <v>246</v>
      </c>
      <c r="B10" s="11" t="s">
        <v>247</v>
      </c>
      <c r="C10" s="11" t="s">
        <v>201</v>
      </c>
      <c r="D10" s="4">
        <v>22793</v>
      </c>
      <c r="E10" s="5">
        <v>839.03</v>
      </c>
      <c r="F10" s="42">
        <v>5.0599999999999999E-2</v>
      </c>
    </row>
    <row r="11" spans="1:8" x14ac:dyDescent="0.25">
      <c r="A11" s="41" t="s">
        <v>196</v>
      </c>
      <c r="B11" s="11" t="s">
        <v>197</v>
      </c>
      <c r="C11" s="11" t="s">
        <v>198</v>
      </c>
      <c r="D11" s="4">
        <v>60735</v>
      </c>
      <c r="E11" s="5">
        <v>761.07</v>
      </c>
      <c r="F11" s="42">
        <v>4.5900000000000003E-2</v>
      </c>
    </row>
    <row r="12" spans="1:8" x14ac:dyDescent="0.25">
      <c r="A12" s="41" t="s">
        <v>336</v>
      </c>
      <c r="B12" s="11" t="s">
        <v>337</v>
      </c>
      <c r="C12" s="11" t="s">
        <v>204</v>
      </c>
      <c r="D12" s="4">
        <v>148154</v>
      </c>
      <c r="E12" s="5">
        <v>647.58000000000004</v>
      </c>
      <c r="F12" s="42">
        <v>3.9100000000000003E-2</v>
      </c>
    </row>
    <row r="13" spans="1:8" x14ac:dyDescent="0.25">
      <c r="A13" s="41" t="s">
        <v>211</v>
      </c>
      <c r="B13" s="11" t="s">
        <v>212</v>
      </c>
      <c r="C13" s="11" t="s">
        <v>213</v>
      </c>
      <c r="D13" s="4">
        <v>26473</v>
      </c>
      <c r="E13" s="5">
        <v>589.61</v>
      </c>
      <c r="F13" s="42">
        <v>3.56E-2</v>
      </c>
    </row>
    <row r="14" spans="1:8" x14ac:dyDescent="0.25">
      <c r="A14" s="41" t="s">
        <v>199</v>
      </c>
      <c r="B14" s="11" t="s">
        <v>200</v>
      </c>
      <c r="C14" s="11" t="s">
        <v>201</v>
      </c>
      <c r="D14" s="4">
        <v>26214</v>
      </c>
      <c r="E14" s="5">
        <v>574.64</v>
      </c>
      <c r="F14" s="42">
        <v>3.4700000000000002E-2</v>
      </c>
    </row>
    <row r="15" spans="1:8" x14ac:dyDescent="0.25">
      <c r="A15" s="41" t="s">
        <v>523</v>
      </c>
      <c r="B15" s="11" t="s">
        <v>524</v>
      </c>
      <c r="C15" s="11" t="s">
        <v>213</v>
      </c>
      <c r="D15" s="4">
        <v>71294</v>
      </c>
      <c r="E15" s="5">
        <v>521.87</v>
      </c>
      <c r="F15" s="42">
        <v>3.15E-2</v>
      </c>
    </row>
    <row r="16" spans="1:8" x14ac:dyDescent="0.25">
      <c r="A16" s="41" t="s">
        <v>267</v>
      </c>
      <c r="B16" s="11" t="s">
        <v>268</v>
      </c>
      <c r="C16" s="11" t="s">
        <v>213</v>
      </c>
      <c r="D16" s="4">
        <v>45791</v>
      </c>
      <c r="E16" s="5">
        <v>487.51</v>
      </c>
      <c r="F16" s="42">
        <v>2.9399999999999999E-2</v>
      </c>
    </row>
    <row r="17" spans="1:6" x14ac:dyDescent="0.25">
      <c r="A17" s="41" t="s">
        <v>615</v>
      </c>
      <c r="B17" s="11" t="s">
        <v>616</v>
      </c>
      <c r="C17" s="11" t="s">
        <v>240</v>
      </c>
      <c r="D17" s="4">
        <v>341295</v>
      </c>
      <c r="E17" s="5">
        <v>482.42</v>
      </c>
      <c r="F17" s="42">
        <v>2.9100000000000001E-2</v>
      </c>
    </row>
    <row r="18" spans="1:6" x14ac:dyDescent="0.25">
      <c r="A18" s="41" t="s">
        <v>208</v>
      </c>
      <c r="B18" s="11" t="s">
        <v>209</v>
      </c>
      <c r="C18" s="11" t="s">
        <v>210</v>
      </c>
      <c r="D18" s="4">
        <v>27659</v>
      </c>
      <c r="E18" s="5">
        <v>429.6</v>
      </c>
      <c r="F18" s="42">
        <v>2.5899999999999999E-2</v>
      </c>
    </row>
    <row r="19" spans="1:6" x14ac:dyDescent="0.25">
      <c r="A19" s="41" t="s">
        <v>561</v>
      </c>
      <c r="B19" s="11" t="s">
        <v>562</v>
      </c>
      <c r="C19" s="11" t="s">
        <v>204</v>
      </c>
      <c r="D19" s="4">
        <v>28579</v>
      </c>
      <c r="E19" s="5">
        <v>422.14</v>
      </c>
      <c r="F19" s="42">
        <v>2.5499999999999998E-2</v>
      </c>
    </row>
    <row r="20" spans="1:6" x14ac:dyDescent="0.25">
      <c r="A20" s="41" t="s">
        <v>219</v>
      </c>
      <c r="B20" s="11" t="s">
        <v>220</v>
      </c>
      <c r="C20" s="11" t="s">
        <v>204</v>
      </c>
      <c r="D20" s="4">
        <v>114854</v>
      </c>
      <c r="E20" s="5">
        <v>414.91</v>
      </c>
      <c r="F20" s="42">
        <v>2.5000000000000001E-2</v>
      </c>
    </row>
    <row r="21" spans="1:6" x14ac:dyDescent="0.25">
      <c r="A21" s="41" t="s">
        <v>205</v>
      </c>
      <c r="B21" s="11" t="s">
        <v>206</v>
      </c>
      <c r="C21" s="11" t="s">
        <v>207</v>
      </c>
      <c r="D21" s="4">
        <v>143229</v>
      </c>
      <c r="E21" s="5">
        <v>392.23</v>
      </c>
      <c r="F21" s="42">
        <v>2.3699999999999999E-2</v>
      </c>
    </row>
    <row r="22" spans="1:6" x14ac:dyDescent="0.25">
      <c r="A22" s="41" t="s">
        <v>527</v>
      </c>
      <c r="B22" s="11" t="s">
        <v>528</v>
      </c>
      <c r="C22" s="11" t="s">
        <v>201</v>
      </c>
      <c r="D22" s="4">
        <v>28262</v>
      </c>
      <c r="E22" s="5">
        <v>314.43</v>
      </c>
      <c r="F22" s="42">
        <v>1.9E-2</v>
      </c>
    </row>
    <row r="23" spans="1:6" x14ac:dyDescent="0.25">
      <c r="A23" s="41" t="s">
        <v>617</v>
      </c>
      <c r="B23" s="11" t="s">
        <v>618</v>
      </c>
      <c r="C23" s="11" t="s">
        <v>277</v>
      </c>
      <c r="D23" s="4">
        <v>18139</v>
      </c>
      <c r="E23" s="5">
        <v>290.67</v>
      </c>
      <c r="F23" s="42">
        <v>1.7500000000000002E-2</v>
      </c>
    </row>
    <row r="24" spans="1:6" x14ac:dyDescent="0.25">
      <c r="A24" s="41" t="s">
        <v>519</v>
      </c>
      <c r="B24" s="11" t="s">
        <v>520</v>
      </c>
      <c r="C24" s="11" t="s">
        <v>201</v>
      </c>
      <c r="D24" s="4">
        <v>30556</v>
      </c>
      <c r="E24" s="5">
        <v>272.73</v>
      </c>
      <c r="F24" s="42">
        <v>1.6500000000000001E-2</v>
      </c>
    </row>
    <row r="25" spans="1:6" x14ac:dyDescent="0.25">
      <c r="A25" s="41" t="s">
        <v>236</v>
      </c>
      <c r="B25" s="11" t="s">
        <v>237</v>
      </c>
      <c r="C25" s="11" t="s">
        <v>204</v>
      </c>
      <c r="D25" s="4">
        <v>31234</v>
      </c>
      <c r="E25" s="5">
        <v>252.54</v>
      </c>
      <c r="F25" s="42">
        <v>1.52E-2</v>
      </c>
    </row>
    <row r="26" spans="1:6" x14ac:dyDescent="0.25">
      <c r="A26" s="41" t="s">
        <v>320</v>
      </c>
      <c r="B26" s="11" t="s">
        <v>321</v>
      </c>
      <c r="C26" s="11" t="s">
        <v>322</v>
      </c>
      <c r="D26" s="4">
        <v>144720</v>
      </c>
      <c r="E26" s="5">
        <v>242.77</v>
      </c>
      <c r="F26" s="42">
        <v>1.46E-2</v>
      </c>
    </row>
    <row r="27" spans="1:6" x14ac:dyDescent="0.25">
      <c r="A27" s="41" t="s">
        <v>557</v>
      </c>
      <c r="B27" s="11" t="s">
        <v>558</v>
      </c>
      <c r="C27" s="11" t="s">
        <v>213</v>
      </c>
      <c r="D27" s="4">
        <v>13061</v>
      </c>
      <c r="E27" s="5">
        <v>238.94</v>
      </c>
      <c r="F27" s="42">
        <v>1.44E-2</v>
      </c>
    </row>
    <row r="28" spans="1:6" x14ac:dyDescent="0.25">
      <c r="A28" s="41" t="s">
        <v>304</v>
      </c>
      <c r="B28" s="11" t="s">
        <v>305</v>
      </c>
      <c r="C28" s="11" t="s">
        <v>254</v>
      </c>
      <c r="D28" s="4">
        <v>3557</v>
      </c>
      <c r="E28" s="5">
        <v>232.44</v>
      </c>
      <c r="F28" s="42">
        <v>1.4E-2</v>
      </c>
    </row>
    <row r="29" spans="1:6" x14ac:dyDescent="0.25">
      <c r="A29" s="41" t="s">
        <v>250</v>
      </c>
      <c r="B29" s="11" t="s">
        <v>251</v>
      </c>
      <c r="C29" s="11" t="s">
        <v>216</v>
      </c>
      <c r="D29" s="4">
        <v>8997</v>
      </c>
      <c r="E29" s="5">
        <v>229.46</v>
      </c>
      <c r="F29" s="42">
        <v>1.38E-2</v>
      </c>
    </row>
    <row r="30" spans="1:6" x14ac:dyDescent="0.25">
      <c r="A30" s="41" t="s">
        <v>535</v>
      </c>
      <c r="B30" s="11" t="s">
        <v>536</v>
      </c>
      <c r="C30" s="11" t="s">
        <v>537</v>
      </c>
      <c r="D30" s="4">
        <v>12387</v>
      </c>
      <c r="E30" s="5">
        <v>220.25</v>
      </c>
      <c r="F30" s="42">
        <v>1.3299999999999999E-2</v>
      </c>
    </row>
    <row r="31" spans="1:6" x14ac:dyDescent="0.25">
      <c r="A31" s="41" t="s">
        <v>593</v>
      </c>
      <c r="B31" s="11" t="s">
        <v>594</v>
      </c>
      <c r="C31" s="11" t="s">
        <v>240</v>
      </c>
      <c r="D31" s="4">
        <v>102948</v>
      </c>
      <c r="E31" s="5">
        <v>213</v>
      </c>
      <c r="F31" s="42">
        <v>1.29E-2</v>
      </c>
    </row>
    <row r="32" spans="1:6" x14ac:dyDescent="0.25">
      <c r="A32" s="41" t="s">
        <v>619</v>
      </c>
      <c r="B32" s="11" t="s">
        <v>620</v>
      </c>
      <c r="C32" s="11" t="s">
        <v>216</v>
      </c>
      <c r="D32" s="4">
        <v>13359</v>
      </c>
      <c r="E32" s="5">
        <v>206.7</v>
      </c>
      <c r="F32" s="42">
        <v>1.2500000000000001E-2</v>
      </c>
    </row>
    <row r="33" spans="1:6" x14ac:dyDescent="0.25">
      <c r="A33" s="41" t="s">
        <v>555</v>
      </c>
      <c r="B33" s="11" t="s">
        <v>556</v>
      </c>
      <c r="C33" s="11" t="s">
        <v>213</v>
      </c>
      <c r="D33" s="4">
        <v>20347</v>
      </c>
      <c r="E33" s="5">
        <v>204.3</v>
      </c>
      <c r="F33" s="42">
        <v>1.23E-2</v>
      </c>
    </row>
    <row r="34" spans="1:6" x14ac:dyDescent="0.25">
      <c r="A34" s="41" t="s">
        <v>529</v>
      </c>
      <c r="B34" s="11" t="s">
        <v>530</v>
      </c>
      <c r="C34" s="11" t="s">
        <v>213</v>
      </c>
      <c r="D34" s="4">
        <v>11479</v>
      </c>
      <c r="E34" s="5">
        <v>200.38</v>
      </c>
      <c r="F34" s="42">
        <v>1.21E-2</v>
      </c>
    </row>
    <row r="35" spans="1:6" x14ac:dyDescent="0.25">
      <c r="A35" s="41" t="s">
        <v>551</v>
      </c>
      <c r="B35" s="11" t="s">
        <v>552</v>
      </c>
      <c r="C35" s="11" t="s">
        <v>201</v>
      </c>
      <c r="D35" s="4">
        <v>128752</v>
      </c>
      <c r="E35" s="5">
        <v>172.79</v>
      </c>
      <c r="F35" s="42">
        <v>1.04E-2</v>
      </c>
    </row>
    <row r="36" spans="1:6" x14ac:dyDescent="0.25">
      <c r="A36" s="41" t="s">
        <v>318</v>
      </c>
      <c r="B36" s="11" t="s">
        <v>319</v>
      </c>
      <c r="C36" s="11" t="s">
        <v>207</v>
      </c>
      <c r="D36" s="4">
        <v>44425</v>
      </c>
      <c r="E36" s="5">
        <v>164.62</v>
      </c>
      <c r="F36" s="42">
        <v>9.9000000000000008E-3</v>
      </c>
    </row>
    <row r="37" spans="1:6" x14ac:dyDescent="0.25">
      <c r="A37" s="41" t="s">
        <v>540</v>
      </c>
      <c r="B37" s="11" t="s">
        <v>541</v>
      </c>
      <c r="C37" s="11" t="s">
        <v>201</v>
      </c>
      <c r="D37" s="4">
        <v>57050</v>
      </c>
      <c r="E37" s="5">
        <v>162.96</v>
      </c>
      <c r="F37" s="42">
        <v>9.7999999999999997E-3</v>
      </c>
    </row>
    <row r="38" spans="1:6" x14ac:dyDescent="0.25">
      <c r="A38" s="41" t="s">
        <v>531</v>
      </c>
      <c r="B38" s="11" t="s">
        <v>532</v>
      </c>
      <c r="C38" s="11" t="s">
        <v>207</v>
      </c>
      <c r="D38" s="4">
        <v>14391</v>
      </c>
      <c r="E38" s="5">
        <v>162.29</v>
      </c>
      <c r="F38" s="42">
        <v>9.7999999999999997E-3</v>
      </c>
    </row>
    <row r="39" spans="1:6" x14ac:dyDescent="0.25">
      <c r="A39" s="41" t="s">
        <v>271</v>
      </c>
      <c r="B39" s="11" t="s">
        <v>272</v>
      </c>
      <c r="C39" s="11" t="s">
        <v>226</v>
      </c>
      <c r="D39" s="4">
        <v>3384</v>
      </c>
      <c r="E39" s="5">
        <v>154.16999999999999</v>
      </c>
      <c r="F39" s="42">
        <v>9.2999999999999992E-3</v>
      </c>
    </row>
    <row r="40" spans="1:6" x14ac:dyDescent="0.25">
      <c r="A40" s="41" t="s">
        <v>525</v>
      </c>
      <c r="B40" s="11" t="s">
        <v>526</v>
      </c>
      <c r="C40" s="11" t="s">
        <v>204</v>
      </c>
      <c r="D40" s="4">
        <v>23858</v>
      </c>
      <c r="E40" s="5">
        <v>152.37</v>
      </c>
      <c r="F40" s="42">
        <v>9.1999999999999998E-3</v>
      </c>
    </row>
    <row r="41" spans="1:6" x14ac:dyDescent="0.25">
      <c r="A41" s="41" t="s">
        <v>621</v>
      </c>
      <c r="B41" s="11" t="s">
        <v>622</v>
      </c>
      <c r="C41" s="11" t="s">
        <v>216</v>
      </c>
      <c r="D41" s="4">
        <v>8847</v>
      </c>
      <c r="E41" s="5">
        <v>141.28</v>
      </c>
      <c r="F41" s="42">
        <v>8.5000000000000006E-3</v>
      </c>
    </row>
    <row r="42" spans="1:6" x14ac:dyDescent="0.25">
      <c r="A42" s="41" t="s">
        <v>571</v>
      </c>
      <c r="B42" s="11" t="s">
        <v>572</v>
      </c>
      <c r="C42" s="11" t="s">
        <v>204</v>
      </c>
      <c r="D42" s="4">
        <v>18565</v>
      </c>
      <c r="E42" s="5">
        <v>130.74</v>
      </c>
      <c r="F42" s="42">
        <v>7.9000000000000008E-3</v>
      </c>
    </row>
    <row r="43" spans="1:6" x14ac:dyDescent="0.25">
      <c r="A43" s="41" t="s">
        <v>566</v>
      </c>
      <c r="B43" s="11" t="s">
        <v>567</v>
      </c>
      <c r="C43" s="11" t="s">
        <v>568</v>
      </c>
      <c r="D43" s="4">
        <v>6999</v>
      </c>
      <c r="E43" s="5">
        <v>125.53</v>
      </c>
      <c r="F43" s="42">
        <v>7.6E-3</v>
      </c>
    </row>
    <row r="44" spans="1:6" x14ac:dyDescent="0.25">
      <c r="A44" s="41" t="s">
        <v>291</v>
      </c>
      <c r="B44" s="11" t="s">
        <v>292</v>
      </c>
      <c r="C44" s="11" t="s">
        <v>198</v>
      </c>
      <c r="D44" s="4">
        <v>80373</v>
      </c>
      <c r="E44" s="5">
        <v>125.3</v>
      </c>
      <c r="F44" s="42">
        <v>7.6E-3</v>
      </c>
    </row>
    <row r="45" spans="1:6" x14ac:dyDescent="0.25">
      <c r="A45" s="41" t="s">
        <v>563</v>
      </c>
      <c r="B45" s="11" t="s">
        <v>564</v>
      </c>
      <c r="C45" s="11" t="s">
        <v>565</v>
      </c>
      <c r="D45" s="4">
        <v>39632</v>
      </c>
      <c r="E45" s="5">
        <v>124.7</v>
      </c>
      <c r="F45" s="42">
        <v>7.4999999999999997E-3</v>
      </c>
    </row>
    <row r="46" spans="1:6" x14ac:dyDescent="0.25">
      <c r="A46" s="41" t="s">
        <v>623</v>
      </c>
      <c r="B46" s="11" t="s">
        <v>624</v>
      </c>
      <c r="C46" s="11" t="s">
        <v>568</v>
      </c>
      <c r="D46" s="4">
        <v>26818</v>
      </c>
      <c r="E46" s="5">
        <v>120.65</v>
      </c>
      <c r="F46" s="42">
        <v>7.3000000000000001E-3</v>
      </c>
    </row>
    <row r="47" spans="1:6" x14ac:dyDescent="0.25">
      <c r="A47" s="41" t="s">
        <v>547</v>
      </c>
      <c r="B47" s="11" t="s">
        <v>548</v>
      </c>
      <c r="C47" s="11" t="s">
        <v>261</v>
      </c>
      <c r="D47" s="4">
        <v>10341</v>
      </c>
      <c r="E47" s="5">
        <v>115.24</v>
      </c>
      <c r="F47" s="42">
        <v>7.0000000000000001E-3</v>
      </c>
    </row>
    <row r="48" spans="1:6" x14ac:dyDescent="0.25">
      <c r="A48" s="41" t="s">
        <v>517</v>
      </c>
      <c r="B48" s="11" t="s">
        <v>518</v>
      </c>
      <c r="C48" s="11" t="s">
        <v>213</v>
      </c>
      <c r="D48" s="4">
        <v>12225</v>
      </c>
      <c r="E48" s="5">
        <v>113.37</v>
      </c>
      <c r="F48" s="42">
        <v>6.7999999999999996E-3</v>
      </c>
    </row>
    <row r="49" spans="1:6" x14ac:dyDescent="0.25">
      <c r="A49" s="41" t="s">
        <v>625</v>
      </c>
      <c r="B49" s="11" t="s">
        <v>626</v>
      </c>
      <c r="C49" s="11" t="s">
        <v>213</v>
      </c>
      <c r="D49" s="4">
        <v>39200</v>
      </c>
      <c r="E49" s="5">
        <v>109.96</v>
      </c>
      <c r="F49" s="42">
        <v>6.6E-3</v>
      </c>
    </row>
    <row r="50" spans="1:6" x14ac:dyDescent="0.25">
      <c r="A50" s="41" t="s">
        <v>569</v>
      </c>
      <c r="B50" s="11" t="s">
        <v>570</v>
      </c>
      <c r="C50" s="11" t="s">
        <v>565</v>
      </c>
      <c r="D50" s="4">
        <v>34996</v>
      </c>
      <c r="E50" s="5">
        <v>109.17</v>
      </c>
      <c r="F50" s="42">
        <v>6.6E-3</v>
      </c>
    </row>
    <row r="51" spans="1:6" x14ac:dyDescent="0.25">
      <c r="A51" s="41" t="s">
        <v>627</v>
      </c>
      <c r="B51" s="11" t="s">
        <v>628</v>
      </c>
      <c r="C51" s="11" t="s">
        <v>207</v>
      </c>
      <c r="D51" s="4">
        <v>7856</v>
      </c>
      <c r="E51" s="5">
        <v>106.7</v>
      </c>
      <c r="F51" s="42">
        <v>6.4000000000000003E-3</v>
      </c>
    </row>
    <row r="52" spans="1:6" x14ac:dyDescent="0.25">
      <c r="A52" s="41" t="s">
        <v>629</v>
      </c>
      <c r="B52" s="11" t="s">
        <v>630</v>
      </c>
      <c r="C52" s="11" t="s">
        <v>207</v>
      </c>
      <c r="D52" s="4">
        <v>8032</v>
      </c>
      <c r="E52" s="5">
        <v>99.03</v>
      </c>
      <c r="F52" s="42">
        <v>6.0000000000000001E-3</v>
      </c>
    </row>
    <row r="53" spans="1:6" x14ac:dyDescent="0.25">
      <c r="A53" s="41" t="s">
        <v>214</v>
      </c>
      <c r="B53" s="11" t="s">
        <v>215</v>
      </c>
      <c r="C53" s="11" t="s">
        <v>216</v>
      </c>
      <c r="D53" s="4">
        <v>20031</v>
      </c>
      <c r="E53" s="5">
        <v>80.31</v>
      </c>
      <c r="F53" s="42">
        <v>4.7999999999999996E-3</v>
      </c>
    </row>
    <row r="54" spans="1:6" x14ac:dyDescent="0.25">
      <c r="A54" s="41" t="s">
        <v>262</v>
      </c>
      <c r="B54" s="11" t="s">
        <v>263</v>
      </c>
      <c r="C54" s="11" t="s">
        <v>264</v>
      </c>
      <c r="D54" s="4">
        <v>42266</v>
      </c>
      <c r="E54" s="5">
        <v>73.69</v>
      </c>
      <c r="F54" s="42">
        <v>4.4000000000000003E-3</v>
      </c>
    </row>
    <row r="55" spans="1:6" x14ac:dyDescent="0.25">
      <c r="A55" s="41" t="s">
        <v>599</v>
      </c>
      <c r="B55" s="11" t="s">
        <v>600</v>
      </c>
      <c r="C55" s="11" t="s">
        <v>207</v>
      </c>
      <c r="D55" s="4">
        <v>679</v>
      </c>
      <c r="E55" s="5">
        <v>72.75</v>
      </c>
      <c r="F55" s="42">
        <v>4.4000000000000003E-3</v>
      </c>
    </row>
    <row r="56" spans="1:6" x14ac:dyDescent="0.25">
      <c r="A56" s="41" t="s">
        <v>230</v>
      </c>
      <c r="B56" s="11" t="s">
        <v>231</v>
      </c>
      <c r="C56" s="11" t="s">
        <v>232</v>
      </c>
      <c r="D56" s="4">
        <v>25678</v>
      </c>
      <c r="E56" s="5">
        <v>71.03</v>
      </c>
      <c r="F56" s="42">
        <v>4.3E-3</v>
      </c>
    </row>
    <row r="57" spans="1:6" x14ac:dyDescent="0.25">
      <c r="A57" s="41" t="s">
        <v>631</v>
      </c>
      <c r="B57" s="11" t="s">
        <v>632</v>
      </c>
      <c r="C57" s="11" t="s">
        <v>216</v>
      </c>
      <c r="D57" s="4">
        <v>3039</v>
      </c>
      <c r="E57" s="5">
        <v>50.72</v>
      </c>
      <c r="F57" s="42">
        <v>3.0999999999999999E-3</v>
      </c>
    </row>
    <row r="58" spans="1:6" x14ac:dyDescent="0.25">
      <c r="A58" s="41" t="s">
        <v>252</v>
      </c>
      <c r="B58" s="11" t="s">
        <v>253</v>
      </c>
      <c r="C58" s="11" t="s">
        <v>254</v>
      </c>
      <c r="D58" s="4">
        <v>6362</v>
      </c>
      <c r="E58" s="5">
        <v>41.69</v>
      </c>
      <c r="F58" s="42">
        <v>2.5000000000000001E-3</v>
      </c>
    </row>
    <row r="59" spans="1:6" x14ac:dyDescent="0.25">
      <c r="A59" s="41" t="s">
        <v>221</v>
      </c>
      <c r="B59" s="11" t="s">
        <v>222</v>
      </c>
      <c r="C59" s="11" t="s">
        <v>223</v>
      </c>
      <c r="D59" s="4">
        <v>11802</v>
      </c>
      <c r="E59" s="5">
        <v>40.909999999999997</v>
      </c>
      <c r="F59" s="42">
        <v>2.5000000000000001E-3</v>
      </c>
    </row>
    <row r="60" spans="1:6" x14ac:dyDescent="0.25">
      <c r="A60" s="43" t="s">
        <v>100</v>
      </c>
      <c r="B60" s="12"/>
      <c r="C60" s="12"/>
      <c r="D60" s="6"/>
      <c r="E60" s="14">
        <v>14820.04</v>
      </c>
      <c r="F60" s="45">
        <v>0.89410000000000001</v>
      </c>
    </row>
    <row r="61" spans="1:6" x14ac:dyDescent="0.25">
      <c r="A61" s="43" t="s">
        <v>360</v>
      </c>
      <c r="B61" s="11"/>
      <c r="C61" s="11"/>
      <c r="D61" s="4"/>
      <c r="E61" s="5"/>
      <c r="F61" s="42"/>
    </row>
    <row r="62" spans="1:6" x14ac:dyDescent="0.25">
      <c r="A62" s="43" t="s">
        <v>100</v>
      </c>
      <c r="B62" s="11"/>
      <c r="C62" s="11"/>
      <c r="D62" s="4"/>
      <c r="E62" s="15" t="s">
        <v>65</v>
      </c>
      <c r="F62" s="62" t="s">
        <v>65</v>
      </c>
    </row>
    <row r="63" spans="1:6" x14ac:dyDescent="0.25">
      <c r="A63" s="46" t="s">
        <v>109</v>
      </c>
      <c r="B63" s="47"/>
      <c r="C63" s="47"/>
      <c r="D63" s="48"/>
      <c r="E63" s="9">
        <v>14820.04</v>
      </c>
      <c r="F63" s="51">
        <v>0.89410000000000001</v>
      </c>
    </row>
    <row r="64" spans="1:6" x14ac:dyDescent="0.25">
      <c r="A64" s="41"/>
      <c r="B64" s="11"/>
      <c r="C64" s="11"/>
      <c r="D64" s="4"/>
      <c r="E64" s="5"/>
      <c r="F64" s="42"/>
    </row>
    <row r="65" spans="1:6" x14ac:dyDescent="0.25">
      <c r="A65" s="43" t="s">
        <v>361</v>
      </c>
      <c r="B65" s="11"/>
      <c r="C65" s="11"/>
      <c r="D65" s="4"/>
      <c r="E65" s="5"/>
      <c r="F65" s="42"/>
    </row>
    <row r="66" spans="1:6" x14ac:dyDescent="0.25">
      <c r="A66" s="43" t="s">
        <v>362</v>
      </c>
      <c r="B66" s="11"/>
      <c r="C66" s="11"/>
      <c r="D66" s="4"/>
      <c r="E66" s="5"/>
      <c r="F66" s="42"/>
    </row>
    <row r="67" spans="1:6" x14ac:dyDescent="0.25">
      <c r="A67" s="41" t="s">
        <v>633</v>
      </c>
      <c r="B67" s="11"/>
      <c r="C67" s="11" t="s">
        <v>634</v>
      </c>
      <c r="D67" s="4">
        <v>11325</v>
      </c>
      <c r="E67" s="5">
        <v>1341.05</v>
      </c>
      <c r="F67" s="42">
        <v>8.0908999999999995E-2</v>
      </c>
    </row>
    <row r="68" spans="1:6" x14ac:dyDescent="0.25">
      <c r="A68" s="43" t="s">
        <v>100</v>
      </c>
      <c r="B68" s="12"/>
      <c r="C68" s="12"/>
      <c r="D68" s="6"/>
      <c r="E68" s="14">
        <v>1341.05</v>
      </c>
      <c r="F68" s="45">
        <v>8.0908999999999995E-2</v>
      </c>
    </row>
    <row r="69" spans="1:6" x14ac:dyDescent="0.25">
      <c r="A69" s="41"/>
      <c r="B69" s="11"/>
      <c r="C69" s="11"/>
      <c r="D69" s="4"/>
      <c r="E69" s="5"/>
      <c r="F69" s="42"/>
    </row>
    <row r="70" spans="1:6" x14ac:dyDescent="0.25">
      <c r="A70" s="41"/>
      <c r="B70" s="11"/>
      <c r="C70" s="11"/>
      <c r="D70" s="4"/>
      <c r="E70" s="5"/>
      <c r="F70" s="42"/>
    </row>
    <row r="71" spans="1:6" x14ac:dyDescent="0.25">
      <c r="A71" s="41"/>
      <c r="B71" s="11"/>
      <c r="C71" s="11"/>
      <c r="D71" s="4"/>
      <c r="E71" s="5"/>
      <c r="F71" s="42"/>
    </row>
    <row r="72" spans="1:6" x14ac:dyDescent="0.25">
      <c r="A72" s="46" t="s">
        <v>109</v>
      </c>
      <c r="B72" s="47"/>
      <c r="C72" s="47"/>
      <c r="D72" s="48"/>
      <c r="E72" s="14">
        <v>1341.05</v>
      </c>
      <c r="F72" s="45">
        <v>8.0908999999999995E-2</v>
      </c>
    </row>
    <row r="73" spans="1:6" x14ac:dyDescent="0.25">
      <c r="A73" s="41"/>
      <c r="B73" s="11"/>
      <c r="C73" s="11"/>
      <c r="D73" s="4"/>
      <c r="E73" s="5"/>
      <c r="F73" s="42"/>
    </row>
    <row r="74" spans="1:6" x14ac:dyDescent="0.25">
      <c r="A74" s="43" t="s">
        <v>443</v>
      </c>
      <c r="B74" s="12"/>
      <c r="C74" s="12"/>
      <c r="D74" s="6"/>
      <c r="E74" s="7"/>
      <c r="F74" s="44"/>
    </row>
    <row r="75" spans="1:6" x14ac:dyDescent="0.25">
      <c r="A75" s="43" t="s">
        <v>444</v>
      </c>
      <c r="B75" s="12"/>
      <c r="C75" s="12"/>
      <c r="D75" s="6"/>
      <c r="E75" s="7"/>
      <c r="F75" s="44"/>
    </row>
    <row r="76" spans="1:6" x14ac:dyDescent="0.25">
      <c r="A76" s="41" t="s">
        <v>635</v>
      </c>
      <c r="B76" s="11"/>
      <c r="C76" s="11" t="s">
        <v>636</v>
      </c>
      <c r="D76" s="4">
        <v>20000000</v>
      </c>
      <c r="E76" s="5">
        <v>200</v>
      </c>
      <c r="F76" s="42">
        <v>1.21E-2</v>
      </c>
    </row>
    <row r="77" spans="1:6" x14ac:dyDescent="0.25">
      <c r="A77" s="43" t="s">
        <v>100</v>
      </c>
      <c r="B77" s="12"/>
      <c r="C77" s="12"/>
      <c r="D77" s="6"/>
      <c r="E77" s="14">
        <v>200</v>
      </c>
      <c r="F77" s="45">
        <v>1.21E-2</v>
      </c>
    </row>
    <row r="78" spans="1:6" x14ac:dyDescent="0.25">
      <c r="A78" s="46" t="s">
        <v>109</v>
      </c>
      <c r="B78" s="47"/>
      <c r="C78" s="47"/>
      <c r="D78" s="48"/>
      <c r="E78" s="9">
        <v>200</v>
      </c>
      <c r="F78" s="51">
        <v>1.21E-2</v>
      </c>
    </row>
    <row r="79" spans="1:6" x14ac:dyDescent="0.25">
      <c r="A79" s="41"/>
      <c r="B79" s="11"/>
      <c r="C79" s="11"/>
      <c r="D79" s="4"/>
      <c r="E79" s="5"/>
      <c r="F79" s="42"/>
    </row>
    <row r="80" spans="1:6" x14ac:dyDescent="0.25">
      <c r="A80" s="41"/>
      <c r="B80" s="11"/>
      <c r="C80" s="11"/>
      <c r="D80" s="4"/>
      <c r="E80" s="5"/>
      <c r="F80" s="42"/>
    </row>
    <row r="81" spans="1:6" x14ac:dyDescent="0.25">
      <c r="A81" s="43" t="s">
        <v>110</v>
      </c>
      <c r="B81" s="11"/>
      <c r="C81" s="11"/>
      <c r="D81" s="4"/>
      <c r="E81" s="5"/>
      <c r="F81" s="42"/>
    </row>
    <row r="82" spans="1:6" x14ac:dyDescent="0.25">
      <c r="A82" s="41" t="s">
        <v>111</v>
      </c>
      <c r="B82" s="11"/>
      <c r="C82" s="11"/>
      <c r="D82" s="4"/>
      <c r="E82" s="5">
        <v>1526.26</v>
      </c>
      <c r="F82" s="42">
        <v>9.2100000000000001E-2</v>
      </c>
    </row>
    <row r="83" spans="1:6" x14ac:dyDescent="0.25">
      <c r="A83" s="43" t="s">
        <v>100</v>
      </c>
      <c r="B83" s="12"/>
      <c r="C83" s="12"/>
      <c r="D83" s="6"/>
      <c r="E83" s="14">
        <v>1526.26</v>
      </c>
      <c r="F83" s="45">
        <v>9.2100000000000001E-2</v>
      </c>
    </row>
    <row r="84" spans="1:6" x14ac:dyDescent="0.25">
      <c r="A84" s="41"/>
      <c r="B84" s="11"/>
      <c r="C84" s="11"/>
      <c r="D84" s="4"/>
      <c r="E84" s="5"/>
      <c r="F84" s="42"/>
    </row>
    <row r="85" spans="1:6" x14ac:dyDescent="0.25">
      <c r="A85" s="46" t="s">
        <v>109</v>
      </c>
      <c r="B85" s="47"/>
      <c r="C85" s="47"/>
      <c r="D85" s="48"/>
      <c r="E85" s="14">
        <v>1526.26</v>
      </c>
      <c r="F85" s="45">
        <v>9.2100000000000001E-2</v>
      </c>
    </row>
    <row r="86" spans="1:6" x14ac:dyDescent="0.25">
      <c r="A86" s="41" t="s">
        <v>112</v>
      </c>
      <c r="B86" s="11"/>
      <c r="C86" s="11"/>
      <c r="D86" s="4"/>
      <c r="E86" s="5">
        <v>28.29</v>
      </c>
      <c r="F86" s="42">
        <v>1.6999999999999999E-3</v>
      </c>
    </row>
    <row r="87" spans="1:6" x14ac:dyDescent="0.25">
      <c r="A87" s="50" t="s">
        <v>113</v>
      </c>
      <c r="B87" s="13"/>
      <c r="C87" s="13"/>
      <c r="D87" s="8"/>
      <c r="E87" s="9">
        <v>16574.59</v>
      </c>
      <c r="F87" s="51">
        <v>1</v>
      </c>
    </row>
    <row r="88" spans="1:6" x14ac:dyDescent="0.25">
      <c r="A88" s="23"/>
      <c r="B88" s="32"/>
      <c r="C88" s="32"/>
      <c r="D88" s="32"/>
      <c r="E88" s="32"/>
      <c r="F88" s="33"/>
    </row>
    <row r="89" spans="1:6" x14ac:dyDescent="0.25">
      <c r="A89" s="52" t="s">
        <v>516</v>
      </c>
      <c r="B89" s="32"/>
      <c r="C89" s="32"/>
      <c r="D89" s="32"/>
      <c r="E89" s="32"/>
      <c r="F89" s="33"/>
    </row>
    <row r="90" spans="1:6" x14ac:dyDescent="0.25">
      <c r="A90" s="23"/>
      <c r="B90" s="32"/>
      <c r="C90" s="32"/>
      <c r="D90" s="32"/>
      <c r="E90" s="32"/>
      <c r="F90" s="33"/>
    </row>
    <row r="91" spans="1:6" x14ac:dyDescent="0.25">
      <c r="A91" s="23"/>
      <c r="B91" s="32"/>
      <c r="C91" s="32"/>
      <c r="D91" s="32"/>
      <c r="E91" s="32"/>
      <c r="F91" s="33"/>
    </row>
    <row r="92" spans="1:6" x14ac:dyDescent="0.25">
      <c r="A92" s="52" t="s">
        <v>1016</v>
      </c>
      <c r="B92" s="32"/>
      <c r="C92" s="32"/>
      <c r="D92" s="32"/>
      <c r="E92" s="32"/>
      <c r="F92" s="33"/>
    </row>
    <row r="93" spans="1:6" x14ac:dyDescent="0.25">
      <c r="A93" s="22" t="s">
        <v>1017</v>
      </c>
      <c r="B93" s="53" t="s">
        <v>65</v>
      </c>
      <c r="C93" s="54"/>
      <c r="D93" s="54"/>
      <c r="E93" s="54"/>
      <c r="F93" s="33"/>
    </row>
    <row r="94" spans="1:6" x14ac:dyDescent="0.25">
      <c r="A94" s="27" t="s">
        <v>1018</v>
      </c>
      <c r="B94" s="54"/>
      <c r="C94" s="54"/>
      <c r="D94" s="54"/>
      <c r="E94" s="54"/>
      <c r="F94" s="33"/>
    </row>
    <row r="95" spans="1:6" x14ac:dyDescent="0.25">
      <c r="A95" s="27" t="s">
        <v>1019</v>
      </c>
      <c r="B95" s="54" t="s">
        <v>1020</v>
      </c>
      <c r="C95" s="54" t="s">
        <v>1020</v>
      </c>
      <c r="D95" s="54"/>
      <c r="E95" s="54"/>
      <c r="F95" s="33"/>
    </row>
    <row r="96" spans="1:6" x14ac:dyDescent="0.25">
      <c r="A96" s="27"/>
      <c r="B96" s="55">
        <v>43616</v>
      </c>
      <c r="C96" s="55">
        <v>43644</v>
      </c>
      <c r="D96" s="54"/>
      <c r="E96" s="54"/>
      <c r="F96" s="33"/>
    </row>
    <row r="97" spans="1:6" x14ac:dyDescent="0.25">
      <c r="A97" s="27" t="s">
        <v>1024</v>
      </c>
      <c r="B97" s="54">
        <v>23.26</v>
      </c>
      <c r="C97" s="54">
        <v>23.18</v>
      </c>
      <c r="D97" s="54"/>
      <c r="E97" s="54"/>
      <c r="F97" s="33"/>
    </row>
    <row r="98" spans="1:6" x14ac:dyDescent="0.25">
      <c r="A98" s="27" t="s">
        <v>1025</v>
      </c>
      <c r="B98" s="54">
        <v>38.229999999999997</v>
      </c>
      <c r="C98" s="54">
        <v>38.090000000000003</v>
      </c>
      <c r="D98" s="54"/>
      <c r="E98" s="54"/>
      <c r="F98" s="33"/>
    </row>
    <row r="99" spans="1:6" x14ac:dyDescent="0.25">
      <c r="A99" s="27" t="s">
        <v>1086</v>
      </c>
      <c r="B99" s="54">
        <v>37.200000000000003</v>
      </c>
      <c r="C99" s="54">
        <v>37.04</v>
      </c>
      <c r="D99" s="54"/>
      <c r="E99" s="54"/>
      <c r="F99" s="33"/>
    </row>
    <row r="100" spans="1:6" x14ac:dyDescent="0.25">
      <c r="A100" s="27" t="s">
        <v>1087</v>
      </c>
      <c r="B100" s="54">
        <v>36.76</v>
      </c>
      <c r="C100" s="54">
        <v>36.61</v>
      </c>
      <c r="D100" s="54"/>
      <c r="E100" s="54"/>
      <c r="F100" s="33"/>
    </row>
    <row r="101" spans="1:6" x14ac:dyDescent="0.25">
      <c r="A101" s="27" t="s">
        <v>1088</v>
      </c>
      <c r="B101" s="54">
        <v>29.66</v>
      </c>
      <c r="C101" s="54">
        <v>29.53</v>
      </c>
      <c r="D101" s="54"/>
      <c r="E101" s="54"/>
      <c r="F101" s="33"/>
    </row>
    <row r="102" spans="1:6" x14ac:dyDescent="0.25">
      <c r="A102" s="27" t="s">
        <v>1089</v>
      </c>
      <c r="B102" s="54">
        <v>36.28</v>
      </c>
      <c r="C102" s="54">
        <v>36.119999999999997</v>
      </c>
      <c r="D102" s="54"/>
      <c r="E102" s="54"/>
      <c r="F102" s="33"/>
    </row>
    <row r="103" spans="1:6" x14ac:dyDescent="0.25">
      <c r="A103" s="27" t="s">
        <v>1043</v>
      </c>
      <c r="B103" s="54">
        <v>20</v>
      </c>
      <c r="C103" s="54">
        <v>19.91</v>
      </c>
      <c r="D103" s="54"/>
      <c r="E103" s="54"/>
      <c r="F103" s="33"/>
    </row>
    <row r="104" spans="1:6" x14ac:dyDescent="0.25">
      <c r="A104" s="27" t="s">
        <v>1045</v>
      </c>
      <c r="B104" s="54">
        <v>36.58</v>
      </c>
      <c r="C104" s="54">
        <v>36.42</v>
      </c>
      <c r="D104" s="54"/>
      <c r="E104" s="54"/>
      <c r="F104" s="33"/>
    </row>
    <row r="105" spans="1:6" x14ac:dyDescent="0.25">
      <c r="A105" s="27"/>
      <c r="B105" s="54"/>
      <c r="C105" s="54"/>
      <c r="D105" s="54"/>
      <c r="E105" s="54"/>
      <c r="F105" s="33"/>
    </row>
    <row r="106" spans="1:6" x14ac:dyDescent="0.25">
      <c r="A106" s="27" t="s">
        <v>1035</v>
      </c>
      <c r="B106" s="53" t="s">
        <v>65</v>
      </c>
      <c r="C106" s="54"/>
      <c r="D106" s="54"/>
      <c r="E106" s="54"/>
      <c r="F106" s="33"/>
    </row>
    <row r="107" spans="1:6" x14ac:dyDescent="0.25">
      <c r="A107" s="27" t="s">
        <v>1036</v>
      </c>
      <c r="B107" s="53" t="s">
        <v>65</v>
      </c>
      <c r="C107" s="54"/>
      <c r="D107" s="54"/>
      <c r="E107" s="54"/>
      <c r="F107" s="33"/>
    </row>
    <row r="108" spans="1:6" ht="15.6" customHeight="1" x14ac:dyDescent="0.25">
      <c r="A108" s="22" t="s">
        <v>1037</v>
      </c>
      <c r="B108" s="53" t="s">
        <v>65</v>
      </c>
      <c r="C108" s="54"/>
      <c r="D108" s="54"/>
      <c r="E108" s="54"/>
      <c r="F108" s="33"/>
    </row>
    <row r="109" spans="1:6" x14ac:dyDescent="0.25">
      <c r="A109" s="22" t="s">
        <v>1038</v>
      </c>
      <c r="B109" s="53" t="s">
        <v>65</v>
      </c>
      <c r="C109" s="54"/>
      <c r="D109" s="54"/>
      <c r="E109" s="54"/>
      <c r="F109" s="33"/>
    </row>
    <row r="110" spans="1:6" x14ac:dyDescent="0.25">
      <c r="A110" s="27" t="s">
        <v>1108</v>
      </c>
      <c r="B110" s="56">
        <v>2.73</v>
      </c>
      <c r="C110" s="54"/>
      <c r="D110" s="54"/>
      <c r="E110" s="54"/>
      <c r="F110" s="33"/>
    </row>
    <row r="111" spans="1:6" ht="30" x14ac:dyDescent="0.25">
      <c r="A111" s="22" t="s">
        <v>1106</v>
      </c>
      <c r="B111" s="53">
        <v>1341.0498749999999</v>
      </c>
      <c r="C111" s="54"/>
      <c r="D111" s="54"/>
      <c r="E111" s="54"/>
      <c r="F111" s="33"/>
    </row>
    <row r="112" spans="1:6" ht="30.75" thickBot="1" x14ac:dyDescent="0.3">
      <c r="A112" s="21" t="s">
        <v>1107</v>
      </c>
      <c r="B112" s="69" t="s">
        <v>65</v>
      </c>
      <c r="C112" s="61"/>
      <c r="D112" s="61"/>
      <c r="E112" s="61"/>
      <c r="F112" s="59"/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"/>
  <sheetViews>
    <sheetView showGridLines="0" workbookViewId="0">
      <pane ySplit="4" topLeftCell="A5" activePane="bottomLeft" state="frozen"/>
      <selection activeCell="H1" sqref="H1"/>
      <selection pane="bottomLeft" activeCell="A5" sqref="A5"/>
    </sheetView>
  </sheetViews>
  <sheetFormatPr defaultRowHeight="15" x14ac:dyDescent="0.25"/>
  <cols>
    <col min="1" max="1" width="73.85546875" customWidth="1"/>
    <col min="2" max="2" width="15.85546875" customWidth="1"/>
    <col min="3" max="3" width="26.85546875" customWidth="1"/>
    <col min="4" max="4" width="15.42578125" customWidth="1"/>
    <col min="5" max="5" width="16.5703125" customWidth="1"/>
    <col min="6" max="6" width="15.42578125" customWidth="1"/>
    <col min="12" max="12" width="66.42578125" bestFit="1" customWidth="1"/>
    <col min="13" max="13" width="10" bestFit="1" customWidth="1"/>
    <col min="14" max="14" width="9.85546875" bestFit="1" customWidth="1"/>
    <col min="15" max="15" width="14.42578125" bestFit="1" customWidth="1"/>
    <col min="16" max="16" width="11.5703125" bestFit="1" customWidth="1"/>
  </cols>
  <sheetData>
    <row r="1" spans="1:8" ht="36.75" customHeight="1" x14ac:dyDescent="0.25">
      <c r="A1" s="86" t="s">
        <v>24</v>
      </c>
      <c r="B1" s="87"/>
      <c r="C1" s="87"/>
      <c r="D1" s="87"/>
      <c r="E1" s="87"/>
      <c r="F1" s="88"/>
      <c r="H1" s="20" t="str">
        <f>HYPERLINK("[Portfolio Monthly 30062019.xlsx]Index!A1","Index")</f>
        <v>Index</v>
      </c>
    </row>
    <row r="2" spans="1:8" ht="19.5" customHeight="1" x14ac:dyDescent="0.25">
      <c r="A2" s="89" t="s">
        <v>25</v>
      </c>
      <c r="B2" s="90"/>
      <c r="C2" s="90"/>
      <c r="D2" s="90"/>
      <c r="E2" s="90"/>
      <c r="F2" s="91"/>
    </row>
    <row r="3" spans="1:8" x14ac:dyDescent="0.25">
      <c r="A3" s="23"/>
      <c r="B3" s="32"/>
      <c r="C3" s="32"/>
      <c r="D3" s="32"/>
      <c r="E3" s="32"/>
      <c r="F3" s="33"/>
    </row>
    <row r="4" spans="1:8" ht="48" customHeight="1" x14ac:dyDescent="0.25">
      <c r="A4" s="34" t="s">
        <v>0</v>
      </c>
      <c r="B4" s="35" t="s">
        <v>1</v>
      </c>
      <c r="C4" s="35" t="s">
        <v>5</v>
      </c>
      <c r="D4" s="36" t="s">
        <v>2</v>
      </c>
      <c r="E4" s="37" t="s">
        <v>4</v>
      </c>
      <c r="F4" s="38" t="s">
        <v>3</v>
      </c>
    </row>
    <row r="5" spans="1:8" x14ac:dyDescent="0.25">
      <c r="A5" s="39"/>
      <c r="B5" s="10"/>
      <c r="C5" s="10"/>
      <c r="D5" s="2"/>
      <c r="E5" s="3"/>
      <c r="F5" s="40"/>
    </row>
    <row r="6" spans="1:8" x14ac:dyDescent="0.25">
      <c r="A6" s="43" t="s">
        <v>64</v>
      </c>
      <c r="B6" s="11"/>
      <c r="C6" s="11"/>
      <c r="D6" s="4"/>
      <c r="E6" s="5"/>
      <c r="F6" s="42"/>
    </row>
    <row r="7" spans="1:8" x14ac:dyDescent="0.25">
      <c r="A7" s="43" t="s">
        <v>195</v>
      </c>
      <c r="B7" s="11"/>
      <c r="C7" s="11"/>
      <c r="D7" s="4"/>
      <c r="E7" s="5"/>
      <c r="F7" s="42"/>
    </row>
    <row r="8" spans="1:8" x14ac:dyDescent="0.25">
      <c r="A8" s="41" t="s">
        <v>202</v>
      </c>
      <c r="B8" s="11" t="s">
        <v>203</v>
      </c>
      <c r="C8" s="11" t="s">
        <v>204</v>
      </c>
      <c r="D8" s="4">
        <v>147100</v>
      </c>
      <c r="E8" s="5">
        <v>3594.76</v>
      </c>
      <c r="F8" s="42">
        <v>9.1700000000000004E-2</v>
      </c>
    </row>
    <row r="9" spans="1:8" x14ac:dyDescent="0.25">
      <c r="A9" s="41" t="s">
        <v>336</v>
      </c>
      <c r="B9" s="11" t="s">
        <v>337</v>
      </c>
      <c r="C9" s="11" t="s">
        <v>204</v>
      </c>
      <c r="D9" s="4">
        <v>574763</v>
      </c>
      <c r="E9" s="5">
        <v>2512.29</v>
      </c>
      <c r="F9" s="42">
        <v>6.4100000000000004E-2</v>
      </c>
    </row>
    <row r="10" spans="1:8" x14ac:dyDescent="0.25">
      <c r="A10" s="41" t="s">
        <v>208</v>
      </c>
      <c r="B10" s="11" t="s">
        <v>209</v>
      </c>
      <c r="C10" s="11" t="s">
        <v>210</v>
      </c>
      <c r="D10" s="4">
        <v>105872</v>
      </c>
      <c r="E10" s="5">
        <v>1644.4</v>
      </c>
      <c r="F10" s="42">
        <v>4.2000000000000003E-2</v>
      </c>
    </row>
    <row r="11" spans="1:8" x14ac:dyDescent="0.25">
      <c r="A11" s="41" t="s">
        <v>196</v>
      </c>
      <c r="B11" s="11" t="s">
        <v>197</v>
      </c>
      <c r="C11" s="11" t="s">
        <v>198</v>
      </c>
      <c r="D11" s="4">
        <v>125085</v>
      </c>
      <c r="E11" s="5">
        <v>1567.44</v>
      </c>
      <c r="F11" s="42">
        <v>0.04</v>
      </c>
    </row>
    <row r="12" spans="1:8" x14ac:dyDescent="0.25">
      <c r="A12" s="41" t="s">
        <v>219</v>
      </c>
      <c r="B12" s="11" t="s">
        <v>220</v>
      </c>
      <c r="C12" s="11" t="s">
        <v>204</v>
      </c>
      <c r="D12" s="4">
        <v>393264</v>
      </c>
      <c r="E12" s="5">
        <v>1420.67</v>
      </c>
      <c r="F12" s="42">
        <v>3.6200000000000003E-2</v>
      </c>
    </row>
    <row r="13" spans="1:8" x14ac:dyDescent="0.25">
      <c r="A13" s="41" t="s">
        <v>236</v>
      </c>
      <c r="B13" s="11" t="s">
        <v>237</v>
      </c>
      <c r="C13" s="11" t="s">
        <v>204</v>
      </c>
      <c r="D13" s="4">
        <v>174616</v>
      </c>
      <c r="E13" s="5">
        <v>1411.86</v>
      </c>
      <c r="F13" s="42">
        <v>3.5999999999999997E-2</v>
      </c>
    </row>
    <row r="14" spans="1:8" x14ac:dyDescent="0.25">
      <c r="A14" s="41" t="s">
        <v>199</v>
      </c>
      <c r="B14" s="11" t="s">
        <v>200</v>
      </c>
      <c r="C14" s="11" t="s">
        <v>201</v>
      </c>
      <c r="D14" s="4">
        <v>59220</v>
      </c>
      <c r="E14" s="5">
        <v>1298.1600000000001</v>
      </c>
      <c r="F14" s="42">
        <v>3.3099999999999997E-2</v>
      </c>
    </row>
    <row r="15" spans="1:8" x14ac:dyDescent="0.25">
      <c r="A15" s="41" t="s">
        <v>211</v>
      </c>
      <c r="B15" s="11" t="s">
        <v>212</v>
      </c>
      <c r="C15" s="11" t="s">
        <v>213</v>
      </c>
      <c r="D15" s="4">
        <v>54422</v>
      </c>
      <c r="E15" s="5">
        <v>1212.0899999999999</v>
      </c>
      <c r="F15" s="42">
        <v>3.09E-2</v>
      </c>
    </row>
    <row r="16" spans="1:8" x14ac:dyDescent="0.25">
      <c r="A16" s="41" t="s">
        <v>561</v>
      </c>
      <c r="B16" s="11" t="s">
        <v>562</v>
      </c>
      <c r="C16" s="11" t="s">
        <v>204</v>
      </c>
      <c r="D16" s="4">
        <v>81020</v>
      </c>
      <c r="E16" s="5">
        <v>1196.75</v>
      </c>
      <c r="F16" s="42">
        <v>3.0499999999999999E-2</v>
      </c>
    </row>
    <row r="17" spans="1:6" x14ac:dyDescent="0.25">
      <c r="A17" s="41" t="s">
        <v>523</v>
      </c>
      <c r="B17" s="11" t="s">
        <v>524</v>
      </c>
      <c r="C17" s="11" t="s">
        <v>213</v>
      </c>
      <c r="D17" s="4">
        <v>152680</v>
      </c>
      <c r="E17" s="5">
        <v>1117.6199999999999</v>
      </c>
      <c r="F17" s="42">
        <v>2.8500000000000001E-2</v>
      </c>
    </row>
    <row r="18" spans="1:6" x14ac:dyDescent="0.25">
      <c r="A18" s="41" t="s">
        <v>205</v>
      </c>
      <c r="B18" s="11" t="s">
        <v>206</v>
      </c>
      <c r="C18" s="11" t="s">
        <v>207</v>
      </c>
      <c r="D18" s="4">
        <v>363352</v>
      </c>
      <c r="E18" s="5">
        <v>995.04</v>
      </c>
      <c r="F18" s="42">
        <v>2.5399999999999999E-2</v>
      </c>
    </row>
    <row r="19" spans="1:6" x14ac:dyDescent="0.25">
      <c r="A19" s="41" t="s">
        <v>246</v>
      </c>
      <c r="B19" s="11" t="s">
        <v>247</v>
      </c>
      <c r="C19" s="11" t="s">
        <v>201</v>
      </c>
      <c r="D19" s="4">
        <v>20995</v>
      </c>
      <c r="E19" s="5">
        <v>772.85</v>
      </c>
      <c r="F19" s="42">
        <v>1.9699999999999999E-2</v>
      </c>
    </row>
    <row r="20" spans="1:6" x14ac:dyDescent="0.25">
      <c r="A20" s="41" t="s">
        <v>289</v>
      </c>
      <c r="B20" s="11" t="s">
        <v>290</v>
      </c>
      <c r="C20" s="11" t="s">
        <v>204</v>
      </c>
      <c r="D20" s="4">
        <v>48930</v>
      </c>
      <c r="E20" s="5">
        <v>690.16</v>
      </c>
      <c r="F20" s="42">
        <v>1.7600000000000001E-2</v>
      </c>
    </row>
    <row r="21" spans="1:6" x14ac:dyDescent="0.25">
      <c r="A21" s="41" t="s">
        <v>271</v>
      </c>
      <c r="B21" s="11" t="s">
        <v>272</v>
      </c>
      <c r="C21" s="11" t="s">
        <v>226</v>
      </c>
      <c r="D21" s="4">
        <v>13954</v>
      </c>
      <c r="E21" s="5">
        <v>635.72</v>
      </c>
      <c r="F21" s="42">
        <v>1.6199999999999999E-2</v>
      </c>
    </row>
    <row r="22" spans="1:6" x14ac:dyDescent="0.25">
      <c r="A22" s="41" t="s">
        <v>637</v>
      </c>
      <c r="B22" s="11" t="s">
        <v>638</v>
      </c>
      <c r="C22" s="11" t="s">
        <v>587</v>
      </c>
      <c r="D22" s="4">
        <v>46604</v>
      </c>
      <c r="E22" s="5">
        <v>633.44000000000005</v>
      </c>
      <c r="F22" s="42">
        <v>1.6199999999999999E-2</v>
      </c>
    </row>
    <row r="23" spans="1:6" x14ac:dyDescent="0.25">
      <c r="A23" s="41" t="s">
        <v>629</v>
      </c>
      <c r="B23" s="11" t="s">
        <v>630</v>
      </c>
      <c r="C23" s="11" t="s">
        <v>207</v>
      </c>
      <c r="D23" s="4">
        <v>45735</v>
      </c>
      <c r="E23" s="5">
        <v>563.89</v>
      </c>
      <c r="F23" s="42">
        <v>1.44E-2</v>
      </c>
    </row>
    <row r="24" spans="1:6" x14ac:dyDescent="0.25">
      <c r="A24" s="41" t="s">
        <v>333</v>
      </c>
      <c r="B24" s="11" t="s">
        <v>334</v>
      </c>
      <c r="C24" s="11" t="s">
        <v>335</v>
      </c>
      <c r="D24" s="4">
        <v>41623</v>
      </c>
      <c r="E24" s="5">
        <v>555.54</v>
      </c>
      <c r="F24" s="42">
        <v>1.4200000000000001E-2</v>
      </c>
    </row>
    <row r="25" spans="1:6" x14ac:dyDescent="0.25">
      <c r="A25" s="41" t="s">
        <v>535</v>
      </c>
      <c r="B25" s="11" t="s">
        <v>536</v>
      </c>
      <c r="C25" s="11" t="s">
        <v>537</v>
      </c>
      <c r="D25" s="4">
        <v>31103</v>
      </c>
      <c r="E25" s="5">
        <v>553.03</v>
      </c>
      <c r="F25" s="42">
        <v>1.41E-2</v>
      </c>
    </row>
    <row r="26" spans="1:6" x14ac:dyDescent="0.25">
      <c r="A26" s="41" t="s">
        <v>639</v>
      </c>
      <c r="B26" s="11" t="s">
        <v>640</v>
      </c>
      <c r="C26" s="11" t="s">
        <v>210</v>
      </c>
      <c r="D26" s="4">
        <v>540062</v>
      </c>
      <c r="E26" s="5">
        <v>526.29</v>
      </c>
      <c r="F26" s="42">
        <v>1.34E-2</v>
      </c>
    </row>
    <row r="27" spans="1:6" x14ac:dyDescent="0.25">
      <c r="A27" s="41" t="s">
        <v>641</v>
      </c>
      <c r="B27" s="11" t="s">
        <v>642</v>
      </c>
      <c r="C27" s="11" t="s">
        <v>261</v>
      </c>
      <c r="D27" s="4">
        <v>164190</v>
      </c>
      <c r="E27" s="5">
        <v>522.53</v>
      </c>
      <c r="F27" s="42">
        <v>1.3299999999999999E-2</v>
      </c>
    </row>
    <row r="28" spans="1:6" x14ac:dyDescent="0.25">
      <c r="A28" s="41" t="s">
        <v>643</v>
      </c>
      <c r="B28" s="11" t="s">
        <v>644</v>
      </c>
      <c r="C28" s="11" t="s">
        <v>277</v>
      </c>
      <c r="D28" s="4">
        <v>363052</v>
      </c>
      <c r="E28" s="5">
        <v>510.63</v>
      </c>
      <c r="F28" s="42">
        <v>1.2999999999999999E-2</v>
      </c>
    </row>
    <row r="29" spans="1:6" x14ac:dyDescent="0.25">
      <c r="A29" s="41" t="s">
        <v>527</v>
      </c>
      <c r="B29" s="11" t="s">
        <v>528</v>
      </c>
      <c r="C29" s="11" t="s">
        <v>201</v>
      </c>
      <c r="D29" s="4">
        <v>43959</v>
      </c>
      <c r="E29" s="5">
        <v>489.07</v>
      </c>
      <c r="F29" s="42">
        <v>1.2500000000000001E-2</v>
      </c>
    </row>
    <row r="30" spans="1:6" x14ac:dyDescent="0.25">
      <c r="A30" s="41" t="s">
        <v>540</v>
      </c>
      <c r="B30" s="11" t="s">
        <v>541</v>
      </c>
      <c r="C30" s="11" t="s">
        <v>201</v>
      </c>
      <c r="D30" s="4">
        <v>167835</v>
      </c>
      <c r="E30" s="5">
        <v>479.42</v>
      </c>
      <c r="F30" s="42">
        <v>1.2200000000000001E-2</v>
      </c>
    </row>
    <row r="31" spans="1:6" x14ac:dyDescent="0.25">
      <c r="A31" s="41" t="s">
        <v>304</v>
      </c>
      <c r="B31" s="11" t="s">
        <v>305</v>
      </c>
      <c r="C31" s="11" t="s">
        <v>254</v>
      </c>
      <c r="D31" s="4">
        <v>7127</v>
      </c>
      <c r="E31" s="5">
        <v>465.72</v>
      </c>
      <c r="F31" s="42">
        <v>1.1900000000000001E-2</v>
      </c>
    </row>
    <row r="32" spans="1:6" x14ac:dyDescent="0.25">
      <c r="A32" s="41" t="s">
        <v>287</v>
      </c>
      <c r="B32" s="11" t="s">
        <v>288</v>
      </c>
      <c r="C32" s="11" t="s">
        <v>204</v>
      </c>
      <c r="D32" s="4">
        <v>416075</v>
      </c>
      <c r="E32" s="5">
        <v>451.03</v>
      </c>
      <c r="F32" s="42">
        <v>1.15E-2</v>
      </c>
    </row>
    <row r="33" spans="1:6" x14ac:dyDescent="0.25">
      <c r="A33" s="41" t="s">
        <v>577</v>
      </c>
      <c r="B33" s="11" t="s">
        <v>578</v>
      </c>
      <c r="C33" s="11" t="s">
        <v>201</v>
      </c>
      <c r="D33" s="4">
        <v>29537</v>
      </c>
      <c r="E33" s="5">
        <v>442.85</v>
      </c>
      <c r="F33" s="42">
        <v>1.1299999999999999E-2</v>
      </c>
    </row>
    <row r="34" spans="1:6" x14ac:dyDescent="0.25">
      <c r="A34" s="41" t="s">
        <v>645</v>
      </c>
      <c r="B34" s="11" t="s">
        <v>646</v>
      </c>
      <c r="C34" s="11" t="s">
        <v>201</v>
      </c>
      <c r="D34" s="4">
        <v>367072</v>
      </c>
      <c r="E34" s="5">
        <v>440.67</v>
      </c>
      <c r="F34" s="42">
        <v>1.12E-2</v>
      </c>
    </row>
    <row r="35" spans="1:6" x14ac:dyDescent="0.25">
      <c r="A35" s="41" t="s">
        <v>525</v>
      </c>
      <c r="B35" s="11" t="s">
        <v>526</v>
      </c>
      <c r="C35" s="11" t="s">
        <v>204</v>
      </c>
      <c r="D35" s="4">
        <v>68274</v>
      </c>
      <c r="E35" s="5">
        <v>436.03</v>
      </c>
      <c r="F35" s="42">
        <v>1.11E-2</v>
      </c>
    </row>
    <row r="36" spans="1:6" x14ac:dyDescent="0.25">
      <c r="A36" s="41" t="s">
        <v>647</v>
      </c>
      <c r="B36" s="11" t="s">
        <v>648</v>
      </c>
      <c r="C36" s="11" t="s">
        <v>235</v>
      </c>
      <c r="D36" s="4">
        <v>159742</v>
      </c>
      <c r="E36" s="5">
        <v>435.06</v>
      </c>
      <c r="F36" s="42">
        <v>1.11E-2</v>
      </c>
    </row>
    <row r="37" spans="1:6" x14ac:dyDescent="0.25">
      <c r="A37" s="41" t="s">
        <v>559</v>
      </c>
      <c r="B37" s="11" t="s">
        <v>560</v>
      </c>
      <c r="C37" s="11" t="s">
        <v>204</v>
      </c>
      <c r="D37" s="4">
        <v>188663</v>
      </c>
      <c r="E37" s="5">
        <v>411.38</v>
      </c>
      <c r="F37" s="42">
        <v>1.0500000000000001E-2</v>
      </c>
    </row>
    <row r="38" spans="1:6" x14ac:dyDescent="0.25">
      <c r="A38" s="41" t="s">
        <v>649</v>
      </c>
      <c r="B38" s="11" t="s">
        <v>650</v>
      </c>
      <c r="C38" s="11" t="s">
        <v>216</v>
      </c>
      <c r="D38" s="4">
        <v>44027</v>
      </c>
      <c r="E38" s="5">
        <v>404.06</v>
      </c>
      <c r="F38" s="42">
        <v>1.03E-2</v>
      </c>
    </row>
    <row r="39" spans="1:6" x14ac:dyDescent="0.25">
      <c r="A39" s="41" t="s">
        <v>581</v>
      </c>
      <c r="B39" s="11" t="s">
        <v>582</v>
      </c>
      <c r="C39" s="11" t="s">
        <v>568</v>
      </c>
      <c r="D39" s="4">
        <v>81829</v>
      </c>
      <c r="E39" s="5">
        <v>392.86</v>
      </c>
      <c r="F39" s="42">
        <v>0.01</v>
      </c>
    </row>
    <row r="40" spans="1:6" x14ac:dyDescent="0.25">
      <c r="A40" s="41" t="s">
        <v>651</v>
      </c>
      <c r="B40" s="11" t="s">
        <v>652</v>
      </c>
      <c r="C40" s="11" t="s">
        <v>653</v>
      </c>
      <c r="D40" s="4">
        <v>244059</v>
      </c>
      <c r="E40" s="5">
        <v>384.51</v>
      </c>
      <c r="F40" s="42">
        <v>9.7999999999999997E-3</v>
      </c>
    </row>
    <row r="41" spans="1:6" x14ac:dyDescent="0.25">
      <c r="A41" s="41" t="s">
        <v>654</v>
      </c>
      <c r="B41" s="11" t="s">
        <v>655</v>
      </c>
      <c r="C41" s="11" t="s">
        <v>229</v>
      </c>
      <c r="D41" s="4">
        <v>31604</v>
      </c>
      <c r="E41" s="5">
        <v>370.76</v>
      </c>
      <c r="F41" s="42">
        <v>9.4999999999999998E-3</v>
      </c>
    </row>
    <row r="42" spans="1:6" x14ac:dyDescent="0.25">
      <c r="A42" s="41" t="s">
        <v>656</v>
      </c>
      <c r="B42" s="11" t="s">
        <v>657</v>
      </c>
      <c r="C42" s="11" t="s">
        <v>568</v>
      </c>
      <c r="D42" s="4">
        <v>17427</v>
      </c>
      <c r="E42" s="5">
        <v>349.32</v>
      </c>
      <c r="F42" s="42">
        <v>8.8999999999999999E-3</v>
      </c>
    </row>
    <row r="43" spans="1:6" x14ac:dyDescent="0.25">
      <c r="A43" s="41" t="s">
        <v>658</v>
      </c>
      <c r="B43" s="11" t="s">
        <v>659</v>
      </c>
      <c r="C43" s="11" t="s">
        <v>240</v>
      </c>
      <c r="D43" s="4">
        <v>63999</v>
      </c>
      <c r="E43" s="5">
        <v>335.93</v>
      </c>
      <c r="F43" s="42">
        <v>8.6E-3</v>
      </c>
    </row>
    <row r="44" spans="1:6" x14ac:dyDescent="0.25">
      <c r="A44" s="41" t="s">
        <v>627</v>
      </c>
      <c r="B44" s="11" t="s">
        <v>628</v>
      </c>
      <c r="C44" s="11" t="s">
        <v>207</v>
      </c>
      <c r="D44" s="4">
        <v>23548</v>
      </c>
      <c r="E44" s="5">
        <v>319.82</v>
      </c>
      <c r="F44" s="42">
        <v>8.2000000000000007E-3</v>
      </c>
    </row>
    <row r="45" spans="1:6" x14ac:dyDescent="0.25">
      <c r="A45" s="41" t="s">
        <v>660</v>
      </c>
      <c r="B45" s="11" t="s">
        <v>661</v>
      </c>
      <c r="C45" s="11" t="s">
        <v>537</v>
      </c>
      <c r="D45" s="4">
        <v>109489</v>
      </c>
      <c r="E45" s="5">
        <v>317.63</v>
      </c>
      <c r="F45" s="42">
        <v>8.0999999999999996E-3</v>
      </c>
    </row>
    <row r="46" spans="1:6" x14ac:dyDescent="0.25">
      <c r="A46" s="41" t="s">
        <v>662</v>
      </c>
      <c r="B46" s="11" t="s">
        <v>663</v>
      </c>
      <c r="C46" s="11" t="s">
        <v>226</v>
      </c>
      <c r="D46" s="4">
        <v>30926</v>
      </c>
      <c r="E46" s="5">
        <v>309.8</v>
      </c>
      <c r="F46" s="42">
        <v>7.9000000000000008E-3</v>
      </c>
    </row>
    <row r="47" spans="1:6" x14ac:dyDescent="0.25">
      <c r="A47" s="41" t="s">
        <v>664</v>
      </c>
      <c r="B47" s="11" t="s">
        <v>665</v>
      </c>
      <c r="C47" s="11" t="s">
        <v>277</v>
      </c>
      <c r="D47" s="4">
        <v>26325</v>
      </c>
      <c r="E47" s="5">
        <v>304.92</v>
      </c>
      <c r="F47" s="42">
        <v>7.7999999999999996E-3</v>
      </c>
    </row>
    <row r="48" spans="1:6" x14ac:dyDescent="0.25">
      <c r="A48" s="41" t="s">
        <v>666</v>
      </c>
      <c r="B48" s="11" t="s">
        <v>667</v>
      </c>
      <c r="C48" s="11" t="s">
        <v>201</v>
      </c>
      <c r="D48" s="4">
        <v>99855</v>
      </c>
      <c r="E48" s="5">
        <v>296.12</v>
      </c>
      <c r="F48" s="42">
        <v>7.6E-3</v>
      </c>
    </row>
    <row r="49" spans="1:6" x14ac:dyDescent="0.25">
      <c r="A49" s="41" t="s">
        <v>668</v>
      </c>
      <c r="B49" s="11" t="s">
        <v>669</v>
      </c>
      <c r="C49" s="11" t="s">
        <v>213</v>
      </c>
      <c r="D49" s="4">
        <v>21897</v>
      </c>
      <c r="E49" s="5">
        <v>294.54000000000002</v>
      </c>
      <c r="F49" s="42">
        <v>7.4999999999999997E-3</v>
      </c>
    </row>
    <row r="50" spans="1:6" x14ac:dyDescent="0.25">
      <c r="A50" s="41" t="s">
        <v>670</v>
      </c>
      <c r="B50" s="11" t="s">
        <v>671</v>
      </c>
      <c r="C50" s="11" t="s">
        <v>210</v>
      </c>
      <c r="D50" s="4">
        <v>207807</v>
      </c>
      <c r="E50" s="5">
        <v>292.27999999999997</v>
      </c>
      <c r="F50" s="42">
        <v>7.4999999999999997E-3</v>
      </c>
    </row>
    <row r="51" spans="1:6" x14ac:dyDescent="0.25">
      <c r="A51" s="41" t="s">
        <v>542</v>
      </c>
      <c r="B51" s="11" t="s">
        <v>543</v>
      </c>
      <c r="C51" s="11" t="s">
        <v>544</v>
      </c>
      <c r="D51" s="4">
        <v>132792</v>
      </c>
      <c r="E51" s="5">
        <v>285.97000000000003</v>
      </c>
      <c r="F51" s="42">
        <v>7.3000000000000001E-3</v>
      </c>
    </row>
    <row r="52" spans="1:6" x14ac:dyDescent="0.25">
      <c r="A52" s="41" t="s">
        <v>672</v>
      </c>
      <c r="B52" s="11" t="s">
        <v>673</v>
      </c>
      <c r="C52" s="11" t="s">
        <v>335</v>
      </c>
      <c r="D52" s="4">
        <v>17289</v>
      </c>
      <c r="E52" s="5">
        <v>274.89999999999998</v>
      </c>
      <c r="F52" s="42">
        <v>7.0000000000000001E-3</v>
      </c>
    </row>
    <row r="53" spans="1:6" x14ac:dyDescent="0.25">
      <c r="A53" s="41" t="s">
        <v>674</v>
      </c>
      <c r="B53" s="11" t="s">
        <v>675</v>
      </c>
      <c r="C53" s="11" t="s">
        <v>653</v>
      </c>
      <c r="D53" s="4">
        <v>400485</v>
      </c>
      <c r="E53" s="5">
        <v>267.72000000000003</v>
      </c>
      <c r="F53" s="42">
        <v>6.7999999999999996E-3</v>
      </c>
    </row>
    <row r="54" spans="1:6" x14ac:dyDescent="0.25">
      <c r="A54" s="41" t="s">
        <v>676</v>
      </c>
      <c r="B54" s="11" t="s">
        <v>677</v>
      </c>
      <c r="C54" s="11" t="s">
        <v>537</v>
      </c>
      <c r="D54" s="4">
        <v>12158</v>
      </c>
      <c r="E54" s="5">
        <v>258.69</v>
      </c>
      <c r="F54" s="42">
        <v>6.6E-3</v>
      </c>
    </row>
    <row r="55" spans="1:6" x14ac:dyDescent="0.25">
      <c r="A55" s="41" t="s">
        <v>621</v>
      </c>
      <c r="B55" s="11" t="s">
        <v>622</v>
      </c>
      <c r="C55" s="11" t="s">
        <v>216</v>
      </c>
      <c r="D55" s="4">
        <v>15810</v>
      </c>
      <c r="E55" s="5">
        <v>252.48</v>
      </c>
      <c r="F55" s="42">
        <v>6.4000000000000003E-3</v>
      </c>
    </row>
    <row r="56" spans="1:6" x14ac:dyDescent="0.25">
      <c r="A56" s="41" t="s">
        <v>678</v>
      </c>
      <c r="B56" s="11" t="s">
        <v>679</v>
      </c>
      <c r="C56" s="11" t="s">
        <v>210</v>
      </c>
      <c r="D56" s="4">
        <v>101305</v>
      </c>
      <c r="E56" s="5">
        <v>249.31</v>
      </c>
      <c r="F56" s="42">
        <v>6.4000000000000003E-3</v>
      </c>
    </row>
    <row r="57" spans="1:6" x14ac:dyDescent="0.25">
      <c r="A57" s="41" t="s">
        <v>680</v>
      </c>
      <c r="B57" s="11" t="s">
        <v>681</v>
      </c>
      <c r="C57" s="11" t="s">
        <v>261</v>
      </c>
      <c r="D57" s="4">
        <v>63531</v>
      </c>
      <c r="E57" s="5">
        <v>243.99</v>
      </c>
      <c r="F57" s="42">
        <v>6.1999999999999998E-3</v>
      </c>
    </row>
    <row r="58" spans="1:6" x14ac:dyDescent="0.25">
      <c r="A58" s="41" t="s">
        <v>682</v>
      </c>
      <c r="B58" s="11" t="s">
        <v>683</v>
      </c>
      <c r="C58" s="11" t="s">
        <v>235</v>
      </c>
      <c r="D58" s="4">
        <v>83596</v>
      </c>
      <c r="E58" s="5">
        <v>233.99</v>
      </c>
      <c r="F58" s="42">
        <v>6.0000000000000001E-3</v>
      </c>
    </row>
    <row r="59" spans="1:6" x14ac:dyDescent="0.25">
      <c r="A59" s="41" t="s">
        <v>684</v>
      </c>
      <c r="B59" s="11" t="s">
        <v>685</v>
      </c>
      <c r="C59" s="11" t="s">
        <v>213</v>
      </c>
      <c r="D59" s="4">
        <v>10400</v>
      </c>
      <c r="E59" s="5">
        <v>233.7</v>
      </c>
      <c r="F59" s="42">
        <v>6.0000000000000001E-3</v>
      </c>
    </row>
    <row r="60" spans="1:6" x14ac:dyDescent="0.25">
      <c r="A60" s="41" t="s">
        <v>686</v>
      </c>
      <c r="B60" s="11" t="s">
        <v>687</v>
      </c>
      <c r="C60" s="11" t="s">
        <v>335</v>
      </c>
      <c r="D60" s="4">
        <v>29654</v>
      </c>
      <c r="E60" s="5">
        <v>233.12</v>
      </c>
      <c r="F60" s="42">
        <v>5.8999999999999999E-3</v>
      </c>
    </row>
    <row r="61" spans="1:6" x14ac:dyDescent="0.25">
      <c r="A61" s="41" t="s">
        <v>566</v>
      </c>
      <c r="B61" s="11" t="s">
        <v>567</v>
      </c>
      <c r="C61" s="11" t="s">
        <v>568</v>
      </c>
      <c r="D61" s="4">
        <v>12903</v>
      </c>
      <c r="E61" s="5">
        <v>231.42</v>
      </c>
      <c r="F61" s="42">
        <v>5.8999999999999999E-3</v>
      </c>
    </row>
    <row r="62" spans="1:6" x14ac:dyDescent="0.25">
      <c r="A62" s="41" t="s">
        <v>590</v>
      </c>
      <c r="B62" s="11" t="s">
        <v>591</v>
      </c>
      <c r="C62" s="11" t="s">
        <v>592</v>
      </c>
      <c r="D62" s="4">
        <v>7554</v>
      </c>
      <c r="E62" s="5">
        <v>222.52</v>
      </c>
      <c r="F62" s="42">
        <v>5.7000000000000002E-3</v>
      </c>
    </row>
    <row r="63" spans="1:6" x14ac:dyDescent="0.25">
      <c r="A63" s="41" t="s">
        <v>688</v>
      </c>
      <c r="B63" s="11" t="s">
        <v>689</v>
      </c>
      <c r="C63" s="11" t="s">
        <v>226</v>
      </c>
      <c r="D63" s="4">
        <v>14227</v>
      </c>
      <c r="E63" s="5">
        <v>222.25</v>
      </c>
      <c r="F63" s="42">
        <v>5.7000000000000002E-3</v>
      </c>
    </row>
    <row r="64" spans="1:6" x14ac:dyDescent="0.25">
      <c r="A64" s="41" t="s">
        <v>690</v>
      </c>
      <c r="B64" s="11" t="s">
        <v>691</v>
      </c>
      <c r="C64" s="11" t="s">
        <v>568</v>
      </c>
      <c r="D64" s="4">
        <v>34291</v>
      </c>
      <c r="E64" s="5">
        <v>203.98</v>
      </c>
      <c r="F64" s="42">
        <v>5.1999999999999998E-3</v>
      </c>
    </row>
    <row r="65" spans="1:6" x14ac:dyDescent="0.25">
      <c r="A65" s="41" t="s">
        <v>692</v>
      </c>
      <c r="B65" s="11" t="s">
        <v>693</v>
      </c>
      <c r="C65" s="11" t="s">
        <v>537</v>
      </c>
      <c r="D65" s="4">
        <v>16007</v>
      </c>
      <c r="E65" s="5">
        <v>202.1</v>
      </c>
      <c r="F65" s="42">
        <v>5.1999999999999998E-3</v>
      </c>
    </row>
    <row r="66" spans="1:6" x14ac:dyDescent="0.25">
      <c r="A66" s="41" t="s">
        <v>694</v>
      </c>
      <c r="B66" s="11" t="s">
        <v>695</v>
      </c>
      <c r="C66" s="11" t="s">
        <v>335</v>
      </c>
      <c r="D66" s="4">
        <v>23328</v>
      </c>
      <c r="E66" s="5">
        <v>180.96</v>
      </c>
      <c r="F66" s="42">
        <v>4.5999999999999999E-3</v>
      </c>
    </row>
    <row r="67" spans="1:6" x14ac:dyDescent="0.25">
      <c r="A67" s="41" t="s">
        <v>619</v>
      </c>
      <c r="B67" s="11" t="s">
        <v>620</v>
      </c>
      <c r="C67" s="11" t="s">
        <v>216</v>
      </c>
      <c r="D67" s="4">
        <v>11240</v>
      </c>
      <c r="E67" s="5">
        <v>173.92</v>
      </c>
      <c r="F67" s="42">
        <v>4.4000000000000003E-3</v>
      </c>
    </row>
    <row r="68" spans="1:6" x14ac:dyDescent="0.25">
      <c r="A68" s="41" t="s">
        <v>696</v>
      </c>
      <c r="B68" s="11" t="s">
        <v>697</v>
      </c>
      <c r="C68" s="11" t="s">
        <v>235</v>
      </c>
      <c r="D68" s="4">
        <v>117325</v>
      </c>
      <c r="E68" s="5">
        <v>157.91999999999999</v>
      </c>
      <c r="F68" s="42">
        <v>4.0000000000000001E-3</v>
      </c>
    </row>
    <row r="69" spans="1:6" x14ac:dyDescent="0.25">
      <c r="A69" s="41" t="s">
        <v>248</v>
      </c>
      <c r="B69" s="11" t="s">
        <v>249</v>
      </c>
      <c r="C69" s="11" t="s">
        <v>216</v>
      </c>
      <c r="D69" s="4">
        <v>22653</v>
      </c>
      <c r="E69" s="5">
        <v>137.74</v>
      </c>
      <c r="F69" s="42">
        <v>3.5000000000000001E-3</v>
      </c>
    </row>
    <row r="70" spans="1:6" x14ac:dyDescent="0.25">
      <c r="A70" s="41" t="s">
        <v>698</v>
      </c>
      <c r="B70" s="11" t="s">
        <v>699</v>
      </c>
      <c r="C70" s="11" t="s">
        <v>277</v>
      </c>
      <c r="D70" s="4">
        <v>139796</v>
      </c>
      <c r="E70" s="5">
        <v>133.16</v>
      </c>
      <c r="F70" s="42">
        <v>3.3999999999999998E-3</v>
      </c>
    </row>
    <row r="71" spans="1:6" x14ac:dyDescent="0.25">
      <c r="A71" s="43" t="s">
        <v>100</v>
      </c>
      <c r="B71" s="12"/>
      <c r="C71" s="12"/>
      <c r="D71" s="6"/>
      <c r="E71" s="14">
        <v>36758.78</v>
      </c>
      <c r="F71" s="45">
        <v>0.93769999999999998</v>
      </c>
    </row>
    <row r="72" spans="1:6" x14ac:dyDescent="0.25">
      <c r="A72" s="43" t="s">
        <v>360</v>
      </c>
      <c r="B72" s="11"/>
      <c r="C72" s="11"/>
      <c r="D72" s="4"/>
      <c r="E72" s="5"/>
      <c r="F72" s="42"/>
    </row>
    <row r="73" spans="1:6" x14ac:dyDescent="0.25">
      <c r="A73" s="43" t="s">
        <v>100</v>
      </c>
      <c r="B73" s="11"/>
      <c r="C73" s="11"/>
      <c r="D73" s="4"/>
      <c r="E73" s="15" t="s">
        <v>65</v>
      </c>
      <c r="F73" s="62" t="s">
        <v>65</v>
      </c>
    </row>
    <row r="74" spans="1:6" x14ac:dyDescent="0.25">
      <c r="A74" s="46" t="s">
        <v>109</v>
      </c>
      <c r="B74" s="47"/>
      <c r="C74" s="47"/>
      <c r="D74" s="48"/>
      <c r="E74" s="9">
        <v>36758.78</v>
      </c>
      <c r="F74" s="51">
        <v>0.93769999999999998</v>
      </c>
    </row>
    <row r="75" spans="1:6" x14ac:dyDescent="0.25">
      <c r="A75" s="41"/>
      <c r="B75" s="11"/>
      <c r="C75" s="11"/>
      <c r="D75" s="4"/>
      <c r="E75" s="5"/>
      <c r="F75" s="42"/>
    </row>
    <row r="76" spans="1:6" x14ac:dyDescent="0.25">
      <c r="A76" s="43" t="s">
        <v>443</v>
      </c>
      <c r="B76" s="12"/>
      <c r="C76" s="12"/>
      <c r="D76" s="6"/>
      <c r="E76" s="7"/>
      <c r="F76" s="44"/>
    </row>
    <row r="77" spans="1:6" x14ac:dyDescent="0.25">
      <c r="A77" s="43" t="s">
        <v>444</v>
      </c>
      <c r="B77" s="12"/>
      <c r="C77" s="12"/>
      <c r="D77" s="6"/>
      <c r="E77" s="7"/>
      <c r="F77" s="44"/>
    </row>
    <row r="78" spans="1:6" x14ac:dyDescent="0.25">
      <c r="A78" s="41" t="s">
        <v>700</v>
      </c>
      <c r="B78" s="11"/>
      <c r="C78" s="11" t="s">
        <v>636</v>
      </c>
      <c r="D78" s="4">
        <v>26500000</v>
      </c>
      <c r="E78" s="5">
        <v>265</v>
      </c>
      <c r="F78" s="42">
        <v>6.7999999999999996E-3</v>
      </c>
    </row>
    <row r="79" spans="1:6" x14ac:dyDescent="0.25">
      <c r="A79" s="41" t="s">
        <v>701</v>
      </c>
      <c r="B79" s="11"/>
      <c r="C79" s="11" t="s">
        <v>636</v>
      </c>
      <c r="D79" s="4">
        <v>12500000</v>
      </c>
      <c r="E79" s="5">
        <v>125</v>
      </c>
      <c r="F79" s="42">
        <v>3.2000000000000002E-3</v>
      </c>
    </row>
    <row r="80" spans="1:6" x14ac:dyDescent="0.25">
      <c r="A80" s="41" t="s">
        <v>702</v>
      </c>
      <c r="B80" s="11"/>
      <c r="C80" s="11" t="s">
        <v>636</v>
      </c>
      <c r="D80" s="4">
        <v>8050000</v>
      </c>
      <c r="E80" s="5">
        <v>80.5</v>
      </c>
      <c r="F80" s="42">
        <v>2.0999999999999999E-3</v>
      </c>
    </row>
    <row r="81" spans="1:6" x14ac:dyDescent="0.25">
      <c r="A81" s="41" t="s">
        <v>703</v>
      </c>
      <c r="B81" s="11"/>
      <c r="C81" s="11" t="s">
        <v>636</v>
      </c>
      <c r="D81" s="4">
        <v>4700000</v>
      </c>
      <c r="E81" s="5">
        <v>47</v>
      </c>
      <c r="F81" s="42">
        <v>1.1999999999999999E-3</v>
      </c>
    </row>
    <row r="82" spans="1:6" x14ac:dyDescent="0.25">
      <c r="A82" s="41" t="s">
        <v>704</v>
      </c>
      <c r="B82" s="11"/>
      <c r="C82" s="11" t="s">
        <v>477</v>
      </c>
      <c r="D82" s="4">
        <v>4500000</v>
      </c>
      <c r="E82" s="5">
        <v>45</v>
      </c>
      <c r="F82" s="42">
        <v>1.1000000000000001E-3</v>
      </c>
    </row>
    <row r="83" spans="1:6" x14ac:dyDescent="0.25">
      <c r="A83" s="43" t="s">
        <v>100</v>
      </c>
      <c r="B83" s="12"/>
      <c r="C83" s="12"/>
      <c r="D83" s="6"/>
      <c r="E83" s="14">
        <v>562.5</v>
      </c>
      <c r="F83" s="45">
        <v>1.44E-2</v>
      </c>
    </row>
    <row r="84" spans="1:6" x14ac:dyDescent="0.25">
      <c r="A84" s="46" t="s">
        <v>109</v>
      </c>
      <c r="B84" s="47"/>
      <c r="C84" s="47"/>
      <c r="D84" s="48"/>
      <c r="E84" s="9">
        <v>562.5</v>
      </c>
      <c r="F84" s="51">
        <v>1.44E-2</v>
      </c>
    </row>
    <row r="85" spans="1:6" x14ac:dyDescent="0.25">
      <c r="A85" s="41"/>
      <c r="B85" s="11"/>
      <c r="C85" s="11"/>
      <c r="D85" s="4"/>
      <c r="E85" s="5"/>
      <c r="F85" s="42"/>
    </row>
    <row r="86" spans="1:6" x14ac:dyDescent="0.25">
      <c r="A86" s="41"/>
      <c r="B86" s="11"/>
      <c r="C86" s="11"/>
      <c r="D86" s="4"/>
      <c r="E86" s="5"/>
      <c r="F86" s="42"/>
    </row>
    <row r="87" spans="1:6" x14ac:dyDescent="0.25">
      <c r="A87" s="43" t="s">
        <v>110</v>
      </c>
      <c r="B87" s="11"/>
      <c r="C87" s="11"/>
      <c r="D87" s="4"/>
      <c r="E87" s="5"/>
      <c r="F87" s="42"/>
    </row>
    <row r="88" spans="1:6" x14ac:dyDescent="0.25">
      <c r="A88" s="41" t="s">
        <v>111</v>
      </c>
      <c r="B88" s="11"/>
      <c r="C88" s="11"/>
      <c r="D88" s="4"/>
      <c r="E88" s="5">
        <v>1860.1</v>
      </c>
      <c r="F88" s="42">
        <v>4.7500000000000001E-2</v>
      </c>
    </row>
    <row r="89" spans="1:6" x14ac:dyDescent="0.25">
      <c r="A89" s="43" t="s">
        <v>100</v>
      </c>
      <c r="B89" s="12"/>
      <c r="C89" s="12"/>
      <c r="D89" s="6"/>
      <c r="E89" s="14">
        <v>1860.1</v>
      </c>
      <c r="F89" s="45">
        <v>4.7500000000000001E-2</v>
      </c>
    </row>
    <row r="90" spans="1:6" x14ac:dyDescent="0.25">
      <c r="A90" s="41"/>
      <c r="B90" s="11"/>
      <c r="C90" s="11"/>
      <c r="D90" s="4"/>
      <c r="E90" s="5"/>
      <c r="F90" s="42"/>
    </row>
    <row r="91" spans="1:6" x14ac:dyDescent="0.25">
      <c r="A91" s="46" t="s">
        <v>109</v>
      </c>
      <c r="B91" s="47"/>
      <c r="C91" s="47"/>
      <c r="D91" s="48"/>
      <c r="E91" s="14">
        <v>1860.1</v>
      </c>
      <c r="F91" s="45">
        <v>4.7500000000000001E-2</v>
      </c>
    </row>
    <row r="92" spans="1:6" x14ac:dyDescent="0.25">
      <c r="A92" s="41" t="s">
        <v>112</v>
      </c>
      <c r="B92" s="11"/>
      <c r="C92" s="11"/>
      <c r="D92" s="4"/>
      <c r="E92" s="5">
        <v>17.600000000000001</v>
      </c>
      <c r="F92" s="42">
        <v>4.0000000000000002E-4</v>
      </c>
    </row>
    <row r="93" spans="1:6" x14ac:dyDescent="0.25">
      <c r="A93" s="50" t="s">
        <v>113</v>
      </c>
      <c r="B93" s="13"/>
      <c r="C93" s="13"/>
      <c r="D93" s="8"/>
      <c r="E93" s="9">
        <v>39198.980000000003</v>
      </c>
      <c r="F93" s="51">
        <v>1</v>
      </c>
    </row>
    <row r="94" spans="1:6" x14ac:dyDescent="0.25">
      <c r="A94" s="23"/>
      <c r="B94" s="32"/>
      <c r="C94" s="32"/>
      <c r="D94" s="32"/>
      <c r="E94" s="32"/>
      <c r="F94" s="33"/>
    </row>
    <row r="95" spans="1:6" x14ac:dyDescent="0.25">
      <c r="A95" s="23"/>
      <c r="B95" s="32"/>
      <c r="C95" s="32"/>
      <c r="D95" s="32"/>
      <c r="E95" s="32"/>
      <c r="F95" s="33"/>
    </row>
    <row r="96" spans="1:6" x14ac:dyDescent="0.25">
      <c r="A96" s="23"/>
      <c r="B96" s="32"/>
      <c r="C96" s="32"/>
      <c r="D96" s="32"/>
      <c r="E96" s="32"/>
      <c r="F96" s="33"/>
    </row>
    <row r="97" spans="1:6" x14ac:dyDescent="0.25">
      <c r="A97" s="52" t="s">
        <v>1016</v>
      </c>
      <c r="B97" s="32"/>
      <c r="C97" s="32"/>
      <c r="D97" s="32"/>
      <c r="E97" s="32"/>
      <c r="F97" s="33"/>
    </row>
    <row r="98" spans="1:6" x14ac:dyDescent="0.25">
      <c r="A98" s="22" t="s">
        <v>1017</v>
      </c>
      <c r="B98" s="53" t="s">
        <v>65</v>
      </c>
      <c r="C98" s="54"/>
      <c r="D98" s="54"/>
      <c r="E98" s="54"/>
      <c r="F98" s="33"/>
    </row>
    <row r="99" spans="1:6" x14ac:dyDescent="0.25">
      <c r="A99" s="27" t="s">
        <v>1018</v>
      </c>
      <c r="B99" s="54"/>
      <c r="C99" s="54"/>
      <c r="D99" s="54"/>
      <c r="E99" s="54"/>
      <c r="F99" s="33"/>
    </row>
    <row r="100" spans="1:6" x14ac:dyDescent="0.25">
      <c r="A100" s="27" t="s">
        <v>1019</v>
      </c>
      <c r="B100" s="54" t="s">
        <v>1020</v>
      </c>
      <c r="C100" s="54" t="s">
        <v>1020</v>
      </c>
      <c r="D100" s="54"/>
      <c r="E100" s="54"/>
      <c r="F100" s="33"/>
    </row>
    <row r="101" spans="1:6" x14ac:dyDescent="0.25">
      <c r="A101" s="27"/>
      <c r="B101" s="55">
        <v>43616</v>
      </c>
      <c r="C101" s="55">
        <v>43644</v>
      </c>
      <c r="D101" s="54"/>
      <c r="E101" s="54"/>
      <c r="F101" s="33"/>
    </row>
    <row r="102" spans="1:6" x14ac:dyDescent="0.25">
      <c r="A102" s="27" t="s">
        <v>1024</v>
      </c>
      <c r="B102" s="54">
        <v>14.432</v>
      </c>
      <c r="C102" s="54">
        <v>14.256</v>
      </c>
      <c r="D102" s="54"/>
      <c r="E102" s="54"/>
      <c r="F102" s="33"/>
    </row>
    <row r="103" spans="1:6" x14ac:dyDescent="0.25">
      <c r="A103" s="27" t="s">
        <v>1025</v>
      </c>
      <c r="B103" s="54">
        <v>15.715</v>
      </c>
      <c r="C103" s="54">
        <v>15.523</v>
      </c>
      <c r="D103" s="54"/>
      <c r="E103" s="54"/>
      <c r="F103" s="33"/>
    </row>
    <row r="104" spans="1:6" x14ac:dyDescent="0.25">
      <c r="A104" s="27" t="s">
        <v>1043</v>
      </c>
      <c r="B104" s="54">
        <v>13.954000000000001</v>
      </c>
      <c r="C104" s="54">
        <v>13.766</v>
      </c>
      <c r="D104" s="54"/>
      <c r="E104" s="54"/>
      <c r="F104" s="33"/>
    </row>
    <row r="105" spans="1:6" x14ac:dyDescent="0.25">
      <c r="A105" s="27" t="s">
        <v>1045</v>
      </c>
      <c r="B105" s="54">
        <v>15.058999999999999</v>
      </c>
      <c r="C105" s="54">
        <v>14.856</v>
      </c>
      <c r="D105" s="54"/>
      <c r="E105" s="54"/>
      <c r="F105" s="33"/>
    </row>
    <row r="106" spans="1:6" x14ac:dyDescent="0.25">
      <c r="A106" s="27"/>
      <c r="B106" s="54"/>
      <c r="C106" s="54"/>
      <c r="D106" s="54"/>
      <c r="E106" s="54"/>
      <c r="F106" s="33"/>
    </row>
    <row r="107" spans="1:6" x14ac:dyDescent="0.25">
      <c r="A107" s="27" t="s">
        <v>1035</v>
      </c>
      <c r="B107" s="53" t="s">
        <v>65</v>
      </c>
      <c r="C107" s="54"/>
      <c r="D107" s="54"/>
      <c r="E107" s="54"/>
      <c r="F107" s="33"/>
    </row>
    <row r="108" spans="1:6" x14ac:dyDescent="0.25">
      <c r="A108" s="27" t="s">
        <v>1036</v>
      </c>
      <c r="B108" s="53" t="s">
        <v>65</v>
      </c>
      <c r="C108" s="54"/>
      <c r="D108" s="54"/>
      <c r="E108" s="54"/>
      <c r="F108" s="33"/>
    </row>
    <row r="109" spans="1:6" ht="16.7" customHeight="1" x14ac:dyDescent="0.25">
      <c r="A109" s="22" t="s">
        <v>1037</v>
      </c>
      <c r="B109" s="53" t="s">
        <v>65</v>
      </c>
      <c r="C109" s="54"/>
      <c r="D109" s="54"/>
      <c r="E109" s="54"/>
      <c r="F109" s="33"/>
    </row>
    <row r="110" spans="1:6" x14ac:dyDescent="0.25">
      <c r="A110" s="22" t="s">
        <v>1038</v>
      </c>
      <c r="B110" s="53" t="s">
        <v>65</v>
      </c>
      <c r="C110" s="54"/>
      <c r="D110" s="54"/>
      <c r="E110" s="54"/>
      <c r="F110" s="33"/>
    </row>
    <row r="111" spans="1:6" x14ac:dyDescent="0.25">
      <c r="A111" s="27" t="s">
        <v>1108</v>
      </c>
      <c r="B111" s="56">
        <v>1.26</v>
      </c>
      <c r="C111" s="54"/>
      <c r="D111" s="54"/>
      <c r="E111" s="54"/>
      <c r="F111" s="33"/>
    </row>
    <row r="112" spans="1:6" ht="30" x14ac:dyDescent="0.25">
      <c r="A112" s="22" t="s">
        <v>1106</v>
      </c>
      <c r="B112" s="53" t="s">
        <v>65</v>
      </c>
      <c r="C112" s="54"/>
      <c r="D112" s="54"/>
      <c r="E112" s="54"/>
      <c r="F112" s="33"/>
    </row>
    <row r="113" spans="1:6" ht="30.75" thickBot="1" x14ac:dyDescent="0.3">
      <c r="A113" s="21" t="s">
        <v>1107</v>
      </c>
      <c r="B113" s="69" t="s">
        <v>65</v>
      </c>
      <c r="C113" s="61"/>
      <c r="D113" s="61"/>
      <c r="E113" s="61"/>
      <c r="F113" s="59"/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showGridLines="0" workbookViewId="0">
      <pane ySplit="4" topLeftCell="A5" activePane="bottomLeft" state="frozen"/>
      <selection activeCell="H1" sqref="H1"/>
      <selection pane="bottomLeft" activeCell="A5" sqref="A5"/>
    </sheetView>
  </sheetViews>
  <sheetFormatPr defaultRowHeight="15" x14ac:dyDescent="0.25"/>
  <cols>
    <col min="1" max="1" width="73.85546875" customWidth="1"/>
    <col min="2" max="2" width="15.85546875" customWidth="1"/>
    <col min="3" max="3" width="26.85546875" customWidth="1"/>
    <col min="4" max="4" width="15.42578125" customWidth="1"/>
    <col min="5" max="5" width="16.5703125" customWidth="1"/>
    <col min="6" max="6" width="15.42578125" customWidth="1"/>
    <col min="12" max="12" width="66.42578125" bestFit="1" customWidth="1"/>
    <col min="13" max="13" width="10" bestFit="1" customWidth="1"/>
    <col min="14" max="14" width="9.85546875" bestFit="1" customWidth="1"/>
    <col min="15" max="15" width="14.42578125" bestFit="1" customWidth="1"/>
    <col min="16" max="16" width="11.5703125" bestFit="1" customWidth="1"/>
  </cols>
  <sheetData>
    <row r="1" spans="1:8" ht="36.75" customHeight="1" x14ac:dyDescent="0.25">
      <c r="A1" s="86" t="s">
        <v>26</v>
      </c>
      <c r="B1" s="87"/>
      <c r="C1" s="87"/>
      <c r="D1" s="87"/>
      <c r="E1" s="87"/>
      <c r="F1" s="88"/>
      <c r="H1" s="20" t="str">
        <f>HYPERLINK("[Portfolio Monthly 30062019.xlsx]Index!A1","Index")</f>
        <v>Index</v>
      </c>
    </row>
    <row r="2" spans="1:8" ht="19.5" customHeight="1" x14ac:dyDescent="0.25">
      <c r="A2" s="89" t="s">
        <v>27</v>
      </c>
      <c r="B2" s="90"/>
      <c r="C2" s="90"/>
      <c r="D2" s="90"/>
      <c r="E2" s="90"/>
      <c r="F2" s="91"/>
    </row>
    <row r="3" spans="1:8" x14ac:dyDescent="0.25">
      <c r="A3" s="23"/>
      <c r="B3" s="32"/>
      <c r="C3" s="32"/>
      <c r="D3" s="32"/>
      <c r="E3" s="32"/>
      <c r="F3" s="33"/>
    </row>
    <row r="4" spans="1:8" ht="48" customHeight="1" x14ac:dyDescent="0.25">
      <c r="A4" s="34" t="s">
        <v>0</v>
      </c>
      <c r="B4" s="35" t="s">
        <v>1</v>
      </c>
      <c r="C4" s="35" t="s">
        <v>5</v>
      </c>
      <c r="D4" s="36" t="s">
        <v>2</v>
      </c>
      <c r="E4" s="37" t="s">
        <v>4</v>
      </c>
      <c r="F4" s="38" t="s">
        <v>3</v>
      </c>
    </row>
    <row r="5" spans="1:8" x14ac:dyDescent="0.25">
      <c r="A5" s="39"/>
      <c r="B5" s="10"/>
      <c r="C5" s="10"/>
      <c r="D5" s="2"/>
      <c r="E5" s="3"/>
      <c r="F5" s="40"/>
    </row>
    <row r="6" spans="1:8" x14ac:dyDescent="0.25">
      <c r="A6" s="43" t="s">
        <v>64</v>
      </c>
      <c r="B6" s="11"/>
      <c r="C6" s="11"/>
      <c r="D6" s="4"/>
      <c r="E6" s="5"/>
      <c r="F6" s="42"/>
    </row>
    <row r="7" spans="1:8" x14ac:dyDescent="0.25">
      <c r="A7" s="43" t="s">
        <v>195</v>
      </c>
      <c r="B7" s="11"/>
      <c r="C7" s="11"/>
      <c r="D7" s="4"/>
      <c r="E7" s="5"/>
      <c r="F7" s="42"/>
    </row>
    <row r="8" spans="1:8" x14ac:dyDescent="0.25">
      <c r="A8" s="41" t="s">
        <v>202</v>
      </c>
      <c r="B8" s="11" t="s">
        <v>203</v>
      </c>
      <c r="C8" s="11" t="s">
        <v>204</v>
      </c>
      <c r="D8" s="4">
        <v>38179</v>
      </c>
      <c r="E8" s="5">
        <v>933</v>
      </c>
      <c r="F8" s="42">
        <v>8.8300000000000003E-2</v>
      </c>
    </row>
    <row r="9" spans="1:8" x14ac:dyDescent="0.25">
      <c r="A9" s="41" t="s">
        <v>336</v>
      </c>
      <c r="B9" s="11" t="s">
        <v>337</v>
      </c>
      <c r="C9" s="11" t="s">
        <v>204</v>
      </c>
      <c r="D9" s="4">
        <v>150323</v>
      </c>
      <c r="E9" s="5">
        <v>657.06</v>
      </c>
      <c r="F9" s="42">
        <v>6.2199999999999998E-2</v>
      </c>
    </row>
    <row r="10" spans="1:8" x14ac:dyDescent="0.25">
      <c r="A10" s="41" t="s">
        <v>199</v>
      </c>
      <c r="B10" s="11" t="s">
        <v>200</v>
      </c>
      <c r="C10" s="11" t="s">
        <v>201</v>
      </c>
      <c r="D10" s="4">
        <v>21144</v>
      </c>
      <c r="E10" s="5">
        <v>463.5</v>
      </c>
      <c r="F10" s="42">
        <v>4.3900000000000002E-2</v>
      </c>
    </row>
    <row r="11" spans="1:8" x14ac:dyDescent="0.25">
      <c r="A11" s="41" t="s">
        <v>208</v>
      </c>
      <c r="B11" s="11" t="s">
        <v>209</v>
      </c>
      <c r="C11" s="11" t="s">
        <v>210</v>
      </c>
      <c r="D11" s="4">
        <v>29024</v>
      </c>
      <c r="E11" s="5">
        <v>450.8</v>
      </c>
      <c r="F11" s="42">
        <v>4.2599999999999999E-2</v>
      </c>
    </row>
    <row r="12" spans="1:8" x14ac:dyDescent="0.25">
      <c r="A12" s="41" t="s">
        <v>236</v>
      </c>
      <c r="B12" s="11" t="s">
        <v>237</v>
      </c>
      <c r="C12" s="11" t="s">
        <v>204</v>
      </c>
      <c r="D12" s="4">
        <v>54313</v>
      </c>
      <c r="E12" s="5">
        <v>439.15</v>
      </c>
      <c r="F12" s="42">
        <v>4.1500000000000002E-2</v>
      </c>
    </row>
    <row r="13" spans="1:8" x14ac:dyDescent="0.25">
      <c r="A13" s="41" t="s">
        <v>523</v>
      </c>
      <c r="B13" s="11" t="s">
        <v>524</v>
      </c>
      <c r="C13" s="11" t="s">
        <v>213</v>
      </c>
      <c r="D13" s="4">
        <v>50791</v>
      </c>
      <c r="E13" s="5">
        <v>371.79</v>
      </c>
      <c r="F13" s="42">
        <v>3.5200000000000002E-2</v>
      </c>
    </row>
    <row r="14" spans="1:8" x14ac:dyDescent="0.25">
      <c r="A14" s="41" t="s">
        <v>196</v>
      </c>
      <c r="B14" s="11" t="s">
        <v>197</v>
      </c>
      <c r="C14" s="11" t="s">
        <v>198</v>
      </c>
      <c r="D14" s="4">
        <v>27574</v>
      </c>
      <c r="E14" s="5">
        <v>345.53</v>
      </c>
      <c r="F14" s="42">
        <v>3.27E-2</v>
      </c>
    </row>
    <row r="15" spans="1:8" x14ac:dyDescent="0.25">
      <c r="A15" s="41" t="s">
        <v>219</v>
      </c>
      <c r="B15" s="11" t="s">
        <v>220</v>
      </c>
      <c r="C15" s="11" t="s">
        <v>204</v>
      </c>
      <c r="D15" s="4">
        <v>91240</v>
      </c>
      <c r="E15" s="5">
        <v>329.6</v>
      </c>
      <c r="F15" s="42">
        <v>3.1199999999999999E-2</v>
      </c>
    </row>
    <row r="16" spans="1:8" x14ac:dyDescent="0.25">
      <c r="A16" s="41" t="s">
        <v>211</v>
      </c>
      <c r="B16" s="11" t="s">
        <v>212</v>
      </c>
      <c r="C16" s="11" t="s">
        <v>213</v>
      </c>
      <c r="D16" s="4">
        <v>12968</v>
      </c>
      <c r="E16" s="5">
        <v>288.82</v>
      </c>
      <c r="F16" s="42">
        <v>2.7300000000000001E-2</v>
      </c>
    </row>
    <row r="17" spans="1:6" x14ac:dyDescent="0.25">
      <c r="A17" s="41" t="s">
        <v>561</v>
      </c>
      <c r="B17" s="11" t="s">
        <v>562</v>
      </c>
      <c r="C17" s="11" t="s">
        <v>204</v>
      </c>
      <c r="D17" s="4">
        <v>19496</v>
      </c>
      <c r="E17" s="5">
        <v>287.98</v>
      </c>
      <c r="F17" s="42">
        <v>2.7199999999999998E-2</v>
      </c>
    </row>
    <row r="18" spans="1:6" x14ac:dyDescent="0.25">
      <c r="A18" s="41" t="s">
        <v>205</v>
      </c>
      <c r="B18" s="11" t="s">
        <v>206</v>
      </c>
      <c r="C18" s="11" t="s">
        <v>207</v>
      </c>
      <c r="D18" s="4">
        <v>88995</v>
      </c>
      <c r="E18" s="5">
        <v>243.71</v>
      </c>
      <c r="F18" s="42">
        <v>2.3099999999999999E-2</v>
      </c>
    </row>
    <row r="19" spans="1:6" x14ac:dyDescent="0.25">
      <c r="A19" s="41" t="s">
        <v>246</v>
      </c>
      <c r="B19" s="11" t="s">
        <v>247</v>
      </c>
      <c r="C19" s="11" t="s">
        <v>201</v>
      </c>
      <c r="D19" s="4">
        <v>6362</v>
      </c>
      <c r="E19" s="5">
        <v>234.19</v>
      </c>
      <c r="F19" s="42">
        <v>2.2200000000000001E-2</v>
      </c>
    </row>
    <row r="20" spans="1:6" x14ac:dyDescent="0.25">
      <c r="A20" s="41" t="s">
        <v>333</v>
      </c>
      <c r="B20" s="11" t="s">
        <v>334</v>
      </c>
      <c r="C20" s="11" t="s">
        <v>335</v>
      </c>
      <c r="D20" s="4">
        <v>16071</v>
      </c>
      <c r="E20" s="5">
        <v>214.5</v>
      </c>
      <c r="F20" s="42">
        <v>2.0299999999999999E-2</v>
      </c>
    </row>
    <row r="21" spans="1:6" x14ac:dyDescent="0.25">
      <c r="A21" s="41" t="s">
        <v>535</v>
      </c>
      <c r="B21" s="11" t="s">
        <v>536</v>
      </c>
      <c r="C21" s="11" t="s">
        <v>537</v>
      </c>
      <c r="D21" s="4">
        <v>11792</v>
      </c>
      <c r="E21" s="5">
        <v>209.67</v>
      </c>
      <c r="F21" s="42">
        <v>1.9800000000000002E-2</v>
      </c>
    </row>
    <row r="22" spans="1:6" x14ac:dyDescent="0.25">
      <c r="A22" s="41" t="s">
        <v>688</v>
      </c>
      <c r="B22" s="11" t="s">
        <v>689</v>
      </c>
      <c r="C22" s="11" t="s">
        <v>226</v>
      </c>
      <c r="D22" s="4">
        <v>12164</v>
      </c>
      <c r="E22" s="5">
        <v>190.02</v>
      </c>
      <c r="F22" s="42">
        <v>1.7999999999999999E-2</v>
      </c>
    </row>
    <row r="23" spans="1:6" x14ac:dyDescent="0.25">
      <c r="A23" s="41" t="s">
        <v>287</v>
      </c>
      <c r="B23" s="11" t="s">
        <v>288</v>
      </c>
      <c r="C23" s="11" t="s">
        <v>204</v>
      </c>
      <c r="D23" s="4">
        <v>156429</v>
      </c>
      <c r="E23" s="5">
        <v>169.57</v>
      </c>
      <c r="F23" s="42">
        <v>1.6E-2</v>
      </c>
    </row>
    <row r="24" spans="1:6" x14ac:dyDescent="0.25">
      <c r="A24" s="41" t="s">
        <v>577</v>
      </c>
      <c r="B24" s="11" t="s">
        <v>578</v>
      </c>
      <c r="C24" s="11" t="s">
        <v>201</v>
      </c>
      <c r="D24" s="4">
        <v>10960</v>
      </c>
      <c r="E24" s="5">
        <v>164.32</v>
      </c>
      <c r="F24" s="42">
        <v>1.55E-2</v>
      </c>
    </row>
    <row r="25" spans="1:6" x14ac:dyDescent="0.25">
      <c r="A25" s="41" t="s">
        <v>525</v>
      </c>
      <c r="B25" s="11" t="s">
        <v>526</v>
      </c>
      <c r="C25" s="11" t="s">
        <v>204</v>
      </c>
      <c r="D25" s="4">
        <v>25662</v>
      </c>
      <c r="E25" s="5">
        <v>163.89</v>
      </c>
      <c r="F25" s="42">
        <v>1.55E-2</v>
      </c>
    </row>
    <row r="26" spans="1:6" x14ac:dyDescent="0.25">
      <c r="A26" s="41" t="s">
        <v>540</v>
      </c>
      <c r="B26" s="11" t="s">
        <v>541</v>
      </c>
      <c r="C26" s="11" t="s">
        <v>201</v>
      </c>
      <c r="D26" s="4">
        <v>54405</v>
      </c>
      <c r="E26" s="5">
        <v>155.41</v>
      </c>
      <c r="F26" s="42">
        <v>1.47E-2</v>
      </c>
    </row>
    <row r="27" spans="1:6" x14ac:dyDescent="0.25">
      <c r="A27" s="41" t="s">
        <v>651</v>
      </c>
      <c r="B27" s="11" t="s">
        <v>652</v>
      </c>
      <c r="C27" s="11" t="s">
        <v>653</v>
      </c>
      <c r="D27" s="4">
        <v>93278</v>
      </c>
      <c r="E27" s="5">
        <v>146.96</v>
      </c>
      <c r="F27" s="42">
        <v>1.3899999999999999E-2</v>
      </c>
    </row>
    <row r="28" spans="1:6" x14ac:dyDescent="0.25">
      <c r="A28" s="41" t="s">
        <v>637</v>
      </c>
      <c r="B28" s="11" t="s">
        <v>638</v>
      </c>
      <c r="C28" s="11" t="s">
        <v>587</v>
      </c>
      <c r="D28" s="4">
        <v>10199</v>
      </c>
      <c r="E28" s="5">
        <v>138.62</v>
      </c>
      <c r="F28" s="42">
        <v>1.3100000000000001E-2</v>
      </c>
    </row>
    <row r="29" spans="1:6" x14ac:dyDescent="0.25">
      <c r="A29" s="41" t="s">
        <v>304</v>
      </c>
      <c r="B29" s="11" t="s">
        <v>305</v>
      </c>
      <c r="C29" s="11" t="s">
        <v>254</v>
      </c>
      <c r="D29" s="4">
        <v>2103</v>
      </c>
      <c r="E29" s="5">
        <v>137.41999999999999</v>
      </c>
      <c r="F29" s="42">
        <v>1.2999999999999999E-2</v>
      </c>
    </row>
    <row r="30" spans="1:6" x14ac:dyDescent="0.25">
      <c r="A30" s="41" t="s">
        <v>639</v>
      </c>
      <c r="B30" s="11" t="s">
        <v>640</v>
      </c>
      <c r="C30" s="11" t="s">
        <v>210</v>
      </c>
      <c r="D30" s="4">
        <v>136009</v>
      </c>
      <c r="E30" s="5">
        <v>132.54</v>
      </c>
      <c r="F30" s="42">
        <v>1.2500000000000001E-2</v>
      </c>
    </row>
    <row r="31" spans="1:6" x14ac:dyDescent="0.25">
      <c r="A31" s="41" t="s">
        <v>559</v>
      </c>
      <c r="B31" s="11" t="s">
        <v>560</v>
      </c>
      <c r="C31" s="11" t="s">
        <v>204</v>
      </c>
      <c r="D31" s="4">
        <v>59498</v>
      </c>
      <c r="E31" s="5">
        <v>129.74</v>
      </c>
      <c r="F31" s="42">
        <v>1.23E-2</v>
      </c>
    </row>
    <row r="32" spans="1:6" x14ac:dyDescent="0.25">
      <c r="A32" s="41" t="s">
        <v>645</v>
      </c>
      <c r="B32" s="11" t="s">
        <v>646</v>
      </c>
      <c r="C32" s="11" t="s">
        <v>201</v>
      </c>
      <c r="D32" s="4">
        <v>104471</v>
      </c>
      <c r="E32" s="5">
        <v>125.42</v>
      </c>
      <c r="F32" s="42">
        <v>1.1900000000000001E-2</v>
      </c>
    </row>
    <row r="33" spans="1:6" x14ac:dyDescent="0.25">
      <c r="A33" s="41" t="s">
        <v>676</v>
      </c>
      <c r="B33" s="11" t="s">
        <v>677</v>
      </c>
      <c r="C33" s="11" t="s">
        <v>537</v>
      </c>
      <c r="D33" s="4">
        <v>5807</v>
      </c>
      <c r="E33" s="5">
        <v>123.56</v>
      </c>
      <c r="F33" s="42">
        <v>1.17E-2</v>
      </c>
    </row>
    <row r="34" spans="1:6" x14ac:dyDescent="0.25">
      <c r="A34" s="41" t="s">
        <v>643</v>
      </c>
      <c r="B34" s="11" t="s">
        <v>644</v>
      </c>
      <c r="C34" s="11" t="s">
        <v>277</v>
      </c>
      <c r="D34" s="4">
        <v>84244</v>
      </c>
      <c r="E34" s="5">
        <v>118.49</v>
      </c>
      <c r="F34" s="42">
        <v>1.12E-2</v>
      </c>
    </row>
    <row r="35" spans="1:6" x14ac:dyDescent="0.25">
      <c r="A35" s="41" t="s">
        <v>670</v>
      </c>
      <c r="B35" s="11" t="s">
        <v>671</v>
      </c>
      <c r="C35" s="11" t="s">
        <v>210</v>
      </c>
      <c r="D35" s="4">
        <v>81846</v>
      </c>
      <c r="E35" s="5">
        <v>115.12</v>
      </c>
      <c r="F35" s="42">
        <v>1.09E-2</v>
      </c>
    </row>
    <row r="36" spans="1:6" x14ac:dyDescent="0.25">
      <c r="A36" s="41" t="s">
        <v>527</v>
      </c>
      <c r="B36" s="11" t="s">
        <v>528</v>
      </c>
      <c r="C36" s="11" t="s">
        <v>201</v>
      </c>
      <c r="D36" s="4">
        <v>10108</v>
      </c>
      <c r="E36" s="5">
        <v>112.46</v>
      </c>
      <c r="F36" s="42">
        <v>1.06E-2</v>
      </c>
    </row>
    <row r="37" spans="1:6" x14ac:dyDescent="0.25">
      <c r="A37" s="41" t="s">
        <v>672</v>
      </c>
      <c r="B37" s="11" t="s">
        <v>673</v>
      </c>
      <c r="C37" s="11" t="s">
        <v>335</v>
      </c>
      <c r="D37" s="4">
        <v>6823</v>
      </c>
      <c r="E37" s="5">
        <v>108.49</v>
      </c>
      <c r="F37" s="42">
        <v>1.03E-2</v>
      </c>
    </row>
    <row r="38" spans="1:6" x14ac:dyDescent="0.25">
      <c r="A38" s="41" t="s">
        <v>621</v>
      </c>
      <c r="B38" s="11" t="s">
        <v>622</v>
      </c>
      <c r="C38" s="11" t="s">
        <v>216</v>
      </c>
      <c r="D38" s="4">
        <v>6554</v>
      </c>
      <c r="E38" s="5">
        <v>104.66</v>
      </c>
      <c r="F38" s="42">
        <v>9.9000000000000008E-3</v>
      </c>
    </row>
    <row r="39" spans="1:6" x14ac:dyDescent="0.25">
      <c r="A39" s="41" t="s">
        <v>658</v>
      </c>
      <c r="B39" s="11" t="s">
        <v>659</v>
      </c>
      <c r="C39" s="11" t="s">
        <v>240</v>
      </c>
      <c r="D39" s="4">
        <v>19903</v>
      </c>
      <c r="E39" s="5">
        <v>104.47</v>
      </c>
      <c r="F39" s="42">
        <v>9.9000000000000008E-3</v>
      </c>
    </row>
    <row r="40" spans="1:6" x14ac:dyDescent="0.25">
      <c r="A40" s="41" t="s">
        <v>666</v>
      </c>
      <c r="B40" s="11" t="s">
        <v>667</v>
      </c>
      <c r="C40" s="11" t="s">
        <v>201</v>
      </c>
      <c r="D40" s="4">
        <v>34574</v>
      </c>
      <c r="E40" s="5">
        <v>102.53</v>
      </c>
      <c r="F40" s="42">
        <v>9.7000000000000003E-3</v>
      </c>
    </row>
    <row r="41" spans="1:6" x14ac:dyDescent="0.25">
      <c r="A41" s="41" t="s">
        <v>289</v>
      </c>
      <c r="B41" s="11" t="s">
        <v>290</v>
      </c>
      <c r="C41" s="11" t="s">
        <v>204</v>
      </c>
      <c r="D41" s="4">
        <v>7245</v>
      </c>
      <c r="E41" s="5">
        <v>102.19</v>
      </c>
      <c r="F41" s="42">
        <v>9.7000000000000003E-3</v>
      </c>
    </row>
    <row r="42" spans="1:6" x14ac:dyDescent="0.25">
      <c r="A42" s="41" t="s">
        <v>581</v>
      </c>
      <c r="B42" s="11" t="s">
        <v>582</v>
      </c>
      <c r="C42" s="11" t="s">
        <v>568</v>
      </c>
      <c r="D42" s="4">
        <v>21272</v>
      </c>
      <c r="E42" s="5">
        <v>102.13</v>
      </c>
      <c r="F42" s="42">
        <v>9.7000000000000003E-3</v>
      </c>
    </row>
    <row r="43" spans="1:6" x14ac:dyDescent="0.25">
      <c r="A43" s="41" t="s">
        <v>668</v>
      </c>
      <c r="B43" s="11" t="s">
        <v>669</v>
      </c>
      <c r="C43" s="11" t="s">
        <v>213</v>
      </c>
      <c r="D43" s="4">
        <v>7529</v>
      </c>
      <c r="E43" s="5">
        <v>101.27</v>
      </c>
      <c r="F43" s="42">
        <v>9.5999999999999992E-3</v>
      </c>
    </row>
    <row r="44" spans="1:6" x14ac:dyDescent="0.25">
      <c r="A44" s="41" t="s">
        <v>271</v>
      </c>
      <c r="B44" s="11" t="s">
        <v>272</v>
      </c>
      <c r="C44" s="11" t="s">
        <v>226</v>
      </c>
      <c r="D44" s="4">
        <v>2202</v>
      </c>
      <c r="E44" s="5">
        <v>100.32</v>
      </c>
      <c r="F44" s="42">
        <v>9.4999999999999998E-3</v>
      </c>
    </row>
    <row r="45" spans="1:6" x14ac:dyDescent="0.25">
      <c r="A45" s="41" t="s">
        <v>705</v>
      </c>
      <c r="B45" s="11" t="s">
        <v>706</v>
      </c>
      <c r="C45" s="11" t="s">
        <v>277</v>
      </c>
      <c r="D45" s="4">
        <v>7205</v>
      </c>
      <c r="E45" s="5">
        <v>97.42</v>
      </c>
      <c r="F45" s="42">
        <v>9.1999999999999998E-3</v>
      </c>
    </row>
    <row r="46" spans="1:6" x14ac:dyDescent="0.25">
      <c r="A46" s="41" t="s">
        <v>692</v>
      </c>
      <c r="B46" s="11" t="s">
        <v>693</v>
      </c>
      <c r="C46" s="11" t="s">
        <v>537</v>
      </c>
      <c r="D46" s="4">
        <v>7602</v>
      </c>
      <c r="E46" s="5">
        <v>95.98</v>
      </c>
      <c r="F46" s="42">
        <v>9.1000000000000004E-3</v>
      </c>
    </row>
    <row r="47" spans="1:6" x14ac:dyDescent="0.25">
      <c r="A47" s="41" t="s">
        <v>627</v>
      </c>
      <c r="B47" s="11" t="s">
        <v>628</v>
      </c>
      <c r="C47" s="11" t="s">
        <v>207</v>
      </c>
      <c r="D47" s="4">
        <v>7002</v>
      </c>
      <c r="E47" s="5">
        <v>95.1</v>
      </c>
      <c r="F47" s="42">
        <v>8.9999999999999993E-3</v>
      </c>
    </row>
    <row r="48" spans="1:6" x14ac:dyDescent="0.25">
      <c r="A48" s="41" t="s">
        <v>641</v>
      </c>
      <c r="B48" s="11" t="s">
        <v>642</v>
      </c>
      <c r="C48" s="11" t="s">
        <v>261</v>
      </c>
      <c r="D48" s="4">
        <v>29756</v>
      </c>
      <c r="E48" s="5">
        <v>94.7</v>
      </c>
      <c r="F48" s="42">
        <v>8.9999999999999993E-3</v>
      </c>
    </row>
    <row r="49" spans="1:6" x14ac:dyDescent="0.25">
      <c r="A49" s="41" t="s">
        <v>257</v>
      </c>
      <c r="B49" s="11" t="s">
        <v>258</v>
      </c>
      <c r="C49" s="11" t="s">
        <v>207</v>
      </c>
      <c r="D49" s="4">
        <v>3376</v>
      </c>
      <c r="E49" s="5">
        <v>92.63</v>
      </c>
      <c r="F49" s="42">
        <v>8.8000000000000005E-3</v>
      </c>
    </row>
    <row r="50" spans="1:6" x14ac:dyDescent="0.25">
      <c r="A50" s="41" t="s">
        <v>629</v>
      </c>
      <c r="B50" s="11" t="s">
        <v>630</v>
      </c>
      <c r="C50" s="11" t="s">
        <v>207</v>
      </c>
      <c r="D50" s="4">
        <v>7399</v>
      </c>
      <c r="E50" s="5">
        <v>91.23</v>
      </c>
      <c r="F50" s="42">
        <v>8.6E-3</v>
      </c>
    </row>
    <row r="51" spans="1:6" x14ac:dyDescent="0.25">
      <c r="A51" s="41" t="s">
        <v>590</v>
      </c>
      <c r="B51" s="11" t="s">
        <v>591</v>
      </c>
      <c r="C51" s="11" t="s">
        <v>592</v>
      </c>
      <c r="D51" s="4">
        <v>2999</v>
      </c>
      <c r="E51" s="5">
        <v>88.34</v>
      </c>
      <c r="F51" s="42">
        <v>8.3999999999999995E-3</v>
      </c>
    </row>
    <row r="52" spans="1:6" x14ac:dyDescent="0.25">
      <c r="A52" s="41" t="s">
        <v>542</v>
      </c>
      <c r="B52" s="11" t="s">
        <v>543</v>
      </c>
      <c r="C52" s="11" t="s">
        <v>544</v>
      </c>
      <c r="D52" s="4">
        <v>37040</v>
      </c>
      <c r="E52" s="5">
        <v>79.77</v>
      </c>
      <c r="F52" s="42">
        <v>7.4999999999999997E-3</v>
      </c>
    </row>
    <row r="53" spans="1:6" x14ac:dyDescent="0.25">
      <c r="A53" s="41" t="s">
        <v>664</v>
      </c>
      <c r="B53" s="11" t="s">
        <v>665</v>
      </c>
      <c r="C53" s="11" t="s">
        <v>277</v>
      </c>
      <c r="D53" s="4">
        <v>6694</v>
      </c>
      <c r="E53" s="5">
        <v>77.540000000000006</v>
      </c>
      <c r="F53" s="42">
        <v>7.3000000000000001E-3</v>
      </c>
    </row>
    <row r="54" spans="1:6" x14ac:dyDescent="0.25">
      <c r="A54" s="41" t="s">
        <v>686</v>
      </c>
      <c r="B54" s="11" t="s">
        <v>687</v>
      </c>
      <c r="C54" s="11" t="s">
        <v>335</v>
      </c>
      <c r="D54" s="4">
        <v>9496</v>
      </c>
      <c r="E54" s="5">
        <v>74.650000000000006</v>
      </c>
      <c r="F54" s="42">
        <v>7.1000000000000004E-3</v>
      </c>
    </row>
    <row r="55" spans="1:6" x14ac:dyDescent="0.25">
      <c r="A55" s="41" t="s">
        <v>649</v>
      </c>
      <c r="B55" s="11" t="s">
        <v>650</v>
      </c>
      <c r="C55" s="11" t="s">
        <v>216</v>
      </c>
      <c r="D55" s="4">
        <v>7739</v>
      </c>
      <c r="E55" s="5">
        <v>71.02</v>
      </c>
      <c r="F55" s="42">
        <v>6.7000000000000002E-3</v>
      </c>
    </row>
    <row r="56" spans="1:6" x14ac:dyDescent="0.25">
      <c r="A56" s="41" t="s">
        <v>619</v>
      </c>
      <c r="B56" s="11" t="s">
        <v>620</v>
      </c>
      <c r="C56" s="11" t="s">
        <v>216</v>
      </c>
      <c r="D56" s="4">
        <v>4111</v>
      </c>
      <c r="E56" s="5">
        <v>63.61</v>
      </c>
      <c r="F56" s="42">
        <v>6.0000000000000001E-3</v>
      </c>
    </row>
    <row r="57" spans="1:6" x14ac:dyDescent="0.25">
      <c r="A57" s="41" t="s">
        <v>248</v>
      </c>
      <c r="B57" s="11" t="s">
        <v>249</v>
      </c>
      <c r="C57" s="11" t="s">
        <v>216</v>
      </c>
      <c r="D57" s="4">
        <v>9847</v>
      </c>
      <c r="E57" s="5">
        <v>59.87</v>
      </c>
      <c r="F57" s="42">
        <v>5.7000000000000002E-3</v>
      </c>
    </row>
    <row r="58" spans="1:6" x14ac:dyDescent="0.25">
      <c r="A58" s="41" t="s">
        <v>566</v>
      </c>
      <c r="B58" s="11" t="s">
        <v>567</v>
      </c>
      <c r="C58" s="11" t="s">
        <v>568</v>
      </c>
      <c r="D58" s="4">
        <v>3293</v>
      </c>
      <c r="E58" s="5">
        <v>59.06</v>
      </c>
      <c r="F58" s="42">
        <v>5.5999999999999999E-3</v>
      </c>
    </row>
    <row r="59" spans="1:6" x14ac:dyDescent="0.25">
      <c r="A59" s="41" t="s">
        <v>707</v>
      </c>
      <c r="B59" s="11" t="s">
        <v>708</v>
      </c>
      <c r="C59" s="11" t="s">
        <v>235</v>
      </c>
      <c r="D59" s="4">
        <v>17100</v>
      </c>
      <c r="E59" s="5">
        <v>56.6</v>
      </c>
      <c r="F59" s="42">
        <v>5.4000000000000003E-3</v>
      </c>
    </row>
    <row r="60" spans="1:6" x14ac:dyDescent="0.25">
      <c r="A60" s="41" t="s">
        <v>709</v>
      </c>
      <c r="B60" s="11" t="s">
        <v>710</v>
      </c>
      <c r="C60" s="11" t="s">
        <v>335</v>
      </c>
      <c r="D60" s="4">
        <v>8391</v>
      </c>
      <c r="E60" s="5">
        <v>53.99</v>
      </c>
      <c r="F60" s="42">
        <v>5.1000000000000004E-3</v>
      </c>
    </row>
    <row r="61" spans="1:6" x14ac:dyDescent="0.25">
      <c r="A61" s="41" t="s">
        <v>694</v>
      </c>
      <c r="B61" s="11" t="s">
        <v>695</v>
      </c>
      <c r="C61" s="11" t="s">
        <v>335</v>
      </c>
      <c r="D61" s="4">
        <v>6841</v>
      </c>
      <c r="E61" s="5">
        <v>53.07</v>
      </c>
      <c r="F61" s="42">
        <v>5.0000000000000001E-3</v>
      </c>
    </row>
    <row r="62" spans="1:6" x14ac:dyDescent="0.25">
      <c r="A62" s="41" t="s">
        <v>711</v>
      </c>
      <c r="B62" s="11" t="s">
        <v>712</v>
      </c>
      <c r="C62" s="11" t="s">
        <v>335</v>
      </c>
      <c r="D62" s="4">
        <v>11797</v>
      </c>
      <c r="E62" s="5">
        <v>52.56</v>
      </c>
      <c r="F62" s="42">
        <v>5.0000000000000001E-3</v>
      </c>
    </row>
    <row r="63" spans="1:6" x14ac:dyDescent="0.25">
      <c r="A63" s="41" t="s">
        <v>656</v>
      </c>
      <c r="B63" s="11" t="s">
        <v>657</v>
      </c>
      <c r="C63" s="11" t="s">
        <v>568</v>
      </c>
      <c r="D63" s="4">
        <v>2612</v>
      </c>
      <c r="E63" s="5">
        <v>52.36</v>
      </c>
      <c r="F63" s="42">
        <v>5.0000000000000001E-3</v>
      </c>
    </row>
    <row r="64" spans="1:6" x14ac:dyDescent="0.25">
      <c r="A64" s="41" t="s">
        <v>713</v>
      </c>
      <c r="B64" s="11" t="s">
        <v>714</v>
      </c>
      <c r="C64" s="11" t="s">
        <v>261</v>
      </c>
      <c r="D64" s="4">
        <v>20933</v>
      </c>
      <c r="E64" s="5">
        <v>49.4</v>
      </c>
      <c r="F64" s="42">
        <v>4.7000000000000002E-3</v>
      </c>
    </row>
    <row r="65" spans="1:6" x14ac:dyDescent="0.25">
      <c r="A65" s="41" t="s">
        <v>698</v>
      </c>
      <c r="B65" s="11" t="s">
        <v>699</v>
      </c>
      <c r="C65" s="11" t="s">
        <v>277</v>
      </c>
      <c r="D65" s="4">
        <v>48882</v>
      </c>
      <c r="E65" s="5">
        <v>46.56</v>
      </c>
      <c r="F65" s="42">
        <v>4.4000000000000003E-3</v>
      </c>
    </row>
    <row r="66" spans="1:6" x14ac:dyDescent="0.25">
      <c r="A66" s="41" t="s">
        <v>696</v>
      </c>
      <c r="B66" s="11" t="s">
        <v>697</v>
      </c>
      <c r="C66" s="11" t="s">
        <v>235</v>
      </c>
      <c r="D66" s="4">
        <v>29310</v>
      </c>
      <c r="E66" s="5">
        <v>39.450000000000003</v>
      </c>
      <c r="F66" s="42">
        <v>3.7000000000000002E-3</v>
      </c>
    </row>
    <row r="67" spans="1:6" x14ac:dyDescent="0.25">
      <c r="A67" s="41" t="s">
        <v>674</v>
      </c>
      <c r="B67" s="11" t="s">
        <v>675</v>
      </c>
      <c r="C67" s="11" t="s">
        <v>653</v>
      </c>
      <c r="D67" s="4">
        <v>48405</v>
      </c>
      <c r="E67" s="5">
        <v>32.36</v>
      </c>
      <c r="F67" s="42">
        <v>3.0999999999999999E-3</v>
      </c>
    </row>
    <row r="68" spans="1:6" x14ac:dyDescent="0.25">
      <c r="A68" s="41" t="s">
        <v>715</v>
      </c>
      <c r="B68" s="11" t="s">
        <v>716</v>
      </c>
      <c r="C68" s="11" t="s">
        <v>299</v>
      </c>
      <c r="D68" s="4">
        <v>920</v>
      </c>
      <c r="E68" s="5">
        <v>27.99</v>
      </c>
      <c r="F68" s="42">
        <v>2.5999999999999999E-3</v>
      </c>
    </row>
    <row r="69" spans="1:6" x14ac:dyDescent="0.25">
      <c r="A69" s="43" t="s">
        <v>100</v>
      </c>
      <c r="B69" s="12"/>
      <c r="C69" s="12"/>
      <c r="D69" s="6"/>
      <c r="E69" s="14">
        <v>10024.16</v>
      </c>
      <c r="F69" s="45">
        <v>0.9486</v>
      </c>
    </row>
    <row r="70" spans="1:6" x14ac:dyDescent="0.25">
      <c r="A70" s="43" t="s">
        <v>360</v>
      </c>
      <c r="B70" s="11"/>
      <c r="C70" s="11"/>
      <c r="D70" s="4"/>
      <c r="E70" s="5"/>
      <c r="F70" s="42"/>
    </row>
    <row r="71" spans="1:6" x14ac:dyDescent="0.25">
      <c r="A71" s="43" t="s">
        <v>100</v>
      </c>
      <c r="B71" s="11"/>
      <c r="C71" s="11"/>
      <c r="D71" s="4"/>
      <c r="E71" s="15" t="s">
        <v>65</v>
      </c>
      <c r="F71" s="62" t="s">
        <v>65</v>
      </c>
    </row>
    <row r="72" spans="1:6" x14ac:dyDescent="0.25">
      <c r="A72" s="46" t="s">
        <v>109</v>
      </c>
      <c r="B72" s="47"/>
      <c r="C72" s="47"/>
      <c r="D72" s="48"/>
      <c r="E72" s="9">
        <v>10024.16</v>
      </c>
      <c r="F72" s="51">
        <v>0.9486</v>
      </c>
    </row>
    <row r="73" spans="1:6" x14ac:dyDescent="0.25">
      <c r="A73" s="41"/>
      <c r="B73" s="11"/>
      <c r="C73" s="11"/>
      <c r="D73" s="4"/>
      <c r="E73" s="5"/>
      <c r="F73" s="42"/>
    </row>
    <row r="74" spans="1:6" x14ac:dyDescent="0.25">
      <c r="A74" s="41"/>
      <c r="B74" s="11"/>
      <c r="C74" s="11"/>
      <c r="D74" s="4"/>
      <c r="E74" s="5"/>
      <c r="F74" s="42"/>
    </row>
    <row r="75" spans="1:6" x14ac:dyDescent="0.25">
      <c r="A75" s="43" t="s">
        <v>110</v>
      </c>
      <c r="B75" s="11"/>
      <c r="C75" s="11"/>
      <c r="D75" s="4"/>
      <c r="E75" s="5"/>
      <c r="F75" s="42"/>
    </row>
    <row r="76" spans="1:6" x14ac:dyDescent="0.25">
      <c r="A76" s="41" t="s">
        <v>111</v>
      </c>
      <c r="B76" s="11"/>
      <c r="C76" s="11"/>
      <c r="D76" s="4"/>
      <c r="E76" s="5">
        <v>507.75</v>
      </c>
      <c r="F76" s="42">
        <v>4.8000000000000001E-2</v>
      </c>
    </row>
    <row r="77" spans="1:6" x14ac:dyDescent="0.25">
      <c r="A77" s="43" t="s">
        <v>100</v>
      </c>
      <c r="B77" s="12"/>
      <c r="C77" s="12"/>
      <c r="D77" s="6"/>
      <c r="E77" s="14">
        <v>507.75</v>
      </c>
      <c r="F77" s="45">
        <v>4.8000000000000001E-2</v>
      </c>
    </row>
    <row r="78" spans="1:6" x14ac:dyDescent="0.25">
      <c r="A78" s="41"/>
      <c r="B78" s="11"/>
      <c r="C78" s="11"/>
      <c r="D78" s="4"/>
      <c r="E78" s="5"/>
      <c r="F78" s="42"/>
    </row>
    <row r="79" spans="1:6" x14ac:dyDescent="0.25">
      <c r="A79" s="46" t="s">
        <v>109</v>
      </c>
      <c r="B79" s="47"/>
      <c r="C79" s="47"/>
      <c r="D79" s="48"/>
      <c r="E79" s="14">
        <v>507.75</v>
      </c>
      <c r="F79" s="45">
        <v>4.8000000000000001E-2</v>
      </c>
    </row>
    <row r="80" spans="1:6" x14ac:dyDescent="0.25">
      <c r="A80" s="41" t="s">
        <v>112</v>
      </c>
      <c r="B80" s="11"/>
      <c r="C80" s="11"/>
      <c r="D80" s="4"/>
      <c r="E80" s="5">
        <v>38.020000000000003</v>
      </c>
      <c r="F80" s="42">
        <v>3.3999999999999998E-3</v>
      </c>
    </row>
    <row r="81" spans="1:6" x14ac:dyDescent="0.25">
      <c r="A81" s="50" t="s">
        <v>113</v>
      </c>
      <c r="B81" s="13"/>
      <c r="C81" s="13"/>
      <c r="D81" s="8"/>
      <c r="E81" s="9">
        <v>10569.93</v>
      </c>
      <c r="F81" s="51">
        <v>1</v>
      </c>
    </row>
    <row r="82" spans="1:6" x14ac:dyDescent="0.25">
      <c r="A82" s="23"/>
      <c r="B82" s="32"/>
      <c r="C82" s="32"/>
      <c r="D82" s="32"/>
      <c r="E82" s="32"/>
      <c r="F82" s="33"/>
    </row>
    <row r="83" spans="1:6" x14ac:dyDescent="0.25">
      <c r="A83" s="23"/>
      <c r="B83" s="32"/>
      <c r="C83" s="32"/>
      <c r="D83" s="32"/>
      <c r="E83" s="32"/>
      <c r="F83" s="33"/>
    </row>
    <row r="84" spans="1:6" x14ac:dyDescent="0.25">
      <c r="A84" s="23"/>
      <c r="B84" s="32"/>
      <c r="C84" s="32"/>
      <c r="D84" s="32"/>
      <c r="E84" s="32"/>
      <c r="F84" s="33"/>
    </row>
    <row r="85" spans="1:6" x14ac:dyDescent="0.25">
      <c r="A85" s="52" t="s">
        <v>1016</v>
      </c>
      <c r="B85" s="32"/>
      <c r="C85" s="32"/>
      <c r="D85" s="32"/>
      <c r="E85" s="32"/>
      <c r="F85" s="33"/>
    </row>
    <row r="86" spans="1:6" x14ac:dyDescent="0.25">
      <c r="A86" s="22" t="s">
        <v>1017</v>
      </c>
      <c r="B86" s="53" t="s">
        <v>65</v>
      </c>
      <c r="C86" s="54"/>
      <c r="D86" s="54"/>
      <c r="E86" s="32"/>
      <c r="F86" s="33"/>
    </row>
    <row r="87" spans="1:6" x14ac:dyDescent="0.25">
      <c r="A87" s="27" t="s">
        <v>1018</v>
      </c>
      <c r="B87" s="54"/>
      <c r="C87" s="54"/>
      <c r="D87" s="54"/>
      <c r="E87" s="32"/>
      <c r="F87" s="33"/>
    </row>
    <row r="88" spans="1:6" x14ac:dyDescent="0.25">
      <c r="A88" s="27" t="s">
        <v>1019</v>
      </c>
      <c r="B88" s="54" t="s">
        <v>1020</v>
      </c>
      <c r="C88" s="54" t="s">
        <v>1020</v>
      </c>
      <c r="D88" s="54"/>
      <c r="E88" s="32"/>
      <c r="F88" s="33"/>
    </row>
    <row r="89" spans="1:6" x14ac:dyDescent="0.25">
      <c r="A89" s="27"/>
      <c r="B89" s="55">
        <v>43616</v>
      </c>
      <c r="C89" s="55">
        <v>43644</v>
      </c>
      <c r="D89" s="54"/>
      <c r="E89" s="32"/>
      <c r="F89" s="33"/>
    </row>
    <row r="90" spans="1:6" x14ac:dyDescent="0.25">
      <c r="A90" s="27" t="s">
        <v>1024</v>
      </c>
      <c r="B90" s="54">
        <v>21.02</v>
      </c>
      <c r="C90" s="54">
        <v>20.52</v>
      </c>
      <c r="D90" s="54"/>
      <c r="E90" s="32"/>
      <c r="F90" s="33"/>
    </row>
    <row r="91" spans="1:6" x14ac:dyDescent="0.25">
      <c r="A91" s="27" t="s">
        <v>1025</v>
      </c>
      <c r="B91" s="54">
        <v>50.98</v>
      </c>
      <c r="C91" s="54">
        <v>50.49</v>
      </c>
      <c r="D91" s="54"/>
      <c r="E91" s="32"/>
      <c r="F91" s="33"/>
    </row>
    <row r="92" spans="1:6" x14ac:dyDescent="0.25">
      <c r="A92" s="27" t="s">
        <v>1043</v>
      </c>
      <c r="B92" s="54">
        <v>16.46</v>
      </c>
      <c r="C92" s="54">
        <v>15.98</v>
      </c>
      <c r="D92" s="54"/>
      <c r="E92" s="32"/>
      <c r="F92" s="33"/>
    </row>
    <row r="93" spans="1:6" x14ac:dyDescent="0.25">
      <c r="A93" s="27" t="s">
        <v>1045</v>
      </c>
      <c r="B93" s="54">
        <v>47.79</v>
      </c>
      <c r="C93" s="54">
        <v>47.27</v>
      </c>
      <c r="D93" s="54"/>
      <c r="E93" s="32"/>
      <c r="F93" s="33"/>
    </row>
    <row r="94" spans="1:6" x14ac:dyDescent="0.25">
      <c r="A94" s="27"/>
      <c r="B94" s="54"/>
      <c r="C94" s="54"/>
      <c r="D94" s="54"/>
      <c r="E94" s="32"/>
      <c r="F94" s="33"/>
    </row>
    <row r="95" spans="1:6" x14ac:dyDescent="0.25">
      <c r="A95" s="27" t="s">
        <v>1048</v>
      </c>
      <c r="B95" s="54"/>
      <c r="C95" s="54"/>
      <c r="D95" s="54"/>
      <c r="E95" s="32"/>
      <c r="F95" s="33"/>
    </row>
    <row r="96" spans="1:6" x14ac:dyDescent="0.25">
      <c r="A96" s="27"/>
      <c r="B96" s="54"/>
      <c r="C96" s="54"/>
      <c r="D96" s="54"/>
      <c r="E96" s="32"/>
      <c r="F96" s="33"/>
    </row>
    <row r="97" spans="1:6" x14ac:dyDescent="0.25">
      <c r="A97" s="70" t="s">
        <v>1049</v>
      </c>
      <c r="B97" s="71" t="s">
        <v>1050</v>
      </c>
      <c r="C97" s="71" t="s">
        <v>1051</v>
      </c>
      <c r="D97" s="71" t="s">
        <v>1052</v>
      </c>
      <c r="E97" s="32"/>
      <c r="F97" s="33"/>
    </row>
    <row r="98" spans="1:6" x14ac:dyDescent="0.25">
      <c r="A98" s="70" t="s">
        <v>1090</v>
      </c>
      <c r="B98" s="71"/>
      <c r="C98" s="71">
        <v>0.26562249999999998</v>
      </c>
      <c r="D98" s="71">
        <v>0.26562249999999998</v>
      </c>
      <c r="E98" s="32"/>
      <c r="F98" s="33"/>
    </row>
    <row r="99" spans="1:6" x14ac:dyDescent="0.25">
      <c r="A99" s="70" t="s">
        <v>1032</v>
      </c>
      <c r="B99" s="71"/>
      <c r="C99" s="71">
        <v>0.26562249999999998</v>
      </c>
      <c r="D99" s="71">
        <v>0.26562249999999998</v>
      </c>
      <c r="E99" s="32"/>
      <c r="F99" s="33"/>
    </row>
    <row r="100" spans="1:6" x14ac:dyDescent="0.25">
      <c r="A100" s="27"/>
      <c r="B100" s="54"/>
      <c r="C100" s="54"/>
      <c r="D100" s="54"/>
      <c r="E100" s="32"/>
      <c r="F100" s="33"/>
    </row>
    <row r="101" spans="1:6" x14ac:dyDescent="0.25">
      <c r="A101" s="27" t="s">
        <v>1036</v>
      </c>
      <c r="B101" s="53" t="s">
        <v>65</v>
      </c>
      <c r="C101" s="54"/>
      <c r="D101" s="54"/>
      <c r="E101" s="32"/>
      <c r="F101" s="33"/>
    </row>
    <row r="102" spans="1:6" ht="17.45" customHeight="1" x14ac:dyDescent="0.25">
      <c r="A102" s="22" t="s">
        <v>1037</v>
      </c>
      <c r="B102" s="53" t="s">
        <v>65</v>
      </c>
      <c r="C102" s="54"/>
      <c r="D102" s="54"/>
      <c r="E102" s="32"/>
      <c r="F102" s="33"/>
    </row>
    <row r="103" spans="1:6" x14ac:dyDescent="0.25">
      <c r="A103" s="22" t="s">
        <v>1038</v>
      </c>
      <c r="B103" s="53" t="s">
        <v>65</v>
      </c>
      <c r="C103" s="54"/>
      <c r="D103" s="54"/>
      <c r="E103" s="32"/>
      <c r="F103" s="33"/>
    </row>
    <row r="104" spans="1:6" x14ac:dyDescent="0.25">
      <c r="A104" s="27" t="s">
        <v>1108</v>
      </c>
      <c r="B104" s="56">
        <v>0.86</v>
      </c>
      <c r="C104" s="54"/>
      <c r="D104" s="54"/>
      <c r="E104" s="32"/>
      <c r="F104" s="33"/>
    </row>
    <row r="105" spans="1:6" ht="30" x14ac:dyDescent="0.25">
      <c r="A105" s="22" t="s">
        <v>1106</v>
      </c>
      <c r="B105" s="53" t="s">
        <v>65</v>
      </c>
      <c r="C105" s="54"/>
      <c r="D105" s="54"/>
      <c r="E105" s="32"/>
      <c r="F105" s="33"/>
    </row>
    <row r="106" spans="1:6" ht="30.75" thickBot="1" x14ac:dyDescent="0.3">
      <c r="A106" s="21" t="s">
        <v>1107</v>
      </c>
      <c r="B106" s="69" t="s">
        <v>65</v>
      </c>
      <c r="C106" s="61"/>
      <c r="D106" s="61"/>
      <c r="E106" s="58"/>
      <c r="F106" s="59"/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7"/>
  <sheetViews>
    <sheetView showGridLines="0" workbookViewId="0">
      <pane ySplit="4" topLeftCell="A5" activePane="bottomLeft" state="frozen"/>
      <selection activeCell="H1" sqref="H1"/>
      <selection pane="bottomLeft" activeCell="A5" sqref="A5"/>
    </sheetView>
  </sheetViews>
  <sheetFormatPr defaultRowHeight="15" x14ac:dyDescent="0.25"/>
  <cols>
    <col min="1" max="1" width="73.85546875" customWidth="1"/>
    <col min="2" max="2" width="15.85546875" customWidth="1"/>
    <col min="3" max="3" width="26.85546875" customWidth="1"/>
    <col min="4" max="4" width="15.42578125" customWidth="1"/>
    <col min="5" max="5" width="16.5703125" customWidth="1"/>
    <col min="6" max="6" width="15.42578125" customWidth="1"/>
    <col min="12" max="12" width="66.42578125" bestFit="1" customWidth="1"/>
    <col min="13" max="13" width="10" bestFit="1" customWidth="1"/>
    <col min="14" max="14" width="9.85546875" bestFit="1" customWidth="1"/>
    <col min="15" max="15" width="14.42578125" bestFit="1" customWidth="1"/>
    <col min="16" max="16" width="11.5703125" bestFit="1" customWidth="1"/>
  </cols>
  <sheetData>
    <row r="1" spans="1:8" ht="36.75" customHeight="1" x14ac:dyDescent="0.25">
      <c r="A1" s="86" t="s">
        <v>28</v>
      </c>
      <c r="B1" s="87"/>
      <c r="C1" s="87"/>
      <c r="D1" s="87"/>
      <c r="E1" s="87"/>
      <c r="F1" s="88"/>
      <c r="H1" s="20" t="str">
        <f>HYPERLINK("[Portfolio Monthly 30062019.xlsx]Index!A1","Index")</f>
        <v>Index</v>
      </c>
    </row>
    <row r="2" spans="1:8" ht="19.5" customHeight="1" x14ac:dyDescent="0.25">
      <c r="A2" s="89" t="s">
        <v>29</v>
      </c>
      <c r="B2" s="90"/>
      <c r="C2" s="90"/>
      <c r="D2" s="90"/>
      <c r="E2" s="90"/>
      <c r="F2" s="91"/>
    </row>
    <row r="3" spans="1:8" x14ac:dyDescent="0.25">
      <c r="A3" s="23"/>
      <c r="B3" s="32"/>
      <c r="C3" s="32"/>
      <c r="D3" s="32"/>
      <c r="E3" s="32"/>
      <c r="F3" s="33"/>
    </row>
    <row r="4" spans="1:8" ht="48" customHeight="1" x14ac:dyDescent="0.25">
      <c r="A4" s="34" t="s">
        <v>0</v>
      </c>
      <c r="B4" s="35" t="s">
        <v>1</v>
      </c>
      <c r="C4" s="35" t="s">
        <v>5</v>
      </c>
      <c r="D4" s="36" t="s">
        <v>2</v>
      </c>
      <c r="E4" s="37" t="s">
        <v>4</v>
      </c>
      <c r="F4" s="38" t="s">
        <v>3</v>
      </c>
    </row>
    <row r="5" spans="1:8" x14ac:dyDescent="0.25">
      <c r="A5" s="39"/>
      <c r="B5" s="10"/>
      <c r="C5" s="10"/>
      <c r="D5" s="2"/>
      <c r="E5" s="3"/>
      <c r="F5" s="40"/>
    </row>
    <row r="6" spans="1:8" x14ac:dyDescent="0.25">
      <c r="A6" s="43" t="s">
        <v>64</v>
      </c>
      <c r="B6" s="11"/>
      <c r="C6" s="11"/>
      <c r="D6" s="4"/>
      <c r="E6" s="5"/>
      <c r="F6" s="42"/>
    </row>
    <row r="7" spans="1:8" x14ac:dyDescent="0.25">
      <c r="A7" s="43" t="s">
        <v>195</v>
      </c>
      <c r="B7" s="11"/>
      <c r="C7" s="11"/>
      <c r="D7" s="4"/>
      <c r="E7" s="5"/>
      <c r="F7" s="42"/>
    </row>
    <row r="8" spans="1:8" x14ac:dyDescent="0.25">
      <c r="A8" s="41" t="s">
        <v>202</v>
      </c>
      <c r="B8" s="11" t="s">
        <v>203</v>
      </c>
      <c r="C8" s="11" t="s">
        <v>204</v>
      </c>
      <c r="D8" s="4">
        <v>168620</v>
      </c>
      <c r="E8" s="5">
        <v>4120.6499999999996</v>
      </c>
      <c r="F8" s="42">
        <v>9.2499999999999999E-2</v>
      </c>
    </row>
    <row r="9" spans="1:8" x14ac:dyDescent="0.25">
      <c r="A9" s="41" t="s">
        <v>336</v>
      </c>
      <c r="B9" s="11" t="s">
        <v>337</v>
      </c>
      <c r="C9" s="11" t="s">
        <v>204</v>
      </c>
      <c r="D9" s="4">
        <v>695891</v>
      </c>
      <c r="E9" s="5">
        <v>3041.74</v>
      </c>
      <c r="F9" s="42">
        <v>6.83E-2</v>
      </c>
    </row>
    <row r="10" spans="1:8" x14ac:dyDescent="0.25">
      <c r="A10" s="41" t="s">
        <v>208</v>
      </c>
      <c r="B10" s="11" t="s">
        <v>209</v>
      </c>
      <c r="C10" s="11" t="s">
        <v>210</v>
      </c>
      <c r="D10" s="4">
        <v>139934</v>
      </c>
      <c r="E10" s="5">
        <v>2173.4499999999998</v>
      </c>
      <c r="F10" s="42">
        <v>4.8800000000000003E-2</v>
      </c>
    </row>
    <row r="11" spans="1:8" x14ac:dyDescent="0.25">
      <c r="A11" s="41" t="s">
        <v>236</v>
      </c>
      <c r="B11" s="11" t="s">
        <v>237</v>
      </c>
      <c r="C11" s="11" t="s">
        <v>204</v>
      </c>
      <c r="D11" s="4">
        <v>226954</v>
      </c>
      <c r="E11" s="5">
        <v>1835.04</v>
      </c>
      <c r="F11" s="42">
        <v>4.1200000000000001E-2</v>
      </c>
    </row>
    <row r="12" spans="1:8" x14ac:dyDescent="0.25">
      <c r="A12" s="41" t="s">
        <v>196</v>
      </c>
      <c r="B12" s="11" t="s">
        <v>197</v>
      </c>
      <c r="C12" s="11" t="s">
        <v>198</v>
      </c>
      <c r="D12" s="4">
        <v>142931</v>
      </c>
      <c r="E12" s="5">
        <v>1791.07</v>
      </c>
      <c r="F12" s="42">
        <v>4.02E-2</v>
      </c>
    </row>
    <row r="13" spans="1:8" x14ac:dyDescent="0.25">
      <c r="A13" s="41" t="s">
        <v>219</v>
      </c>
      <c r="B13" s="11" t="s">
        <v>220</v>
      </c>
      <c r="C13" s="11" t="s">
        <v>204</v>
      </c>
      <c r="D13" s="4">
        <v>487762</v>
      </c>
      <c r="E13" s="5">
        <v>1762.04</v>
      </c>
      <c r="F13" s="42">
        <v>3.9600000000000003E-2</v>
      </c>
    </row>
    <row r="14" spans="1:8" x14ac:dyDescent="0.25">
      <c r="A14" s="41" t="s">
        <v>199</v>
      </c>
      <c r="B14" s="11" t="s">
        <v>200</v>
      </c>
      <c r="C14" s="11" t="s">
        <v>201</v>
      </c>
      <c r="D14" s="4">
        <v>76524</v>
      </c>
      <c r="E14" s="5">
        <v>1677.48</v>
      </c>
      <c r="F14" s="42">
        <v>3.7699999999999997E-2</v>
      </c>
    </row>
    <row r="15" spans="1:8" x14ac:dyDescent="0.25">
      <c r="A15" s="41" t="s">
        <v>523</v>
      </c>
      <c r="B15" s="11" t="s">
        <v>524</v>
      </c>
      <c r="C15" s="11" t="s">
        <v>213</v>
      </c>
      <c r="D15" s="4">
        <v>175772</v>
      </c>
      <c r="E15" s="5">
        <v>1286.6500000000001</v>
      </c>
      <c r="F15" s="42">
        <v>2.8899999999999999E-2</v>
      </c>
    </row>
    <row r="16" spans="1:8" x14ac:dyDescent="0.25">
      <c r="A16" s="41" t="s">
        <v>205</v>
      </c>
      <c r="B16" s="11" t="s">
        <v>206</v>
      </c>
      <c r="C16" s="11" t="s">
        <v>207</v>
      </c>
      <c r="D16" s="4">
        <v>368934</v>
      </c>
      <c r="E16" s="5">
        <v>1010.33</v>
      </c>
      <c r="F16" s="42">
        <v>2.2700000000000001E-2</v>
      </c>
    </row>
    <row r="17" spans="1:6" x14ac:dyDescent="0.25">
      <c r="A17" s="41" t="s">
        <v>246</v>
      </c>
      <c r="B17" s="11" t="s">
        <v>247</v>
      </c>
      <c r="C17" s="11" t="s">
        <v>201</v>
      </c>
      <c r="D17" s="4">
        <v>27275</v>
      </c>
      <c r="E17" s="5">
        <v>1004.02</v>
      </c>
      <c r="F17" s="42">
        <v>2.2499999999999999E-2</v>
      </c>
    </row>
    <row r="18" spans="1:6" x14ac:dyDescent="0.25">
      <c r="A18" s="41" t="s">
        <v>561</v>
      </c>
      <c r="B18" s="11" t="s">
        <v>562</v>
      </c>
      <c r="C18" s="11" t="s">
        <v>204</v>
      </c>
      <c r="D18" s="4">
        <v>64012</v>
      </c>
      <c r="E18" s="5">
        <v>945.52</v>
      </c>
      <c r="F18" s="42">
        <v>2.12E-2</v>
      </c>
    </row>
    <row r="19" spans="1:6" x14ac:dyDescent="0.25">
      <c r="A19" s="41" t="s">
        <v>333</v>
      </c>
      <c r="B19" s="11" t="s">
        <v>334</v>
      </c>
      <c r="C19" s="11" t="s">
        <v>335</v>
      </c>
      <c r="D19" s="4">
        <v>68341</v>
      </c>
      <c r="E19" s="5">
        <v>912.15</v>
      </c>
      <c r="F19" s="42">
        <v>2.0500000000000001E-2</v>
      </c>
    </row>
    <row r="20" spans="1:6" x14ac:dyDescent="0.25">
      <c r="A20" s="41" t="s">
        <v>211</v>
      </c>
      <c r="B20" s="11" t="s">
        <v>212</v>
      </c>
      <c r="C20" s="11" t="s">
        <v>213</v>
      </c>
      <c r="D20" s="4">
        <v>40861</v>
      </c>
      <c r="E20" s="5">
        <v>910.06</v>
      </c>
      <c r="F20" s="42">
        <v>2.0400000000000001E-2</v>
      </c>
    </row>
    <row r="21" spans="1:6" x14ac:dyDescent="0.25">
      <c r="A21" s="41" t="s">
        <v>289</v>
      </c>
      <c r="B21" s="11" t="s">
        <v>290</v>
      </c>
      <c r="C21" s="11" t="s">
        <v>204</v>
      </c>
      <c r="D21" s="4">
        <v>61142</v>
      </c>
      <c r="E21" s="5">
        <v>862.41</v>
      </c>
      <c r="F21" s="42">
        <v>1.9400000000000001E-2</v>
      </c>
    </row>
    <row r="22" spans="1:6" x14ac:dyDescent="0.25">
      <c r="A22" s="41" t="s">
        <v>535</v>
      </c>
      <c r="B22" s="11" t="s">
        <v>536</v>
      </c>
      <c r="C22" s="11" t="s">
        <v>537</v>
      </c>
      <c r="D22" s="4">
        <v>47323</v>
      </c>
      <c r="E22" s="5">
        <v>841.43</v>
      </c>
      <c r="F22" s="42">
        <v>1.89E-2</v>
      </c>
    </row>
    <row r="23" spans="1:6" x14ac:dyDescent="0.25">
      <c r="A23" s="41" t="s">
        <v>637</v>
      </c>
      <c r="B23" s="11" t="s">
        <v>638</v>
      </c>
      <c r="C23" s="11" t="s">
        <v>587</v>
      </c>
      <c r="D23" s="4">
        <v>61537</v>
      </c>
      <c r="E23" s="5">
        <v>836.41</v>
      </c>
      <c r="F23" s="42">
        <v>1.8800000000000001E-2</v>
      </c>
    </row>
    <row r="24" spans="1:6" x14ac:dyDescent="0.25">
      <c r="A24" s="41" t="s">
        <v>271</v>
      </c>
      <c r="B24" s="11" t="s">
        <v>272</v>
      </c>
      <c r="C24" s="11" t="s">
        <v>226</v>
      </c>
      <c r="D24" s="4">
        <v>17940</v>
      </c>
      <c r="E24" s="5">
        <v>817.32</v>
      </c>
      <c r="F24" s="42">
        <v>1.84E-2</v>
      </c>
    </row>
    <row r="25" spans="1:6" x14ac:dyDescent="0.25">
      <c r="A25" s="41" t="s">
        <v>651</v>
      </c>
      <c r="B25" s="11" t="s">
        <v>652</v>
      </c>
      <c r="C25" s="11" t="s">
        <v>653</v>
      </c>
      <c r="D25" s="4">
        <v>510558</v>
      </c>
      <c r="E25" s="5">
        <v>804.38</v>
      </c>
      <c r="F25" s="42">
        <v>1.8100000000000002E-2</v>
      </c>
    </row>
    <row r="26" spans="1:6" x14ac:dyDescent="0.25">
      <c r="A26" s="41" t="s">
        <v>540</v>
      </c>
      <c r="B26" s="11" t="s">
        <v>541</v>
      </c>
      <c r="C26" s="11" t="s">
        <v>201</v>
      </c>
      <c r="D26" s="4">
        <v>280140</v>
      </c>
      <c r="E26" s="5">
        <v>800.22</v>
      </c>
      <c r="F26" s="42">
        <v>1.7999999999999999E-2</v>
      </c>
    </row>
    <row r="27" spans="1:6" x14ac:dyDescent="0.25">
      <c r="A27" s="41" t="s">
        <v>629</v>
      </c>
      <c r="B27" s="11" t="s">
        <v>630</v>
      </c>
      <c r="C27" s="11" t="s">
        <v>207</v>
      </c>
      <c r="D27" s="4">
        <v>63630</v>
      </c>
      <c r="E27" s="5">
        <v>784.53</v>
      </c>
      <c r="F27" s="42">
        <v>1.7600000000000001E-2</v>
      </c>
    </row>
    <row r="28" spans="1:6" x14ac:dyDescent="0.25">
      <c r="A28" s="41" t="s">
        <v>654</v>
      </c>
      <c r="B28" s="11" t="s">
        <v>655</v>
      </c>
      <c r="C28" s="11" t="s">
        <v>229</v>
      </c>
      <c r="D28" s="4">
        <v>65947</v>
      </c>
      <c r="E28" s="5">
        <v>773.66</v>
      </c>
      <c r="F28" s="42">
        <v>1.7399999999999999E-2</v>
      </c>
    </row>
    <row r="29" spans="1:6" x14ac:dyDescent="0.25">
      <c r="A29" s="41" t="s">
        <v>656</v>
      </c>
      <c r="B29" s="11" t="s">
        <v>657</v>
      </c>
      <c r="C29" s="11" t="s">
        <v>568</v>
      </c>
      <c r="D29" s="4">
        <v>35956</v>
      </c>
      <c r="E29" s="5">
        <v>720.74</v>
      </c>
      <c r="F29" s="42">
        <v>1.6199999999999999E-2</v>
      </c>
    </row>
    <row r="30" spans="1:6" x14ac:dyDescent="0.25">
      <c r="A30" s="41" t="s">
        <v>525</v>
      </c>
      <c r="B30" s="11" t="s">
        <v>526</v>
      </c>
      <c r="C30" s="11" t="s">
        <v>204</v>
      </c>
      <c r="D30" s="4">
        <v>111299</v>
      </c>
      <c r="E30" s="5">
        <v>710.81</v>
      </c>
      <c r="F30" s="42">
        <v>1.6E-2</v>
      </c>
    </row>
    <row r="31" spans="1:6" x14ac:dyDescent="0.25">
      <c r="A31" s="41" t="s">
        <v>641</v>
      </c>
      <c r="B31" s="11" t="s">
        <v>642</v>
      </c>
      <c r="C31" s="11" t="s">
        <v>261</v>
      </c>
      <c r="D31" s="4">
        <v>216499</v>
      </c>
      <c r="E31" s="5">
        <v>689.01</v>
      </c>
      <c r="F31" s="42">
        <v>1.55E-2</v>
      </c>
    </row>
    <row r="32" spans="1:6" x14ac:dyDescent="0.25">
      <c r="A32" s="41" t="s">
        <v>717</v>
      </c>
      <c r="B32" s="11" t="s">
        <v>718</v>
      </c>
      <c r="C32" s="11" t="s">
        <v>544</v>
      </c>
      <c r="D32" s="4">
        <v>155873</v>
      </c>
      <c r="E32" s="5">
        <v>687.32</v>
      </c>
      <c r="F32" s="42">
        <v>1.54E-2</v>
      </c>
    </row>
    <row r="33" spans="1:6" x14ac:dyDescent="0.25">
      <c r="A33" s="41" t="s">
        <v>287</v>
      </c>
      <c r="B33" s="11" t="s">
        <v>288</v>
      </c>
      <c r="C33" s="11" t="s">
        <v>204</v>
      </c>
      <c r="D33" s="4">
        <v>629615</v>
      </c>
      <c r="E33" s="5">
        <v>682.5</v>
      </c>
      <c r="F33" s="42">
        <v>1.5299999999999999E-2</v>
      </c>
    </row>
    <row r="34" spans="1:6" x14ac:dyDescent="0.25">
      <c r="A34" s="41" t="s">
        <v>709</v>
      </c>
      <c r="B34" s="11" t="s">
        <v>710</v>
      </c>
      <c r="C34" s="11" t="s">
        <v>335</v>
      </c>
      <c r="D34" s="4">
        <v>104667</v>
      </c>
      <c r="E34" s="5">
        <v>673.43</v>
      </c>
      <c r="F34" s="42">
        <v>1.5100000000000001E-2</v>
      </c>
    </row>
    <row r="35" spans="1:6" x14ac:dyDescent="0.25">
      <c r="A35" s="41" t="s">
        <v>649</v>
      </c>
      <c r="B35" s="11" t="s">
        <v>650</v>
      </c>
      <c r="C35" s="11" t="s">
        <v>216</v>
      </c>
      <c r="D35" s="4">
        <v>71835</v>
      </c>
      <c r="E35" s="5">
        <v>659.27</v>
      </c>
      <c r="F35" s="42">
        <v>1.4800000000000001E-2</v>
      </c>
    </row>
    <row r="36" spans="1:6" x14ac:dyDescent="0.25">
      <c r="A36" s="41" t="s">
        <v>559</v>
      </c>
      <c r="B36" s="11" t="s">
        <v>560</v>
      </c>
      <c r="C36" s="11" t="s">
        <v>204</v>
      </c>
      <c r="D36" s="4">
        <v>292998</v>
      </c>
      <c r="E36" s="5">
        <v>638.88</v>
      </c>
      <c r="F36" s="42">
        <v>1.43E-2</v>
      </c>
    </row>
    <row r="37" spans="1:6" x14ac:dyDescent="0.25">
      <c r="A37" s="41" t="s">
        <v>719</v>
      </c>
      <c r="B37" s="11" t="s">
        <v>720</v>
      </c>
      <c r="C37" s="11" t="s">
        <v>235</v>
      </c>
      <c r="D37" s="4">
        <v>99915</v>
      </c>
      <c r="E37" s="5">
        <v>635.16</v>
      </c>
      <c r="F37" s="42">
        <v>1.43E-2</v>
      </c>
    </row>
    <row r="38" spans="1:6" x14ac:dyDescent="0.25">
      <c r="A38" s="41" t="s">
        <v>566</v>
      </c>
      <c r="B38" s="11" t="s">
        <v>567</v>
      </c>
      <c r="C38" s="11" t="s">
        <v>568</v>
      </c>
      <c r="D38" s="4">
        <v>34865</v>
      </c>
      <c r="E38" s="5">
        <v>625.32000000000005</v>
      </c>
      <c r="F38" s="42">
        <v>1.4E-2</v>
      </c>
    </row>
    <row r="39" spans="1:6" x14ac:dyDescent="0.25">
      <c r="A39" s="41" t="s">
        <v>304</v>
      </c>
      <c r="B39" s="11" t="s">
        <v>305</v>
      </c>
      <c r="C39" s="11" t="s">
        <v>254</v>
      </c>
      <c r="D39" s="4">
        <v>9377</v>
      </c>
      <c r="E39" s="5">
        <v>612.75</v>
      </c>
      <c r="F39" s="42">
        <v>1.38E-2</v>
      </c>
    </row>
    <row r="40" spans="1:6" x14ac:dyDescent="0.25">
      <c r="A40" s="41" t="s">
        <v>692</v>
      </c>
      <c r="B40" s="11" t="s">
        <v>693</v>
      </c>
      <c r="C40" s="11" t="s">
        <v>537</v>
      </c>
      <c r="D40" s="4">
        <v>46349</v>
      </c>
      <c r="E40" s="5">
        <v>585.17999999999995</v>
      </c>
      <c r="F40" s="42">
        <v>1.3100000000000001E-2</v>
      </c>
    </row>
    <row r="41" spans="1:6" x14ac:dyDescent="0.25">
      <c r="A41" s="41" t="s">
        <v>688</v>
      </c>
      <c r="B41" s="11" t="s">
        <v>689</v>
      </c>
      <c r="C41" s="11" t="s">
        <v>226</v>
      </c>
      <c r="D41" s="4">
        <v>37092</v>
      </c>
      <c r="E41" s="5">
        <v>579.42999999999995</v>
      </c>
      <c r="F41" s="42">
        <v>1.2999999999999999E-2</v>
      </c>
    </row>
    <row r="42" spans="1:6" x14ac:dyDescent="0.25">
      <c r="A42" s="41" t="s">
        <v>672</v>
      </c>
      <c r="B42" s="11" t="s">
        <v>673</v>
      </c>
      <c r="C42" s="11" t="s">
        <v>335</v>
      </c>
      <c r="D42" s="4">
        <v>33172</v>
      </c>
      <c r="E42" s="5">
        <v>527.45000000000005</v>
      </c>
      <c r="F42" s="42">
        <v>1.18E-2</v>
      </c>
    </row>
    <row r="43" spans="1:6" x14ac:dyDescent="0.25">
      <c r="A43" s="41" t="s">
        <v>684</v>
      </c>
      <c r="B43" s="11" t="s">
        <v>685</v>
      </c>
      <c r="C43" s="11" t="s">
        <v>213</v>
      </c>
      <c r="D43" s="4">
        <v>22616</v>
      </c>
      <c r="E43" s="5">
        <v>508.22</v>
      </c>
      <c r="F43" s="42">
        <v>1.14E-2</v>
      </c>
    </row>
    <row r="44" spans="1:6" x14ac:dyDescent="0.25">
      <c r="A44" s="41" t="s">
        <v>721</v>
      </c>
      <c r="B44" s="11" t="s">
        <v>722</v>
      </c>
      <c r="C44" s="11" t="s">
        <v>235</v>
      </c>
      <c r="D44" s="4">
        <v>79142</v>
      </c>
      <c r="E44" s="5">
        <v>480.87</v>
      </c>
      <c r="F44" s="42">
        <v>1.0800000000000001E-2</v>
      </c>
    </row>
    <row r="45" spans="1:6" x14ac:dyDescent="0.25">
      <c r="A45" s="41" t="s">
        <v>542</v>
      </c>
      <c r="B45" s="11" t="s">
        <v>543</v>
      </c>
      <c r="C45" s="11" t="s">
        <v>544</v>
      </c>
      <c r="D45" s="4">
        <v>212060</v>
      </c>
      <c r="E45" s="5">
        <v>456.67</v>
      </c>
      <c r="F45" s="42">
        <v>1.03E-2</v>
      </c>
    </row>
    <row r="46" spans="1:6" x14ac:dyDescent="0.25">
      <c r="A46" s="41" t="s">
        <v>723</v>
      </c>
      <c r="B46" s="11" t="s">
        <v>724</v>
      </c>
      <c r="C46" s="11" t="s">
        <v>335</v>
      </c>
      <c r="D46" s="4">
        <v>30274</v>
      </c>
      <c r="E46" s="5">
        <v>437.9</v>
      </c>
      <c r="F46" s="42">
        <v>9.7999999999999997E-3</v>
      </c>
    </row>
    <row r="47" spans="1:6" x14ac:dyDescent="0.25">
      <c r="A47" s="41" t="s">
        <v>527</v>
      </c>
      <c r="B47" s="11" t="s">
        <v>528</v>
      </c>
      <c r="C47" s="11" t="s">
        <v>201</v>
      </c>
      <c r="D47" s="4">
        <v>38900</v>
      </c>
      <c r="E47" s="5">
        <v>432.78</v>
      </c>
      <c r="F47" s="42">
        <v>9.7000000000000003E-3</v>
      </c>
    </row>
    <row r="48" spans="1:6" x14ac:dyDescent="0.25">
      <c r="A48" s="41" t="s">
        <v>617</v>
      </c>
      <c r="B48" s="11" t="s">
        <v>618</v>
      </c>
      <c r="C48" s="11" t="s">
        <v>277</v>
      </c>
      <c r="D48" s="4">
        <v>26931</v>
      </c>
      <c r="E48" s="5">
        <v>431.56</v>
      </c>
      <c r="F48" s="42">
        <v>9.7000000000000003E-3</v>
      </c>
    </row>
    <row r="49" spans="1:6" x14ac:dyDescent="0.25">
      <c r="A49" s="41" t="s">
        <v>621</v>
      </c>
      <c r="B49" s="11" t="s">
        <v>622</v>
      </c>
      <c r="C49" s="11" t="s">
        <v>216</v>
      </c>
      <c r="D49" s="4">
        <v>25640</v>
      </c>
      <c r="E49" s="5">
        <v>409.46</v>
      </c>
      <c r="F49" s="42">
        <v>9.1999999999999998E-3</v>
      </c>
    </row>
    <row r="50" spans="1:6" x14ac:dyDescent="0.25">
      <c r="A50" s="41" t="s">
        <v>619</v>
      </c>
      <c r="B50" s="11" t="s">
        <v>620</v>
      </c>
      <c r="C50" s="11" t="s">
        <v>216</v>
      </c>
      <c r="D50" s="4">
        <v>25461</v>
      </c>
      <c r="E50" s="5">
        <v>393.96</v>
      </c>
      <c r="F50" s="42">
        <v>8.8000000000000005E-3</v>
      </c>
    </row>
    <row r="51" spans="1:6" x14ac:dyDescent="0.25">
      <c r="A51" s="41" t="s">
        <v>686</v>
      </c>
      <c r="B51" s="11" t="s">
        <v>687</v>
      </c>
      <c r="C51" s="11" t="s">
        <v>335</v>
      </c>
      <c r="D51" s="4">
        <v>39219</v>
      </c>
      <c r="E51" s="5">
        <v>308.32</v>
      </c>
      <c r="F51" s="42">
        <v>6.8999999999999999E-3</v>
      </c>
    </row>
    <row r="52" spans="1:6" x14ac:dyDescent="0.25">
      <c r="A52" s="41" t="s">
        <v>725</v>
      </c>
      <c r="B52" s="11" t="s">
        <v>726</v>
      </c>
      <c r="C52" s="11" t="s">
        <v>277</v>
      </c>
      <c r="D52" s="4">
        <v>21240</v>
      </c>
      <c r="E52" s="5">
        <v>224.78</v>
      </c>
      <c r="F52" s="42">
        <v>5.0000000000000001E-3</v>
      </c>
    </row>
    <row r="53" spans="1:6" x14ac:dyDescent="0.25">
      <c r="A53" s="41" t="s">
        <v>248</v>
      </c>
      <c r="B53" s="11" t="s">
        <v>249</v>
      </c>
      <c r="C53" s="11" t="s">
        <v>216</v>
      </c>
      <c r="D53" s="4">
        <v>30267</v>
      </c>
      <c r="E53" s="5">
        <v>184.04</v>
      </c>
      <c r="F53" s="42">
        <v>4.1000000000000003E-3</v>
      </c>
    </row>
    <row r="54" spans="1:6" x14ac:dyDescent="0.25">
      <c r="A54" s="43" t="s">
        <v>100</v>
      </c>
      <c r="B54" s="12"/>
      <c r="C54" s="12"/>
      <c r="D54" s="6"/>
      <c r="E54" s="14">
        <v>42286.37</v>
      </c>
      <c r="F54" s="45">
        <v>0.94940000000000002</v>
      </c>
    </row>
    <row r="55" spans="1:6" x14ac:dyDescent="0.25">
      <c r="A55" s="43" t="s">
        <v>360</v>
      </c>
      <c r="B55" s="11"/>
      <c r="C55" s="11"/>
      <c r="D55" s="4"/>
      <c r="E55" s="5"/>
      <c r="F55" s="42"/>
    </row>
    <row r="56" spans="1:6" x14ac:dyDescent="0.25">
      <c r="A56" s="43" t="s">
        <v>100</v>
      </c>
      <c r="B56" s="11"/>
      <c r="C56" s="11"/>
      <c r="D56" s="4"/>
      <c r="E56" s="15" t="s">
        <v>65</v>
      </c>
      <c r="F56" s="62" t="s">
        <v>65</v>
      </c>
    </row>
    <row r="57" spans="1:6" x14ac:dyDescent="0.25">
      <c r="A57" s="46" t="s">
        <v>109</v>
      </c>
      <c r="B57" s="47"/>
      <c r="C57" s="47"/>
      <c r="D57" s="48"/>
      <c r="E57" s="9">
        <v>42286.37</v>
      </c>
      <c r="F57" s="51">
        <v>0.94940000000000002</v>
      </c>
    </row>
    <row r="58" spans="1:6" x14ac:dyDescent="0.25">
      <c r="A58" s="41"/>
      <c r="B58" s="11"/>
      <c r="C58" s="11"/>
      <c r="D58" s="4"/>
      <c r="E58" s="5"/>
      <c r="F58" s="42"/>
    </row>
    <row r="59" spans="1:6" x14ac:dyDescent="0.25">
      <c r="A59" s="43" t="s">
        <v>66</v>
      </c>
      <c r="B59" s="11"/>
      <c r="C59" s="11"/>
      <c r="D59" s="4"/>
      <c r="E59" s="5"/>
      <c r="F59" s="42"/>
    </row>
    <row r="60" spans="1:6" x14ac:dyDescent="0.25">
      <c r="A60" s="43" t="s">
        <v>67</v>
      </c>
      <c r="B60" s="11"/>
      <c r="C60" s="11"/>
      <c r="D60" s="4"/>
      <c r="E60" s="5"/>
      <c r="F60" s="42"/>
    </row>
    <row r="61" spans="1:6" x14ac:dyDescent="0.25">
      <c r="A61" s="41" t="s">
        <v>727</v>
      </c>
      <c r="B61" s="11" t="s">
        <v>728</v>
      </c>
      <c r="C61" s="11" t="s">
        <v>170</v>
      </c>
      <c r="D61" s="4">
        <v>2035.5</v>
      </c>
      <c r="E61" s="5">
        <v>2.0499999999999998</v>
      </c>
      <c r="F61" s="42">
        <v>0</v>
      </c>
    </row>
    <row r="62" spans="1:6" x14ac:dyDescent="0.25">
      <c r="A62" s="43" t="s">
        <v>100</v>
      </c>
      <c r="B62" s="12"/>
      <c r="C62" s="12"/>
      <c r="D62" s="6"/>
      <c r="E62" s="14">
        <v>2.0499999999999998</v>
      </c>
      <c r="F62" s="45">
        <v>0</v>
      </c>
    </row>
    <row r="63" spans="1:6" x14ac:dyDescent="0.25">
      <c r="A63" s="41"/>
      <c r="B63" s="11"/>
      <c r="C63" s="11"/>
      <c r="D63" s="4"/>
      <c r="E63" s="5"/>
      <c r="F63" s="42"/>
    </row>
    <row r="64" spans="1:6" x14ac:dyDescent="0.25">
      <c r="A64" s="43" t="s">
        <v>104</v>
      </c>
      <c r="B64" s="11"/>
      <c r="C64" s="11"/>
      <c r="D64" s="4"/>
      <c r="E64" s="5"/>
      <c r="F64" s="42"/>
    </row>
    <row r="65" spans="1:6" x14ac:dyDescent="0.25">
      <c r="A65" s="43" t="s">
        <v>100</v>
      </c>
      <c r="B65" s="11"/>
      <c r="C65" s="11"/>
      <c r="D65" s="4"/>
      <c r="E65" s="15" t="s">
        <v>65</v>
      </c>
      <c r="F65" s="62" t="s">
        <v>65</v>
      </c>
    </row>
    <row r="66" spans="1:6" x14ac:dyDescent="0.25">
      <c r="A66" s="41"/>
      <c r="B66" s="11"/>
      <c r="C66" s="11"/>
      <c r="D66" s="4"/>
      <c r="E66" s="5"/>
      <c r="F66" s="42"/>
    </row>
    <row r="67" spans="1:6" x14ac:dyDescent="0.25">
      <c r="A67" s="43" t="s">
        <v>108</v>
      </c>
      <c r="B67" s="11"/>
      <c r="C67" s="11"/>
      <c r="D67" s="4"/>
      <c r="E67" s="5"/>
      <c r="F67" s="42"/>
    </row>
    <row r="68" spans="1:6" x14ac:dyDescent="0.25">
      <c r="A68" s="43" t="s">
        <v>100</v>
      </c>
      <c r="B68" s="11"/>
      <c r="C68" s="11"/>
      <c r="D68" s="4"/>
      <c r="E68" s="15" t="s">
        <v>65</v>
      </c>
      <c r="F68" s="62" t="s">
        <v>65</v>
      </c>
    </row>
    <row r="69" spans="1:6" x14ac:dyDescent="0.25">
      <c r="A69" s="41"/>
      <c r="B69" s="11"/>
      <c r="C69" s="11"/>
      <c r="D69" s="4"/>
      <c r="E69" s="5"/>
      <c r="F69" s="42"/>
    </row>
    <row r="70" spans="1:6" x14ac:dyDescent="0.25">
      <c r="A70" s="46" t="s">
        <v>109</v>
      </c>
      <c r="B70" s="47"/>
      <c r="C70" s="47"/>
      <c r="D70" s="48"/>
      <c r="E70" s="14">
        <v>2.0499999999999998</v>
      </c>
      <c r="F70" s="45">
        <v>0</v>
      </c>
    </row>
    <row r="71" spans="1:6" x14ac:dyDescent="0.25">
      <c r="A71" s="41"/>
      <c r="B71" s="11"/>
      <c r="C71" s="11"/>
      <c r="D71" s="4"/>
      <c r="E71" s="5"/>
      <c r="F71" s="42"/>
    </row>
    <row r="72" spans="1:6" x14ac:dyDescent="0.25">
      <c r="A72" s="43" t="s">
        <v>443</v>
      </c>
      <c r="B72" s="12"/>
      <c r="C72" s="12"/>
      <c r="D72" s="6"/>
      <c r="E72" s="7"/>
      <c r="F72" s="44"/>
    </row>
    <row r="73" spans="1:6" x14ac:dyDescent="0.25">
      <c r="A73" s="43" t="s">
        <v>444</v>
      </c>
      <c r="B73" s="12"/>
      <c r="C73" s="12"/>
      <c r="D73" s="6"/>
      <c r="E73" s="7"/>
      <c r="F73" s="44"/>
    </row>
    <row r="74" spans="1:6" x14ac:dyDescent="0.25">
      <c r="A74" s="41" t="s">
        <v>729</v>
      </c>
      <c r="B74" s="11"/>
      <c r="C74" s="11" t="s">
        <v>636</v>
      </c>
      <c r="D74" s="4">
        <v>44000000</v>
      </c>
      <c r="E74" s="5">
        <v>440</v>
      </c>
      <c r="F74" s="42">
        <v>9.9000000000000008E-3</v>
      </c>
    </row>
    <row r="75" spans="1:6" x14ac:dyDescent="0.25">
      <c r="A75" s="41" t="s">
        <v>730</v>
      </c>
      <c r="B75" s="11"/>
      <c r="C75" s="11" t="s">
        <v>477</v>
      </c>
      <c r="D75" s="4">
        <v>20000000</v>
      </c>
      <c r="E75" s="5">
        <v>200</v>
      </c>
      <c r="F75" s="42">
        <v>4.4999999999999997E-3</v>
      </c>
    </row>
    <row r="76" spans="1:6" x14ac:dyDescent="0.25">
      <c r="A76" s="43" t="s">
        <v>100</v>
      </c>
      <c r="B76" s="12"/>
      <c r="C76" s="12"/>
      <c r="D76" s="6"/>
      <c r="E76" s="14">
        <v>640</v>
      </c>
      <c r="F76" s="45">
        <v>1.44E-2</v>
      </c>
    </row>
    <row r="77" spans="1:6" x14ac:dyDescent="0.25">
      <c r="A77" s="46" t="s">
        <v>109</v>
      </c>
      <c r="B77" s="47"/>
      <c r="C77" s="47"/>
      <c r="D77" s="48"/>
      <c r="E77" s="9">
        <v>640</v>
      </c>
      <c r="F77" s="51">
        <v>1.44E-2</v>
      </c>
    </row>
    <row r="78" spans="1:6" x14ac:dyDescent="0.25">
      <c r="A78" s="41"/>
      <c r="B78" s="11"/>
      <c r="C78" s="11"/>
      <c r="D78" s="4"/>
      <c r="E78" s="5"/>
      <c r="F78" s="42"/>
    </row>
    <row r="79" spans="1:6" x14ac:dyDescent="0.25">
      <c r="A79" s="41"/>
      <c r="B79" s="11"/>
      <c r="C79" s="11"/>
      <c r="D79" s="4"/>
      <c r="E79" s="5"/>
      <c r="F79" s="42"/>
    </row>
    <row r="80" spans="1:6" x14ac:dyDescent="0.25">
      <c r="A80" s="43" t="s">
        <v>110</v>
      </c>
      <c r="B80" s="11"/>
      <c r="C80" s="11"/>
      <c r="D80" s="4"/>
      <c r="E80" s="5"/>
      <c r="F80" s="42"/>
    </row>
    <row r="81" spans="1:6" x14ac:dyDescent="0.25">
      <c r="A81" s="41" t="s">
        <v>111</v>
      </c>
      <c r="B81" s="11"/>
      <c r="C81" s="11"/>
      <c r="D81" s="4"/>
      <c r="E81" s="5">
        <v>1697.18</v>
      </c>
      <c r="F81" s="42">
        <v>3.8100000000000002E-2</v>
      </c>
    </row>
    <row r="82" spans="1:6" x14ac:dyDescent="0.25">
      <c r="A82" s="43" t="s">
        <v>100</v>
      </c>
      <c r="B82" s="12"/>
      <c r="C82" s="12"/>
      <c r="D82" s="6"/>
      <c r="E82" s="14">
        <v>1697.18</v>
      </c>
      <c r="F82" s="45">
        <v>3.8100000000000002E-2</v>
      </c>
    </row>
    <row r="83" spans="1:6" x14ac:dyDescent="0.25">
      <c r="A83" s="41"/>
      <c r="B83" s="11"/>
      <c r="C83" s="11"/>
      <c r="D83" s="4"/>
      <c r="E83" s="5"/>
      <c r="F83" s="42"/>
    </row>
    <row r="84" spans="1:6" x14ac:dyDescent="0.25">
      <c r="A84" s="46" t="s">
        <v>109</v>
      </c>
      <c r="B84" s="47"/>
      <c r="C84" s="47"/>
      <c r="D84" s="48"/>
      <c r="E84" s="14">
        <v>1697.18</v>
      </c>
      <c r="F84" s="45">
        <v>3.8100000000000002E-2</v>
      </c>
    </row>
    <row r="85" spans="1:6" x14ac:dyDescent="0.25">
      <c r="A85" s="41" t="s">
        <v>112</v>
      </c>
      <c r="B85" s="11"/>
      <c r="C85" s="11"/>
      <c r="D85" s="4"/>
      <c r="E85" s="17">
        <v>-98.71</v>
      </c>
      <c r="F85" s="49">
        <v>-1.9E-3</v>
      </c>
    </row>
    <row r="86" spans="1:6" x14ac:dyDescent="0.25">
      <c r="A86" s="50" t="s">
        <v>113</v>
      </c>
      <c r="B86" s="13"/>
      <c r="C86" s="13"/>
      <c r="D86" s="8"/>
      <c r="E86" s="9">
        <v>44526.89</v>
      </c>
      <c r="F86" s="51">
        <v>1</v>
      </c>
    </row>
    <row r="87" spans="1:6" x14ac:dyDescent="0.25">
      <c r="A87" s="23"/>
      <c r="B87" s="32"/>
      <c r="C87" s="32"/>
      <c r="D87" s="32"/>
      <c r="E87" s="32"/>
      <c r="F87" s="33"/>
    </row>
    <row r="88" spans="1:6" x14ac:dyDescent="0.25">
      <c r="A88" s="52" t="s">
        <v>115</v>
      </c>
      <c r="B88" s="32"/>
      <c r="C88" s="32"/>
      <c r="D88" s="32"/>
      <c r="E88" s="32"/>
      <c r="F88" s="33"/>
    </row>
    <row r="89" spans="1:6" x14ac:dyDescent="0.25">
      <c r="A89" s="23"/>
      <c r="B89" s="32"/>
      <c r="C89" s="32"/>
      <c r="D89" s="32"/>
      <c r="E89" s="32"/>
      <c r="F89" s="33"/>
    </row>
    <row r="90" spans="1:6" x14ac:dyDescent="0.25">
      <c r="A90" s="23"/>
      <c r="B90" s="32"/>
      <c r="C90" s="32"/>
      <c r="D90" s="32"/>
      <c r="E90" s="32"/>
      <c r="F90" s="33"/>
    </row>
    <row r="91" spans="1:6" x14ac:dyDescent="0.25">
      <c r="A91" s="52" t="s">
        <v>1016</v>
      </c>
      <c r="B91" s="32"/>
      <c r="C91" s="32"/>
      <c r="D91" s="32"/>
      <c r="E91" s="32"/>
      <c r="F91" s="33"/>
    </row>
    <row r="92" spans="1:6" x14ac:dyDescent="0.25">
      <c r="A92" s="22" t="s">
        <v>1017</v>
      </c>
      <c r="B92" s="53" t="s">
        <v>65</v>
      </c>
      <c r="C92" s="54"/>
      <c r="D92" s="54"/>
      <c r="E92" s="32"/>
      <c r="F92" s="33"/>
    </row>
    <row r="93" spans="1:6" x14ac:dyDescent="0.25">
      <c r="A93" s="27" t="s">
        <v>1018</v>
      </c>
      <c r="B93" s="54"/>
      <c r="C93" s="54"/>
      <c r="D93" s="54"/>
      <c r="E93" s="32"/>
      <c r="F93" s="33"/>
    </row>
    <row r="94" spans="1:6" x14ac:dyDescent="0.25">
      <c r="A94" s="27" t="s">
        <v>1019</v>
      </c>
      <c r="B94" s="54" t="s">
        <v>1020</v>
      </c>
      <c r="C94" s="54" t="s">
        <v>1020</v>
      </c>
      <c r="D94" s="54"/>
      <c r="E94" s="32"/>
      <c r="F94" s="33"/>
    </row>
    <row r="95" spans="1:6" x14ac:dyDescent="0.25">
      <c r="A95" s="27"/>
      <c r="B95" s="55">
        <v>43616</v>
      </c>
      <c r="C95" s="55">
        <v>43644</v>
      </c>
      <c r="D95" s="54"/>
      <c r="E95" s="32"/>
      <c r="F95" s="33"/>
    </row>
    <row r="96" spans="1:6" x14ac:dyDescent="0.25">
      <c r="A96" s="27" t="s">
        <v>1024</v>
      </c>
      <c r="B96" s="54">
        <v>18.010999999999999</v>
      </c>
      <c r="C96" s="54">
        <v>18.064</v>
      </c>
      <c r="D96" s="54"/>
      <c r="E96" s="32"/>
      <c r="F96" s="33"/>
    </row>
    <row r="97" spans="1:6" x14ac:dyDescent="0.25">
      <c r="A97" s="27" t="s">
        <v>1025</v>
      </c>
      <c r="B97" s="54">
        <v>34.127000000000002</v>
      </c>
      <c r="C97" s="54">
        <v>34.228000000000002</v>
      </c>
      <c r="D97" s="54"/>
      <c r="E97" s="32"/>
      <c r="F97" s="33"/>
    </row>
    <row r="98" spans="1:6" x14ac:dyDescent="0.25">
      <c r="A98" s="27" t="s">
        <v>1043</v>
      </c>
      <c r="B98" s="54">
        <v>16.738</v>
      </c>
      <c r="C98" s="54">
        <v>16.768000000000001</v>
      </c>
      <c r="D98" s="54"/>
      <c r="E98" s="32"/>
      <c r="F98" s="33"/>
    </row>
    <row r="99" spans="1:6" x14ac:dyDescent="0.25">
      <c r="A99" s="27" t="s">
        <v>1045</v>
      </c>
      <c r="B99" s="54">
        <v>31.893000000000001</v>
      </c>
      <c r="C99" s="54">
        <v>31.951000000000001</v>
      </c>
      <c r="D99" s="54"/>
      <c r="E99" s="32"/>
      <c r="F99" s="33"/>
    </row>
    <row r="100" spans="1:6" x14ac:dyDescent="0.25">
      <c r="A100" s="27"/>
      <c r="B100" s="54"/>
      <c r="C100" s="54"/>
      <c r="D100" s="54"/>
      <c r="E100" s="32"/>
      <c r="F100" s="33"/>
    </row>
    <row r="101" spans="1:6" x14ac:dyDescent="0.25">
      <c r="A101" s="27" t="s">
        <v>1035</v>
      </c>
      <c r="B101" s="53" t="s">
        <v>65</v>
      </c>
      <c r="C101" s="54"/>
      <c r="D101" s="54"/>
      <c r="E101" s="32"/>
      <c r="F101" s="33"/>
    </row>
    <row r="102" spans="1:6" x14ac:dyDescent="0.25">
      <c r="A102" s="27" t="s">
        <v>1036</v>
      </c>
      <c r="B102" s="53" t="s">
        <v>65</v>
      </c>
      <c r="C102" s="54"/>
      <c r="D102" s="54"/>
      <c r="E102" s="32"/>
      <c r="F102" s="33"/>
    </row>
    <row r="103" spans="1:6" ht="18" customHeight="1" x14ac:dyDescent="0.25">
      <c r="A103" s="22" t="s">
        <v>1037</v>
      </c>
      <c r="B103" s="53" t="s">
        <v>65</v>
      </c>
      <c r="C103" s="54"/>
      <c r="D103" s="54"/>
      <c r="E103" s="32"/>
      <c r="F103" s="33"/>
    </row>
    <row r="104" spans="1:6" x14ac:dyDescent="0.25">
      <c r="A104" s="22" t="s">
        <v>1038</v>
      </c>
      <c r="B104" s="53" t="s">
        <v>65</v>
      </c>
      <c r="C104" s="54"/>
      <c r="D104" s="54"/>
      <c r="E104" s="32"/>
      <c r="F104" s="33"/>
    </row>
    <row r="105" spans="1:6" x14ac:dyDescent="0.25">
      <c r="A105" s="27" t="s">
        <v>1108</v>
      </c>
      <c r="B105" s="56">
        <v>1.8</v>
      </c>
      <c r="C105" s="54"/>
      <c r="D105" s="54"/>
      <c r="E105" s="32"/>
      <c r="F105" s="33"/>
    </row>
    <row r="106" spans="1:6" ht="30" x14ac:dyDescent="0.25">
      <c r="A106" s="22" t="s">
        <v>1106</v>
      </c>
      <c r="B106" s="53" t="s">
        <v>65</v>
      </c>
      <c r="C106" s="54"/>
      <c r="D106" s="54"/>
      <c r="E106" s="32"/>
      <c r="F106" s="33"/>
    </row>
    <row r="107" spans="1:6" ht="30.75" thickBot="1" x14ac:dyDescent="0.3">
      <c r="A107" s="21" t="s">
        <v>1107</v>
      </c>
      <c r="B107" s="69" t="s">
        <v>65</v>
      </c>
      <c r="C107" s="61"/>
      <c r="D107" s="61"/>
      <c r="E107" s="58"/>
      <c r="F107" s="59"/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"/>
  <sheetViews>
    <sheetView showGridLines="0" tabSelected="1" workbookViewId="0">
      <pane ySplit="4" topLeftCell="A104" activePane="bottomLeft" state="frozen"/>
      <selection activeCell="H1" sqref="H1"/>
      <selection pane="bottomLeft" activeCell="C114" sqref="C114"/>
    </sheetView>
  </sheetViews>
  <sheetFormatPr defaultRowHeight="15" x14ac:dyDescent="0.25"/>
  <cols>
    <col min="1" max="1" width="73.85546875" customWidth="1"/>
    <col min="2" max="2" width="15.85546875" customWidth="1"/>
    <col min="3" max="3" width="26.85546875" customWidth="1"/>
    <col min="4" max="4" width="15.42578125" customWidth="1"/>
    <col min="5" max="5" width="16.5703125" customWidth="1"/>
    <col min="6" max="6" width="15.42578125" customWidth="1"/>
    <col min="12" max="12" width="66.42578125" bestFit="1" customWidth="1"/>
    <col min="13" max="13" width="10" bestFit="1" customWidth="1"/>
    <col min="14" max="14" width="9.85546875" bestFit="1" customWidth="1"/>
    <col min="15" max="15" width="14.42578125" bestFit="1" customWidth="1"/>
    <col min="16" max="16" width="11.5703125" bestFit="1" customWidth="1"/>
  </cols>
  <sheetData>
    <row r="1" spans="1:8" ht="36.75" customHeight="1" x14ac:dyDescent="0.25">
      <c r="A1" s="86" t="s">
        <v>30</v>
      </c>
      <c r="B1" s="87"/>
      <c r="C1" s="87"/>
      <c r="D1" s="87"/>
      <c r="E1" s="87"/>
      <c r="F1" s="88"/>
      <c r="H1" s="20" t="str">
        <f>HYPERLINK("[Portfolio Monthly 30062019.xlsx]Index!A1","Index")</f>
        <v>Index</v>
      </c>
    </row>
    <row r="2" spans="1:8" ht="19.5" customHeight="1" x14ac:dyDescent="0.25">
      <c r="A2" s="89" t="s">
        <v>31</v>
      </c>
      <c r="B2" s="90"/>
      <c r="C2" s="90"/>
      <c r="D2" s="90"/>
      <c r="E2" s="90"/>
      <c r="F2" s="91"/>
    </row>
    <row r="3" spans="1:8" x14ac:dyDescent="0.25">
      <c r="A3" s="23"/>
      <c r="B3" s="32"/>
      <c r="C3" s="32"/>
      <c r="D3" s="32"/>
      <c r="E3" s="32"/>
      <c r="F3" s="33"/>
    </row>
    <row r="4" spans="1:8" ht="48" customHeight="1" x14ac:dyDescent="0.25">
      <c r="A4" s="34" t="s">
        <v>0</v>
      </c>
      <c r="B4" s="35" t="s">
        <v>1</v>
      </c>
      <c r="C4" s="35" t="s">
        <v>5</v>
      </c>
      <c r="D4" s="36" t="s">
        <v>2</v>
      </c>
      <c r="E4" s="37" t="s">
        <v>4</v>
      </c>
      <c r="F4" s="38" t="s">
        <v>3</v>
      </c>
    </row>
    <row r="5" spans="1:8" x14ac:dyDescent="0.25">
      <c r="A5" s="39"/>
      <c r="B5" s="10"/>
      <c r="C5" s="10"/>
      <c r="D5" s="2"/>
      <c r="E5" s="3"/>
      <c r="F5" s="40"/>
    </row>
    <row r="6" spans="1:8" x14ac:dyDescent="0.25">
      <c r="A6" s="43" t="s">
        <v>64</v>
      </c>
      <c r="B6" s="11"/>
      <c r="C6" s="11"/>
      <c r="D6" s="4"/>
      <c r="E6" s="5"/>
      <c r="F6" s="42"/>
    </row>
    <row r="7" spans="1:8" x14ac:dyDescent="0.25">
      <c r="A7" s="43" t="s">
        <v>195</v>
      </c>
      <c r="B7" s="11"/>
      <c r="C7" s="11"/>
      <c r="D7" s="4"/>
      <c r="E7" s="5"/>
      <c r="F7" s="42"/>
    </row>
    <row r="8" spans="1:8" x14ac:dyDescent="0.25">
      <c r="A8" s="41" t="s">
        <v>668</v>
      </c>
      <c r="B8" s="11" t="s">
        <v>669</v>
      </c>
      <c r="C8" s="11" t="s">
        <v>213</v>
      </c>
      <c r="D8" s="4">
        <v>78340</v>
      </c>
      <c r="E8" s="5">
        <v>1053.75</v>
      </c>
      <c r="F8" s="42">
        <v>2.9600000000000001E-2</v>
      </c>
    </row>
    <row r="9" spans="1:8" x14ac:dyDescent="0.25">
      <c r="A9" s="41" t="s">
        <v>711</v>
      </c>
      <c r="B9" s="11" t="s">
        <v>712</v>
      </c>
      <c r="C9" s="11" t="s">
        <v>335</v>
      </c>
      <c r="D9" s="4">
        <v>208008</v>
      </c>
      <c r="E9" s="5">
        <v>926.68</v>
      </c>
      <c r="F9" s="42">
        <v>2.5999999999999999E-2</v>
      </c>
    </row>
    <row r="10" spans="1:8" x14ac:dyDescent="0.25">
      <c r="A10" s="41" t="s">
        <v>645</v>
      </c>
      <c r="B10" s="11" t="s">
        <v>646</v>
      </c>
      <c r="C10" s="11" t="s">
        <v>201</v>
      </c>
      <c r="D10" s="4">
        <v>703129</v>
      </c>
      <c r="E10" s="5">
        <v>844.11</v>
      </c>
      <c r="F10" s="42">
        <v>2.3699999999999999E-2</v>
      </c>
    </row>
    <row r="11" spans="1:8" x14ac:dyDescent="0.25">
      <c r="A11" s="41" t="s">
        <v>660</v>
      </c>
      <c r="B11" s="11" t="s">
        <v>661</v>
      </c>
      <c r="C11" s="11" t="s">
        <v>537</v>
      </c>
      <c r="D11" s="4">
        <v>277303</v>
      </c>
      <c r="E11" s="5">
        <v>804.46</v>
      </c>
      <c r="F11" s="42">
        <v>2.2599999999999999E-2</v>
      </c>
    </row>
    <row r="12" spans="1:8" x14ac:dyDescent="0.25">
      <c r="A12" s="41" t="s">
        <v>540</v>
      </c>
      <c r="B12" s="11" t="s">
        <v>541</v>
      </c>
      <c r="C12" s="11" t="s">
        <v>201</v>
      </c>
      <c r="D12" s="4">
        <v>281050</v>
      </c>
      <c r="E12" s="5">
        <v>802.82</v>
      </c>
      <c r="F12" s="42">
        <v>2.2499999999999999E-2</v>
      </c>
    </row>
    <row r="13" spans="1:8" x14ac:dyDescent="0.25">
      <c r="A13" s="41" t="s">
        <v>639</v>
      </c>
      <c r="B13" s="11" t="s">
        <v>640</v>
      </c>
      <c r="C13" s="11" t="s">
        <v>210</v>
      </c>
      <c r="D13" s="4">
        <v>822310</v>
      </c>
      <c r="E13" s="5">
        <v>801.34</v>
      </c>
      <c r="F13" s="42">
        <v>2.2499999999999999E-2</v>
      </c>
    </row>
    <row r="14" spans="1:8" x14ac:dyDescent="0.25">
      <c r="A14" s="41" t="s">
        <v>287</v>
      </c>
      <c r="B14" s="11" t="s">
        <v>288</v>
      </c>
      <c r="C14" s="11" t="s">
        <v>204</v>
      </c>
      <c r="D14" s="4">
        <v>737498</v>
      </c>
      <c r="E14" s="5">
        <v>799.45</v>
      </c>
      <c r="F14" s="42">
        <v>2.24E-2</v>
      </c>
    </row>
    <row r="15" spans="1:8" x14ac:dyDescent="0.25">
      <c r="A15" s="41" t="s">
        <v>666</v>
      </c>
      <c r="B15" s="11" t="s">
        <v>667</v>
      </c>
      <c r="C15" s="11" t="s">
        <v>201</v>
      </c>
      <c r="D15" s="4">
        <v>259207</v>
      </c>
      <c r="E15" s="5">
        <v>768.68</v>
      </c>
      <c r="F15" s="42">
        <v>2.1600000000000001E-2</v>
      </c>
    </row>
    <row r="16" spans="1:8" x14ac:dyDescent="0.25">
      <c r="A16" s="41" t="s">
        <v>643</v>
      </c>
      <c r="B16" s="11" t="s">
        <v>644</v>
      </c>
      <c r="C16" s="11" t="s">
        <v>277</v>
      </c>
      <c r="D16" s="4">
        <v>544986</v>
      </c>
      <c r="E16" s="5">
        <v>766.52</v>
      </c>
      <c r="F16" s="42">
        <v>2.1499999999999998E-2</v>
      </c>
    </row>
    <row r="17" spans="1:6" x14ac:dyDescent="0.25">
      <c r="A17" s="41" t="s">
        <v>731</v>
      </c>
      <c r="B17" s="11" t="s">
        <v>732</v>
      </c>
      <c r="C17" s="11" t="s">
        <v>235</v>
      </c>
      <c r="D17" s="4">
        <v>123452</v>
      </c>
      <c r="E17" s="5">
        <v>718.31</v>
      </c>
      <c r="F17" s="42">
        <v>2.0199999999999999E-2</v>
      </c>
    </row>
    <row r="18" spans="1:6" x14ac:dyDescent="0.25">
      <c r="A18" s="41" t="s">
        <v>647</v>
      </c>
      <c r="B18" s="11" t="s">
        <v>648</v>
      </c>
      <c r="C18" s="11" t="s">
        <v>235</v>
      </c>
      <c r="D18" s="4">
        <v>256304</v>
      </c>
      <c r="E18" s="5">
        <v>698.04</v>
      </c>
      <c r="F18" s="42">
        <v>1.9599999999999999E-2</v>
      </c>
    </row>
    <row r="19" spans="1:6" x14ac:dyDescent="0.25">
      <c r="A19" s="41" t="s">
        <v>525</v>
      </c>
      <c r="B19" s="11" t="s">
        <v>526</v>
      </c>
      <c r="C19" s="11" t="s">
        <v>204</v>
      </c>
      <c r="D19" s="4">
        <v>107576</v>
      </c>
      <c r="E19" s="5">
        <v>687.03</v>
      </c>
      <c r="F19" s="42">
        <v>1.9300000000000001E-2</v>
      </c>
    </row>
    <row r="20" spans="1:6" x14ac:dyDescent="0.25">
      <c r="A20" s="41" t="s">
        <v>733</v>
      </c>
      <c r="B20" s="11" t="s">
        <v>734</v>
      </c>
      <c r="C20" s="11" t="s">
        <v>216</v>
      </c>
      <c r="D20" s="4">
        <v>182554</v>
      </c>
      <c r="E20" s="5">
        <v>669.61</v>
      </c>
      <c r="F20" s="42">
        <v>1.8800000000000001E-2</v>
      </c>
    </row>
    <row r="21" spans="1:6" x14ac:dyDescent="0.25">
      <c r="A21" s="41" t="s">
        <v>735</v>
      </c>
      <c r="B21" s="11" t="s">
        <v>736</v>
      </c>
      <c r="C21" s="11" t="s">
        <v>201</v>
      </c>
      <c r="D21" s="4">
        <v>103697</v>
      </c>
      <c r="E21" s="5">
        <v>668.64</v>
      </c>
      <c r="F21" s="42">
        <v>1.8800000000000001E-2</v>
      </c>
    </row>
    <row r="22" spans="1:6" x14ac:dyDescent="0.25">
      <c r="A22" s="41" t="s">
        <v>658</v>
      </c>
      <c r="B22" s="11" t="s">
        <v>659</v>
      </c>
      <c r="C22" s="11" t="s">
        <v>240</v>
      </c>
      <c r="D22" s="4">
        <v>123700</v>
      </c>
      <c r="E22" s="5">
        <v>649.29999999999995</v>
      </c>
      <c r="F22" s="42">
        <v>1.8200000000000001E-2</v>
      </c>
    </row>
    <row r="23" spans="1:6" x14ac:dyDescent="0.25">
      <c r="A23" s="41" t="s">
        <v>680</v>
      </c>
      <c r="B23" s="11" t="s">
        <v>681</v>
      </c>
      <c r="C23" s="11" t="s">
        <v>261</v>
      </c>
      <c r="D23" s="4">
        <v>164869</v>
      </c>
      <c r="E23" s="5">
        <v>633.17999999999995</v>
      </c>
      <c r="F23" s="42">
        <v>1.78E-2</v>
      </c>
    </row>
    <row r="24" spans="1:6" x14ac:dyDescent="0.25">
      <c r="A24" s="41" t="s">
        <v>737</v>
      </c>
      <c r="B24" s="11" t="s">
        <v>738</v>
      </c>
      <c r="C24" s="11" t="s">
        <v>235</v>
      </c>
      <c r="D24" s="4">
        <v>114110</v>
      </c>
      <c r="E24" s="5">
        <v>618.70000000000005</v>
      </c>
      <c r="F24" s="42">
        <v>1.7399999999999999E-2</v>
      </c>
    </row>
    <row r="25" spans="1:6" x14ac:dyDescent="0.25">
      <c r="A25" s="41" t="s">
        <v>739</v>
      </c>
      <c r="B25" s="11" t="s">
        <v>740</v>
      </c>
      <c r="C25" s="11" t="s">
        <v>340</v>
      </c>
      <c r="D25" s="4">
        <v>187380</v>
      </c>
      <c r="E25" s="5">
        <v>613.11</v>
      </c>
      <c r="F25" s="42">
        <v>1.72E-2</v>
      </c>
    </row>
    <row r="26" spans="1:6" x14ac:dyDescent="0.25">
      <c r="A26" s="41" t="s">
        <v>705</v>
      </c>
      <c r="B26" s="11" t="s">
        <v>706</v>
      </c>
      <c r="C26" s="11" t="s">
        <v>277</v>
      </c>
      <c r="D26" s="4">
        <v>45054</v>
      </c>
      <c r="E26" s="5">
        <v>609.15</v>
      </c>
      <c r="F26" s="42">
        <v>1.7100000000000001E-2</v>
      </c>
    </row>
    <row r="27" spans="1:6" x14ac:dyDescent="0.25">
      <c r="A27" s="41" t="s">
        <v>662</v>
      </c>
      <c r="B27" s="11" t="s">
        <v>663</v>
      </c>
      <c r="C27" s="11" t="s">
        <v>226</v>
      </c>
      <c r="D27" s="4">
        <v>59103</v>
      </c>
      <c r="E27" s="5">
        <v>592.05999999999995</v>
      </c>
      <c r="F27" s="42">
        <v>1.66E-2</v>
      </c>
    </row>
    <row r="28" spans="1:6" x14ac:dyDescent="0.25">
      <c r="A28" s="41" t="s">
        <v>694</v>
      </c>
      <c r="B28" s="11" t="s">
        <v>695</v>
      </c>
      <c r="C28" s="11" t="s">
        <v>335</v>
      </c>
      <c r="D28" s="4">
        <v>74741</v>
      </c>
      <c r="E28" s="5">
        <v>579.77</v>
      </c>
      <c r="F28" s="42">
        <v>1.6299999999999999E-2</v>
      </c>
    </row>
    <row r="29" spans="1:6" x14ac:dyDescent="0.25">
      <c r="A29" s="41" t="s">
        <v>535</v>
      </c>
      <c r="B29" s="11" t="s">
        <v>536</v>
      </c>
      <c r="C29" s="11" t="s">
        <v>537</v>
      </c>
      <c r="D29" s="4">
        <v>32092</v>
      </c>
      <c r="E29" s="5">
        <v>570.61</v>
      </c>
      <c r="F29" s="42">
        <v>1.6E-2</v>
      </c>
    </row>
    <row r="30" spans="1:6" x14ac:dyDescent="0.25">
      <c r="A30" s="41" t="s">
        <v>559</v>
      </c>
      <c r="B30" s="11" t="s">
        <v>560</v>
      </c>
      <c r="C30" s="11" t="s">
        <v>204</v>
      </c>
      <c r="D30" s="4">
        <v>255395</v>
      </c>
      <c r="E30" s="5">
        <v>556.89</v>
      </c>
      <c r="F30" s="42">
        <v>1.5599999999999999E-2</v>
      </c>
    </row>
    <row r="31" spans="1:6" x14ac:dyDescent="0.25">
      <c r="A31" s="41" t="s">
        <v>690</v>
      </c>
      <c r="B31" s="11" t="s">
        <v>691</v>
      </c>
      <c r="C31" s="11" t="s">
        <v>568</v>
      </c>
      <c r="D31" s="4">
        <v>89491</v>
      </c>
      <c r="E31" s="5">
        <v>532.34</v>
      </c>
      <c r="F31" s="42">
        <v>1.49E-2</v>
      </c>
    </row>
    <row r="32" spans="1:6" x14ac:dyDescent="0.25">
      <c r="A32" s="41" t="s">
        <v>741</v>
      </c>
      <c r="B32" s="11" t="s">
        <v>742</v>
      </c>
      <c r="C32" s="11" t="s">
        <v>537</v>
      </c>
      <c r="D32" s="4">
        <v>75170</v>
      </c>
      <c r="E32" s="5">
        <v>531.45000000000005</v>
      </c>
      <c r="F32" s="42">
        <v>1.49E-2</v>
      </c>
    </row>
    <row r="33" spans="1:6" x14ac:dyDescent="0.25">
      <c r="A33" s="41" t="s">
        <v>713</v>
      </c>
      <c r="B33" s="11" t="s">
        <v>714</v>
      </c>
      <c r="C33" s="11" t="s">
        <v>261</v>
      </c>
      <c r="D33" s="4">
        <v>216538</v>
      </c>
      <c r="E33" s="5">
        <v>511.03</v>
      </c>
      <c r="F33" s="42">
        <v>1.43E-2</v>
      </c>
    </row>
    <row r="34" spans="1:6" x14ac:dyDescent="0.25">
      <c r="A34" s="41" t="s">
        <v>629</v>
      </c>
      <c r="B34" s="11" t="s">
        <v>630</v>
      </c>
      <c r="C34" s="11" t="s">
        <v>207</v>
      </c>
      <c r="D34" s="4">
        <v>41301</v>
      </c>
      <c r="E34" s="5">
        <v>509.22</v>
      </c>
      <c r="F34" s="42">
        <v>1.43E-2</v>
      </c>
    </row>
    <row r="35" spans="1:6" x14ac:dyDescent="0.25">
      <c r="A35" s="41" t="s">
        <v>743</v>
      </c>
      <c r="B35" s="11" t="s">
        <v>744</v>
      </c>
      <c r="C35" s="11" t="s">
        <v>340</v>
      </c>
      <c r="D35" s="4">
        <v>30086</v>
      </c>
      <c r="E35" s="5">
        <v>503.87</v>
      </c>
      <c r="F35" s="42">
        <v>1.41E-2</v>
      </c>
    </row>
    <row r="36" spans="1:6" x14ac:dyDescent="0.25">
      <c r="A36" s="41" t="s">
        <v>590</v>
      </c>
      <c r="B36" s="11" t="s">
        <v>591</v>
      </c>
      <c r="C36" s="11" t="s">
        <v>592</v>
      </c>
      <c r="D36" s="4">
        <v>16816</v>
      </c>
      <c r="E36" s="5">
        <v>495.35</v>
      </c>
      <c r="F36" s="42">
        <v>1.3899999999999999E-2</v>
      </c>
    </row>
    <row r="37" spans="1:6" x14ac:dyDescent="0.25">
      <c r="A37" s="41" t="s">
        <v>688</v>
      </c>
      <c r="B37" s="11" t="s">
        <v>689</v>
      </c>
      <c r="C37" s="11" t="s">
        <v>226</v>
      </c>
      <c r="D37" s="4">
        <v>31012</v>
      </c>
      <c r="E37" s="5">
        <v>484.45</v>
      </c>
      <c r="F37" s="42">
        <v>1.3599999999999999E-2</v>
      </c>
    </row>
    <row r="38" spans="1:6" x14ac:dyDescent="0.25">
      <c r="A38" s="41" t="s">
        <v>745</v>
      </c>
      <c r="B38" s="11" t="s">
        <v>746</v>
      </c>
      <c r="C38" s="11" t="s">
        <v>568</v>
      </c>
      <c r="D38" s="4">
        <v>135456</v>
      </c>
      <c r="E38" s="5">
        <v>483.78</v>
      </c>
      <c r="F38" s="42">
        <v>1.3599999999999999E-2</v>
      </c>
    </row>
    <row r="39" spans="1:6" x14ac:dyDescent="0.25">
      <c r="A39" s="41" t="s">
        <v>747</v>
      </c>
      <c r="B39" s="11" t="s">
        <v>748</v>
      </c>
      <c r="C39" s="11" t="s">
        <v>207</v>
      </c>
      <c r="D39" s="4">
        <v>148710</v>
      </c>
      <c r="E39" s="5">
        <v>469.33</v>
      </c>
      <c r="F39" s="42">
        <v>1.32E-2</v>
      </c>
    </row>
    <row r="40" spans="1:6" x14ac:dyDescent="0.25">
      <c r="A40" s="41" t="s">
        <v>749</v>
      </c>
      <c r="B40" s="11" t="s">
        <v>750</v>
      </c>
      <c r="C40" s="11" t="s">
        <v>565</v>
      </c>
      <c r="D40" s="4">
        <v>231943</v>
      </c>
      <c r="E40" s="5">
        <v>462.73</v>
      </c>
      <c r="F40" s="42">
        <v>1.2999999999999999E-2</v>
      </c>
    </row>
    <row r="41" spans="1:6" x14ac:dyDescent="0.25">
      <c r="A41" s="41" t="s">
        <v>649</v>
      </c>
      <c r="B41" s="11" t="s">
        <v>650</v>
      </c>
      <c r="C41" s="11" t="s">
        <v>216</v>
      </c>
      <c r="D41" s="4">
        <v>50108</v>
      </c>
      <c r="E41" s="5">
        <v>459.87</v>
      </c>
      <c r="F41" s="42">
        <v>1.29E-2</v>
      </c>
    </row>
    <row r="42" spans="1:6" x14ac:dyDescent="0.25">
      <c r="A42" s="41" t="s">
        <v>682</v>
      </c>
      <c r="B42" s="11" t="s">
        <v>683</v>
      </c>
      <c r="C42" s="11" t="s">
        <v>235</v>
      </c>
      <c r="D42" s="4">
        <v>162531</v>
      </c>
      <c r="E42" s="5">
        <v>454.92</v>
      </c>
      <c r="F42" s="42">
        <v>1.2800000000000001E-2</v>
      </c>
    </row>
    <row r="43" spans="1:6" x14ac:dyDescent="0.25">
      <c r="A43" s="41" t="s">
        <v>656</v>
      </c>
      <c r="B43" s="11" t="s">
        <v>657</v>
      </c>
      <c r="C43" s="11" t="s">
        <v>568</v>
      </c>
      <c r="D43" s="4">
        <v>22156</v>
      </c>
      <c r="E43" s="5">
        <v>444.12</v>
      </c>
      <c r="F43" s="42">
        <v>1.2500000000000001E-2</v>
      </c>
    </row>
    <row r="44" spans="1:6" x14ac:dyDescent="0.25">
      <c r="A44" s="41" t="s">
        <v>670</v>
      </c>
      <c r="B44" s="11" t="s">
        <v>671</v>
      </c>
      <c r="C44" s="11" t="s">
        <v>210</v>
      </c>
      <c r="D44" s="4">
        <v>313008</v>
      </c>
      <c r="E44" s="5">
        <v>440.25</v>
      </c>
      <c r="F44" s="42">
        <v>1.24E-2</v>
      </c>
    </row>
    <row r="45" spans="1:6" x14ac:dyDescent="0.25">
      <c r="A45" s="41" t="s">
        <v>751</v>
      </c>
      <c r="B45" s="11" t="s">
        <v>752</v>
      </c>
      <c r="C45" s="11" t="s">
        <v>335</v>
      </c>
      <c r="D45" s="4">
        <v>273619</v>
      </c>
      <c r="E45" s="5">
        <v>435.6</v>
      </c>
      <c r="F45" s="42">
        <v>1.2200000000000001E-2</v>
      </c>
    </row>
    <row r="46" spans="1:6" x14ac:dyDescent="0.25">
      <c r="A46" s="41" t="s">
        <v>696</v>
      </c>
      <c r="B46" s="11" t="s">
        <v>697</v>
      </c>
      <c r="C46" s="11" t="s">
        <v>235</v>
      </c>
      <c r="D46" s="4">
        <v>322775</v>
      </c>
      <c r="E46" s="5">
        <v>434.46</v>
      </c>
      <c r="F46" s="42">
        <v>1.2200000000000001E-2</v>
      </c>
    </row>
    <row r="47" spans="1:6" x14ac:dyDescent="0.25">
      <c r="A47" s="41" t="s">
        <v>641</v>
      </c>
      <c r="B47" s="11" t="s">
        <v>642</v>
      </c>
      <c r="C47" s="11" t="s">
        <v>261</v>
      </c>
      <c r="D47" s="4">
        <v>136185</v>
      </c>
      <c r="E47" s="5">
        <v>433.41</v>
      </c>
      <c r="F47" s="42">
        <v>1.2200000000000001E-2</v>
      </c>
    </row>
    <row r="48" spans="1:6" x14ac:dyDescent="0.25">
      <c r="A48" s="41" t="s">
        <v>753</v>
      </c>
      <c r="B48" s="11" t="s">
        <v>754</v>
      </c>
      <c r="C48" s="11" t="s">
        <v>335</v>
      </c>
      <c r="D48" s="4">
        <v>99274</v>
      </c>
      <c r="E48" s="5">
        <v>430.5</v>
      </c>
      <c r="F48" s="42">
        <v>1.21E-2</v>
      </c>
    </row>
    <row r="49" spans="1:6" x14ac:dyDescent="0.25">
      <c r="A49" s="41" t="s">
        <v>755</v>
      </c>
      <c r="B49" s="11" t="s">
        <v>756</v>
      </c>
      <c r="C49" s="11" t="s">
        <v>213</v>
      </c>
      <c r="D49" s="4">
        <v>69531</v>
      </c>
      <c r="E49" s="5">
        <v>429.28</v>
      </c>
      <c r="F49" s="42">
        <v>1.2E-2</v>
      </c>
    </row>
    <row r="50" spans="1:6" x14ac:dyDescent="0.25">
      <c r="A50" s="41" t="s">
        <v>757</v>
      </c>
      <c r="B50" s="11" t="s">
        <v>758</v>
      </c>
      <c r="C50" s="11" t="s">
        <v>537</v>
      </c>
      <c r="D50" s="4">
        <v>10613</v>
      </c>
      <c r="E50" s="5">
        <v>422.45</v>
      </c>
      <c r="F50" s="42">
        <v>1.1900000000000001E-2</v>
      </c>
    </row>
    <row r="51" spans="1:6" x14ac:dyDescent="0.25">
      <c r="A51" s="41" t="s">
        <v>581</v>
      </c>
      <c r="B51" s="11" t="s">
        <v>582</v>
      </c>
      <c r="C51" s="11" t="s">
        <v>568</v>
      </c>
      <c r="D51" s="4">
        <v>86933</v>
      </c>
      <c r="E51" s="5">
        <v>417.37</v>
      </c>
      <c r="F51" s="42">
        <v>1.17E-2</v>
      </c>
    </row>
    <row r="52" spans="1:6" x14ac:dyDescent="0.25">
      <c r="A52" s="41" t="s">
        <v>676</v>
      </c>
      <c r="B52" s="11" t="s">
        <v>677</v>
      </c>
      <c r="C52" s="11" t="s">
        <v>537</v>
      </c>
      <c r="D52" s="4">
        <v>19204</v>
      </c>
      <c r="E52" s="5">
        <v>408.6</v>
      </c>
      <c r="F52" s="42">
        <v>1.15E-2</v>
      </c>
    </row>
    <row r="53" spans="1:6" x14ac:dyDescent="0.25">
      <c r="A53" s="41" t="s">
        <v>654</v>
      </c>
      <c r="B53" s="11" t="s">
        <v>655</v>
      </c>
      <c r="C53" s="11" t="s">
        <v>229</v>
      </c>
      <c r="D53" s="4">
        <v>33790</v>
      </c>
      <c r="E53" s="5">
        <v>396.41</v>
      </c>
      <c r="F53" s="42">
        <v>1.11E-2</v>
      </c>
    </row>
    <row r="54" spans="1:6" x14ac:dyDescent="0.25">
      <c r="A54" s="41" t="s">
        <v>717</v>
      </c>
      <c r="B54" s="11" t="s">
        <v>718</v>
      </c>
      <c r="C54" s="11" t="s">
        <v>544</v>
      </c>
      <c r="D54" s="4">
        <v>87271</v>
      </c>
      <c r="E54" s="5">
        <v>384.82</v>
      </c>
      <c r="F54" s="42">
        <v>1.0800000000000001E-2</v>
      </c>
    </row>
    <row r="55" spans="1:6" x14ac:dyDescent="0.25">
      <c r="A55" s="41" t="s">
        <v>719</v>
      </c>
      <c r="B55" s="11" t="s">
        <v>720</v>
      </c>
      <c r="C55" s="11" t="s">
        <v>235</v>
      </c>
      <c r="D55" s="4">
        <v>58833</v>
      </c>
      <c r="E55" s="5">
        <v>374</v>
      </c>
      <c r="F55" s="42">
        <v>1.0500000000000001E-2</v>
      </c>
    </row>
    <row r="56" spans="1:6" x14ac:dyDescent="0.25">
      <c r="A56" s="41" t="s">
        <v>577</v>
      </c>
      <c r="B56" s="11" t="s">
        <v>578</v>
      </c>
      <c r="C56" s="11" t="s">
        <v>201</v>
      </c>
      <c r="D56" s="4">
        <v>24416</v>
      </c>
      <c r="E56" s="5">
        <v>366.07</v>
      </c>
      <c r="F56" s="42">
        <v>1.03E-2</v>
      </c>
    </row>
    <row r="57" spans="1:6" x14ac:dyDescent="0.25">
      <c r="A57" s="41" t="s">
        <v>759</v>
      </c>
      <c r="B57" s="11" t="s">
        <v>760</v>
      </c>
      <c r="C57" s="11" t="s">
        <v>235</v>
      </c>
      <c r="D57" s="4">
        <v>65593</v>
      </c>
      <c r="E57" s="5">
        <v>360.27</v>
      </c>
      <c r="F57" s="42">
        <v>1.01E-2</v>
      </c>
    </row>
    <row r="58" spans="1:6" x14ac:dyDescent="0.25">
      <c r="A58" s="41" t="s">
        <v>761</v>
      </c>
      <c r="B58" s="11" t="s">
        <v>762</v>
      </c>
      <c r="C58" s="11" t="s">
        <v>204</v>
      </c>
      <c r="D58" s="4">
        <v>138414</v>
      </c>
      <c r="E58" s="5">
        <v>359.6</v>
      </c>
      <c r="F58" s="42">
        <v>1.01E-2</v>
      </c>
    </row>
    <row r="59" spans="1:6" x14ac:dyDescent="0.25">
      <c r="A59" s="41" t="s">
        <v>637</v>
      </c>
      <c r="B59" s="11" t="s">
        <v>638</v>
      </c>
      <c r="C59" s="11" t="s">
        <v>587</v>
      </c>
      <c r="D59" s="4">
        <v>25035</v>
      </c>
      <c r="E59" s="5">
        <v>340.28</v>
      </c>
      <c r="F59" s="42">
        <v>9.4999999999999998E-3</v>
      </c>
    </row>
    <row r="60" spans="1:6" x14ac:dyDescent="0.25">
      <c r="A60" s="41" t="s">
        <v>674</v>
      </c>
      <c r="B60" s="11" t="s">
        <v>675</v>
      </c>
      <c r="C60" s="11" t="s">
        <v>653</v>
      </c>
      <c r="D60" s="4">
        <v>494907</v>
      </c>
      <c r="E60" s="5">
        <v>330.85</v>
      </c>
      <c r="F60" s="42">
        <v>9.2999999999999992E-3</v>
      </c>
    </row>
    <row r="61" spans="1:6" x14ac:dyDescent="0.25">
      <c r="A61" s="41" t="s">
        <v>763</v>
      </c>
      <c r="B61" s="11" t="s">
        <v>764</v>
      </c>
      <c r="C61" s="11" t="s">
        <v>277</v>
      </c>
      <c r="D61" s="4">
        <v>56212</v>
      </c>
      <c r="E61" s="5">
        <v>324.99</v>
      </c>
      <c r="F61" s="42">
        <v>9.1000000000000004E-3</v>
      </c>
    </row>
    <row r="62" spans="1:6" x14ac:dyDescent="0.25">
      <c r="A62" s="41" t="s">
        <v>765</v>
      </c>
      <c r="B62" s="11" t="s">
        <v>766</v>
      </c>
      <c r="C62" s="11" t="s">
        <v>335</v>
      </c>
      <c r="D62" s="4">
        <v>60539</v>
      </c>
      <c r="E62" s="5">
        <v>320.39999999999998</v>
      </c>
      <c r="F62" s="42">
        <v>8.9999999999999993E-3</v>
      </c>
    </row>
    <row r="63" spans="1:6" x14ac:dyDescent="0.25">
      <c r="A63" s="41" t="s">
        <v>767</v>
      </c>
      <c r="B63" s="11" t="s">
        <v>768</v>
      </c>
      <c r="C63" s="11" t="s">
        <v>568</v>
      </c>
      <c r="D63" s="4">
        <v>6521</v>
      </c>
      <c r="E63" s="5">
        <v>318.76</v>
      </c>
      <c r="F63" s="42">
        <v>8.8999999999999999E-3</v>
      </c>
    </row>
    <row r="64" spans="1:6" x14ac:dyDescent="0.25">
      <c r="A64" s="41" t="s">
        <v>664</v>
      </c>
      <c r="B64" s="11" t="s">
        <v>665</v>
      </c>
      <c r="C64" s="11" t="s">
        <v>277</v>
      </c>
      <c r="D64" s="4">
        <v>24594</v>
      </c>
      <c r="E64" s="5">
        <v>284.87</v>
      </c>
      <c r="F64" s="42">
        <v>8.0000000000000002E-3</v>
      </c>
    </row>
    <row r="65" spans="1:6" x14ac:dyDescent="0.25">
      <c r="A65" s="41" t="s">
        <v>769</v>
      </c>
      <c r="B65" s="11" t="s">
        <v>770</v>
      </c>
      <c r="C65" s="11" t="s">
        <v>349</v>
      </c>
      <c r="D65" s="4">
        <v>42220</v>
      </c>
      <c r="E65" s="5">
        <v>278.10000000000002</v>
      </c>
      <c r="F65" s="42">
        <v>7.7999999999999996E-3</v>
      </c>
    </row>
    <row r="66" spans="1:6" x14ac:dyDescent="0.25">
      <c r="A66" s="41" t="s">
        <v>678</v>
      </c>
      <c r="B66" s="11" t="s">
        <v>679</v>
      </c>
      <c r="C66" s="11" t="s">
        <v>210</v>
      </c>
      <c r="D66" s="4">
        <v>96067</v>
      </c>
      <c r="E66" s="5">
        <v>236.42</v>
      </c>
      <c r="F66" s="42">
        <v>6.6E-3</v>
      </c>
    </row>
    <row r="67" spans="1:6" x14ac:dyDescent="0.25">
      <c r="A67" s="41" t="s">
        <v>771</v>
      </c>
      <c r="B67" s="11" t="s">
        <v>772</v>
      </c>
      <c r="C67" s="11" t="s">
        <v>229</v>
      </c>
      <c r="D67" s="4">
        <v>35721</v>
      </c>
      <c r="E67" s="5">
        <v>231.42</v>
      </c>
      <c r="F67" s="42">
        <v>6.4999999999999997E-3</v>
      </c>
    </row>
    <row r="68" spans="1:6" x14ac:dyDescent="0.25">
      <c r="A68" s="41" t="s">
        <v>698</v>
      </c>
      <c r="B68" s="11" t="s">
        <v>699</v>
      </c>
      <c r="C68" s="11" t="s">
        <v>277</v>
      </c>
      <c r="D68" s="4">
        <v>226195</v>
      </c>
      <c r="E68" s="5">
        <v>215.45</v>
      </c>
      <c r="F68" s="42">
        <v>6.0000000000000001E-3</v>
      </c>
    </row>
    <row r="69" spans="1:6" x14ac:dyDescent="0.25">
      <c r="A69" s="41" t="s">
        <v>773</v>
      </c>
      <c r="B69" s="11" t="s">
        <v>774</v>
      </c>
      <c r="C69" s="11" t="s">
        <v>261</v>
      </c>
      <c r="D69" s="4">
        <v>49711</v>
      </c>
      <c r="E69" s="5">
        <v>209.41</v>
      </c>
      <c r="F69" s="42">
        <v>5.8999999999999999E-3</v>
      </c>
    </row>
    <row r="70" spans="1:6" x14ac:dyDescent="0.25">
      <c r="A70" s="41" t="s">
        <v>707</v>
      </c>
      <c r="B70" s="11" t="s">
        <v>708</v>
      </c>
      <c r="C70" s="11" t="s">
        <v>235</v>
      </c>
      <c r="D70" s="4">
        <v>63217</v>
      </c>
      <c r="E70" s="5">
        <v>209.25</v>
      </c>
      <c r="F70" s="42">
        <v>5.8999999999999999E-3</v>
      </c>
    </row>
    <row r="71" spans="1:6" x14ac:dyDescent="0.25">
      <c r="A71" s="41" t="s">
        <v>775</v>
      </c>
      <c r="B71" s="11" t="s">
        <v>776</v>
      </c>
      <c r="C71" s="11" t="s">
        <v>568</v>
      </c>
      <c r="D71" s="4">
        <v>101987</v>
      </c>
      <c r="E71" s="5">
        <v>207.19</v>
      </c>
      <c r="F71" s="42">
        <v>5.7999999999999996E-3</v>
      </c>
    </row>
    <row r="72" spans="1:6" x14ac:dyDescent="0.25">
      <c r="A72" s="41" t="s">
        <v>566</v>
      </c>
      <c r="B72" s="11" t="s">
        <v>567</v>
      </c>
      <c r="C72" s="11" t="s">
        <v>568</v>
      </c>
      <c r="D72" s="4">
        <v>11337</v>
      </c>
      <c r="E72" s="5">
        <v>203.33</v>
      </c>
      <c r="F72" s="42">
        <v>5.7000000000000002E-3</v>
      </c>
    </row>
    <row r="73" spans="1:6" x14ac:dyDescent="0.25">
      <c r="A73" s="41" t="s">
        <v>777</v>
      </c>
      <c r="B73" s="11" t="s">
        <v>778</v>
      </c>
      <c r="C73" s="11" t="s">
        <v>544</v>
      </c>
      <c r="D73" s="4">
        <v>29817</v>
      </c>
      <c r="E73" s="5">
        <v>202.9</v>
      </c>
      <c r="F73" s="42">
        <v>5.7000000000000002E-3</v>
      </c>
    </row>
    <row r="74" spans="1:6" x14ac:dyDescent="0.25">
      <c r="A74" s="41" t="s">
        <v>672</v>
      </c>
      <c r="B74" s="11" t="s">
        <v>673</v>
      </c>
      <c r="C74" s="11" t="s">
        <v>335</v>
      </c>
      <c r="D74" s="4">
        <v>12425</v>
      </c>
      <c r="E74" s="5">
        <v>197.56</v>
      </c>
      <c r="F74" s="42">
        <v>5.4999999999999997E-3</v>
      </c>
    </row>
    <row r="75" spans="1:6" x14ac:dyDescent="0.25">
      <c r="A75" s="41" t="s">
        <v>779</v>
      </c>
      <c r="B75" s="11" t="s">
        <v>780</v>
      </c>
      <c r="C75" s="11" t="s">
        <v>653</v>
      </c>
      <c r="D75" s="4">
        <v>125921</v>
      </c>
      <c r="E75" s="5">
        <v>134.22999999999999</v>
      </c>
      <c r="F75" s="42">
        <v>3.8E-3</v>
      </c>
    </row>
    <row r="76" spans="1:6" x14ac:dyDescent="0.25">
      <c r="A76" s="43" t="s">
        <v>100</v>
      </c>
      <c r="B76" s="12"/>
      <c r="C76" s="12"/>
      <c r="D76" s="6"/>
      <c r="E76" s="14">
        <v>33113.17</v>
      </c>
      <c r="F76" s="45">
        <v>0.9294</v>
      </c>
    </row>
    <row r="77" spans="1:6" x14ac:dyDescent="0.25">
      <c r="A77" s="43" t="s">
        <v>360</v>
      </c>
      <c r="B77" s="11"/>
      <c r="C77" s="11"/>
      <c r="D77" s="4"/>
      <c r="E77" s="5"/>
      <c r="F77" s="42"/>
    </row>
    <row r="78" spans="1:6" x14ac:dyDescent="0.25">
      <c r="A78" s="43" t="s">
        <v>100</v>
      </c>
      <c r="B78" s="11"/>
      <c r="C78" s="11"/>
      <c r="D78" s="4"/>
      <c r="E78" s="15" t="s">
        <v>65</v>
      </c>
      <c r="F78" s="62" t="s">
        <v>65</v>
      </c>
    </row>
    <row r="79" spans="1:6" x14ac:dyDescent="0.25">
      <c r="A79" s="46" t="s">
        <v>109</v>
      </c>
      <c r="B79" s="47"/>
      <c r="C79" s="47"/>
      <c r="D79" s="48"/>
      <c r="E79" s="9">
        <v>33113.17</v>
      </c>
      <c r="F79" s="51">
        <v>0.9294</v>
      </c>
    </row>
    <row r="80" spans="1:6" x14ac:dyDescent="0.25">
      <c r="A80" s="41"/>
      <c r="B80" s="11"/>
      <c r="C80" s="11"/>
      <c r="D80" s="4"/>
      <c r="E80" s="5"/>
      <c r="F80" s="42"/>
    </row>
    <row r="81" spans="1:6" x14ac:dyDescent="0.25">
      <c r="A81" s="43" t="s">
        <v>443</v>
      </c>
      <c r="B81" s="12"/>
      <c r="C81" s="12"/>
      <c r="D81" s="6"/>
      <c r="E81" s="7"/>
      <c r="F81" s="44"/>
    </row>
    <row r="82" spans="1:6" x14ac:dyDescent="0.25">
      <c r="A82" s="43" t="s">
        <v>444</v>
      </c>
      <c r="B82" s="12"/>
      <c r="C82" s="12"/>
      <c r="D82" s="6"/>
      <c r="E82" s="7"/>
      <c r="F82" s="44"/>
    </row>
    <row r="83" spans="1:6" x14ac:dyDescent="0.25">
      <c r="A83" s="41" t="s">
        <v>781</v>
      </c>
      <c r="B83" s="11"/>
      <c r="C83" s="11" t="s">
        <v>636</v>
      </c>
      <c r="D83" s="4">
        <v>20000000</v>
      </c>
      <c r="E83" s="5">
        <v>200</v>
      </c>
      <c r="F83" s="42">
        <v>5.5999999999999999E-3</v>
      </c>
    </row>
    <row r="84" spans="1:6" x14ac:dyDescent="0.25">
      <c r="A84" s="41" t="s">
        <v>782</v>
      </c>
      <c r="B84" s="11"/>
      <c r="C84" s="11" t="s">
        <v>477</v>
      </c>
      <c r="D84" s="4">
        <v>10000000</v>
      </c>
      <c r="E84" s="5">
        <v>100</v>
      </c>
      <c r="F84" s="42">
        <v>2.8E-3</v>
      </c>
    </row>
    <row r="85" spans="1:6" x14ac:dyDescent="0.25">
      <c r="A85" s="41" t="s">
        <v>783</v>
      </c>
      <c r="B85" s="11"/>
      <c r="C85" s="11" t="s">
        <v>613</v>
      </c>
      <c r="D85" s="4">
        <v>10000000</v>
      </c>
      <c r="E85" s="5">
        <v>100</v>
      </c>
      <c r="F85" s="42">
        <v>2.8E-3</v>
      </c>
    </row>
    <row r="86" spans="1:6" x14ac:dyDescent="0.25">
      <c r="A86" s="43" t="s">
        <v>100</v>
      </c>
      <c r="B86" s="12"/>
      <c r="C86" s="12"/>
      <c r="D86" s="6"/>
      <c r="E86" s="14">
        <v>400</v>
      </c>
      <c r="F86" s="45">
        <v>1.12E-2</v>
      </c>
    </row>
    <row r="87" spans="1:6" x14ac:dyDescent="0.25">
      <c r="A87" s="46" t="s">
        <v>109</v>
      </c>
      <c r="B87" s="47"/>
      <c r="C87" s="47"/>
      <c r="D87" s="48"/>
      <c r="E87" s="9">
        <v>400</v>
      </c>
      <c r="F87" s="51">
        <v>1.12E-2</v>
      </c>
    </row>
    <row r="88" spans="1:6" x14ac:dyDescent="0.25">
      <c r="A88" s="41"/>
      <c r="B88" s="11"/>
      <c r="C88" s="11"/>
      <c r="D88" s="4"/>
      <c r="E88" s="5"/>
      <c r="F88" s="42"/>
    </row>
    <row r="89" spans="1:6" x14ac:dyDescent="0.25">
      <c r="A89" s="41"/>
      <c r="B89" s="11"/>
      <c r="C89" s="11"/>
      <c r="D89" s="4"/>
      <c r="E89" s="5"/>
      <c r="F89" s="42"/>
    </row>
    <row r="90" spans="1:6" x14ac:dyDescent="0.25">
      <c r="A90" s="43" t="s">
        <v>110</v>
      </c>
      <c r="B90" s="11"/>
      <c r="C90" s="11"/>
      <c r="D90" s="4"/>
      <c r="E90" s="5"/>
      <c r="F90" s="42"/>
    </row>
    <row r="91" spans="1:6" x14ac:dyDescent="0.25">
      <c r="A91" s="41" t="s">
        <v>111</v>
      </c>
      <c r="B91" s="11"/>
      <c r="C91" s="11"/>
      <c r="D91" s="4"/>
      <c r="E91" s="5">
        <v>1919.07</v>
      </c>
      <c r="F91" s="42">
        <v>5.3800000000000001E-2</v>
      </c>
    </row>
    <row r="92" spans="1:6" x14ac:dyDescent="0.25">
      <c r="A92" s="43" t="s">
        <v>100</v>
      </c>
      <c r="B92" s="12"/>
      <c r="C92" s="12"/>
      <c r="D92" s="6"/>
      <c r="E92" s="14">
        <v>1919.07</v>
      </c>
      <c r="F92" s="45">
        <v>5.3800000000000001E-2</v>
      </c>
    </row>
    <row r="93" spans="1:6" x14ac:dyDescent="0.25">
      <c r="A93" s="41"/>
      <c r="B93" s="11"/>
      <c r="C93" s="11"/>
      <c r="D93" s="4"/>
      <c r="E93" s="5"/>
      <c r="F93" s="42"/>
    </row>
    <row r="94" spans="1:6" x14ac:dyDescent="0.25">
      <c r="A94" s="46" t="s">
        <v>109</v>
      </c>
      <c r="B94" s="47"/>
      <c r="C94" s="47"/>
      <c r="D94" s="48"/>
      <c r="E94" s="14">
        <v>1919.07</v>
      </c>
      <c r="F94" s="45">
        <v>5.3800000000000001E-2</v>
      </c>
    </row>
    <row r="95" spans="1:6" x14ac:dyDescent="0.25">
      <c r="A95" s="41" t="s">
        <v>112</v>
      </c>
      <c r="B95" s="11"/>
      <c r="C95" s="11"/>
      <c r="D95" s="4"/>
      <c r="E95" s="5">
        <v>205.88</v>
      </c>
      <c r="F95" s="42">
        <v>5.5999999999999999E-3</v>
      </c>
    </row>
    <row r="96" spans="1:6" x14ac:dyDescent="0.25">
      <c r="A96" s="50" t="s">
        <v>113</v>
      </c>
      <c r="B96" s="13"/>
      <c r="C96" s="13"/>
      <c r="D96" s="8"/>
      <c r="E96" s="9">
        <v>35638.120000000003</v>
      </c>
      <c r="F96" s="51">
        <v>1</v>
      </c>
    </row>
    <row r="97" spans="1:6" x14ac:dyDescent="0.25">
      <c r="A97" s="23"/>
      <c r="B97" s="32"/>
      <c r="C97" s="32"/>
      <c r="D97" s="32"/>
      <c r="E97" s="32"/>
      <c r="F97" s="33"/>
    </row>
    <row r="98" spans="1:6" x14ac:dyDescent="0.25">
      <c r="A98" s="23"/>
      <c r="B98" s="32"/>
      <c r="C98" s="32"/>
      <c r="D98" s="32"/>
      <c r="E98" s="32"/>
      <c r="F98" s="33"/>
    </row>
    <row r="99" spans="1:6" x14ac:dyDescent="0.25">
      <c r="A99" s="23"/>
      <c r="B99" s="32"/>
      <c r="C99" s="32"/>
      <c r="D99" s="32"/>
      <c r="E99" s="32"/>
      <c r="F99" s="33"/>
    </row>
    <row r="100" spans="1:6" x14ac:dyDescent="0.25">
      <c r="A100" s="52" t="s">
        <v>1016</v>
      </c>
      <c r="B100" s="32"/>
      <c r="C100" s="32"/>
      <c r="D100" s="32"/>
      <c r="E100" s="32"/>
      <c r="F100" s="33"/>
    </row>
    <row r="101" spans="1:6" x14ac:dyDescent="0.25">
      <c r="A101" s="22" t="s">
        <v>1017</v>
      </c>
      <c r="B101" s="53" t="s">
        <v>65</v>
      </c>
      <c r="C101" s="54"/>
      <c r="D101" s="54"/>
      <c r="E101" s="32"/>
      <c r="F101" s="33"/>
    </row>
    <row r="102" spans="1:6" x14ac:dyDescent="0.25">
      <c r="A102" s="27" t="s">
        <v>1018</v>
      </c>
      <c r="B102" s="54"/>
      <c r="C102" s="54"/>
      <c r="D102" s="54"/>
      <c r="E102" s="32"/>
      <c r="F102" s="33"/>
    </row>
    <row r="103" spans="1:6" x14ac:dyDescent="0.25">
      <c r="A103" s="27" t="s">
        <v>1019</v>
      </c>
      <c r="B103" s="54" t="s">
        <v>1020</v>
      </c>
      <c r="C103" s="54" t="s">
        <v>1020</v>
      </c>
      <c r="D103" s="54"/>
      <c r="E103" s="32"/>
      <c r="F103" s="33"/>
    </row>
    <row r="104" spans="1:6" x14ac:dyDescent="0.25">
      <c r="A104" s="27"/>
      <c r="B104" s="55">
        <v>43616</v>
      </c>
      <c r="C104" s="55">
        <v>43644</v>
      </c>
      <c r="D104" s="54"/>
      <c r="E104" s="32"/>
      <c r="F104" s="33"/>
    </row>
    <row r="105" spans="1:6" x14ac:dyDescent="0.25">
      <c r="A105" s="27" t="s">
        <v>1024</v>
      </c>
      <c r="B105" s="54">
        <v>11.535</v>
      </c>
      <c r="C105" s="54">
        <v>11.106999999999999</v>
      </c>
      <c r="D105" s="54"/>
      <c r="E105" s="32"/>
      <c r="F105" s="33"/>
    </row>
    <row r="106" spans="1:6" x14ac:dyDescent="0.25">
      <c r="A106" s="27" t="s">
        <v>1025</v>
      </c>
      <c r="B106" s="54">
        <v>11.535</v>
      </c>
      <c r="C106" s="54">
        <v>11.106999999999999</v>
      </c>
      <c r="D106" s="54"/>
      <c r="E106" s="32"/>
      <c r="F106" s="33"/>
    </row>
    <row r="107" spans="1:6" x14ac:dyDescent="0.25">
      <c r="A107" s="27" t="s">
        <v>1043</v>
      </c>
      <c r="B107" s="54">
        <v>11.481999999999999</v>
      </c>
      <c r="C107" s="54">
        <v>11.045</v>
      </c>
      <c r="D107" s="54"/>
      <c r="E107" s="32"/>
      <c r="F107" s="33"/>
    </row>
    <row r="108" spans="1:6" x14ac:dyDescent="0.25">
      <c r="A108" s="27" t="s">
        <v>1045</v>
      </c>
      <c r="B108" s="54">
        <v>11.481999999999999</v>
      </c>
      <c r="C108" s="54">
        <v>11.045</v>
      </c>
      <c r="D108" s="54"/>
      <c r="E108" s="32"/>
      <c r="F108" s="33"/>
    </row>
    <row r="109" spans="1:6" x14ac:dyDescent="0.25">
      <c r="A109" s="27"/>
      <c r="B109" s="54"/>
      <c r="C109" s="54"/>
      <c r="D109" s="54"/>
      <c r="E109" s="32"/>
      <c r="F109" s="33"/>
    </row>
    <row r="110" spans="1:6" x14ac:dyDescent="0.25">
      <c r="A110" s="27" t="s">
        <v>1035</v>
      </c>
      <c r="B110" s="53" t="s">
        <v>65</v>
      </c>
      <c r="C110" s="54"/>
      <c r="D110" s="54"/>
      <c r="E110" s="32"/>
      <c r="F110" s="33"/>
    </row>
    <row r="111" spans="1:6" x14ac:dyDescent="0.25">
      <c r="A111" s="27" t="s">
        <v>1036</v>
      </c>
      <c r="B111" s="53" t="s">
        <v>65</v>
      </c>
      <c r="C111" s="54"/>
      <c r="D111" s="54"/>
      <c r="E111" s="32"/>
      <c r="F111" s="33"/>
    </row>
    <row r="112" spans="1:6" ht="15.6" customHeight="1" x14ac:dyDescent="0.25">
      <c r="A112" s="22" t="s">
        <v>1037</v>
      </c>
      <c r="B112" s="53" t="s">
        <v>65</v>
      </c>
      <c r="C112" s="54"/>
      <c r="D112" s="54"/>
      <c r="E112" s="32"/>
      <c r="F112" s="33"/>
    </row>
    <row r="113" spans="1:6" x14ac:dyDescent="0.25">
      <c r="A113" s="22" t="s">
        <v>1038</v>
      </c>
      <c r="B113" s="53" t="s">
        <v>65</v>
      </c>
      <c r="C113" s="54"/>
      <c r="D113" s="54"/>
      <c r="E113" s="32"/>
      <c r="F113" s="33"/>
    </row>
    <row r="114" spans="1:6" x14ac:dyDescent="0.25">
      <c r="A114" s="28" t="s">
        <v>1108</v>
      </c>
      <c r="B114" s="56">
        <v>0.3</v>
      </c>
      <c r="C114" s="54"/>
      <c r="D114" s="54"/>
      <c r="E114" s="32"/>
      <c r="F114" s="33"/>
    </row>
    <row r="115" spans="1:6" ht="30" x14ac:dyDescent="0.25">
      <c r="A115" s="26" t="s">
        <v>1106</v>
      </c>
      <c r="B115" s="53" t="s">
        <v>65</v>
      </c>
      <c r="C115" s="54"/>
      <c r="D115" s="54"/>
      <c r="E115" s="32"/>
      <c r="F115" s="33"/>
    </row>
    <row r="116" spans="1:6" ht="30.75" thickBot="1" x14ac:dyDescent="0.3">
      <c r="A116" s="24" t="s">
        <v>1107</v>
      </c>
      <c r="B116" s="69" t="s">
        <v>65</v>
      </c>
      <c r="C116" s="61"/>
      <c r="D116" s="61"/>
      <c r="E116" s="58"/>
      <c r="F116" s="59"/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6"/>
  <sheetViews>
    <sheetView showGridLines="0" workbookViewId="0">
      <pane ySplit="4" topLeftCell="A5" activePane="bottomLeft" state="frozen"/>
      <selection activeCell="H1" sqref="H1"/>
      <selection pane="bottomLeft" activeCell="A5" sqref="A5"/>
    </sheetView>
  </sheetViews>
  <sheetFormatPr defaultRowHeight="15" x14ac:dyDescent="0.25"/>
  <cols>
    <col min="1" max="1" width="73.85546875" customWidth="1"/>
    <col min="2" max="2" width="15.85546875" customWidth="1"/>
    <col min="3" max="3" width="26.85546875" customWidth="1"/>
    <col min="4" max="4" width="15.42578125" customWidth="1"/>
    <col min="5" max="5" width="16.5703125" customWidth="1"/>
    <col min="6" max="6" width="15.42578125" customWidth="1"/>
    <col min="12" max="12" width="66.42578125" bestFit="1" customWidth="1"/>
    <col min="13" max="13" width="10" bestFit="1" customWidth="1"/>
    <col min="14" max="14" width="9.85546875" bestFit="1" customWidth="1"/>
    <col min="15" max="15" width="14.42578125" bestFit="1" customWidth="1"/>
    <col min="16" max="16" width="11.5703125" bestFit="1" customWidth="1"/>
  </cols>
  <sheetData>
    <row r="1" spans="1:8" ht="36.75" customHeight="1" x14ac:dyDescent="0.25">
      <c r="A1" s="86" t="s">
        <v>32</v>
      </c>
      <c r="B1" s="87"/>
      <c r="C1" s="87"/>
      <c r="D1" s="87"/>
      <c r="E1" s="87"/>
      <c r="F1" s="88"/>
      <c r="H1" s="20" t="str">
        <f>HYPERLINK("[Portfolio Monthly 30062019.xlsx]Index!A1","Index")</f>
        <v>Index</v>
      </c>
    </row>
    <row r="2" spans="1:8" ht="19.5" customHeight="1" x14ac:dyDescent="0.25">
      <c r="A2" s="89" t="s">
        <v>33</v>
      </c>
      <c r="B2" s="90"/>
      <c r="C2" s="90"/>
      <c r="D2" s="90"/>
      <c r="E2" s="90"/>
      <c r="F2" s="91"/>
    </row>
    <row r="3" spans="1:8" x14ac:dyDescent="0.25">
      <c r="A3" s="23"/>
      <c r="B3" s="32"/>
      <c r="C3" s="32"/>
      <c r="D3" s="32"/>
      <c r="E3" s="32"/>
      <c r="F3" s="33"/>
    </row>
    <row r="4" spans="1:8" ht="48" customHeight="1" x14ac:dyDescent="0.25">
      <c r="A4" s="34" t="s">
        <v>0</v>
      </c>
      <c r="B4" s="35" t="s">
        <v>1</v>
      </c>
      <c r="C4" s="35" t="s">
        <v>5</v>
      </c>
      <c r="D4" s="36" t="s">
        <v>2</v>
      </c>
      <c r="E4" s="37" t="s">
        <v>4</v>
      </c>
      <c r="F4" s="38" t="s">
        <v>3</v>
      </c>
    </row>
    <row r="5" spans="1:8" x14ac:dyDescent="0.25">
      <c r="A5" s="39"/>
      <c r="B5" s="10"/>
      <c r="C5" s="10"/>
      <c r="D5" s="2"/>
      <c r="E5" s="3"/>
      <c r="F5" s="40"/>
    </row>
    <row r="6" spans="1:8" x14ac:dyDescent="0.25">
      <c r="A6" s="43" t="s">
        <v>64</v>
      </c>
      <c r="B6" s="11"/>
      <c r="C6" s="11"/>
      <c r="D6" s="4"/>
      <c r="E6" s="5"/>
      <c r="F6" s="42"/>
    </row>
    <row r="7" spans="1:8" x14ac:dyDescent="0.25">
      <c r="A7" s="43" t="s">
        <v>195</v>
      </c>
      <c r="B7" s="11"/>
      <c r="C7" s="11"/>
      <c r="D7" s="4"/>
      <c r="E7" s="5"/>
      <c r="F7" s="42"/>
    </row>
    <row r="8" spans="1:8" x14ac:dyDescent="0.25">
      <c r="A8" s="41" t="s">
        <v>199</v>
      </c>
      <c r="B8" s="11" t="s">
        <v>200</v>
      </c>
      <c r="C8" s="11" t="s">
        <v>201</v>
      </c>
      <c r="D8" s="4">
        <v>36970</v>
      </c>
      <c r="E8" s="5">
        <v>810.42</v>
      </c>
      <c r="F8" s="42">
        <v>6.54E-2</v>
      </c>
    </row>
    <row r="9" spans="1:8" x14ac:dyDescent="0.25">
      <c r="A9" s="41" t="s">
        <v>233</v>
      </c>
      <c r="B9" s="11" t="s">
        <v>234</v>
      </c>
      <c r="C9" s="11" t="s">
        <v>235</v>
      </c>
      <c r="D9" s="4">
        <v>425600</v>
      </c>
      <c r="E9" s="5">
        <v>802.47</v>
      </c>
      <c r="F9" s="42">
        <v>6.4699999999999994E-2</v>
      </c>
    </row>
    <row r="10" spans="1:8" x14ac:dyDescent="0.25">
      <c r="A10" s="41" t="s">
        <v>219</v>
      </c>
      <c r="B10" s="11" t="s">
        <v>220</v>
      </c>
      <c r="C10" s="11" t="s">
        <v>204</v>
      </c>
      <c r="D10" s="4">
        <v>214362</v>
      </c>
      <c r="E10" s="5">
        <v>774.38</v>
      </c>
      <c r="F10" s="42">
        <v>6.2399999999999997E-2</v>
      </c>
    </row>
    <row r="11" spans="1:8" x14ac:dyDescent="0.25">
      <c r="A11" s="41" t="s">
        <v>238</v>
      </c>
      <c r="B11" s="11" t="s">
        <v>239</v>
      </c>
      <c r="C11" s="11" t="s">
        <v>240</v>
      </c>
      <c r="D11" s="4">
        <v>1460000</v>
      </c>
      <c r="E11" s="5">
        <v>749.71</v>
      </c>
      <c r="F11" s="42">
        <v>6.0499999999999998E-2</v>
      </c>
    </row>
    <row r="12" spans="1:8" x14ac:dyDescent="0.25">
      <c r="A12" s="41" t="s">
        <v>338</v>
      </c>
      <c r="B12" s="11" t="s">
        <v>339</v>
      </c>
      <c r="C12" s="11" t="s">
        <v>340</v>
      </c>
      <c r="D12" s="4">
        <v>85000</v>
      </c>
      <c r="E12" s="5">
        <v>429.17</v>
      </c>
      <c r="F12" s="42">
        <v>3.4599999999999999E-2</v>
      </c>
    </row>
    <row r="13" spans="1:8" x14ac:dyDescent="0.25">
      <c r="A13" s="41" t="s">
        <v>202</v>
      </c>
      <c r="B13" s="11" t="s">
        <v>203</v>
      </c>
      <c r="C13" s="11" t="s">
        <v>204</v>
      </c>
      <c r="D13" s="4">
        <v>12039</v>
      </c>
      <c r="E13" s="5">
        <v>294.2</v>
      </c>
      <c r="F13" s="42">
        <v>2.3699999999999999E-2</v>
      </c>
    </row>
    <row r="14" spans="1:8" x14ac:dyDescent="0.25">
      <c r="A14" s="41" t="s">
        <v>262</v>
      </c>
      <c r="B14" s="11" t="s">
        <v>263</v>
      </c>
      <c r="C14" s="11" t="s">
        <v>264</v>
      </c>
      <c r="D14" s="4">
        <v>155370</v>
      </c>
      <c r="E14" s="5">
        <v>270.89</v>
      </c>
      <c r="F14" s="42">
        <v>2.18E-2</v>
      </c>
    </row>
    <row r="15" spans="1:8" x14ac:dyDescent="0.25">
      <c r="A15" s="41" t="s">
        <v>246</v>
      </c>
      <c r="B15" s="11" t="s">
        <v>247</v>
      </c>
      <c r="C15" s="11" t="s">
        <v>201</v>
      </c>
      <c r="D15" s="4">
        <v>6120</v>
      </c>
      <c r="E15" s="5">
        <v>225.28</v>
      </c>
      <c r="F15" s="42">
        <v>1.8200000000000001E-2</v>
      </c>
    </row>
    <row r="16" spans="1:8" x14ac:dyDescent="0.25">
      <c r="A16" s="41" t="s">
        <v>211</v>
      </c>
      <c r="B16" s="11" t="s">
        <v>212</v>
      </c>
      <c r="C16" s="11" t="s">
        <v>213</v>
      </c>
      <c r="D16" s="4">
        <v>9223</v>
      </c>
      <c r="E16" s="5">
        <v>205.41</v>
      </c>
      <c r="F16" s="42">
        <v>1.66E-2</v>
      </c>
    </row>
    <row r="17" spans="1:6" x14ac:dyDescent="0.25">
      <c r="A17" s="41" t="s">
        <v>336</v>
      </c>
      <c r="B17" s="11" t="s">
        <v>337</v>
      </c>
      <c r="C17" s="11" t="s">
        <v>204</v>
      </c>
      <c r="D17" s="4">
        <v>46928</v>
      </c>
      <c r="E17" s="5">
        <v>205.12</v>
      </c>
      <c r="F17" s="42">
        <v>1.6500000000000001E-2</v>
      </c>
    </row>
    <row r="18" spans="1:6" x14ac:dyDescent="0.25">
      <c r="A18" s="41" t="s">
        <v>208</v>
      </c>
      <c r="B18" s="11" t="s">
        <v>209</v>
      </c>
      <c r="C18" s="11" t="s">
        <v>210</v>
      </c>
      <c r="D18" s="4">
        <v>11098</v>
      </c>
      <c r="E18" s="5">
        <v>172.37</v>
      </c>
      <c r="F18" s="42">
        <v>1.3899999999999999E-2</v>
      </c>
    </row>
    <row r="19" spans="1:6" x14ac:dyDescent="0.25">
      <c r="A19" s="41" t="s">
        <v>221</v>
      </c>
      <c r="B19" s="11" t="s">
        <v>222</v>
      </c>
      <c r="C19" s="11" t="s">
        <v>223</v>
      </c>
      <c r="D19" s="4">
        <v>46275</v>
      </c>
      <c r="E19" s="5">
        <v>160.41</v>
      </c>
      <c r="F19" s="42">
        <v>1.29E-2</v>
      </c>
    </row>
    <row r="20" spans="1:6" x14ac:dyDescent="0.25">
      <c r="A20" s="41" t="s">
        <v>521</v>
      </c>
      <c r="B20" s="11" t="s">
        <v>522</v>
      </c>
      <c r="C20" s="11" t="s">
        <v>207</v>
      </c>
      <c r="D20" s="4">
        <v>1838</v>
      </c>
      <c r="E20" s="5">
        <v>141.35</v>
      </c>
      <c r="F20" s="42">
        <v>1.14E-2</v>
      </c>
    </row>
    <row r="21" spans="1:6" x14ac:dyDescent="0.25">
      <c r="A21" s="41" t="s">
        <v>267</v>
      </c>
      <c r="B21" s="11" t="s">
        <v>268</v>
      </c>
      <c r="C21" s="11" t="s">
        <v>213</v>
      </c>
      <c r="D21" s="4">
        <v>13258</v>
      </c>
      <c r="E21" s="5">
        <v>141.15</v>
      </c>
      <c r="F21" s="42">
        <v>1.14E-2</v>
      </c>
    </row>
    <row r="22" spans="1:6" x14ac:dyDescent="0.25">
      <c r="A22" s="41" t="s">
        <v>196</v>
      </c>
      <c r="B22" s="11" t="s">
        <v>197</v>
      </c>
      <c r="C22" s="11" t="s">
        <v>198</v>
      </c>
      <c r="D22" s="4">
        <v>10782</v>
      </c>
      <c r="E22" s="5">
        <v>135.11000000000001</v>
      </c>
      <c r="F22" s="42">
        <v>1.09E-2</v>
      </c>
    </row>
    <row r="23" spans="1:6" x14ac:dyDescent="0.25">
      <c r="A23" s="41" t="s">
        <v>523</v>
      </c>
      <c r="B23" s="11" t="s">
        <v>524</v>
      </c>
      <c r="C23" s="11" t="s">
        <v>213</v>
      </c>
      <c r="D23" s="4">
        <v>18097</v>
      </c>
      <c r="E23" s="5">
        <v>132.47</v>
      </c>
      <c r="F23" s="42">
        <v>1.0699999999999999E-2</v>
      </c>
    </row>
    <row r="24" spans="1:6" x14ac:dyDescent="0.25">
      <c r="A24" s="41" t="s">
        <v>205</v>
      </c>
      <c r="B24" s="11" t="s">
        <v>206</v>
      </c>
      <c r="C24" s="11" t="s">
        <v>207</v>
      </c>
      <c r="D24" s="4">
        <v>43530</v>
      </c>
      <c r="E24" s="5">
        <v>119.21</v>
      </c>
      <c r="F24" s="42">
        <v>9.5999999999999992E-3</v>
      </c>
    </row>
    <row r="25" spans="1:6" x14ac:dyDescent="0.25">
      <c r="A25" s="41" t="s">
        <v>525</v>
      </c>
      <c r="B25" s="11" t="s">
        <v>526</v>
      </c>
      <c r="C25" s="11" t="s">
        <v>204</v>
      </c>
      <c r="D25" s="4">
        <v>15739</v>
      </c>
      <c r="E25" s="5">
        <v>100.52</v>
      </c>
      <c r="F25" s="42">
        <v>8.0999999999999996E-3</v>
      </c>
    </row>
    <row r="26" spans="1:6" x14ac:dyDescent="0.25">
      <c r="A26" s="41" t="s">
        <v>527</v>
      </c>
      <c r="B26" s="11" t="s">
        <v>528</v>
      </c>
      <c r="C26" s="11" t="s">
        <v>201</v>
      </c>
      <c r="D26" s="4">
        <v>8981</v>
      </c>
      <c r="E26" s="5">
        <v>99.92</v>
      </c>
      <c r="F26" s="42">
        <v>8.0999999999999996E-3</v>
      </c>
    </row>
    <row r="27" spans="1:6" x14ac:dyDescent="0.25">
      <c r="A27" s="41" t="s">
        <v>252</v>
      </c>
      <c r="B27" s="11" t="s">
        <v>253</v>
      </c>
      <c r="C27" s="11" t="s">
        <v>254</v>
      </c>
      <c r="D27" s="4">
        <v>12070</v>
      </c>
      <c r="E27" s="5">
        <v>79.099999999999994</v>
      </c>
      <c r="F27" s="42">
        <v>6.4000000000000003E-3</v>
      </c>
    </row>
    <row r="28" spans="1:6" x14ac:dyDescent="0.25">
      <c r="A28" s="41" t="s">
        <v>557</v>
      </c>
      <c r="B28" s="11" t="s">
        <v>558</v>
      </c>
      <c r="C28" s="11" t="s">
        <v>213</v>
      </c>
      <c r="D28" s="4">
        <v>4259</v>
      </c>
      <c r="E28" s="5">
        <v>77.92</v>
      </c>
      <c r="F28" s="42">
        <v>6.3E-3</v>
      </c>
    </row>
    <row r="29" spans="1:6" x14ac:dyDescent="0.25">
      <c r="A29" s="41" t="s">
        <v>542</v>
      </c>
      <c r="B29" s="11" t="s">
        <v>543</v>
      </c>
      <c r="C29" s="11" t="s">
        <v>544</v>
      </c>
      <c r="D29" s="4">
        <v>34942</v>
      </c>
      <c r="E29" s="5">
        <v>75.25</v>
      </c>
      <c r="F29" s="42">
        <v>6.1000000000000004E-3</v>
      </c>
    </row>
    <row r="30" spans="1:6" x14ac:dyDescent="0.25">
      <c r="A30" s="41" t="s">
        <v>535</v>
      </c>
      <c r="B30" s="11" t="s">
        <v>536</v>
      </c>
      <c r="C30" s="11" t="s">
        <v>537</v>
      </c>
      <c r="D30" s="4">
        <v>4116</v>
      </c>
      <c r="E30" s="5">
        <v>73.180000000000007</v>
      </c>
      <c r="F30" s="42">
        <v>5.8999999999999999E-3</v>
      </c>
    </row>
    <row r="31" spans="1:6" x14ac:dyDescent="0.25">
      <c r="A31" s="41" t="s">
        <v>236</v>
      </c>
      <c r="B31" s="11" t="s">
        <v>237</v>
      </c>
      <c r="C31" s="11" t="s">
        <v>204</v>
      </c>
      <c r="D31" s="4">
        <v>8956</v>
      </c>
      <c r="E31" s="5">
        <v>72.41</v>
      </c>
      <c r="F31" s="42">
        <v>5.7999999999999996E-3</v>
      </c>
    </row>
    <row r="32" spans="1:6" x14ac:dyDescent="0.25">
      <c r="A32" s="41" t="s">
        <v>243</v>
      </c>
      <c r="B32" s="11" t="s">
        <v>244</v>
      </c>
      <c r="C32" s="11" t="s">
        <v>245</v>
      </c>
      <c r="D32" s="4">
        <v>48000</v>
      </c>
      <c r="E32" s="5">
        <v>72.239999999999995</v>
      </c>
      <c r="F32" s="42">
        <v>5.7999999999999996E-3</v>
      </c>
    </row>
    <row r="33" spans="1:6" x14ac:dyDescent="0.25">
      <c r="A33" s="41" t="s">
        <v>561</v>
      </c>
      <c r="B33" s="11" t="s">
        <v>562</v>
      </c>
      <c r="C33" s="11" t="s">
        <v>204</v>
      </c>
      <c r="D33" s="4">
        <v>4628</v>
      </c>
      <c r="E33" s="5">
        <v>68.36</v>
      </c>
      <c r="F33" s="42">
        <v>5.4999999999999997E-3</v>
      </c>
    </row>
    <row r="34" spans="1:6" x14ac:dyDescent="0.25">
      <c r="A34" s="41" t="s">
        <v>555</v>
      </c>
      <c r="B34" s="11" t="s">
        <v>556</v>
      </c>
      <c r="C34" s="11" t="s">
        <v>213</v>
      </c>
      <c r="D34" s="4">
        <v>6798</v>
      </c>
      <c r="E34" s="5">
        <v>68.260000000000005</v>
      </c>
      <c r="F34" s="42">
        <v>5.4999999999999997E-3</v>
      </c>
    </row>
    <row r="35" spans="1:6" x14ac:dyDescent="0.25">
      <c r="A35" s="41" t="s">
        <v>217</v>
      </c>
      <c r="B35" s="11" t="s">
        <v>218</v>
      </c>
      <c r="C35" s="11" t="s">
        <v>207</v>
      </c>
      <c r="D35" s="4">
        <v>3811</v>
      </c>
      <c r="E35" s="5">
        <v>68.13</v>
      </c>
      <c r="F35" s="42">
        <v>5.4999999999999997E-3</v>
      </c>
    </row>
    <row r="36" spans="1:6" x14ac:dyDescent="0.25">
      <c r="A36" s="41" t="s">
        <v>265</v>
      </c>
      <c r="B36" s="11" t="s">
        <v>266</v>
      </c>
      <c r="C36" s="11" t="s">
        <v>198</v>
      </c>
      <c r="D36" s="4">
        <v>17044</v>
      </c>
      <c r="E36" s="5">
        <v>66.89</v>
      </c>
      <c r="F36" s="42">
        <v>5.4000000000000003E-3</v>
      </c>
    </row>
    <row r="37" spans="1:6" x14ac:dyDescent="0.25">
      <c r="A37" s="41" t="s">
        <v>304</v>
      </c>
      <c r="B37" s="11" t="s">
        <v>305</v>
      </c>
      <c r="C37" s="11" t="s">
        <v>254</v>
      </c>
      <c r="D37" s="4">
        <v>1013</v>
      </c>
      <c r="E37" s="5">
        <v>66.2</v>
      </c>
      <c r="F37" s="42">
        <v>5.3E-3</v>
      </c>
    </row>
    <row r="38" spans="1:6" x14ac:dyDescent="0.25">
      <c r="A38" s="41" t="s">
        <v>517</v>
      </c>
      <c r="B38" s="11" t="s">
        <v>518</v>
      </c>
      <c r="C38" s="11" t="s">
        <v>213</v>
      </c>
      <c r="D38" s="4">
        <v>7118</v>
      </c>
      <c r="E38" s="5">
        <v>66.010000000000005</v>
      </c>
      <c r="F38" s="42">
        <v>5.3E-3</v>
      </c>
    </row>
    <row r="39" spans="1:6" x14ac:dyDescent="0.25">
      <c r="A39" s="41" t="s">
        <v>551</v>
      </c>
      <c r="B39" s="11" t="s">
        <v>552</v>
      </c>
      <c r="C39" s="11" t="s">
        <v>201</v>
      </c>
      <c r="D39" s="4">
        <v>48988</v>
      </c>
      <c r="E39" s="5">
        <v>65.739999999999995</v>
      </c>
      <c r="F39" s="42">
        <v>5.3E-3</v>
      </c>
    </row>
    <row r="40" spans="1:6" x14ac:dyDescent="0.25">
      <c r="A40" s="41" t="s">
        <v>519</v>
      </c>
      <c r="B40" s="11" t="s">
        <v>520</v>
      </c>
      <c r="C40" s="11" t="s">
        <v>201</v>
      </c>
      <c r="D40" s="4">
        <v>7279</v>
      </c>
      <c r="E40" s="5">
        <v>64.97</v>
      </c>
      <c r="F40" s="42">
        <v>5.1999999999999998E-3</v>
      </c>
    </row>
    <row r="41" spans="1:6" x14ac:dyDescent="0.25">
      <c r="A41" s="41" t="s">
        <v>559</v>
      </c>
      <c r="B41" s="11" t="s">
        <v>560</v>
      </c>
      <c r="C41" s="11" t="s">
        <v>204</v>
      </c>
      <c r="D41" s="4">
        <v>29477</v>
      </c>
      <c r="E41" s="5">
        <v>64.27</v>
      </c>
      <c r="F41" s="42">
        <v>5.1999999999999998E-3</v>
      </c>
    </row>
    <row r="42" spans="1:6" x14ac:dyDescent="0.25">
      <c r="A42" s="41" t="s">
        <v>271</v>
      </c>
      <c r="B42" s="11" t="s">
        <v>272</v>
      </c>
      <c r="C42" s="11" t="s">
        <v>226</v>
      </c>
      <c r="D42" s="4">
        <v>1408</v>
      </c>
      <c r="E42" s="5">
        <v>64.150000000000006</v>
      </c>
      <c r="F42" s="42">
        <v>5.1999999999999998E-3</v>
      </c>
    </row>
    <row r="43" spans="1:6" x14ac:dyDescent="0.25">
      <c r="A43" s="41" t="s">
        <v>571</v>
      </c>
      <c r="B43" s="11" t="s">
        <v>572</v>
      </c>
      <c r="C43" s="11" t="s">
        <v>204</v>
      </c>
      <c r="D43" s="4">
        <v>9056</v>
      </c>
      <c r="E43" s="5">
        <v>63.78</v>
      </c>
      <c r="F43" s="42">
        <v>5.1000000000000004E-3</v>
      </c>
    </row>
    <row r="44" spans="1:6" x14ac:dyDescent="0.25">
      <c r="A44" s="41" t="s">
        <v>318</v>
      </c>
      <c r="B44" s="11" t="s">
        <v>319</v>
      </c>
      <c r="C44" s="11" t="s">
        <v>207</v>
      </c>
      <c r="D44" s="4">
        <v>16868</v>
      </c>
      <c r="E44" s="5">
        <v>62.5</v>
      </c>
      <c r="F44" s="42">
        <v>5.0000000000000001E-3</v>
      </c>
    </row>
    <row r="45" spans="1:6" x14ac:dyDescent="0.25">
      <c r="A45" s="41" t="s">
        <v>531</v>
      </c>
      <c r="B45" s="11" t="s">
        <v>532</v>
      </c>
      <c r="C45" s="11" t="s">
        <v>207</v>
      </c>
      <c r="D45" s="4">
        <v>5448</v>
      </c>
      <c r="E45" s="5">
        <v>61.44</v>
      </c>
      <c r="F45" s="42">
        <v>5.0000000000000001E-3</v>
      </c>
    </row>
    <row r="46" spans="1:6" x14ac:dyDescent="0.25">
      <c r="A46" s="41" t="s">
        <v>538</v>
      </c>
      <c r="B46" s="11" t="s">
        <v>539</v>
      </c>
      <c r="C46" s="11" t="s">
        <v>280</v>
      </c>
      <c r="D46" s="4">
        <v>24153</v>
      </c>
      <c r="E46" s="5">
        <v>61.3</v>
      </c>
      <c r="F46" s="42">
        <v>4.8999999999999998E-3</v>
      </c>
    </row>
    <row r="47" spans="1:6" x14ac:dyDescent="0.25">
      <c r="A47" s="41" t="s">
        <v>529</v>
      </c>
      <c r="B47" s="11" t="s">
        <v>530</v>
      </c>
      <c r="C47" s="11" t="s">
        <v>213</v>
      </c>
      <c r="D47" s="4">
        <v>3398</v>
      </c>
      <c r="E47" s="5">
        <v>59.32</v>
      </c>
      <c r="F47" s="42">
        <v>4.7999999999999996E-3</v>
      </c>
    </row>
    <row r="48" spans="1:6" x14ac:dyDescent="0.25">
      <c r="A48" s="41" t="s">
        <v>540</v>
      </c>
      <c r="B48" s="11" t="s">
        <v>541</v>
      </c>
      <c r="C48" s="11" t="s">
        <v>201</v>
      </c>
      <c r="D48" s="4">
        <v>20725</v>
      </c>
      <c r="E48" s="5">
        <v>59.2</v>
      </c>
      <c r="F48" s="42">
        <v>4.7999999999999996E-3</v>
      </c>
    </row>
    <row r="49" spans="1:6" x14ac:dyDescent="0.25">
      <c r="A49" s="41" t="s">
        <v>533</v>
      </c>
      <c r="B49" s="11" t="s">
        <v>534</v>
      </c>
      <c r="C49" s="11" t="s">
        <v>216</v>
      </c>
      <c r="D49" s="4">
        <v>23344</v>
      </c>
      <c r="E49" s="5">
        <v>58.49</v>
      </c>
      <c r="F49" s="42">
        <v>4.7000000000000002E-3</v>
      </c>
    </row>
    <row r="50" spans="1:6" x14ac:dyDescent="0.25">
      <c r="A50" s="41" t="s">
        <v>547</v>
      </c>
      <c r="B50" s="11" t="s">
        <v>548</v>
      </c>
      <c r="C50" s="11" t="s">
        <v>261</v>
      </c>
      <c r="D50" s="4">
        <v>5244</v>
      </c>
      <c r="E50" s="5">
        <v>58.44</v>
      </c>
      <c r="F50" s="42">
        <v>4.7000000000000002E-3</v>
      </c>
    </row>
    <row r="51" spans="1:6" x14ac:dyDescent="0.25">
      <c r="A51" s="41" t="s">
        <v>563</v>
      </c>
      <c r="B51" s="11" t="s">
        <v>564</v>
      </c>
      <c r="C51" s="11" t="s">
        <v>565</v>
      </c>
      <c r="D51" s="4">
        <v>18401</v>
      </c>
      <c r="E51" s="5">
        <v>57.9</v>
      </c>
      <c r="F51" s="42">
        <v>4.7000000000000002E-3</v>
      </c>
    </row>
    <row r="52" spans="1:6" x14ac:dyDescent="0.25">
      <c r="A52" s="41" t="s">
        <v>569</v>
      </c>
      <c r="B52" s="11" t="s">
        <v>570</v>
      </c>
      <c r="C52" s="11" t="s">
        <v>565</v>
      </c>
      <c r="D52" s="4">
        <v>17722</v>
      </c>
      <c r="E52" s="5">
        <v>55.28</v>
      </c>
      <c r="F52" s="42">
        <v>4.4999999999999997E-3</v>
      </c>
    </row>
    <row r="53" spans="1:6" x14ac:dyDescent="0.25">
      <c r="A53" s="41" t="s">
        <v>577</v>
      </c>
      <c r="B53" s="11" t="s">
        <v>578</v>
      </c>
      <c r="C53" s="11" t="s">
        <v>201</v>
      </c>
      <c r="D53" s="4">
        <v>3646</v>
      </c>
      <c r="E53" s="5">
        <v>54.66</v>
      </c>
      <c r="F53" s="42">
        <v>4.4000000000000003E-3</v>
      </c>
    </row>
    <row r="54" spans="1:6" x14ac:dyDescent="0.25">
      <c r="A54" s="41" t="s">
        <v>553</v>
      </c>
      <c r="B54" s="11" t="s">
        <v>554</v>
      </c>
      <c r="C54" s="11" t="s">
        <v>201</v>
      </c>
      <c r="D54" s="4">
        <v>7296</v>
      </c>
      <c r="E54" s="5">
        <v>52.8</v>
      </c>
      <c r="F54" s="42">
        <v>4.3E-3</v>
      </c>
    </row>
    <row r="55" spans="1:6" x14ac:dyDescent="0.25">
      <c r="A55" s="41" t="s">
        <v>566</v>
      </c>
      <c r="B55" s="11" t="s">
        <v>567</v>
      </c>
      <c r="C55" s="11" t="s">
        <v>568</v>
      </c>
      <c r="D55" s="4">
        <v>2838</v>
      </c>
      <c r="E55" s="5">
        <v>50.9</v>
      </c>
      <c r="F55" s="42">
        <v>4.1000000000000003E-3</v>
      </c>
    </row>
    <row r="56" spans="1:6" x14ac:dyDescent="0.25">
      <c r="A56" s="41" t="s">
        <v>597</v>
      </c>
      <c r="B56" s="11" t="s">
        <v>598</v>
      </c>
      <c r="C56" s="11" t="s">
        <v>565</v>
      </c>
      <c r="D56" s="4">
        <v>20411</v>
      </c>
      <c r="E56" s="5">
        <v>50.03</v>
      </c>
      <c r="F56" s="42">
        <v>4.0000000000000001E-3</v>
      </c>
    </row>
    <row r="57" spans="1:6" x14ac:dyDescent="0.25">
      <c r="A57" s="41" t="s">
        <v>549</v>
      </c>
      <c r="B57" s="11" t="s">
        <v>550</v>
      </c>
      <c r="C57" s="11" t="s">
        <v>201</v>
      </c>
      <c r="D57" s="4">
        <v>18000</v>
      </c>
      <c r="E57" s="5">
        <v>49.7</v>
      </c>
      <c r="F57" s="42">
        <v>4.0000000000000001E-3</v>
      </c>
    </row>
    <row r="58" spans="1:6" x14ac:dyDescent="0.25">
      <c r="A58" s="41" t="s">
        <v>583</v>
      </c>
      <c r="B58" s="11" t="s">
        <v>584</v>
      </c>
      <c r="C58" s="11" t="s">
        <v>335</v>
      </c>
      <c r="D58" s="4">
        <v>20457</v>
      </c>
      <c r="E58" s="5">
        <v>47.46</v>
      </c>
      <c r="F58" s="42">
        <v>3.8E-3</v>
      </c>
    </row>
    <row r="59" spans="1:6" x14ac:dyDescent="0.25">
      <c r="A59" s="41" t="s">
        <v>230</v>
      </c>
      <c r="B59" s="11" t="s">
        <v>231</v>
      </c>
      <c r="C59" s="11" t="s">
        <v>232</v>
      </c>
      <c r="D59" s="4">
        <v>16870</v>
      </c>
      <c r="E59" s="5">
        <v>46.66</v>
      </c>
      <c r="F59" s="42">
        <v>3.8E-3</v>
      </c>
    </row>
    <row r="60" spans="1:6" x14ac:dyDescent="0.25">
      <c r="A60" s="41" t="s">
        <v>573</v>
      </c>
      <c r="B60" s="11" t="s">
        <v>574</v>
      </c>
      <c r="C60" s="11" t="s">
        <v>299</v>
      </c>
      <c r="D60" s="4">
        <v>5019</v>
      </c>
      <c r="E60" s="5">
        <v>41.83</v>
      </c>
      <c r="F60" s="42">
        <v>3.3999999999999998E-3</v>
      </c>
    </row>
    <row r="61" spans="1:6" x14ac:dyDescent="0.25">
      <c r="A61" s="41" t="s">
        <v>581</v>
      </c>
      <c r="B61" s="11" t="s">
        <v>582</v>
      </c>
      <c r="C61" s="11" t="s">
        <v>568</v>
      </c>
      <c r="D61" s="4">
        <v>8542</v>
      </c>
      <c r="E61" s="5">
        <v>41.01</v>
      </c>
      <c r="F61" s="42">
        <v>3.3E-3</v>
      </c>
    </row>
    <row r="62" spans="1:6" x14ac:dyDescent="0.25">
      <c r="A62" s="41" t="s">
        <v>575</v>
      </c>
      <c r="B62" s="11" t="s">
        <v>576</v>
      </c>
      <c r="C62" s="11" t="s">
        <v>537</v>
      </c>
      <c r="D62" s="4">
        <v>2858</v>
      </c>
      <c r="E62" s="5">
        <v>40.81</v>
      </c>
      <c r="F62" s="42">
        <v>3.3E-3</v>
      </c>
    </row>
    <row r="63" spans="1:6" x14ac:dyDescent="0.25">
      <c r="A63" s="41" t="s">
        <v>320</v>
      </c>
      <c r="B63" s="11" t="s">
        <v>321</v>
      </c>
      <c r="C63" s="11" t="s">
        <v>322</v>
      </c>
      <c r="D63" s="4">
        <v>22249</v>
      </c>
      <c r="E63" s="5">
        <v>37.32</v>
      </c>
      <c r="F63" s="42">
        <v>3.0000000000000001E-3</v>
      </c>
    </row>
    <row r="64" spans="1:6" x14ac:dyDescent="0.25">
      <c r="A64" s="41" t="s">
        <v>214</v>
      </c>
      <c r="B64" s="11" t="s">
        <v>215</v>
      </c>
      <c r="C64" s="11" t="s">
        <v>216</v>
      </c>
      <c r="D64" s="4">
        <v>9187</v>
      </c>
      <c r="E64" s="5">
        <v>36.840000000000003</v>
      </c>
      <c r="F64" s="42">
        <v>3.0000000000000001E-3</v>
      </c>
    </row>
    <row r="65" spans="1:6" x14ac:dyDescent="0.25">
      <c r="A65" s="41" t="s">
        <v>250</v>
      </c>
      <c r="B65" s="11" t="s">
        <v>251</v>
      </c>
      <c r="C65" s="11" t="s">
        <v>216</v>
      </c>
      <c r="D65" s="4">
        <v>1431</v>
      </c>
      <c r="E65" s="5">
        <v>36.5</v>
      </c>
      <c r="F65" s="42">
        <v>2.8999999999999998E-3</v>
      </c>
    </row>
    <row r="66" spans="1:6" x14ac:dyDescent="0.25">
      <c r="A66" s="41" t="s">
        <v>579</v>
      </c>
      <c r="B66" s="11" t="s">
        <v>580</v>
      </c>
      <c r="C66" s="11" t="s">
        <v>232</v>
      </c>
      <c r="D66" s="4">
        <v>2406</v>
      </c>
      <c r="E66" s="5">
        <v>36.119999999999997</v>
      </c>
      <c r="F66" s="42">
        <v>2.8999999999999998E-3</v>
      </c>
    </row>
    <row r="67" spans="1:6" x14ac:dyDescent="0.25">
      <c r="A67" s="41" t="s">
        <v>603</v>
      </c>
      <c r="B67" s="11" t="s">
        <v>604</v>
      </c>
      <c r="C67" s="11" t="s">
        <v>277</v>
      </c>
      <c r="D67" s="4">
        <v>143</v>
      </c>
      <c r="E67" s="5">
        <v>35.64</v>
      </c>
      <c r="F67" s="42">
        <v>2.8999999999999998E-3</v>
      </c>
    </row>
    <row r="68" spans="1:6" x14ac:dyDescent="0.25">
      <c r="A68" s="41" t="s">
        <v>590</v>
      </c>
      <c r="B68" s="11" t="s">
        <v>591</v>
      </c>
      <c r="C68" s="11" t="s">
        <v>592</v>
      </c>
      <c r="D68" s="4">
        <v>1134</v>
      </c>
      <c r="E68" s="5">
        <v>33.4</v>
      </c>
      <c r="F68" s="42">
        <v>2.7000000000000001E-3</v>
      </c>
    </row>
    <row r="69" spans="1:6" x14ac:dyDescent="0.25">
      <c r="A69" s="41" t="s">
        <v>588</v>
      </c>
      <c r="B69" s="11" t="s">
        <v>589</v>
      </c>
      <c r="C69" s="11" t="s">
        <v>261</v>
      </c>
      <c r="D69" s="4">
        <v>15807</v>
      </c>
      <c r="E69" s="5">
        <v>32.590000000000003</v>
      </c>
      <c r="F69" s="42">
        <v>2.5999999999999999E-3</v>
      </c>
    </row>
    <row r="70" spans="1:6" x14ac:dyDescent="0.25">
      <c r="A70" s="41" t="s">
        <v>627</v>
      </c>
      <c r="B70" s="11" t="s">
        <v>628</v>
      </c>
      <c r="C70" s="11" t="s">
        <v>207</v>
      </c>
      <c r="D70" s="4">
        <v>2105</v>
      </c>
      <c r="E70" s="5">
        <v>28.59</v>
      </c>
      <c r="F70" s="42">
        <v>2.3E-3</v>
      </c>
    </row>
    <row r="71" spans="1:6" x14ac:dyDescent="0.25">
      <c r="A71" s="41" t="s">
        <v>784</v>
      </c>
      <c r="B71" s="11" t="s">
        <v>785</v>
      </c>
      <c r="C71" s="11" t="s">
        <v>201</v>
      </c>
      <c r="D71" s="4">
        <v>5746</v>
      </c>
      <c r="E71" s="5">
        <v>26.66</v>
      </c>
      <c r="F71" s="42">
        <v>2.2000000000000001E-3</v>
      </c>
    </row>
    <row r="72" spans="1:6" x14ac:dyDescent="0.25">
      <c r="A72" s="41" t="s">
        <v>786</v>
      </c>
      <c r="B72" s="11" t="s">
        <v>787</v>
      </c>
      <c r="C72" s="11" t="s">
        <v>322</v>
      </c>
      <c r="D72" s="4">
        <v>13852</v>
      </c>
      <c r="E72" s="5">
        <v>24.66</v>
      </c>
      <c r="F72" s="42">
        <v>2E-3</v>
      </c>
    </row>
    <row r="73" spans="1:6" x14ac:dyDescent="0.25">
      <c r="A73" s="41" t="s">
        <v>788</v>
      </c>
      <c r="B73" s="11" t="s">
        <v>789</v>
      </c>
      <c r="C73" s="11" t="s">
        <v>226</v>
      </c>
      <c r="D73" s="4">
        <v>1800</v>
      </c>
      <c r="E73" s="5">
        <v>17.079999999999998</v>
      </c>
      <c r="F73" s="42">
        <v>1.4E-3</v>
      </c>
    </row>
    <row r="74" spans="1:6" x14ac:dyDescent="0.25">
      <c r="A74" s="41" t="s">
        <v>595</v>
      </c>
      <c r="B74" s="11" t="s">
        <v>596</v>
      </c>
      <c r="C74" s="11" t="s">
        <v>207</v>
      </c>
      <c r="D74" s="4">
        <v>211</v>
      </c>
      <c r="E74" s="5">
        <v>15.78</v>
      </c>
      <c r="F74" s="42">
        <v>1.2999999999999999E-3</v>
      </c>
    </row>
    <row r="75" spans="1:6" x14ac:dyDescent="0.25">
      <c r="A75" s="43" t="s">
        <v>100</v>
      </c>
      <c r="B75" s="12"/>
      <c r="C75" s="12"/>
      <c r="D75" s="6"/>
      <c r="E75" s="14">
        <v>8517.33</v>
      </c>
      <c r="F75" s="45">
        <v>0.68689999999999996</v>
      </c>
    </row>
    <row r="76" spans="1:6" x14ac:dyDescent="0.25">
      <c r="A76" s="43" t="s">
        <v>360</v>
      </c>
      <c r="B76" s="11"/>
      <c r="C76" s="11"/>
      <c r="D76" s="4"/>
      <c r="E76" s="5"/>
      <c r="F76" s="42"/>
    </row>
    <row r="77" spans="1:6" x14ac:dyDescent="0.25">
      <c r="A77" s="43" t="s">
        <v>100</v>
      </c>
      <c r="B77" s="11"/>
      <c r="C77" s="11"/>
      <c r="D77" s="4"/>
      <c r="E77" s="15" t="s">
        <v>65</v>
      </c>
      <c r="F77" s="62" t="s">
        <v>65</v>
      </c>
    </row>
    <row r="78" spans="1:6" x14ac:dyDescent="0.25">
      <c r="A78" s="46" t="s">
        <v>109</v>
      </c>
      <c r="B78" s="47"/>
      <c r="C78" s="47"/>
      <c r="D78" s="48"/>
      <c r="E78" s="9">
        <v>8517.33</v>
      </c>
      <c r="F78" s="51">
        <v>0.68689999999999996</v>
      </c>
    </row>
    <row r="79" spans="1:6" x14ac:dyDescent="0.25">
      <c r="A79" s="41"/>
      <c r="B79" s="11"/>
      <c r="C79" s="11"/>
      <c r="D79" s="4"/>
      <c r="E79" s="5"/>
      <c r="F79" s="42"/>
    </row>
    <row r="80" spans="1:6" x14ac:dyDescent="0.25">
      <c r="A80" s="43" t="s">
        <v>361</v>
      </c>
      <c r="B80" s="11"/>
      <c r="C80" s="11"/>
      <c r="D80" s="4"/>
      <c r="E80" s="5"/>
      <c r="F80" s="42"/>
    </row>
    <row r="81" spans="1:6" x14ac:dyDescent="0.25">
      <c r="A81" s="43" t="s">
        <v>362</v>
      </c>
      <c r="B81" s="11"/>
      <c r="C81" s="11"/>
      <c r="D81" s="4"/>
      <c r="E81" s="5"/>
      <c r="F81" s="42"/>
    </row>
    <row r="82" spans="1:6" x14ac:dyDescent="0.25">
      <c r="A82" s="41" t="s">
        <v>790</v>
      </c>
      <c r="B82" s="11"/>
      <c r="C82" s="11" t="s">
        <v>226</v>
      </c>
      <c r="D82" s="16">
        <v>-1800</v>
      </c>
      <c r="E82" s="17">
        <v>-17.010000000000002</v>
      </c>
      <c r="F82" s="49">
        <v>-1.372E-3</v>
      </c>
    </row>
    <row r="83" spans="1:6" x14ac:dyDescent="0.25">
      <c r="A83" s="41" t="s">
        <v>417</v>
      </c>
      <c r="B83" s="11"/>
      <c r="C83" s="11" t="s">
        <v>245</v>
      </c>
      <c r="D83" s="16">
        <v>-48000</v>
      </c>
      <c r="E83" s="17">
        <v>-72.48</v>
      </c>
      <c r="F83" s="49">
        <v>-5.8440000000000002E-3</v>
      </c>
    </row>
    <row r="84" spans="1:6" x14ac:dyDescent="0.25">
      <c r="A84" s="41" t="s">
        <v>425</v>
      </c>
      <c r="B84" s="11"/>
      <c r="C84" s="11" t="s">
        <v>223</v>
      </c>
      <c r="D84" s="16">
        <v>-46275</v>
      </c>
      <c r="E84" s="17">
        <v>-161.19999999999999</v>
      </c>
      <c r="F84" s="49">
        <v>-1.2997999999999999E-2</v>
      </c>
    </row>
    <row r="85" spans="1:6" x14ac:dyDescent="0.25">
      <c r="A85" s="41" t="s">
        <v>408</v>
      </c>
      <c r="B85" s="11"/>
      <c r="C85" s="11" t="s">
        <v>264</v>
      </c>
      <c r="D85" s="16">
        <v>-141000</v>
      </c>
      <c r="E85" s="17">
        <v>-247.38</v>
      </c>
      <c r="F85" s="49">
        <v>-1.9948E-2</v>
      </c>
    </row>
    <row r="86" spans="1:6" x14ac:dyDescent="0.25">
      <c r="A86" s="41" t="s">
        <v>372</v>
      </c>
      <c r="B86" s="11"/>
      <c r="C86" s="11" t="s">
        <v>340</v>
      </c>
      <c r="D86" s="16">
        <v>-85000</v>
      </c>
      <c r="E86" s="17">
        <v>-431.84</v>
      </c>
      <c r="F86" s="49">
        <v>-3.4821999999999999E-2</v>
      </c>
    </row>
    <row r="87" spans="1:6" x14ac:dyDescent="0.25">
      <c r="A87" s="41" t="s">
        <v>433</v>
      </c>
      <c r="B87" s="11"/>
      <c r="C87" s="11" t="s">
        <v>201</v>
      </c>
      <c r="D87" s="16">
        <v>-27500</v>
      </c>
      <c r="E87" s="17">
        <v>-601.63</v>
      </c>
      <c r="F87" s="49">
        <v>-4.8514000000000002E-2</v>
      </c>
    </row>
    <row r="88" spans="1:6" x14ac:dyDescent="0.25">
      <c r="A88" s="41" t="s">
        <v>426</v>
      </c>
      <c r="B88" s="11"/>
      <c r="C88" s="11" t="s">
        <v>204</v>
      </c>
      <c r="D88" s="16">
        <v>-174000</v>
      </c>
      <c r="E88" s="17">
        <v>-631.53</v>
      </c>
      <c r="F88" s="49">
        <v>-5.0924999999999998E-2</v>
      </c>
    </row>
    <row r="89" spans="1:6" x14ac:dyDescent="0.25">
      <c r="A89" s="41" t="s">
        <v>633</v>
      </c>
      <c r="B89" s="11"/>
      <c r="C89" s="11" t="s">
        <v>634</v>
      </c>
      <c r="D89" s="16">
        <v>-6000</v>
      </c>
      <c r="E89" s="17">
        <v>-710.49</v>
      </c>
      <c r="F89" s="49">
        <v>-5.7292000000000003E-2</v>
      </c>
    </row>
    <row r="90" spans="1:6" x14ac:dyDescent="0.25">
      <c r="A90" s="41" t="s">
        <v>419</v>
      </c>
      <c r="B90" s="11"/>
      <c r="C90" s="11" t="s">
        <v>240</v>
      </c>
      <c r="D90" s="16">
        <v>-1460000</v>
      </c>
      <c r="E90" s="17">
        <v>-753.36</v>
      </c>
      <c r="F90" s="49">
        <v>-6.0748999999999997E-2</v>
      </c>
    </row>
    <row r="91" spans="1:6" x14ac:dyDescent="0.25">
      <c r="A91" s="41" t="s">
        <v>421</v>
      </c>
      <c r="B91" s="11"/>
      <c r="C91" s="11" t="s">
        <v>235</v>
      </c>
      <c r="D91" s="16">
        <v>-425600</v>
      </c>
      <c r="E91" s="17">
        <v>-799.06</v>
      </c>
      <c r="F91" s="49">
        <v>-6.4434000000000005E-2</v>
      </c>
    </row>
    <row r="92" spans="1:6" x14ac:dyDescent="0.25">
      <c r="A92" s="43" t="s">
        <v>100</v>
      </c>
      <c r="B92" s="12"/>
      <c r="C92" s="12"/>
      <c r="D92" s="6"/>
      <c r="E92" s="18">
        <v>-4425.9799999999996</v>
      </c>
      <c r="F92" s="78">
        <v>-0.35689799999999999</v>
      </c>
    </row>
    <row r="93" spans="1:6" x14ac:dyDescent="0.25">
      <c r="A93" s="41"/>
      <c r="B93" s="11"/>
      <c r="C93" s="11"/>
      <c r="D93" s="4"/>
      <c r="E93" s="5"/>
      <c r="F93" s="42"/>
    </row>
    <row r="94" spans="1:6" x14ac:dyDescent="0.25">
      <c r="A94" s="41"/>
      <c r="B94" s="11"/>
      <c r="C94" s="11"/>
      <c r="D94" s="4"/>
      <c r="E94" s="5"/>
      <c r="F94" s="42"/>
    </row>
    <row r="95" spans="1:6" x14ac:dyDescent="0.25">
      <c r="A95" s="41"/>
      <c r="B95" s="11"/>
      <c r="C95" s="11"/>
      <c r="D95" s="4"/>
      <c r="E95" s="5"/>
      <c r="F95" s="42"/>
    </row>
    <row r="96" spans="1:6" x14ac:dyDescent="0.25">
      <c r="A96" s="46" t="s">
        <v>109</v>
      </c>
      <c r="B96" s="47"/>
      <c r="C96" s="47"/>
      <c r="D96" s="48"/>
      <c r="E96" s="18">
        <v>-4425.9799999999996</v>
      </c>
      <c r="F96" s="78">
        <v>-0.35689799999999999</v>
      </c>
    </row>
    <row r="97" spans="1:6" x14ac:dyDescent="0.25">
      <c r="A97" s="41"/>
      <c r="B97" s="11"/>
      <c r="C97" s="11"/>
      <c r="D97" s="4"/>
      <c r="E97" s="5"/>
      <c r="F97" s="42"/>
    </row>
    <row r="98" spans="1:6" x14ac:dyDescent="0.25">
      <c r="A98" s="43" t="s">
        <v>184</v>
      </c>
      <c r="B98" s="11"/>
      <c r="C98" s="11"/>
      <c r="D98" s="4"/>
      <c r="E98" s="5"/>
      <c r="F98" s="42"/>
    </row>
    <row r="99" spans="1:6" x14ac:dyDescent="0.25">
      <c r="A99" s="43" t="s">
        <v>185</v>
      </c>
      <c r="B99" s="11"/>
      <c r="C99" s="11"/>
      <c r="D99" s="4"/>
      <c r="E99" s="5"/>
      <c r="F99" s="42"/>
    </row>
    <row r="100" spans="1:6" x14ac:dyDescent="0.25">
      <c r="A100" s="41" t="s">
        <v>441</v>
      </c>
      <c r="B100" s="11" t="s">
        <v>442</v>
      </c>
      <c r="C100" s="11" t="s">
        <v>194</v>
      </c>
      <c r="D100" s="4">
        <v>1000000</v>
      </c>
      <c r="E100" s="5">
        <v>987.57</v>
      </c>
      <c r="F100" s="42">
        <v>7.9600000000000004E-2</v>
      </c>
    </row>
    <row r="101" spans="1:6" x14ac:dyDescent="0.25">
      <c r="A101" s="41"/>
      <c r="B101" s="11"/>
      <c r="C101" s="11"/>
      <c r="D101" s="4"/>
      <c r="E101" s="5"/>
      <c r="F101" s="42"/>
    </row>
    <row r="102" spans="1:6" x14ac:dyDescent="0.25">
      <c r="A102" s="46" t="s">
        <v>109</v>
      </c>
      <c r="B102" s="47"/>
      <c r="C102" s="47"/>
      <c r="D102" s="48"/>
      <c r="E102" s="14">
        <v>987.57</v>
      </c>
      <c r="F102" s="45">
        <v>7.9600000000000004E-2</v>
      </c>
    </row>
    <row r="103" spans="1:6" x14ac:dyDescent="0.25">
      <c r="A103" s="41"/>
      <c r="B103" s="11"/>
      <c r="C103" s="11"/>
      <c r="D103" s="4"/>
      <c r="E103" s="5"/>
      <c r="F103" s="42"/>
    </row>
    <row r="104" spans="1:6" x14ac:dyDescent="0.25">
      <c r="A104" s="43" t="s">
        <v>443</v>
      </c>
      <c r="B104" s="12"/>
      <c r="C104" s="12"/>
      <c r="D104" s="6"/>
      <c r="E104" s="7"/>
      <c r="F104" s="44"/>
    </row>
    <row r="105" spans="1:6" x14ac:dyDescent="0.25">
      <c r="A105" s="43" t="s">
        <v>444</v>
      </c>
      <c r="B105" s="12"/>
      <c r="C105" s="12"/>
      <c r="D105" s="6"/>
      <c r="E105" s="7"/>
      <c r="F105" s="44"/>
    </row>
    <row r="106" spans="1:6" x14ac:dyDescent="0.25">
      <c r="A106" s="41" t="s">
        <v>791</v>
      </c>
      <c r="B106" s="11"/>
      <c r="C106" s="11" t="s">
        <v>448</v>
      </c>
      <c r="D106" s="4">
        <v>49500000</v>
      </c>
      <c r="E106" s="5">
        <v>495</v>
      </c>
      <c r="F106" s="42">
        <v>3.9899999999999998E-2</v>
      </c>
    </row>
    <row r="107" spans="1:6" x14ac:dyDescent="0.25">
      <c r="A107" s="41" t="s">
        <v>468</v>
      </c>
      <c r="B107" s="11"/>
      <c r="C107" s="11" t="s">
        <v>469</v>
      </c>
      <c r="D107" s="4">
        <v>21000000</v>
      </c>
      <c r="E107" s="5">
        <v>210</v>
      </c>
      <c r="F107" s="42">
        <v>1.6899999999999998E-2</v>
      </c>
    </row>
    <row r="108" spans="1:6" x14ac:dyDescent="0.25">
      <c r="A108" s="41" t="s">
        <v>792</v>
      </c>
      <c r="B108" s="11"/>
      <c r="C108" s="11" t="s">
        <v>448</v>
      </c>
      <c r="D108" s="4">
        <v>15000000</v>
      </c>
      <c r="E108" s="5">
        <v>150</v>
      </c>
      <c r="F108" s="42">
        <v>1.21E-2</v>
      </c>
    </row>
    <row r="109" spans="1:6" x14ac:dyDescent="0.25">
      <c r="A109" s="41" t="s">
        <v>793</v>
      </c>
      <c r="B109" s="11"/>
      <c r="C109" s="11" t="s">
        <v>465</v>
      </c>
      <c r="D109" s="4">
        <v>15000000</v>
      </c>
      <c r="E109" s="5">
        <v>150</v>
      </c>
      <c r="F109" s="42">
        <v>1.21E-2</v>
      </c>
    </row>
    <row r="110" spans="1:6" x14ac:dyDescent="0.25">
      <c r="A110" s="41" t="s">
        <v>794</v>
      </c>
      <c r="B110" s="11"/>
      <c r="C110" s="11" t="s">
        <v>448</v>
      </c>
      <c r="D110" s="4">
        <v>10500000</v>
      </c>
      <c r="E110" s="5">
        <v>105</v>
      </c>
      <c r="F110" s="42">
        <v>8.5000000000000006E-3</v>
      </c>
    </row>
    <row r="111" spans="1:6" x14ac:dyDescent="0.25">
      <c r="A111" s="41" t="s">
        <v>795</v>
      </c>
      <c r="B111" s="11"/>
      <c r="C111" s="11" t="s">
        <v>451</v>
      </c>
      <c r="D111" s="4">
        <v>10000000</v>
      </c>
      <c r="E111" s="5">
        <v>100</v>
      </c>
      <c r="F111" s="42">
        <v>8.0999999999999996E-3</v>
      </c>
    </row>
    <row r="112" spans="1:6" x14ac:dyDescent="0.25">
      <c r="A112" s="43" t="s">
        <v>100</v>
      </c>
      <c r="B112" s="12"/>
      <c r="C112" s="12"/>
      <c r="D112" s="6"/>
      <c r="E112" s="14">
        <v>1210</v>
      </c>
      <c r="F112" s="45">
        <v>9.7600000000000006E-2</v>
      </c>
    </row>
    <row r="113" spans="1:6" x14ac:dyDescent="0.25">
      <c r="A113" s="46" t="s">
        <v>109</v>
      </c>
      <c r="B113" s="47"/>
      <c r="C113" s="47"/>
      <c r="D113" s="48"/>
      <c r="E113" s="9">
        <v>1210</v>
      </c>
      <c r="F113" s="51">
        <v>9.7600000000000006E-2</v>
      </c>
    </row>
    <row r="114" spans="1:6" x14ac:dyDescent="0.25">
      <c r="A114" s="41"/>
      <c r="B114" s="11"/>
      <c r="C114" s="11"/>
      <c r="D114" s="4"/>
      <c r="E114" s="5"/>
      <c r="F114" s="42"/>
    </row>
    <row r="115" spans="1:6" x14ac:dyDescent="0.25">
      <c r="A115" s="41"/>
      <c r="B115" s="11"/>
      <c r="C115" s="11"/>
      <c r="D115" s="4"/>
      <c r="E115" s="5"/>
      <c r="F115" s="42"/>
    </row>
    <row r="116" spans="1:6" x14ac:dyDescent="0.25">
      <c r="A116" s="43" t="s">
        <v>110</v>
      </c>
      <c r="B116" s="11"/>
      <c r="C116" s="11"/>
      <c r="D116" s="4"/>
      <c r="E116" s="5"/>
      <c r="F116" s="42"/>
    </row>
    <row r="117" spans="1:6" x14ac:dyDescent="0.25">
      <c r="A117" s="41" t="s">
        <v>111</v>
      </c>
      <c r="B117" s="11"/>
      <c r="C117" s="11"/>
      <c r="D117" s="4"/>
      <c r="E117" s="5">
        <v>1343.35</v>
      </c>
      <c r="F117" s="42">
        <v>0.10829999999999999</v>
      </c>
    </row>
    <row r="118" spans="1:6" x14ac:dyDescent="0.25">
      <c r="A118" s="43" t="s">
        <v>100</v>
      </c>
      <c r="B118" s="12"/>
      <c r="C118" s="12"/>
      <c r="D118" s="6"/>
      <c r="E118" s="14">
        <v>1343.35</v>
      </c>
      <c r="F118" s="45">
        <v>0.10829999999999999</v>
      </c>
    </row>
    <row r="119" spans="1:6" x14ac:dyDescent="0.25">
      <c r="A119" s="41"/>
      <c r="B119" s="11"/>
      <c r="C119" s="11"/>
      <c r="D119" s="4"/>
      <c r="E119" s="5"/>
      <c r="F119" s="42"/>
    </row>
    <row r="120" spans="1:6" x14ac:dyDescent="0.25">
      <c r="A120" s="46" t="s">
        <v>109</v>
      </c>
      <c r="B120" s="47"/>
      <c r="C120" s="47"/>
      <c r="D120" s="48"/>
      <c r="E120" s="14">
        <v>1343.35</v>
      </c>
      <c r="F120" s="45">
        <v>0.10829999999999999</v>
      </c>
    </row>
    <row r="121" spans="1:6" x14ac:dyDescent="0.25">
      <c r="A121" s="41" t="s">
        <v>112</v>
      </c>
      <c r="B121" s="11"/>
      <c r="C121" s="11"/>
      <c r="D121" s="4"/>
      <c r="E121" s="5">
        <v>342.89</v>
      </c>
      <c r="F121" s="42">
        <v>2.76E-2</v>
      </c>
    </row>
    <row r="122" spans="1:6" x14ac:dyDescent="0.25">
      <c r="A122" s="50" t="s">
        <v>113</v>
      </c>
      <c r="B122" s="13"/>
      <c r="C122" s="13"/>
      <c r="D122" s="8"/>
      <c r="E122" s="9">
        <v>12401.14</v>
      </c>
      <c r="F122" s="51">
        <v>1</v>
      </c>
    </row>
    <row r="123" spans="1:6" x14ac:dyDescent="0.25">
      <c r="A123" s="23"/>
      <c r="B123" s="32"/>
      <c r="C123" s="32"/>
      <c r="D123" s="32"/>
      <c r="E123" s="32"/>
      <c r="F123" s="33"/>
    </row>
    <row r="124" spans="1:6" x14ac:dyDescent="0.25">
      <c r="A124" s="52" t="s">
        <v>516</v>
      </c>
      <c r="B124" s="32"/>
      <c r="C124" s="32"/>
      <c r="D124" s="32"/>
      <c r="E124" s="32"/>
      <c r="F124" s="33"/>
    </row>
    <row r="125" spans="1:6" x14ac:dyDescent="0.25">
      <c r="A125" s="52" t="s">
        <v>114</v>
      </c>
      <c r="B125" s="32"/>
      <c r="C125" s="32"/>
      <c r="D125" s="32"/>
      <c r="E125" s="32"/>
      <c r="F125" s="33"/>
    </row>
    <row r="126" spans="1:6" x14ac:dyDescent="0.25">
      <c r="A126" s="52" t="s">
        <v>115</v>
      </c>
      <c r="B126" s="32"/>
      <c r="C126" s="32"/>
      <c r="D126" s="32"/>
      <c r="E126" s="32"/>
      <c r="F126" s="33"/>
    </row>
    <row r="127" spans="1:6" x14ac:dyDescent="0.25">
      <c r="A127" s="23"/>
      <c r="B127" s="32"/>
      <c r="C127" s="32"/>
      <c r="D127" s="32"/>
      <c r="E127" s="32"/>
      <c r="F127" s="33"/>
    </row>
    <row r="128" spans="1:6" x14ac:dyDescent="0.25">
      <c r="A128" s="23"/>
      <c r="B128" s="32"/>
      <c r="C128" s="32"/>
      <c r="D128" s="32"/>
      <c r="E128" s="32"/>
      <c r="F128" s="33"/>
    </row>
    <row r="129" spans="1:6" x14ac:dyDescent="0.25">
      <c r="A129" s="52" t="s">
        <v>1016</v>
      </c>
      <c r="B129" s="32"/>
      <c r="C129" s="32"/>
      <c r="D129" s="32"/>
      <c r="E129" s="32"/>
      <c r="F129" s="33"/>
    </row>
    <row r="130" spans="1:6" x14ac:dyDescent="0.25">
      <c r="A130" s="22" t="s">
        <v>1017</v>
      </c>
      <c r="B130" s="53" t="s">
        <v>65</v>
      </c>
      <c r="C130" s="54"/>
      <c r="D130" s="54"/>
      <c r="E130" s="32"/>
      <c r="F130" s="33"/>
    </row>
    <row r="131" spans="1:6" x14ac:dyDescent="0.25">
      <c r="A131" s="27" t="s">
        <v>1018</v>
      </c>
      <c r="B131" s="54"/>
      <c r="C131" s="54"/>
      <c r="D131" s="54"/>
      <c r="E131" s="32"/>
      <c r="F131" s="33"/>
    </row>
    <row r="132" spans="1:6" x14ac:dyDescent="0.25">
      <c r="A132" s="27" t="s">
        <v>1019</v>
      </c>
      <c r="B132" s="54" t="s">
        <v>1020</v>
      </c>
      <c r="C132" s="54" t="s">
        <v>1020</v>
      </c>
      <c r="D132" s="54"/>
      <c r="E132" s="32"/>
      <c r="F132" s="33"/>
    </row>
    <row r="133" spans="1:6" x14ac:dyDescent="0.25">
      <c r="A133" s="27"/>
      <c r="B133" s="55">
        <v>43616</v>
      </c>
      <c r="C133" s="55">
        <v>43644</v>
      </c>
      <c r="D133" s="54"/>
      <c r="E133" s="32"/>
      <c r="F133" s="33"/>
    </row>
    <row r="134" spans="1:6" x14ac:dyDescent="0.25">
      <c r="A134" s="27" t="s">
        <v>1022</v>
      </c>
      <c r="B134" s="54">
        <v>14.538</v>
      </c>
      <c r="C134" s="54">
        <v>14.5139</v>
      </c>
      <c r="D134" s="54"/>
      <c r="E134" s="32"/>
      <c r="F134" s="33"/>
    </row>
    <row r="135" spans="1:6" x14ac:dyDescent="0.25">
      <c r="A135" s="27" t="s">
        <v>1024</v>
      </c>
      <c r="B135" s="54">
        <v>11.845499999999999</v>
      </c>
      <c r="C135" s="54">
        <v>11.605</v>
      </c>
      <c r="D135" s="54"/>
      <c r="E135" s="32"/>
      <c r="F135" s="33"/>
    </row>
    <row r="136" spans="1:6" x14ac:dyDescent="0.25">
      <c r="A136" s="27" t="s">
        <v>1025</v>
      </c>
      <c r="B136" s="54">
        <v>14.5374</v>
      </c>
      <c r="C136" s="54">
        <v>14.513199999999999</v>
      </c>
      <c r="D136" s="54"/>
      <c r="E136" s="32"/>
      <c r="F136" s="33"/>
    </row>
    <row r="137" spans="1:6" x14ac:dyDescent="0.25">
      <c r="A137" s="27" t="s">
        <v>1041</v>
      </c>
      <c r="B137" s="54">
        <v>12.783200000000001</v>
      </c>
      <c r="C137" s="54">
        <v>12.6715</v>
      </c>
      <c r="D137" s="54"/>
      <c r="E137" s="32"/>
      <c r="F137" s="33"/>
    </row>
    <row r="138" spans="1:6" x14ac:dyDescent="0.25">
      <c r="A138" s="27" t="s">
        <v>1031</v>
      </c>
      <c r="B138" s="54">
        <v>14.1099</v>
      </c>
      <c r="C138" s="54">
        <v>14.076000000000001</v>
      </c>
      <c r="D138" s="54"/>
      <c r="E138" s="32"/>
      <c r="F138" s="33"/>
    </row>
    <row r="139" spans="1:6" x14ac:dyDescent="0.25">
      <c r="A139" s="27" t="s">
        <v>1043</v>
      </c>
      <c r="B139" s="54">
        <v>10.8681</v>
      </c>
      <c r="C139" s="54">
        <v>10.620900000000001</v>
      </c>
      <c r="D139" s="54"/>
      <c r="E139" s="32"/>
      <c r="F139" s="33"/>
    </row>
    <row r="140" spans="1:6" x14ac:dyDescent="0.25">
      <c r="A140" s="27" t="s">
        <v>1045</v>
      </c>
      <c r="B140" s="54">
        <v>14.1081</v>
      </c>
      <c r="C140" s="54">
        <v>14.073700000000001</v>
      </c>
      <c r="D140" s="54"/>
      <c r="E140" s="32"/>
      <c r="F140" s="33"/>
    </row>
    <row r="141" spans="1:6" x14ac:dyDescent="0.25">
      <c r="A141" s="27" t="s">
        <v>1046</v>
      </c>
      <c r="B141" s="54">
        <v>12.3687</v>
      </c>
      <c r="C141" s="54">
        <v>12.2483</v>
      </c>
      <c r="D141" s="54"/>
      <c r="E141" s="32"/>
      <c r="F141" s="33"/>
    </row>
    <row r="142" spans="1:6" x14ac:dyDescent="0.25">
      <c r="A142" s="27"/>
      <c r="B142" s="54"/>
      <c r="C142" s="54"/>
      <c r="D142" s="54"/>
      <c r="E142" s="32"/>
      <c r="F142" s="33"/>
    </row>
    <row r="143" spans="1:6" x14ac:dyDescent="0.25">
      <c r="A143" s="27" t="s">
        <v>1048</v>
      </c>
      <c r="B143" s="54"/>
      <c r="C143" s="54"/>
      <c r="D143" s="54"/>
      <c r="E143" s="32"/>
      <c r="F143" s="33"/>
    </row>
    <row r="144" spans="1:6" x14ac:dyDescent="0.25">
      <c r="A144" s="27"/>
      <c r="B144" s="54"/>
      <c r="C144" s="54"/>
      <c r="D144" s="54"/>
      <c r="E144" s="32"/>
      <c r="F144" s="33"/>
    </row>
    <row r="145" spans="1:6" x14ac:dyDescent="0.25">
      <c r="A145" s="70" t="s">
        <v>1049</v>
      </c>
      <c r="B145" s="71" t="s">
        <v>1050</v>
      </c>
      <c r="C145" s="71" t="s">
        <v>1051</v>
      </c>
      <c r="D145" s="71" t="s">
        <v>1052</v>
      </c>
      <c r="E145" s="32"/>
      <c r="F145" s="33"/>
    </row>
    <row r="146" spans="1:6" x14ac:dyDescent="0.25">
      <c r="A146" s="70" t="s">
        <v>1091</v>
      </c>
      <c r="B146" s="71"/>
      <c r="C146" s="71">
        <v>0.19478989999999999</v>
      </c>
      <c r="D146" s="71">
        <v>0.19478989999999999</v>
      </c>
      <c r="E146" s="32"/>
      <c r="F146" s="33"/>
    </row>
    <row r="147" spans="1:6" x14ac:dyDescent="0.25">
      <c r="A147" s="70" t="s">
        <v>1092</v>
      </c>
      <c r="B147" s="71"/>
      <c r="C147" s="71">
        <v>7.9686800000000002E-2</v>
      </c>
      <c r="D147" s="71">
        <v>7.9686800000000002E-2</v>
      </c>
      <c r="E147" s="32"/>
      <c r="F147" s="33"/>
    </row>
    <row r="148" spans="1:6" x14ac:dyDescent="0.25">
      <c r="A148" s="70" t="s">
        <v>1032</v>
      </c>
      <c r="B148" s="71"/>
      <c r="C148" s="71">
        <v>0.19478989999999999</v>
      </c>
      <c r="D148" s="71">
        <v>0.19478989999999999</v>
      </c>
      <c r="E148" s="32"/>
      <c r="F148" s="33"/>
    </row>
    <row r="149" spans="1:6" x14ac:dyDescent="0.25">
      <c r="A149" s="70" t="s">
        <v>1059</v>
      </c>
      <c r="B149" s="71"/>
      <c r="C149" s="71">
        <v>7.9686800000000002E-2</v>
      </c>
      <c r="D149" s="71">
        <v>7.9686800000000002E-2</v>
      </c>
      <c r="E149" s="32"/>
      <c r="F149" s="33"/>
    </row>
    <row r="150" spans="1:6" x14ac:dyDescent="0.25">
      <c r="A150" s="27"/>
      <c r="B150" s="54"/>
      <c r="C150" s="54"/>
      <c r="D150" s="54"/>
      <c r="E150" s="32"/>
      <c r="F150" s="33"/>
    </row>
    <row r="151" spans="1:6" x14ac:dyDescent="0.25">
      <c r="A151" s="27" t="s">
        <v>1036</v>
      </c>
      <c r="B151" s="53" t="s">
        <v>65</v>
      </c>
      <c r="C151" s="54"/>
      <c r="D151" s="54"/>
      <c r="E151" s="32"/>
      <c r="F151" s="33"/>
    </row>
    <row r="152" spans="1:6" ht="17.45" customHeight="1" x14ac:dyDescent="0.25">
      <c r="A152" s="22" t="s">
        <v>1037</v>
      </c>
      <c r="B152" s="53" t="s">
        <v>65</v>
      </c>
      <c r="C152" s="54"/>
      <c r="D152" s="54"/>
      <c r="E152" s="32"/>
      <c r="F152" s="33"/>
    </row>
    <row r="153" spans="1:6" x14ac:dyDescent="0.25">
      <c r="A153" s="22" t="s">
        <v>1038</v>
      </c>
      <c r="B153" s="53" t="s">
        <v>65</v>
      </c>
      <c r="C153" s="54"/>
      <c r="D153" s="54"/>
      <c r="E153" s="32"/>
      <c r="F153" s="33"/>
    </row>
    <row r="154" spans="1:6" x14ac:dyDescent="0.25">
      <c r="A154" s="27" t="s">
        <v>1108</v>
      </c>
      <c r="B154" s="56">
        <v>6.48</v>
      </c>
      <c r="C154" s="54"/>
      <c r="D154" s="54"/>
      <c r="E154" s="32"/>
      <c r="F154" s="33"/>
    </row>
    <row r="155" spans="1:6" ht="30" x14ac:dyDescent="0.25">
      <c r="A155" s="22" t="s">
        <v>1106</v>
      </c>
      <c r="B155" s="53" t="s">
        <v>65</v>
      </c>
      <c r="C155" s="54"/>
      <c r="D155" s="54"/>
      <c r="E155" s="32"/>
      <c r="F155" s="33"/>
    </row>
    <row r="156" spans="1:6" ht="30.75" thickBot="1" x14ac:dyDescent="0.3">
      <c r="A156" s="21" t="s">
        <v>1107</v>
      </c>
      <c r="B156" s="69" t="s">
        <v>65</v>
      </c>
      <c r="C156" s="61"/>
      <c r="D156" s="61"/>
      <c r="E156" s="58"/>
      <c r="F156" s="59"/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"/>
  <sheetViews>
    <sheetView showGridLines="0" workbookViewId="0">
      <pane ySplit="4" topLeftCell="A5" activePane="bottomLeft" state="frozen"/>
      <selection activeCell="H1" sqref="H1"/>
      <selection pane="bottomLeft" activeCell="B6" sqref="B6"/>
    </sheetView>
  </sheetViews>
  <sheetFormatPr defaultRowHeight="15" x14ac:dyDescent="0.25"/>
  <cols>
    <col min="1" max="1" width="73.85546875" customWidth="1"/>
    <col min="2" max="2" width="15.85546875" customWidth="1"/>
    <col min="3" max="3" width="26.85546875" customWidth="1"/>
    <col min="4" max="4" width="15.42578125" customWidth="1"/>
    <col min="5" max="5" width="16.5703125" customWidth="1"/>
    <col min="6" max="6" width="15.42578125" customWidth="1"/>
    <col min="12" max="12" width="66.42578125" bestFit="1" customWidth="1"/>
    <col min="13" max="13" width="10" bestFit="1" customWidth="1"/>
    <col min="14" max="14" width="9.85546875" bestFit="1" customWidth="1"/>
    <col min="15" max="15" width="14.42578125" bestFit="1" customWidth="1"/>
    <col min="16" max="16" width="11.5703125" bestFit="1" customWidth="1"/>
  </cols>
  <sheetData>
    <row r="1" spans="1:8" ht="36.75" customHeight="1" x14ac:dyDescent="0.25">
      <c r="A1" s="86" t="s">
        <v>34</v>
      </c>
      <c r="B1" s="87"/>
      <c r="C1" s="87"/>
      <c r="D1" s="87"/>
      <c r="E1" s="87"/>
      <c r="F1" s="88"/>
      <c r="H1" s="20" t="str">
        <f>HYPERLINK("[Portfolio Monthly 30062019.xlsx]Index!A1","Index")</f>
        <v>Index</v>
      </c>
    </row>
    <row r="2" spans="1:8" ht="19.5" customHeight="1" x14ac:dyDescent="0.25">
      <c r="A2" s="92" t="s">
        <v>1150</v>
      </c>
      <c r="B2" s="90"/>
      <c r="C2" s="90"/>
      <c r="D2" s="90"/>
      <c r="E2" s="90"/>
      <c r="F2" s="93"/>
    </row>
    <row r="3" spans="1:8" x14ac:dyDescent="0.25">
      <c r="A3" s="23"/>
      <c r="B3" s="32"/>
      <c r="C3" s="32"/>
      <c r="D3" s="32"/>
      <c r="E3" s="32"/>
      <c r="F3" s="33"/>
    </row>
    <row r="4" spans="1:8" ht="48" customHeight="1" x14ac:dyDescent="0.25">
      <c r="A4" s="34" t="s">
        <v>0</v>
      </c>
      <c r="B4" s="35" t="s">
        <v>1</v>
      </c>
      <c r="C4" s="35" t="s">
        <v>5</v>
      </c>
      <c r="D4" s="36" t="s">
        <v>2</v>
      </c>
      <c r="E4" s="37" t="s">
        <v>4</v>
      </c>
      <c r="F4" s="38" t="s">
        <v>3</v>
      </c>
    </row>
    <row r="5" spans="1:8" x14ac:dyDescent="0.25">
      <c r="A5" s="39"/>
      <c r="B5" s="10"/>
      <c r="C5" s="10"/>
      <c r="D5" s="2"/>
      <c r="E5" s="3"/>
      <c r="F5" s="40"/>
    </row>
    <row r="6" spans="1:8" x14ac:dyDescent="0.25">
      <c r="A6" s="43" t="s">
        <v>64</v>
      </c>
      <c r="B6" s="11"/>
      <c r="C6" s="11"/>
      <c r="D6" s="4"/>
      <c r="E6" s="5"/>
      <c r="F6" s="42"/>
    </row>
    <row r="7" spans="1:8" x14ac:dyDescent="0.25">
      <c r="A7" s="43" t="s">
        <v>195</v>
      </c>
      <c r="B7" s="11"/>
      <c r="C7" s="11"/>
      <c r="D7" s="4"/>
      <c r="E7" s="5"/>
      <c r="F7" s="42"/>
    </row>
    <row r="8" spans="1:8" x14ac:dyDescent="0.25">
      <c r="A8" s="41" t="s">
        <v>784</v>
      </c>
      <c r="B8" s="11" t="s">
        <v>785</v>
      </c>
      <c r="C8" s="11" t="s">
        <v>201</v>
      </c>
      <c r="D8" s="4">
        <v>336387</v>
      </c>
      <c r="E8" s="5">
        <v>1561</v>
      </c>
      <c r="F8" s="42">
        <v>5.0299999999999997E-2</v>
      </c>
    </row>
    <row r="9" spans="1:8" x14ac:dyDescent="0.25">
      <c r="A9" s="41" t="s">
        <v>527</v>
      </c>
      <c r="B9" s="11" t="s">
        <v>528</v>
      </c>
      <c r="C9" s="11" t="s">
        <v>201</v>
      </c>
      <c r="D9" s="4">
        <v>140000</v>
      </c>
      <c r="E9" s="5">
        <v>1557.57</v>
      </c>
      <c r="F9" s="42">
        <v>5.0099999999999999E-2</v>
      </c>
    </row>
    <row r="10" spans="1:8" x14ac:dyDescent="0.25">
      <c r="A10" s="41" t="s">
        <v>590</v>
      </c>
      <c r="B10" s="11" t="s">
        <v>591</v>
      </c>
      <c r="C10" s="11" t="s">
        <v>592</v>
      </c>
      <c r="D10" s="4">
        <v>47300</v>
      </c>
      <c r="E10" s="5">
        <v>1393.32</v>
      </c>
      <c r="F10" s="42">
        <v>4.4900000000000002E-2</v>
      </c>
    </row>
    <row r="11" spans="1:8" x14ac:dyDescent="0.25">
      <c r="A11" s="41" t="s">
        <v>796</v>
      </c>
      <c r="B11" s="11" t="s">
        <v>797</v>
      </c>
      <c r="C11" s="11" t="s">
        <v>201</v>
      </c>
      <c r="D11" s="4">
        <v>64742</v>
      </c>
      <c r="E11" s="5">
        <v>1334.72</v>
      </c>
      <c r="F11" s="42">
        <v>4.2999999999999997E-2</v>
      </c>
    </row>
    <row r="12" spans="1:8" x14ac:dyDescent="0.25">
      <c r="A12" s="41" t="s">
        <v>557</v>
      </c>
      <c r="B12" s="11" t="s">
        <v>558</v>
      </c>
      <c r="C12" s="11" t="s">
        <v>213</v>
      </c>
      <c r="D12" s="4">
        <v>70825</v>
      </c>
      <c r="E12" s="5">
        <v>1295.71</v>
      </c>
      <c r="F12" s="42">
        <v>4.1700000000000001E-2</v>
      </c>
    </row>
    <row r="13" spans="1:8" x14ac:dyDescent="0.25">
      <c r="A13" s="41" t="s">
        <v>553</v>
      </c>
      <c r="B13" s="11" t="s">
        <v>554</v>
      </c>
      <c r="C13" s="11" t="s">
        <v>201</v>
      </c>
      <c r="D13" s="4">
        <v>176685</v>
      </c>
      <c r="E13" s="5">
        <v>1278.67</v>
      </c>
      <c r="F13" s="42">
        <v>4.1200000000000001E-2</v>
      </c>
    </row>
    <row r="14" spans="1:8" x14ac:dyDescent="0.25">
      <c r="A14" s="41" t="s">
        <v>577</v>
      </c>
      <c r="B14" s="11" t="s">
        <v>578</v>
      </c>
      <c r="C14" s="11" t="s">
        <v>201</v>
      </c>
      <c r="D14" s="4">
        <v>83582</v>
      </c>
      <c r="E14" s="5">
        <v>1253.1400000000001</v>
      </c>
      <c r="F14" s="42">
        <v>4.0300000000000002E-2</v>
      </c>
    </row>
    <row r="15" spans="1:8" x14ac:dyDescent="0.25">
      <c r="A15" s="41" t="s">
        <v>571</v>
      </c>
      <c r="B15" s="11" t="s">
        <v>572</v>
      </c>
      <c r="C15" s="11" t="s">
        <v>204</v>
      </c>
      <c r="D15" s="4">
        <v>177204</v>
      </c>
      <c r="E15" s="5">
        <v>1247.96</v>
      </c>
      <c r="F15" s="42">
        <v>4.02E-2</v>
      </c>
    </row>
    <row r="16" spans="1:8" x14ac:dyDescent="0.25">
      <c r="A16" s="41" t="s">
        <v>798</v>
      </c>
      <c r="B16" s="11" t="s">
        <v>799</v>
      </c>
      <c r="C16" s="11" t="s">
        <v>204</v>
      </c>
      <c r="D16" s="4">
        <v>225360</v>
      </c>
      <c r="E16" s="5">
        <v>1214.1300000000001</v>
      </c>
      <c r="F16" s="42">
        <v>3.9100000000000003E-2</v>
      </c>
    </row>
    <row r="17" spans="1:6" x14ac:dyDescent="0.25">
      <c r="A17" s="41" t="s">
        <v>800</v>
      </c>
      <c r="B17" s="11" t="s">
        <v>801</v>
      </c>
      <c r="C17" s="11" t="s">
        <v>544</v>
      </c>
      <c r="D17" s="4">
        <v>86377</v>
      </c>
      <c r="E17" s="5">
        <v>1207.46</v>
      </c>
      <c r="F17" s="42">
        <v>3.8899999999999997E-2</v>
      </c>
    </row>
    <row r="18" spans="1:6" x14ac:dyDescent="0.25">
      <c r="A18" s="41" t="s">
        <v>525</v>
      </c>
      <c r="B18" s="11" t="s">
        <v>526</v>
      </c>
      <c r="C18" s="11" t="s">
        <v>204</v>
      </c>
      <c r="D18" s="4">
        <v>171210</v>
      </c>
      <c r="E18" s="5">
        <v>1093.43</v>
      </c>
      <c r="F18" s="42">
        <v>3.5200000000000002E-2</v>
      </c>
    </row>
    <row r="19" spans="1:6" x14ac:dyDescent="0.25">
      <c r="A19" s="41" t="s">
        <v>573</v>
      </c>
      <c r="B19" s="11" t="s">
        <v>574</v>
      </c>
      <c r="C19" s="11" t="s">
        <v>299</v>
      </c>
      <c r="D19" s="4">
        <v>122811</v>
      </c>
      <c r="E19" s="5">
        <v>1023.51</v>
      </c>
      <c r="F19" s="42">
        <v>3.3000000000000002E-2</v>
      </c>
    </row>
    <row r="20" spans="1:6" x14ac:dyDescent="0.25">
      <c r="A20" s="41" t="s">
        <v>547</v>
      </c>
      <c r="B20" s="11" t="s">
        <v>548</v>
      </c>
      <c r="C20" s="11" t="s">
        <v>261</v>
      </c>
      <c r="D20" s="4">
        <v>89882</v>
      </c>
      <c r="E20" s="5">
        <v>1001.65</v>
      </c>
      <c r="F20" s="42">
        <v>3.2300000000000002E-2</v>
      </c>
    </row>
    <row r="21" spans="1:6" x14ac:dyDescent="0.25">
      <c r="A21" s="41" t="s">
        <v>529</v>
      </c>
      <c r="B21" s="11" t="s">
        <v>530</v>
      </c>
      <c r="C21" s="11" t="s">
        <v>213</v>
      </c>
      <c r="D21" s="4">
        <v>56248</v>
      </c>
      <c r="E21" s="5">
        <v>981.89</v>
      </c>
      <c r="F21" s="42">
        <v>3.1600000000000003E-2</v>
      </c>
    </row>
    <row r="22" spans="1:6" x14ac:dyDescent="0.25">
      <c r="A22" s="41" t="s">
        <v>802</v>
      </c>
      <c r="B22" s="11" t="s">
        <v>803</v>
      </c>
      <c r="C22" s="11" t="s">
        <v>235</v>
      </c>
      <c r="D22" s="4">
        <v>325000</v>
      </c>
      <c r="E22" s="5">
        <v>882.05</v>
      </c>
      <c r="F22" s="42">
        <v>2.8400000000000002E-2</v>
      </c>
    </row>
    <row r="23" spans="1:6" x14ac:dyDescent="0.25">
      <c r="A23" s="41" t="s">
        <v>759</v>
      </c>
      <c r="B23" s="11" t="s">
        <v>760</v>
      </c>
      <c r="C23" s="11" t="s">
        <v>235</v>
      </c>
      <c r="D23" s="4">
        <v>154471</v>
      </c>
      <c r="E23" s="5">
        <v>848.43</v>
      </c>
      <c r="F23" s="42">
        <v>2.7300000000000001E-2</v>
      </c>
    </row>
    <row r="24" spans="1:6" x14ac:dyDescent="0.25">
      <c r="A24" s="41" t="s">
        <v>585</v>
      </c>
      <c r="B24" s="11" t="s">
        <v>586</v>
      </c>
      <c r="C24" s="11" t="s">
        <v>587</v>
      </c>
      <c r="D24" s="4">
        <v>79560</v>
      </c>
      <c r="E24" s="5">
        <v>772.77</v>
      </c>
      <c r="F24" s="42">
        <v>2.4899999999999999E-2</v>
      </c>
    </row>
    <row r="25" spans="1:6" x14ac:dyDescent="0.25">
      <c r="A25" s="41" t="s">
        <v>804</v>
      </c>
      <c r="B25" s="11" t="s">
        <v>805</v>
      </c>
      <c r="C25" s="11" t="s">
        <v>587</v>
      </c>
      <c r="D25" s="4">
        <v>68674</v>
      </c>
      <c r="E25" s="5">
        <v>734.61</v>
      </c>
      <c r="F25" s="42">
        <v>2.3699999999999999E-2</v>
      </c>
    </row>
    <row r="26" spans="1:6" x14ac:dyDescent="0.25">
      <c r="A26" s="41" t="s">
        <v>806</v>
      </c>
      <c r="B26" s="11" t="s">
        <v>807</v>
      </c>
      <c r="C26" s="11" t="s">
        <v>201</v>
      </c>
      <c r="D26" s="4">
        <v>107706</v>
      </c>
      <c r="E26" s="5">
        <v>657.38</v>
      </c>
      <c r="F26" s="42">
        <v>2.12E-2</v>
      </c>
    </row>
    <row r="27" spans="1:6" x14ac:dyDescent="0.25">
      <c r="A27" s="41" t="s">
        <v>545</v>
      </c>
      <c r="B27" s="11" t="s">
        <v>546</v>
      </c>
      <c r="C27" s="11" t="s">
        <v>201</v>
      </c>
      <c r="D27" s="4">
        <v>285000</v>
      </c>
      <c r="E27" s="5">
        <v>630.71</v>
      </c>
      <c r="F27" s="42">
        <v>2.0299999999999999E-2</v>
      </c>
    </row>
    <row r="28" spans="1:6" x14ac:dyDescent="0.25">
      <c r="A28" s="41" t="s">
        <v>808</v>
      </c>
      <c r="B28" s="11" t="s">
        <v>809</v>
      </c>
      <c r="C28" s="11" t="s">
        <v>210</v>
      </c>
      <c r="D28" s="4">
        <v>215000</v>
      </c>
      <c r="E28" s="5">
        <v>613.29</v>
      </c>
      <c r="F28" s="42">
        <v>1.9699999999999999E-2</v>
      </c>
    </row>
    <row r="29" spans="1:6" x14ac:dyDescent="0.25">
      <c r="A29" s="41" t="s">
        <v>810</v>
      </c>
      <c r="B29" s="11" t="s">
        <v>811</v>
      </c>
      <c r="C29" s="11" t="s">
        <v>207</v>
      </c>
      <c r="D29" s="4">
        <v>119672</v>
      </c>
      <c r="E29" s="5">
        <v>602.13</v>
      </c>
      <c r="F29" s="42">
        <v>1.9400000000000001E-2</v>
      </c>
    </row>
    <row r="30" spans="1:6" x14ac:dyDescent="0.25">
      <c r="A30" s="41" t="s">
        <v>812</v>
      </c>
      <c r="B30" s="11" t="s">
        <v>813</v>
      </c>
      <c r="C30" s="11" t="s">
        <v>349</v>
      </c>
      <c r="D30" s="4">
        <v>123082</v>
      </c>
      <c r="E30" s="5">
        <v>594.66999999999996</v>
      </c>
      <c r="F30" s="42">
        <v>1.9099999999999999E-2</v>
      </c>
    </row>
    <row r="31" spans="1:6" x14ac:dyDescent="0.25">
      <c r="A31" s="41" t="s">
        <v>814</v>
      </c>
      <c r="B31" s="11" t="s">
        <v>815</v>
      </c>
      <c r="C31" s="11" t="s">
        <v>335</v>
      </c>
      <c r="D31" s="4">
        <v>66702</v>
      </c>
      <c r="E31" s="5">
        <v>550.12</v>
      </c>
      <c r="F31" s="42">
        <v>1.77E-2</v>
      </c>
    </row>
    <row r="32" spans="1:6" x14ac:dyDescent="0.25">
      <c r="A32" s="41" t="s">
        <v>816</v>
      </c>
      <c r="B32" s="11" t="s">
        <v>817</v>
      </c>
      <c r="C32" s="11" t="s">
        <v>201</v>
      </c>
      <c r="D32" s="4">
        <v>69259</v>
      </c>
      <c r="E32" s="5">
        <v>536.62</v>
      </c>
      <c r="F32" s="42">
        <v>1.7299999999999999E-2</v>
      </c>
    </row>
    <row r="33" spans="1:6" x14ac:dyDescent="0.25">
      <c r="A33" s="41" t="s">
        <v>818</v>
      </c>
      <c r="B33" s="11" t="s">
        <v>819</v>
      </c>
      <c r="C33" s="11" t="s">
        <v>201</v>
      </c>
      <c r="D33" s="4">
        <v>370389</v>
      </c>
      <c r="E33" s="5">
        <v>533.73</v>
      </c>
      <c r="F33" s="42">
        <v>1.72E-2</v>
      </c>
    </row>
    <row r="34" spans="1:6" x14ac:dyDescent="0.25">
      <c r="A34" s="41" t="s">
        <v>575</v>
      </c>
      <c r="B34" s="11" t="s">
        <v>576</v>
      </c>
      <c r="C34" s="11" t="s">
        <v>537</v>
      </c>
      <c r="D34" s="4">
        <v>35974</v>
      </c>
      <c r="E34" s="5">
        <v>513.64</v>
      </c>
      <c r="F34" s="42">
        <v>1.6500000000000001E-2</v>
      </c>
    </row>
    <row r="35" spans="1:6" x14ac:dyDescent="0.25">
      <c r="A35" s="41" t="s">
        <v>820</v>
      </c>
      <c r="B35" s="11" t="s">
        <v>821</v>
      </c>
      <c r="C35" s="11" t="s">
        <v>335</v>
      </c>
      <c r="D35" s="4">
        <v>17336</v>
      </c>
      <c r="E35" s="5">
        <v>393.29</v>
      </c>
      <c r="F35" s="42">
        <v>1.2699999999999999E-2</v>
      </c>
    </row>
    <row r="36" spans="1:6" x14ac:dyDescent="0.25">
      <c r="A36" s="41" t="s">
        <v>822</v>
      </c>
      <c r="B36" s="11" t="s">
        <v>823</v>
      </c>
      <c r="C36" s="11" t="s">
        <v>216</v>
      </c>
      <c r="D36" s="4">
        <v>111410</v>
      </c>
      <c r="E36" s="5">
        <v>375.12</v>
      </c>
      <c r="F36" s="42">
        <v>1.21E-2</v>
      </c>
    </row>
    <row r="37" spans="1:6" x14ac:dyDescent="0.25">
      <c r="A37" s="41" t="s">
        <v>824</v>
      </c>
      <c r="B37" s="11" t="s">
        <v>825</v>
      </c>
      <c r="C37" s="11" t="s">
        <v>826</v>
      </c>
      <c r="D37" s="4">
        <v>63061</v>
      </c>
      <c r="E37" s="5">
        <v>364.81</v>
      </c>
      <c r="F37" s="42">
        <v>1.17E-2</v>
      </c>
    </row>
    <row r="38" spans="1:6" x14ac:dyDescent="0.25">
      <c r="A38" s="41" t="s">
        <v>827</v>
      </c>
      <c r="B38" s="11" t="s">
        <v>828</v>
      </c>
      <c r="C38" s="11" t="s">
        <v>207</v>
      </c>
      <c r="D38" s="4">
        <v>200000</v>
      </c>
      <c r="E38" s="5">
        <v>339.5</v>
      </c>
      <c r="F38" s="42">
        <v>1.09E-2</v>
      </c>
    </row>
    <row r="39" spans="1:6" x14ac:dyDescent="0.25">
      <c r="A39" s="41" t="s">
        <v>829</v>
      </c>
      <c r="B39" s="11" t="s">
        <v>830</v>
      </c>
      <c r="C39" s="11" t="s">
        <v>201</v>
      </c>
      <c r="D39" s="4">
        <v>151387</v>
      </c>
      <c r="E39" s="5">
        <v>333.51</v>
      </c>
      <c r="F39" s="42">
        <v>1.0699999999999999E-2</v>
      </c>
    </row>
    <row r="40" spans="1:6" x14ac:dyDescent="0.25">
      <c r="A40" s="41" t="s">
        <v>831</v>
      </c>
      <c r="B40" s="11" t="s">
        <v>832</v>
      </c>
      <c r="C40" s="11" t="s">
        <v>216</v>
      </c>
      <c r="D40" s="4">
        <v>61616</v>
      </c>
      <c r="E40" s="5">
        <v>314.20999999999998</v>
      </c>
      <c r="F40" s="42">
        <v>1.01E-2</v>
      </c>
    </row>
    <row r="41" spans="1:6" x14ac:dyDescent="0.25">
      <c r="A41" s="41" t="s">
        <v>833</v>
      </c>
      <c r="B41" s="11" t="s">
        <v>834</v>
      </c>
      <c r="C41" s="11" t="s">
        <v>261</v>
      </c>
      <c r="D41" s="4">
        <v>101186</v>
      </c>
      <c r="E41" s="5">
        <v>275.73</v>
      </c>
      <c r="F41" s="42">
        <v>8.8999999999999999E-3</v>
      </c>
    </row>
    <row r="42" spans="1:6" x14ac:dyDescent="0.25">
      <c r="A42" s="41" t="s">
        <v>835</v>
      </c>
      <c r="B42" s="11" t="s">
        <v>836</v>
      </c>
      <c r="C42" s="11" t="s">
        <v>201</v>
      </c>
      <c r="D42" s="4">
        <v>40595</v>
      </c>
      <c r="E42" s="5">
        <v>148.09</v>
      </c>
      <c r="F42" s="42">
        <v>4.7999999999999996E-3</v>
      </c>
    </row>
    <row r="43" spans="1:6" x14ac:dyDescent="0.25">
      <c r="A43" s="43" t="s">
        <v>100</v>
      </c>
      <c r="B43" s="12"/>
      <c r="C43" s="12"/>
      <c r="D43" s="6"/>
      <c r="E43" s="14">
        <v>28458.57</v>
      </c>
      <c r="F43" s="45">
        <v>0.91639999999999999</v>
      </c>
    </row>
    <row r="44" spans="1:6" x14ac:dyDescent="0.25">
      <c r="A44" s="43" t="s">
        <v>360</v>
      </c>
      <c r="B44" s="11"/>
      <c r="C44" s="11"/>
      <c r="D44" s="4"/>
      <c r="E44" s="5"/>
      <c r="F44" s="42"/>
    </row>
    <row r="45" spans="1:6" x14ac:dyDescent="0.25">
      <c r="A45" s="43" t="s">
        <v>100</v>
      </c>
      <c r="B45" s="11"/>
      <c r="C45" s="11"/>
      <c r="D45" s="4"/>
      <c r="E45" s="15" t="s">
        <v>65</v>
      </c>
      <c r="F45" s="62" t="s">
        <v>65</v>
      </c>
    </row>
    <row r="46" spans="1:6" x14ac:dyDescent="0.25">
      <c r="A46" s="46" t="s">
        <v>109</v>
      </c>
      <c r="B46" s="47"/>
      <c r="C46" s="47"/>
      <c r="D46" s="48"/>
      <c r="E46" s="9">
        <v>28458.57</v>
      </c>
      <c r="F46" s="51">
        <v>0.91639999999999999</v>
      </c>
    </row>
    <row r="47" spans="1:6" x14ac:dyDescent="0.25">
      <c r="A47" s="41"/>
      <c r="B47" s="11"/>
      <c r="C47" s="11"/>
      <c r="D47" s="4"/>
      <c r="E47" s="5"/>
      <c r="F47" s="42"/>
    </row>
    <row r="48" spans="1:6" x14ac:dyDescent="0.25">
      <c r="A48" s="43" t="s">
        <v>361</v>
      </c>
      <c r="B48" s="11"/>
      <c r="C48" s="11"/>
      <c r="D48" s="4"/>
      <c r="E48" s="5"/>
      <c r="F48" s="42"/>
    </row>
    <row r="49" spans="1:6" x14ac:dyDescent="0.25">
      <c r="A49" s="43" t="s">
        <v>362</v>
      </c>
      <c r="B49" s="11"/>
      <c r="C49" s="11"/>
      <c r="D49" s="4"/>
      <c r="E49" s="5"/>
      <c r="F49" s="42"/>
    </row>
    <row r="50" spans="1:6" x14ac:dyDescent="0.25">
      <c r="A50" s="41" t="s">
        <v>633</v>
      </c>
      <c r="B50" s="11"/>
      <c r="C50" s="11" t="s">
        <v>634</v>
      </c>
      <c r="D50" s="4">
        <v>11100</v>
      </c>
      <c r="E50" s="5">
        <v>1314.41</v>
      </c>
      <c r="F50" s="42">
        <v>4.2320000000000003E-2</v>
      </c>
    </row>
    <row r="51" spans="1:6" x14ac:dyDescent="0.25">
      <c r="A51" s="41" t="s">
        <v>837</v>
      </c>
      <c r="B51" s="11"/>
      <c r="C51" s="11" t="s">
        <v>204</v>
      </c>
      <c r="D51" s="4">
        <v>73200</v>
      </c>
      <c r="E51" s="5">
        <v>464.34</v>
      </c>
      <c r="F51" s="42">
        <v>1.495E-2</v>
      </c>
    </row>
    <row r="52" spans="1:6" x14ac:dyDescent="0.25">
      <c r="A52" s="43" t="s">
        <v>100</v>
      </c>
      <c r="B52" s="12"/>
      <c r="C52" s="12"/>
      <c r="D52" s="6"/>
      <c r="E52" s="14">
        <v>1778.75</v>
      </c>
      <c r="F52" s="45">
        <v>5.7270000000000001E-2</v>
      </c>
    </row>
    <row r="53" spans="1:6" x14ac:dyDescent="0.25">
      <c r="A53" s="41"/>
      <c r="B53" s="11"/>
      <c r="C53" s="11"/>
      <c r="D53" s="4"/>
      <c r="E53" s="5"/>
      <c r="F53" s="42"/>
    </row>
    <row r="54" spans="1:6" x14ac:dyDescent="0.25">
      <c r="A54" s="41"/>
      <c r="B54" s="11"/>
      <c r="C54" s="11"/>
      <c r="D54" s="4"/>
      <c r="E54" s="5"/>
      <c r="F54" s="42"/>
    </row>
    <row r="55" spans="1:6" x14ac:dyDescent="0.25">
      <c r="A55" s="43" t="s">
        <v>606</v>
      </c>
      <c r="B55" s="12"/>
      <c r="C55" s="12"/>
      <c r="D55" s="6"/>
      <c r="E55" s="7"/>
      <c r="F55" s="44"/>
    </row>
    <row r="56" spans="1:6" x14ac:dyDescent="0.25">
      <c r="A56" s="41" t="s">
        <v>838</v>
      </c>
      <c r="B56" s="11"/>
      <c r="C56" s="11" t="s">
        <v>608</v>
      </c>
      <c r="D56" s="4">
        <v>204300</v>
      </c>
      <c r="E56" s="5">
        <v>291.54000000000002</v>
      </c>
      <c r="F56" s="42">
        <v>9.4000000000000004E-3</v>
      </c>
    </row>
    <row r="57" spans="1:6" x14ac:dyDescent="0.25">
      <c r="A57" s="43" t="s">
        <v>100</v>
      </c>
      <c r="B57" s="12"/>
      <c r="C57" s="12"/>
      <c r="D57" s="6"/>
      <c r="E57" s="14">
        <v>291.54000000000002</v>
      </c>
      <c r="F57" s="45">
        <v>9.4000000000000004E-3</v>
      </c>
    </row>
    <row r="58" spans="1:6" x14ac:dyDescent="0.25">
      <c r="A58" s="41"/>
      <c r="B58" s="11"/>
      <c r="C58" s="11"/>
      <c r="D58" s="4"/>
      <c r="E58" s="5"/>
      <c r="F58" s="42"/>
    </row>
    <row r="59" spans="1:6" x14ac:dyDescent="0.25">
      <c r="A59" s="46" t="s">
        <v>109</v>
      </c>
      <c r="B59" s="47"/>
      <c r="C59" s="47"/>
      <c r="D59" s="48"/>
      <c r="E59" s="14">
        <v>291.54000000000002</v>
      </c>
      <c r="F59" s="45">
        <v>9.4000000000000004E-3</v>
      </c>
    </row>
    <row r="60" spans="1:6" x14ac:dyDescent="0.25">
      <c r="A60" s="43" t="s">
        <v>443</v>
      </c>
      <c r="B60" s="12"/>
      <c r="C60" s="12"/>
      <c r="D60" s="6"/>
      <c r="E60" s="7"/>
      <c r="F60" s="44"/>
    </row>
    <row r="61" spans="1:6" x14ac:dyDescent="0.25">
      <c r="A61" s="43" t="s">
        <v>444</v>
      </c>
      <c r="B61" s="12"/>
      <c r="C61" s="12"/>
      <c r="D61" s="6"/>
      <c r="E61" s="7"/>
      <c r="F61" s="44"/>
    </row>
    <row r="62" spans="1:6" x14ac:dyDescent="0.25">
      <c r="A62" s="41" t="s">
        <v>839</v>
      </c>
      <c r="B62" s="11"/>
      <c r="C62" s="11" t="s">
        <v>613</v>
      </c>
      <c r="D62" s="4">
        <v>10500000</v>
      </c>
      <c r="E62" s="5">
        <v>105</v>
      </c>
      <c r="F62" s="42">
        <v>3.3999999999999998E-3</v>
      </c>
    </row>
    <row r="63" spans="1:6" x14ac:dyDescent="0.25">
      <c r="A63" s="43" t="s">
        <v>100</v>
      </c>
      <c r="B63" s="12"/>
      <c r="C63" s="12"/>
      <c r="D63" s="6"/>
      <c r="E63" s="14">
        <v>105</v>
      </c>
      <c r="F63" s="45">
        <v>3.3999999999999998E-3</v>
      </c>
    </row>
    <row r="64" spans="1:6" x14ac:dyDescent="0.25">
      <c r="A64" s="46" t="s">
        <v>109</v>
      </c>
      <c r="B64" s="47"/>
      <c r="C64" s="47"/>
      <c r="D64" s="48"/>
      <c r="E64" s="9">
        <v>105</v>
      </c>
      <c r="F64" s="51">
        <v>3.3999999999999998E-3</v>
      </c>
    </row>
    <row r="65" spans="1:6" x14ac:dyDescent="0.25">
      <c r="A65" s="41"/>
      <c r="B65" s="11"/>
      <c r="C65" s="11"/>
      <c r="D65" s="4"/>
      <c r="E65" s="5"/>
      <c r="F65" s="42"/>
    </row>
    <row r="66" spans="1:6" x14ac:dyDescent="0.25">
      <c r="A66" s="41"/>
      <c r="B66" s="11"/>
      <c r="C66" s="11"/>
      <c r="D66" s="4"/>
      <c r="E66" s="5"/>
      <c r="F66" s="42"/>
    </row>
    <row r="67" spans="1:6" x14ac:dyDescent="0.25">
      <c r="A67" s="43" t="s">
        <v>110</v>
      </c>
      <c r="B67" s="11"/>
      <c r="C67" s="11"/>
      <c r="D67" s="4"/>
      <c r="E67" s="5"/>
      <c r="F67" s="42"/>
    </row>
    <row r="68" spans="1:6" x14ac:dyDescent="0.25">
      <c r="A68" s="41" t="s">
        <v>111</v>
      </c>
      <c r="B68" s="11"/>
      <c r="C68" s="11"/>
      <c r="D68" s="4"/>
      <c r="E68" s="5">
        <v>2133.9699999999998</v>
      </c>
      <c r="F68" s="42">
        <v>6.8699999999999997E-2</v>
      </c>
    </row>
    <row r="69" spans="1:6" x14ac:dyDescent="0.25">
      <c r="A69" s="43" t="s">
        <v>100</v>
      </c>
      <c r="B69" s="12"/>
      <c r="C69" s="12"/>
      <c r="D69" s="6"/>
      <c r="E69" s="14">
        <v>2133.9699999999998</v>
      </c>
      <c r="F69" s="45">
        <v>6.8699999999999997E-2</v>
      </c>
    </row>
    <row r="70" spans="1:6" x14ac:dyDescent="0.25">
      <c r="A70" s="41"/>
      <c r="B70" s="11"/>
      <c r="C70" s="11"/>
      <c r="D70" s="4"/>
      <c r="E70" s="5"/>
      <c r="F70" s="42"/>
    </row>
    <row r="71" spans="1:6" x14ac:dyDescent="0.25">
      <c r="A71" s="46" t="s">
        <v>109</v>
      </c>
      <c r="B71" s="47"/>
      <c r="C71" s="47"/>
      <c r="D71" s="48"/>
      <c r="E71" s="14">
        <v>2133.9699999999998</v>
      </c>
      <c r="F71" s="45">
        <v>6.8699999999999997E-2</v>
      </c>
    </row>
    <row r="72" spans="1:6" x14ac:dyDescent="0.25">
      <c r="A72" s="41" t="s">
        <v>112</v>
      </c>
      <c r="B72" s="11"/>
      <c r="C72" s="11"/>
      <c r="D72" s="4"/>
      <c r="E72" s="5">
        <v>69.569999999999993</v>
      </c>
      <c r="F72" s="42">
        <v>2.0999999999999999E-3</v>
      </c>
    </row>
    <row r="73" spans="1:6" x14ac:dyDescent="0.25">
      <c r="A73" s="50" t="s">
        <v>113</v>
      </c>
      <c r="B73" s="13"/>
      <c r="C73" s="13"/>
      <c r="D73" s="8"/>
      <c r="E73" s="9">
        <v>31058.65</v>
      </c>
      <c r="F73" s="51">
        <v>1</v>
      </c>
    </row>
    <row r="74" spans="1:6" x14ac:dyDescent="0.25">
      <c r="A74" s="23"/>
      <c r="B74" s="32"/>
      <c r="C74" s="32"/>
      <c r="D74" s="32"/>
      <c r="E74" s="32"/>
      <c r="F74" s="33"/>
    </row>
    <row r="75" spans="1:6" x14ac:dyDescent="0.25">
      <c r="A75" s="52" t="s">
        <v>516</v>
      </c>
      <c r="B75" s="32"/>
      <c r="C75" s="32"/>
      <c r="D75" s="32"/>
      <c r="E75" s="32"/>
      <c r="F75" s="33"/>
    </row>
    <row r="76" spans="1:6" x14ac:dyDescent="0.25">
      <c r="A76" s="23"/>
      <c r="B76" s="32"/>
      <c r="C76" s="32"/>
      <c r="D76" s="32"/>
      <c r="E76" s="32"/>
      <c r="F76" s="33"/>
    </row>
    <row r="77" spans="1:6" x14ac:dyDescent="0.25">
      <c r="A77" s="23"/>
      <c r="B77" s="32"/>
      <c r="C77" s="32"/>
      <c r="D77" s="32"/>
      <c r="E77" s="32"/>
      <c r="F77" s="33"/>
    </row>
    <row r="78" spans="1:6" x14ac:dyDescent="0.25">
      <c r="A78" s="23"/>
      <c r="B78" s="32"/>
      <c r="C78" s="32"/>
      <c r="D78" s="32"/>
      <c r="E78" s="32"/>
      <c r="F78" s="33"/>
    </row>
    <row r="79" spans="1:6" x14ac:dyDescent="0.25">
      <c r="A79" s="52" t="s">
        <v>1016</v>
      </c>
      <c r="B79" s="32"/>
      <c r="C79" s="32"/>
      <c r="D79" s="32"/>
      <c r="E79" s="32"/>
      <c r="F79" s="33"/>
    </row>
    <row r="80" spans="1:6" x14ac:dyDescent="0.25">
      <c r="A80" s="22" t="s">
        <v>1017</v>
      </c>
      <c r="B80" s="53" t="s">
        <v>65</v>
      </c>
      <c r="C80" s="54"/>
      <c r="D80" s="54"/>
      <c r="E80" s="32"/>
      <c r="F80" s="33"/>
    </row>
    <row r="81" spans="1:6" x14ac:dyDescent="0.25">
      <c r="A81" s="27" t="s">
        <v>1018</v>
      </c>
      <c r="B81" s="54"/>
      <c r="C81" s="54"/>
      <c r="D81" s="54"/>
      <c r="E81" s="32"/>
      <c r="F81" s="33"/>
    </row>
    <row r="82" spans="1:6" x14ac:dyDescent="0.25">
      <c r="A82" s="27" t="s">
        <v>1019</v>
      </c>
      <c r="B82" s="54" t="s">
        <v>1020</v>
      </c>
      <c r="C82" s="54" t="s">
        <v>1020</v>
      </c>
      <c r="D82" s="54"/>
      <c r="E82" s="32"/>
      <c r="F82" s="33"/>
    </row>
    <row r="83" spans="1:6" x14ac:dyDescent="0.25">
      <c r="A83" s="27"/>
      <c r="B83" s="55">
        <v>43616</v>
      </c>
      <c r="C83" s="55">
        <v>43644</v>
      </c>
      <c r="D83" s="54"/>
      <c r="E83" s="32"/>
      <c r="F83" s="33"/>
    </row>
    <row r="84" spans="1:6" x14ac:dyDescent="0.25">
      <c r="A84" s="27" t="s">
        <v>1024</v>
      </c>
      <c r="B84" s="54">
        <v>9.3341999999999992</v>
      </c>
      <c r="C84" s="54">
        <v>9.2025000000000006</v>
      </c>
      <c r="D84" s="54"/>
      <c r="E84" s="32"/>
      <c r="F84" s="33"/>
    </row>
    <row r="85" spans="1:6" x14ac:dyDescent="0.25">
      <c r="A85" s="27" t="s">
        <v>1025</v>
      </c>
      <c r="B85" s="54">
        <v>9.3341999999999992</v>
      </c>
      <c r="C85" s="54">
        <v>9.2024000000000008</v>
      </c>
      <c r="D85" s="54"/>
      <c r="E85" s="32"/>
      <c r="F85" s="33"/>
    </row>
    <row r="86" spans="1:6" x14ac:dyDescent="0.25">
      <c r="A86" s="27" t="s">
        <v>1043</v>
      </c>
      <c r="B86" s="54">
        <v>9.2352000000000007</v>
      </c>
      <c r="C86" s="54">
        <v>9.1027000000000005</v>
      </c>
      <c r="D86" s="54"/>
      <c r="E86" s="32"/>
      <c r="F86" s="33"/>
    </row>
    <row r="87" spans="1:6" x14ac:dyDescent="0.25">
      <c r="A87" s="27" t="s">
        <v>1045</v>
      </c>
      <c r="B87" s="54">
        <v>9.2353000000000005</v>
      </c>
      <c r="C87" s="54">
        <v>9.1028000000000002</v>
      </c>
      <c r="D87" s="54"/>
      <c r="E87" s="32"/>
      <c r="F87" s="33"/>
    </row>
    <row r="88" spans="1:6" x14ac:dyDescent="0.25">
      <c r="A88" s="27"/>
      <c r="B88" s="54"/>
      <c r="C88" s="54"/>
      <c r="D88" s="54"/>
      <c r="E88" s="32"/>
      <c r="F88" s="33"/>
    </row>
    <row r="89" spans="1:6" x14ac:dyDescent="0.25">
      <c r="A89" s="27" t="s">
        <v>1035</v>
      </c>
      <c r="B89" s="53" t="s">
        <v>65</v>
      </c>
      <c r="C89" s="54"/>
      <c r="D89" s="54"/>
      <c r="E89" s="32"/>
      <c r="F89" s="33"/>
    </row>
    <row r="90" spans="1:6" x14ac:dyDescent="0.25">
      <c r="A90" s="27" t="s">
        <v>1036</v>
      </c>
      <c r="B90" s="53" t="s">
        <v>65</v>
      </c>
      <c r="C90" s="54"/>
      <c r="D90" s="54"/>
      <c r="E90" s="32"/>
      <c r="F90" s="33"/>
    </row>
    <row r="91" spans="1:6" ht="17.45" customHeight="1" x14ac:dyDescent="0.25">
      <c r="A91" s="22" t="s">
        <v>1037</v>
      </c>
      <c r="B91" s="53" t="s">
        <v>65</v>
      </c>
      <c r="C91" s="54"/>
      <c r="D91" s="54"/>
      <c r="E91" s="32"/>
      <c r="F91" s="33"/>
    </row>
    <row r="92" spans="1:6" x14ac:dyDescent="0.25">
      <c r="A92" s="22" t="s">
        <v>1038</v>
      </c>
      <c r="B92" s="53" t="s">
        <v>65</v>
      </c>
      <c r="C92" s="54"/>
      <c r="D92" s="54"/>
      <c r="E92" s="32"/>
      <c r="F92" s="33"/>
    </row>
    <row r="93" spans="1:6" x14ac:dyDescent="0.25">
      <c r="A93" s="27" t="s">
        <v>1108</v>
      </c>
      <c r="B93" s="56">
        <v>1.03</v>
      </c>
      <c r="C93" s="54"/>
      <c r="D93" s="54"/>
      <c r="E93" s="32"/>
      <c r="F93" s="33"/>
    </row>
    <row r="94" spans="1:6" ht="30" x14ac:dyDescent="0.25">
      <c r="A94" s="22" t="s">
        <v>1106</v>
      </c>
      <c r="B94" s="53">
        <v>2070.2867999999999</v>
      </c>
      <c r="C94" s="54"/>
      <c r="D94" s="54"/>
      <c r="E94" s="32"/>
      <c r="F94" s="33"/>
    </row>
    <row r="95" spans="1:6" ht="30.75" thickBot="1" x14ac:dyDescent="0.3">
      <c r="A95" s="21" t="s">
        <v>1107</v>
      </c>
      <c r="B95" s="69" t="s">
        <v>65</v>
      </c>
      <c r="C95" s="61"/>
      <c r="D95" s="61"/>
      <c r="E95" s="58"/>
      <c r="F95" s="59"/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showGridLines="0" workbookViewId="0">
      <pane ySplit="4" topLeftCell="A5" activePane="bottomLeft" state="frozen"/>
      <selection activeCell="H1" sqref="H1"/>
      <selection pane="bottomLeft" activeCell="A5" sqref="A5"/>
    </sheetView>
  </sheetViews>
  <sheetFormatPr defaultRowHeight="15" x14ac:dyDescent="0.25"/>
  <cols>
    <col min="1" max="1" width="73.85546875" customWidth="1"/>
    <col min="2" max="2" width="15.85546875" customWidth="1"/>
    <col min="3" max="3" width="26.85546875" customWidth="1"/>
    <col min="4" max="4" width="15.42578125" customWidth="1"/>
    <col min="5" max="5" width="16.5703125" customWidth="1"/>
    <col min="6" max="6" width="15.42578125" customWidth="1"/>
    <col min="12" max="12" width="66.42578125" bestFit="1" customWidth="1"/>
    <col min="13" max="13" width="10" bestFit="1" customWidth="1"/>
    <col min="14" max="14" width="9.85546875" bestFit="1" customWidth="1"/>
    <col min="15" max="15" width="14.42578125" bestFit="1" customWidth="1"/>
    <col min="16" max="16" width="11.5703125" bestFit="1" customWidth="1"/>
  </cols>
  <sheetData>
    <row r="1" spans="1:8" ht="36.75" customHeight="1" x14ac:dyDescent="0.25">
      <c r="A1" s="86" t="s">
        <v>35</v>
      </c>
      <c r="B1" s="87"/>
      <c r="C1" s="87"/>
      <c r="D1" s="87"/>
      <c r="E1" s="87"/>
      <c r="F1" s="88"/>
      <c r="H1" s="20" t="str">
        <f>HYPERLINK("[Portfolio Monthly 30062019.xlsx]Index!A1","Index")</f>
        <v>Index</v>
      </c>
    </row>
    <row r="2" spans="1:8" ht="19.5" customHeight="1" x14ac:dyDescent="0.25">
      <c r="A2" s="89" t="s">
        <v>36</v>
      </c>
      <c r="B2" s="90"/>
      <c r="C2" s="90"/>
      <c r="D2" s="90"/>
      <c r="E2" s="90"/>
      <c r="F2" s="91"/>
    </row>
    <row r="3" spans="1:8" x14ac:dyDescent="0.25">
      <c r="A3" s="23"/>
      <c r="B3" s="32"/>
      <c r="C3" s="32"/>
      <c r="D3" s="32"/>
      <c r="E3" s="32"/>
      <c r="F3" s="33"/>
    </row>
    <row r="4" spans="1:8" ht="48" customHeight="1" x14ac:dyDescent="0.25">
      <c r="A4" s="34" t="s">
        <v>0</v>
      </c>
      <c r="B4" s="35" t="s">
        <v>1</v>
      </c>
      <c r="C4" s="35" t="s">
        <v>5</v>
      </c>
      <c r="D4" s="36" t="s">
        <v>2</v>
      </c>
      <c r="E4" s="37" t="s">
        <v>4</v>
      </c>
      <c r="F4" s="38" t="s">
        <v>3</v>
      </c>
    </row>
    <row r="5" spans="1:8" x14ac:dyDescent="0.25">
      <c r="A5" s="39"/>
      <c r="B5" s="10"/>
      <c r="C5" s="10"/>
      <c r="D5" s="2"/>
      <c r="E5" s="3"/>
      <c r="F5" s="40"/>
    </row>
    <row r="6" spans="1:8" x14ac:dyDescent="0.25">
      <c r="A6" s="43" t="s">
        <v>64</v>
      </c>
      <c r="B6" s="11"/>
      <c r="C6" s="11"/>
      <c r="D6" s="4"/>
      <c r="E6" s="5"/>
      <c r="F6" s="42"/>
    </row>
    <row r="7" spans="1:8" x14ac:dyDescent="0.25">
      <c r="A7" s="43" t="s">
        <v>195</v>
      </c>
      <c r="B7" s="11"/>
      <c r="C7" s="11"/>
      <c r="D7" s="4"/>
      <c r="E7" s="5"/>
      <c r="F7" s="42"/>
    </row>
    <row r="8" spans="1:8" x14ac:dyDescent="0.25">
      <c r="A8" s="41" t="s">
        <v>202</v>
      </c>
      <c r="B8" s="11" t="s">
        <v>203</v>
      </c>
      <c r="C8" s="11" t="s">
        <v>204</v>
      </c>
      <c r="D8" s="4">
        <v>881</v>
      </c>
      <c r="E8" s="5">
        <v>21.53</v>
      </c>
      <c r="F8" s="42">
        <v>0.10979999999999999</v>
      </c>
    </row>
    <row r="9" spans="1:8" x14ac:dyDescent="0.25">
      <c r="A9" s="41" t="s">
        <v>196</v>
      </c>
      <c r="B9" s="11" t="s">
        <v>197</v>
      </c>
      <c r="C9" s="11" t="s">
        <v>198</v>
      </c>
      <c r="D9" s="4">
        <v>1397</v>
      </c>
      <c r="E9" s="5">
        <v>17.510000000000002</v>
      </c>
      <c r="F9" s="42">
        <v>8.9300000000000004E-2</v>
      </c>
    </row>
    <row r="10" spans="1:8" x14ac:dyDescent="0.25">
      <c r="A10" s="41" t="s">
        <v>199</v>
      </c>
      <c r="B10" s="11" t="s">
        <v>200</v>
      </c>
      <c r="C10" s="11" t="s">
        <v>201</v>
      </c>
      <c r="D10" s="4">
        <v>702</v>
      </c>
      <c r="E10" s="5">
        <v>15.39</v>
      </c>
      <c r="F10" s="42">
        <v>7.85E-2</v>
      </c>
    </row>
    <row r="11" spans="1:8" x14ac:dyDescent="0.25">
      <c r="A11" s="41" t="s">
        <v>336</v>
      </c>
      <c r="B11" s="11" t="s">
        <v>337</v>
      </c>
      <c r="C11" s="11" t="s">
        <v>204</v>
      </c>
      <c r="D11" s="4">
        <v>2633</v>
      </c>
      <c r="E11" s="5">
        <v>11.51</v>
      </c>
      <c r="F11" s="42">
        <v>5.8700000000000002E-2</v>
      </c>
    </row>
    <row r="12" spans="1:8" x14ac:dyDescent="0.25">
      <c r="A12" s="41" t="s">
        <v>523</v>
      </c>
      <c r="B12" s="11" t="s">
        <v>524</v>
      </c>
      <c r="C12" s="11" t="s">
        <v>213</v>
      </c>
      <c r="D12" s="4">
        <v>1550</v>
      </c>
      <c r="E12" s="5">
        <v>11.35</v>
      </c>
      <c r="F12" s="42">
        <v>5.79E-2</v>
      </c>
    </row>
    <row r="13" spans="1:8" x14ac:dyDescent="0.25">
      <c r="A13" s="41" t="s">
        <v>205</v>
      </c>
      <c r="B13" s="11" t="s">
        <v>206</v>
      </c>
      <c r="C13" s="11" t="s">
        <v>207</v>
      </c>
      <c r="D13" s="4">
        <v>3502</v>
      </c>
      <c r="E13" s="5">
        <v>9.59</v>
      </c>
      <c r="F13" s="42">
        <v>4.8899999999999999E-2</v>
      </c>
    </row>
    <row r="14" spans="1:8" x14ac:dyDescent="0.25">
      <c r="A14" s="41" t="s">
        <v>211</v>
      </c>
      <c r="B14" s="11" t="s">
        <v>212</v>
      </c>
      <c r="C14" s="11" t="s">
        <v>213</v>
      </c>
      <c r="D14" s="4">
        <v>428</v>
      </c>
      <c r="E14" s="5">
        <v>9.5299999999999994</v>
      </c>
      <c r="F14" s="42">
        <v>4.8599999999999997E-2</v>
      </c>
    </row>
    <row r="15" spans="1:8" x14ac:dyDescent="0.25">
      <c r="A15" s="41" t="s">
        <v>561</v>
      </c>
      <c r="B15" s="11" t="s">
        <v>562</v>
      </c>
      <c r="C15" s="11" t="s">
        <v>204</v>
      </c>
      <c r="D15" s="4">
        <v>545</v>
      </c>
      <c r="E15" s="5">
        <v>8.0500000000000007</v>
      </c>
      <c r="F15" s="42">
        <v>4.1099999999999998E-2</v>
      </c>
    </row>
    <row r="16" spans="1:8" x14ac:dyDescent="0.25">
      <c r="A16" s="41" t="s">
        <v>208</v>
      </c>
      <c r="B16" s="11" t="s">
        <v>209</v>
      </c>
      <c r="C16" s="11" t="s">
        <v>210</v>
      </c>
      <c r="D16" s="4">
        <v>504</v>
      </c>
      <c r="E16" s="5">
        <v>7.83</v>
      </c>
      <c r="F16" s="42">
        <v>3.9899999999999998E-2</v>
      </c>
    </row>
    <row r="17" spans="1:6" x14ac:dyDescent="0.25">
      <c r="A17" s="41" t="s">
        <v>236</v>
      </c>
      <c r="B17" s="11" t="s">
        <v>237</v>
      </c>
      <c r="C17" s="11" t="s">
        <v>204</v>
      </c>
      <c r="D17" s="4">
        <v>833</v>
      </c>
      <c r="E17" s="5">
        <v>6.74</v>
      </c>
      <c r="F17" s="42">
        <v>3.44E-2</v>
      </c>
    </row>
    <row r="18" spans="1:6" x14ac:dyDescent="0.25">
      <c r="A18" s="41" t="s">
        <v>219</v>
      </c>
      <c r="B18" s="11" t="s">
        <v>220</v>
      </c>
      <c r="C18" s="11" t="s">
        <v>204</v>
      </c>
      <c r="D18" s="4">
        <v>1566</v>
      </c>
      <c r="E18" s="5">
        <v>5.66</v>
      </c>
      <c r="F18" s="42">
        <v>2.8899999999999999E-2</v>
      </c>
    </row>
    <row r="19" spans="1:6" x14ac:dyDescent="0.25">
      <c r="A19" s="41" t="s">
        <v>217</v>
      </c>
      <c r="B19" s="11" t="s">
        <v>218</v>
      </c>
      <c r="C19" s="11" t="s">
        <v>207</v>
      </c>
      <c r="D19" s="4">
        <v>291</v>
      </c>
      <c r="E19" s="5">
        <v>5.2</v>
      </c>
      <c r="F19" s="42">
        <v>2.6499999999999999E-2</v>
      </c>
    </row>
    <row r="20" spans="1:6" x14ac:dyDescent="0.25">
      <c r="A20" s="41" t="s">
        <v>246</v>
      </c>
      <c r="B20" s="11" t="s">
        <v>247</v>
      </c>
      <c r="C20" s="11" t="s">
        <v>201</v>
      </c>
      <c r="D20" s="4">
        <v>97</v>
      </c>
      <c r="E20" s="5">
        <v>3.57</v>
      </c>
      <c r="F20" s="42">
        <v>1.8200000000000001E-2</v>
      </c>
    </row>
    <row r="21" spans="1:6" x14ac:dyDescent="0.25">
      <c r="A21" s="41" t="s">
        <v>304</v>
      </c>
      <c r="B21" s="11" t="s">
        <v>305</v>
      </c>
      <c r="C21" s="11" t="s">
        <v>254</v>
      </c>
      <c r="D21" s="4">
        <v>54</v>
      </c>
      <c r="E21" s="5">
        <v>3.53</v>
      </c>
      <c r="F21" s="42">
        <v>1.7999999999999999E-2</v>
      </c>
    </row>
    <row r="22" spans="1:6" x14ac:dyDescent="0.25">
      <c r="A22" s="41" t="s">
        <v>289</v>
      </c>
      <c r="B22" s="11" t="s">
        <v>290</v>
      </c>
      <c r="C22" s="11" t="s">
        <v>204</v>
      </c>
      <c r="D22" s="4">
        <v>209</v>
      </c>
      <c r="E22" s="5">
        <v>2.95</v>
      </c>
      <c r="F22" s="42">
        <v>1.4999999999999999E-2</v>
      </c>
    </row>
    <row r="23" spans="1:6" x14ac:dyDescent="0.25">
      <c r="A23" s="41" t="s">
        <v>221</v>
      </c>
      <c r="B23" s="11" t="s">
        <v>222</v>
      </c>
      <c r="C23" s="11" t="s">
        <v>223</v>
      </c>
      <c r="D23" s="4">
        <v>774</v>
      </c>
      <c r="E23" s="5">
        <v>2.68</v>
      </c>
      <c r="F23" s="42">
        <v>1.37E-2</v>
      </c>
    </row>
    <row r="24" spans="1:6" x14ac:dyDescent="0.25">
      <c r="A24" s="41" t="s">
        <v>615</v>
      </c>
      <c r="B24" s="11" t="s">
        <v>616</v>
      </c>
      <c r="C24" s="11" t="s">
        <v>240</v>
      </c>
      <c r="D24" s="4">
        <v>1777</v>
      </c>
      <c r="E24" s="5">
        <v>2.5099999999999998</v>
      </c>
      <c r="F24" s="42">
        <v>1.2800000000000001E-2</v>
      </c>
    </row>
    <row r="25" spans="1:6" x14ac:dyDescent="0.25">
      <c r="A25" s="41" t="s">
        <v>627</v>
      </c>
      <c r="B25" s="11" t="s">
        <v>628</v>
      </c>
      <c r="C25" s="11" t="s">
        <v>207</v>
      </c>
      <c r="D25" s="4">
        <v>184</v>
      </c>
      <c r="E25" s="5">
        <v>2.5</v>
      </c>
      <c r="F25" s="42">
        <v>1.2699999999999999E-2</v>
      </c>
    </row>
    <row r="26" spans="1:6" x14ac:dyDescent="0.25">
      <c r="A26" s="41" t="s">
        <v>252</v>
      </c>
      <c r="B26" s="11" t="s">
        <v>253</v>
      </c>
      <c r="C26" s="11" t="s">
        <v>254</v>
      </c>
      <c r="D26" s="4">
        <v>380</v>
      </c>
      <c r="E26" s="5">
        <v>2.4900000000000002</v>
      </c>
      <c r="F26" s="42">
        <v>1.2699999999999999E-2</v>
      </c>
    </row>
    <row r="27" spans="1:6" x14ac:dyDescent="0.25">
      <c r="A27" s="41" t="s">
        <v>267</v>
      </c>
      <c r="B27" s="11" t="s">
        <v>268</v>
      </c>
      <c r="C27" s="11" t="s">
        <v>213</v>
      </c>
      <c r="D27" s="4">
        <v>222</v>
      </c>
      <c r="E27" s="5">
        <v>2.36</v>
      </c>
      <c r="F27" s="42">
        <v>1.21E-2</v>
      </c>
    </row>
    <row r="28" spans="1:6" x14ac:dyDescent="0.25">
      <c r="A28" s="41" t="s">
        <v>333</v>
      </c>
      <c r="B28" s="11" t="s">
        <v>334</v>
      </c>
      <c r="C28" s="11" t="s">
        <v>335</v>
      </c>
      <c r="D28" s="4">
        <v>170</v>
      </c>
      <c r="E28" s="5">
        <v>2.27</v>
      </c>
      <c r="F28" s="42">
        <v>1.1599999999999999E-2</v>
      </c>
    </row>
    <row r="29" spans="1:6" x14ac:dyDescent="0.25">
      <c r="A29" s="41" t="s">
        <v>320</v>
      </c>
      <c r="B29" s="11" t="s">
        <v>321</v>
      </c>
      <c r="C29" s="11" t="s">
        <v>322</v>
      </c>
      <c r="D29" s="4">
        <v>1283</v>
      </c>
      <c r="E29" s="5">
        <v>2.15</v>
      </c>
      <c r="F29" s="42">
        <v>1.0999999999999999E-2</v>
      </c>
    </row>
    <row r="30" spans="1:6" x14ac:dyDescent="0.25">
      <c r="A30" s="41" t="s">
        <v>345</v>
      </c>
      <c r="B30" s="11" t="s">
        <v>346</v>
      </c>
      <c r="C30" s="11" t="s">
        <v>201</v>
      </c>
      <c r="D30" s="4">
        <v>25</v>
      </c>
      <c r="E30" s="5">
        <v>2.13</v>
      </c>
      <c r="F30" s="42">
        <v>1.09E-2</v>
      </c>
    </row>
    <row r="31" spans="1:6" x14ac:dyDescent="0.25">
      <c r="A31" s="41" t="s">
        <v>593</v>
      </c>
      <c r="B31" s="11" t="s">
        <v>594</v>
      </c>
      <c r="C31" s="11" t="s">
        <v>240</v>
      </c>
      <c r="D31" s="4">
        <v>950</v>
      </c>
      <c r="E31" s="5">
        <v>1.97</v>
      </c>
      <c r="F31" s="42">
        <v>0.01</v>
      </c>
    </row>
    <row r="32" spans="1:6" x14ac:dyDescent="0.25">
      <c r="A32" s="41" t="s">
        <v>271</v>
      </c>
      <c r="B32" s="11" t="s">
        <v>272</v>
      </c>
      <c r="C32" s="11" t="s">
        <v>226</v>
      </c>
      <c r="D32" s="4">
        <v>42</v>
      </c>
      <c r="E32" s="5">
        <v>1.91</v>
      </c>
      <c r="F32" s="42">
        <v>9.7999999999999997E-3</v>
      </c>
    </row>
    <row r="33" spans="1:6" x14ac:dyDescent="0.25">
      <c r="A33" s="41" t="s">
        <v>538</v>
      </c>
      <c r="B33" s="11" t="s">
        <v>539</v>
      </c>
      <c r="C33" s="11" t="s">
        <v>280</v>
      </c>
      <c r="D33" s="4">
        <v>729</v>
      </c>
      <c r="E33" s="5">
        <v>1.85</v>
      </c>
      <c r="F33" s="42">
        <v>9.4000000000000004E-3</v>
      </c>
    </row>
    <row r="34" spans="1:6" x14ac:dyDescent="0.25">
      <c r="A34" s="41" t="s">
        <v>306</v>
      </c>
      <c r="B34" s="11" t="s">
        <v>307</v>
      </c>
      <c r="C34" s="11" t="s">
        <v>213</v>
      </c>
      <c r="D34" s="4">
        <v>255</v>
      </c>
      <c r="E34" s="5">
        <v>1.8</v>
      </c>
      <c r="F34" s="42">
        <v>9.1999999999999998E-3</v>
      </c>
    </row>
    <row r="35" spans="1:6" x14ac:dyDescent="0.25">
      <c r="A35" s="41" t="s">
        <v>214</v>
      </c>
      <c r="B35" s="11" t="s">
        <v>215</v>
      </c>
      <c r="C35" s="11" t="s">
        <v>216</v>
      </c>
      <c r="D35" s="4">
        <v>450</v>
      </c>
      <c r="E35" s="5">
        <v>1.8</v>
      </c>
      <c r="F35" s="42">
        <v>9.1999999999999998E-3</v>
      </c>
    </row>
    <row r="36" spans="1:6" x14ac:dyDescent="0.25">
      <c r="A36" s="41" t="s">
        <v>625</v>
      </c>
      <c r="B36" s="11" t="s">
        <v>626</v>
      </c>
      <c r="C36" s="11" t="s">
        <v>213</v>
      </c>
      <c r="D36" s="4">
        <v>622</v>
      </c>
      <c r="E36" s="5">
        <v>1.74</v>
      </c>
      <c r="F36" s="42">
        <v>8.8999999999999999E-3</v>
      </c>
    </row>
    <row r="37" spans="1:6" x14ac:dyDescent="0.25">
      <c r="A37" s="41" t="s">
        <v>312</v>
      </c>
      <c r="B37" s="11" t="s">
        <v>313</v>
      </c>
      <c r="C37" s="11" t="s">
        <v>232</v>
      </c>
      <c r="D37" s="4">
        <v>310</v>
      </c>
      <c r="E37" s="5">
        <v>1.56</v>
      </c>
      <c r="F37" s="42">
        <v>8.0000000000000002E-3</v>
      </c>
    </row>
    <row r="38" spans="1:6" x14ac:dyDescent="0.25">
      <c r="A38" s="41" t="s">
        <v>291</v>
      </c>
      <c r="B38" s="11" t="s">
        <v>292</v>
      </c>
      <c r="C38" s="11" t="s">
        <v>198</v>
      </c>
      <c r="D38" s="4">
        <v>967</v>
      </c>
      <c r="E38" s="5">
        <v>1.51</v>
      </c>
      <c r="F38" s="42">
        <v>7.7000000000000002E-3</v>
      </c>
    </row>
    <row r="39" spans="1:6" x14ac:dyDescent="0.25">
      <c r="A39" s="41" t="s">
        <v>840</v>
      </c>
      <c r="B39" s="11" t="s">
        <v>841</v>
      </c>
      <c r="C39" s="11" t="s">
        <v>254</v>
      </c>
      <c r="D39" s="4">
        <v>53</v>
      </c>
      <c r="E39" s="5">
        <v>1.5</v>
      </c>
      <c r="F39" s="42">
        <v>7.6E-3</v>
      </c>
    </row>
    <row r="40" spans="1:6" x14ac:dyDescent="0.25">
      <c r="A40" s="41" t="s">
        <v>224</v>
      </c>
      <c r="B40" s="11" t="s">
        <v>225</v>
      </c>
      <c r="C40" s="11" t="s">
        <v>226</v>
      </c>
      <c r="D40" s="4">
        <v>161</v>
      </c>
      <c r="E40" s="5">
        <v>1.47</v>
      </c>
      <c r="F40" s="42">
        <v>7.4999999999999997E-3</v>
      </c>
    </row>
    <row r="41" spans="1:6" x14ac:dyDescent="0.25">
      <c r="A41" s="41" t="s">
        <v>227</v>
      </c>
      <c r="B41" s="11" t="s">
        <v>228</v>
      </c>
      <c r="C41" s="11" t="s">
        <v>229</v>
      </c>
      <c r="D41" s="4">
        <v>149</v>
      </c>
      <c r="E41" s="5">
        <v>1.4</v>
      </c>
      <c r="F41" s="42">
        <v>7.1000000000000004E-3</v>
      </c>
    </row>
    <row r="42" spans="1:6" x14ac:dyDescent="0.25">
      <c r="A42" s="41" t="s">
        <v>283</v>
      </c>
      <c r="B42" s="11" t="s">
        <v>284</v>
      </c>
      <c r="C42" s="11" t="s">
        <v>254</v>
      </c>
      <c r="D42" s="4">
        <v>53</v>
      </c>
      <c r="E42" s="5">
        <v>1.37</v>
      </c>
      <c r="F42" s="42">
        <v>7.0000000000000001E-3</v>
      </c>
    </row>
    <row r="43" spans="1:6" x14ac:dyDescent="0.25">
      <c r="A43" s="41" t="s">
        <v>257</v>
      </c>
      <c r="B43" s="11" t="s">
        <v>258</v>
      </c>
      <c r="C43" s="11" t="s">
        <v>207</v>
      </c>
      <c r="D43" s="4">
        <v>48</v>
      </c>
      <c r="E43" s="5">
        <v>1.32</v>
      </c>
      <c r="F43" s="42">
        <v>6.7000000000000002E-3</v>
      </c>
    </row>
    <row r="44" spans="1:6" x14ac:dyDescent="0.25">
      <c r="A44" s="41" t="s">
        <v>842</v>
      </c>
      <c r="B44" s="11" t="s">
        <v>843</v>
      </c>
      <c r="C44" s="11" t="s">
        <v>349</v>
      </c>
      <c r="D44" s="4">
        <v>321</v>
      </c>
      <c r="E44" s="5">
        <v>1.32</v>
      </c>
      <c r="F44" s="42">
        <v>6.7000000000000002E-3</v>
      </c>
    </row>
    <row r="45" spans="1:6" x14ac:dyDescent="0.25">
      <c r="A45" s="41" t="s">
        <v>262</v>
      </c>
      <c r="B45" s="11" t="s">
        <v>263</v>
      </c>
      <c r="C45" s="11" t="s">
        <v>264</v>
      </c>
      <c r="D45" s="4">
        <v>747</v>
      </c>
      <c r="E45" s="5">
        <v>1.3</v>
      </c>
      <c r="F45" s="42">
        <v>6.6E-3</v>
      </c>
    </row>
    <row r="46" spans="1:6" x14ac:dyDescent="0.25">
      <c r="A46" s="41" t="s">
        <v>265</v>
      </c>
      <c r="B46" s="11" t="s">
        <v>266</v>
      </c>
      <c r="C46" s="11" t="s">
        <v>198</v>
      </c>
      <c r="D46" s="4">
        <v>320</v>
      </c>
      <c r="E46" s="5">
        <v>1.26</v>
      </c>
      <c r="F46" s="42">
        <v>6.4000000000000003E-3</v>
      </c>
    </row>
    <row r="47" spans="1:6" x14ac:dyDescent="0.25">
      <c r="A47" s="41" t="s">
        <v>250</v>
      </c>
      <c r="B47" s="11" t="s">
        <v>251</v>
      </c>
      <c r="C47" s="11" t="s">
        <v>216</v>
      </c>
      <c r="D47" s="4">
        <v>49</v>
      </c>
      <c r="E47" s="5">
        <v>1.25</v>
      </c>
      <c r="F47" s="42">
        <v>6.4000000000000003E-3</v>
      </c>
    </row>
    <row r="48" spans="1:6" x14ac:dyDescent="0.25">
      <c r="A48" s="41" t="s">
        <v>310</v>
      </c>
      <c r="B48" s="11" t="s">
        <v>311</v>
      </c>
      <c r="C48" s="11" t="s">
        <v>264</v>
      </c>
      <c r="D48" s="4">
        <v>595</v>
      </c>
      <c r="E48" s="5">
        <v>1.23</v>
      </c>
      <c r="F48" s="42">
        <v>6.3E-3</v>
      </c>
    </row>
    <row r="49" spans="1:6" x14ac:dyDescent="0.25">
      <c r="A49" s="41" t="s">
        <v>316</v>
      </c>
      <c r="B49" s="11" t="s">
        <v>844</v>
      </c>
      <c r="C49" s="11" t="s">
        <v>254</v>
      </c>
      <c r="D49" s="4">
        <v>730</v>
      </c>
      <c r="E49" s="5">
        <v>1.19</v>
      </c>
      <c r="F49" s="42">
        <v>6.1000000000000004E-3</v>
      </c>
    </row>
    <row r="50" spans="1:6" x14ac:dyDescent="0.25">
      <c r="A50" s="41" t="s">
        <v>569</v>
      </c>
      <c r="B50" s="11" t="s">
        <v>570</v>
      </c>
      <c r="C50" s="11" t="s">
        <v>565</v>
      </c>
      <c r="D50" s="4">
        <v>371</v>
      </c>
      <c r="E50" s="5">
        <v>1.1599999999999999</v>
      </c>
      <c r="F50" s="42">
        <v>5.8999999999999999E-3</v>
      </c>
    </row>
    <row r="51" spans="1:6" x14ac:dyDescent="0.25">
      <c r="A51" s="41" t="s">
        <v>230</v>
      </c>
      <c r="B51" s="11" t="s">
        <v>231</v>
      </c>
      <c r="C51" s="11" t="s">
        <v>232</v>
      </c>
      <c r="D51" s="4">
        <v>414</v>
      </c>
      <c r="E51" s="5">
        <v>1.1499999999999999</v>
      </c>
      <c r="F51" s="42">
        <v>5.7999999999999996E-3</v>
      </c>
    </row>
    <row r="52" spans="1:6" x14ac:dyDescent="0.25">
      <c r="A52" s="41" t="s">
        <v>327</v>
      </c>
      <c r="B52" s="11" t="s">
        <v>328</v>
      </c>
      <c r="C52" s="11" t="s">
        <v>254</v>
      </c>
      <c r="D52" s="4">
        <v>6</v>
      </c>
      <c r="E52" s="5">
        <v>1.1499999999999999</v>
      </c>
      <c r="F52" s="42">
        <v>5.8999999999999999E-3</v>
      </c>
    </row>
    <row r="53" spans="1:6" x14ac:dyDescent="0.25">
      <c r="A53" s="41" t="s">
        <v>352</v>
      </c>
      <c r="B53" s="11" t="s">
        <v>353</v>
      </c>
      <c r="C53" s="11" t="s">
        <v>216</v>
      </c>
      <c r="D53" s="4">
        <v>207</v>
      </c>
      <c r="E53" s="5">
        <v>1.1499999999999999</v>
      </c>
      <c r="F53" s="42">
        <v>5.7999999999999996E-3</v>
      </c>
    </row>
    <row r="54" spans="1:6" x14ac:dyDescent="0.25">
      <c r="A54" s="41" t="s">
        <v>845</v>
      </c>
      <c r="B54" s="11" t="s">
        <v>846</v>
      </c>
      <c r="C54" s="11" t="s">
        <v>847</v>
      </c>
      <c r="D54" s="4">
        <v>347</v>
      </c>
      <c r="E54" s="5">
        <v>0.93</v>
      </c>
      <c r="F54" s="42">
        <v>4.7000000000000002E-3</v>
      </c>
    </row>
    <row r="55" spans="1:6" x14ac:dyDescent="0.25">
      <c r="A55" s="41" t="s">
        <v>314</v>
      </c>
      <c r="B55" s="11" t="s">
        <v>315</v>
      </c>
      <c r="C55" s="11" t="s">
        <v>204</v>
      </c>
      <c r="D55" s="4">
        <v>763</v>
      </c>
      <c r="E55" s="5">
        <v>0.83</v>
      </c>
      <c r="F55" s="42">
        <v>4.1999999999999997E-3</v>
      </c>
    </row>
    <row r="56" spans="1:6" x14ac:dyDescent="0.25">
      <c r="A56" s="41" t="s">
        <v>329</v>
      </c>
      <c r="B56" s="11" t="s">
        <v>330</v>
      </c>
      <c r="C56" s="11" t="s">
        <v>201</v>
      </c>
      <c r="D56" s="4">
        <v>137</v>
      </c>
      <c r="E56" s="5">
        <v>0.83</v>
      </c>
      <c r="F56" s="42">
        <v>4.1999999999999997E-3</v>
      </c>
    </row>
    <row r="57" spans="1:6" x14ac:dyDescent="0.25">
      <c r="A57" s="41" t="s">
        <v>848</v>
      </c>
      <c r="B57" s="11" t="s">
        <v>849</v>
      </c>
      <c r="C57" s="11" t="s">
        <v>340</v>
      </c>
      <c r="D57" s="4">
        <v>230</v>
      </c>
      <c r="E57" s="5">
        <v>0.78</v>
      </c>
      <c r="F57" s="42">
        <v>4.0000000000000001E-3</v>
      </c>
    </row>
    <row r="58" spans="1:6" x14ac:dyDescent="0.25">
      <c r="A58" s="43" t="s">
        <v>100</v>
      </c>
      <c r="B58" s="12"/>
      <c r="C58" s="12"/>
      <c r="D58" s="6"/>
      <c r="E58" s="14">
        <v>195.76</v>
      </c>
      <c r="F58" s="45">
        <v>0.99829999999999997</v>
      </c>
    </row>
    <row r="59" spans="1:6" x14ac:dyDescent="0.25">
      <c r="A59" s="43" t="s">
        <v>360</v>
      </c>
      <c r="B59" s="11"/>
      <c r="C59" s="11"/>
      <c r="D59" s="4"/>
      <c r="E59" s="5"/>
      <c r="F59" s="42"/>
    </row>
    <row r="60" spans="1:6" x14ac:dyDescent="0.25">
      <c r="A60" s="43" t="s">
        <v>100</v>
      </c>
      <c r="B60" s="11"/>
      <c r="C60" s="11"/>
      <c r="D60" s="4"/>
      <c r="E60" s="15" t="s">
        <v>65</v>
      </c>
      <c r="F60" s="62" t="s">
        <v>65</v>
      </c>
    </row>
    <row r="61" spans="1:6" x14ac:dyDescent="0.25">
      <c r="A61" s="46" t="s">
        <v>109</v>
      </c>
      <c r="B61" s="47"/>
      <c r="C61" s="47"/>
      <c r="D61" s="48"/>
      <c r="E61" s="9">
        <v>195.76</v>
      </c>
      <c r="F61" s="51">
        <v>0.99829999999999997</v>
      </c>
    </row>
    <row r="62" spans="1:6" x14ac:dyDescent="0.25">
      <c r="A62" s="41"/>
      <c r="B62" s="11"/>
      <c r="C62" s="11"/>
      <c r="D62" s="4"/>
      <c r="E62" s="5"/>
      <c r="F62" s="42"/>
    </row>
    <row r="63" spans="1:6" x14ac:dyDescent="0.25">
      <c r="A63" s="41"/>
      <c r="B63" s="11"/>
      <c r="C63" s="11"/>
      <c r="D63" s="4"/>
      <c r="E63" s="5"/>
      <c r="F63" s="42"/>
    </row>
    <row r="64" spans="1:6" x14ac:dyDescent="0.25">
      <c r="A64" s="43" t="s">
        <v>110</v>
      </c>
      <c r="B64" s="11"/>
      <c r="C64" s="11"/>
      <c r="D64" s="4"/>
      <c r="E64" s="5"/>
      <c r="F64" s="42"/>
    </row>
    <row r="65" spans="1:6" x14ac:dyDescent="0.25">
      <c r="A65" s="41" t="s">
        <v>111</v>
      </c>
      <c r="B65" s="11"/>
      <c r="C65" s="11"/>
      <c r="D65" s="4"/>
      <c r="E65" s="5">
        <v>0.2</v>
      </c>
      <c r="F65" s="42">
        <v>1E-3</v>
      </c>
    </row>
    <row r="66" spans="1:6" x14ac:dyDescent="0.25">
      <c r="A66" s="43" t="s">
        <v>100</v>
      </c>
      <c r="B66" s="12"/>
      <c r="C66" s="12"/>
      <c r="D66" s="6"/>
      <c r="E66" s="14">
        <v>0.2</v>
      </c>
      <c r="F66" s="45">
        <v>1E-3</v>
      </c>
    </row>
    <row r="67" spans="1:6" x14ac:dyDescent="0.25">
      <c r="A67" s="41"/>
      <c r="B67" s="11"/>
      <c r="C67" s="11"/>
      <c r="D67" s="4"/>
      <c r="E67" s="5"/>
      <c r="F67" s="42"/>
    </row>
    <row r="68" spans="1:6" x14ac:dyDescent="0.25">
      <c r="A68" s="46" t="s">
        <v>109</v>
      </c>
      <c r="B68" s="47"/>
      <c r="C68" s="47"/>
      <c r="D68" s="48"/>
      <c r="E68" s="14">
        <v>0.2</v>
      </c>
      <c r="F68" s="45">
        <v>1E-3</v>
      </c>
    </row>
    <row r="69" spans="1:6" x14ac:dyDescent="0.25">
      <c r="A69" s="41" t="s">
        <v>112</v>
      </c>
      <c r="B69" s="11"/>
      <c r="C69" s="11"/>
      <c r="D69" s="4"/>
      <c r="E69" s="5">
        <v>0.05</v>
      </c>
      <c r="F69" s="42">
        <v>6.9999999999999999E-4</v>
      </c>
    </row>
    <row r="70" spans="1:6" x14ac:dyDescent="0.25">
      <c r="A70" s="50" t="s">
        <v>113</v>
      </c>
      <c r="B70" s="13"/>
      <c r="C70" s="13"/>
      <c r="D70" s="8"/>
      <c r="E70" s="9">
        <v>196.01</v>
      </c>
      <c r="F70" s="51">
        <v>1</v>
      </c>
    </row>
    <row r="71" spans="1:6" x14ac:dyDescent="0.25">
      <c r="A71" s="23"/>
      <c r="B71" s="32"/>
      <c r="C71" s="32"/>
      <c r="D71" s="32"/>
      <c r="E71" s="32"/>
      <c r="F71" s="33"/>
    </row>
    <row r="72" spans="1:6" x14ac:dyDescent="0.25">
      <c r="A72" s="23"/>
      <c r="B72" s="32"/>
      <c r="C72" s="32"/>
      <c r="D72" s="32"/>
      <c r="E72" s="32"/>
      <c r="F72" s="33"/>
    </row>
    <row r="73" spans="1:6" x14ac:dyDescent="0.25">
      <c r="A73" s="23"/>
      <c r="B73" s="32"/>
      <c r="C73" s="32"/>
      <c r="D73" s="32"/>
      <c r="E73" s="32"/>
      <c r="F73" s="33"/>
    </row>
    <row r="74" spans="1:6" x14ac:dyDescent="0.25">
      <c r="A74" s="52" t="s">
        <v>1016</v>
      </c>
      <c r="B74" s="32"/>
      <c r="C74" s="32"/>
      <c r="D74" s="32"/>
      <c r="E74" s="32"/>
      <c r="F74" s="33"/>
    </row>
    <row r="75" spans="1:6" x14ac:dyDescent="0.25">
      <c r="A75" s="22" t="s">
        <v>1017</v>
      </c>
      <c r="B75" s="53" t="s">
        <v>65</v>
      </c>
      <c r="C75" s="54"/>
      <c r="D75" s="54"/>
      <c r="E75" s="32"/>
      <c r="F75" s="33"/>
    </row>
    <row r="76" spans="1:6" x14ac:dyDescent="0.25">
      <c r="A76" s="27" t="s">
        <v>1018</v>
      </c>
      <c r="B76" s="54"/>
      <c r="C76" s="54"/>
      <c r="D76" s="54"/>
      <c r="E76" s="32"/>
      <c r="F76" s="33"/>
    </row>
    <row r="77" spans="1:6" x14ac:dyDescent="0.25">
      <c r="A77" s="27" t="s">
        <v>1061</v>
      </c>
      <c r="B77" s="54" t="s">
        <v>1020</v>
      </c>
      <c r="C77" s="54" t="s">
        <v>1020</v>
      </c>
      <c r="D77" s="54"/>
      <c r="E77" s="32"/>
      <c r="F77" s="33"/>
    </row>
    <row r="78" spans="1:6" x14ac:dyDescent="0.25">
      <c r="A78" s="27"/>
      <c r="B78" s="55">
        <v>43616</v>
      </c>
      <c r="C78" s="55">
        <v>43644</v>
      </c>
      <c r="D78" s="54"/>
      <c r="E78" s="32"/>
      <c r="F78" s="33"/>
    </row>
    <row r="79" spans="1:6" x14ac:dyDescent="0.25">
      <c r="A79" s="27" t="s">
        <v>1093</v>
      </c>
      <c r="B79" s="54">
        <v>12752.154200000001</v>
      </c>
      <c r="C79" s="54">
        <v>12637.892099999999</v>
      </c>
      <c r="D79" s="54"/>
      <c r="E79" s="32"/>
      <c r="F79" s="33"/>
    </row>
    <row r="80" spans="1:6" x14ac:dyDescent="0.25">
      <c r="A80" s="27"/>
      <c r="B80" s="54"/>
      <c r="C80" s="54"/>
      <c r="D80" s="54"/>
      <c r="E80" s="32"/>
      <c r="F80" s="33"/>
    </row>
    <row r="81" spans="1:6" x14ac:dyDescent="0.25">
      <c r="A81" s="27" t="s">
        <v>1035</v>
      </c>
      <c r="B81" s="53" t="s">
        <v>65</v>
      </c>
      <c r="C81" s="54"/>
      <c r="D81" s="54"/>
      <c r="E81" s="32"/>
      <c r="F81" s="33"/>
    </row>
    <row r="82" spans="1:6" x14ac:dyDescent="0.25">
      <c r="A82" s="27" t="s">
        <v>1036</v>
      </c>
      <c r="B82" s="53" t="s">
        <v>65</v>
      </c>
      <c r="C82" s="54"/>
      <c r="D82" s="54"/>
      <c r="E82" s="32"/>
      <c r="F82" s="33"/>
    </row>
    <row r="83" spans="1:6" ht="15.6" customHeight="1" x14ac:dyDescent="0.25">
      <c r="A83" s="22" t="s">
        <v>1037</v>
      </c>
      <c r="B83" s="53" t="s">
        <v>65</v>
      </c>
      <c r="C83" s="54"/>
      <c r="D83" s="54"/>
      <c r="E83" s="32"/>
      <c r="F83" s="33"/>
    </row>
    <row r="84" spans="1:6" x14ac:dyDescent="0.25">
      <c r="A84" s="22" t="s">
        <v>1038</v>
      </c>
      <c r="B84" s="53" t="s">
        <v>65</v>
      </c>
      <c r="C84" s="54"/>
      <c r="D84" s="54"/>
      <c r="E84" s="32"/>
      <c r="F84" s="33"/>
    </row>
    <row r="85" spans="1:6" x14ac:dyDescent="0.25">
      <c r="A85" s="27" t="s">
        <v>1108</v>
      </c>
      <c r="B85" s="56">
        <v>0.05</v>
      </c>
      <c r="C85" s="54"/>
      <c r="D85" s="54"/>
      <c r="E85" s="32"/>
      <c r="F85" s="33"/>
    </row>
    <row r="86" spans="1:6" ht="30" x14ac:dyDescent="0.25">
      <c r="A86" s="22" t="s">
        <v>1106</v>
      </c>
      <c r="B86" s="53" t="s">
        <v>65</v>
      </c>
      <c r="C86" s="54"/>
      <c r="D86" s="54"/>
      <c r="E86" s="32"/>
      <c r="F86" s="33"/>
    </row>
    <row r="87" spans="1:6" ht="30.75" thickBot="1" x14ac:dyDescent="0.3">
      <c r="A87" s="21" t="s">
        <v>1107</v>
      </c>
      <c r="B87" s="69" t="s">
        <v>65</v>
      </c>
      <c r="C87" s="61"/>
      <c r="D87" s="61"/>
      <c r="E87" s="58"/>
      <c r="F87" s="59"/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showGridLines="0" workbookViewId="0">
      <pane ySplit="4" topLeftCell="A5" activePane="bottomLeft" state="frozen"/>
      <selection activeCell="H1" sqref="H1"/>
      <selection pane="bottomLeft" activeCell="A5" sqref="A5"/>
    </sheetView>
  </sheetViews>
  <sheetFormatPr defaultRowHeight="15" x14ac:dyDescent="0.25"/>
  <cols>
    <col min="1" max="1" width="73.85546875" customWidth="1"/>
    <col min="2" max="2" width="15.85546875" customWidth="1"/>
    <col min="3" max="3" width="26.85546875" customWidth="1"/>
    <col min="4" max="4" width="15.42578125" customWidth="1"/>
    <col min="5" max="5" width="16.5703125" customWidth="1"/>
    <col min="6" max="6" width="15.42578125" customWidth="1"/>
    <col min="12" max="12" width="66.42578125" bestFit="1" customWidth="1"/>
    <col min="13" max="13" width="10" bestFit="1" customWidth="1"/>
    <col min="14" max="14" width="9.85546875" bestFit="1" customWidth="1"/>
    <col min="15" max="15" width="14.42578125" bestFit="1" customWidth="1"/>
    <col min="16" max="16" width="11.5703125" bestFit="1" customWidth="1"/>
  </cols>
  <sheetData>
    <row r="1" spans="1:8" ht="36.75" customHeight="1" x14ac:dyDescent="0.25">
      <c r="A1" s="86" t="s">
        <v>37</v>
      </c>
      <c r="B1" s="87"/>
      <c r="C1" s="87"/>
      <c r="D1" s="87"/>
      <c r="E1" s="87"/>
      <c r="F1" s="88"/>
      <c r="H1" s="20" t="str">
        <f>HYPERLINK("[Portfolio Monthly 30062019.xlsx]Index!A1","Index")</f>
        <v>Index</v>
      </c>
    </row>
    <row r="2" spans="1:8" ht="19.5" customHeight="1" x14ac:dyDescent="0.25">
      <c r="A2" s="89" t="s">
        <v>38</v>
      </c>
      <c r="B2" s="90"/>
      <c r="C2" s="90"/>
      <c r="D2" s="90"/>
      <c r="E2" s="90"/>
      <c r="F2" s="91"/>
    </row>
    <row r="3" spans="1:8" x14ac:dyDescent="0.25">
      <c r="A3" s="23"/>
      <c r="B3" s="32"/>
      <c r="C3" s="32"/>
      <c r="D3" s="32"/>
      <c r="E3" s="32"/>
      <c r="F3" s="33"/>
    </row>
    <row r="4" spans="1:8" ht="48" customHeight="1" x14ac:dyDescent="0.25">
      <c r="A4" s="34" t="s">
        <v>0</v>
      </c>
      <c r="B4" s="35" t="s">
        <v>1</v>
      </c>
      <c r="C4" s="35" t="s">
        <v>5</v>
      </c>
      <c r="D4" s="36" t="s">
        <v>2</v>
      </c>
      <c r="E4" s="37" t="s">
        <v>4</v>
      </c>
      <c r="F4" s="38" t="s">
        <v>3</v>
      </c>
    </row>
    <row r="5" spans="1:8" x14ac:dyDescent="0.25">
      <c r="A5" s="39"/>
      <c r="B5" s="10"/>
      <c r="C5" s="10"/>
      <c r="D5" s="2"/>
      <c r="E5" s="3"/>
      <c r="F5" s="40"/>
    </row>
    <row r="6" spans="1:8" x14ac:dyDescent="0.25">
      <c r="A6" s="43" t="s">
        <v>64</v>
      </c>
      <c r="B6" s="11"/>
      <c r="C6" s="11"/>
      <c r="D6" s="4"/>
      <c r="E6" s="5"/>
      <c r="F6" s="42"/>
    </row>
    <row r="7" spans="1:8" x14ac:dyDescent="0.25">
      <c r="A7" s="43" t="s">
        <v>195</v>
      </c>
      <c r="B7" s="11"/>
      <c r="C7" s="11"/>
      <c r="D7" s="4"/>
      <c r="E7" s="5"/>
      <c r="F7" s="42"/>
    </row>
    <row r="8" spans="1:8" x14ac:dyDescent="0.25">
      <c r="A8" s="41" t="s">
        <v>202</v>
      </c>
      <c r="B8" s="11" t="s">
        <v>203</v>
      </c>
      <c r="C8" s="11" t="s">
        <v>204</v>
      </c>
      <c r="D8" s="4">
        <v>1519</v>
      </c>
      <c r="E8" s="5">
        <v>37.119999999999997</v>
      </c>
      <c r="F8" s="42">
        <v>0.31619999999999998</v>
      </c>
    </row>
    <row r="9" spans="1:8" x14ac:dyDescent="0.25">
      <c r="A9" s="41" t="s">
        <v>336</v>
      </c>
      <c r="B9" s="11" t="s">
        <v>337</v>
      </c>
      <c r="C9" s="11" t="s">
        <v>204</v>
      </c>
      <c r="D9" s="4">
        <v>4890</v>
      </c>
      <c r="E9" s="5">
        <v>21.37</v>
      </c>
      <c r="F9" s="42">
        <v>0.182</v>
      </c>
    </row>
    <row r="10" spans="1:8" x14ac:dyDescent="0.25">
      <c r="A10" s="41" t="s">
        <v>236</v>
      </c>
      <c r="B10" s="11" t="s">
        <v>237</v>
      </c>
      <c r="C10" s="11" t="s">
        <v>204</v>
      </c>
      <c r="D10" s="4">
        <v>1882</v>
      </c>
      <c r="E10" s="5">
        <v>15.22</v>
      </c>
      <c r="F10" s="42">
        <v>0.12959999999999999</v>
      </c>
    </row>
    <row r="11" spans="1:8" x14ac:dyDescent="0.25">
      <c r="A11" s="41" t="s">
        <v>561</v>
      </c>
      <c r="B11" s="11" t="s">
        <v>562</v>
      </c>
      <c r="C11" s="11" t="s">
        <v>204</v>
      </c>
      <c r="D11" s="4">
        <v>1013</v>
      </c>
      <c r="E11" s="5">
        <v>14.96</v>
      </c>
      <c r="F11" s="42">
        <v>0.12740000000000001</v>
      </c>
    </row>
    <row r="12" spans="1:8" x14ac:dyDescent="0.25">
      <c r="A12" s="41" t="s">
        <v>219</v>
      </c>
      <c r="B12" s="11" t="s">
        <v>220</v>
      </c>
      <c r="C12" s="11" t="s">
        <v>204</v>
      </c>
      <c r="D12" s="4">
        <v>3548</v>
      </c>
      <c r="E12" s="5">
        <v>12.82</v>
      </c>
      <c r="F12" s="42">
        <v>0.10920000000000001</v>
      </c>
    </row>
    <row r="13" spans="1:8" x14ac:dyDescent="0.25">
      <c r="A13" s="41" t="s">
        <v>289</v>
      </c>
      <c r="B13" s="11" t="s">
        <v>290</v>
      </c>
      <c r="C13" s="11" t="s">
        <v>204</v>
      </c>
      <c r="D13" s="4">
        <v>472</v>
      </c>
      <c r="E13" s="5">
        <v>6.66</v>
      </c>
      <c r="F13" s="42">
        <v>5.67E-2</v>
      </c>
    </row>
    <row r="14" spans="1:8" x14ac:dyDescent="0.25">
      <c r="A14" s="41" t="s">
        <v>525</v>
      </c>
      <c r="B14" s="11" t="s">
        <v>526</v>
      </c>
      <c r="C14" s="11" t="s">
        <v>204</v>
      </c>
      <c r="D14" s="4">
        <v>372</v>
      </c>
      <c r="E14" s="5">
        <v>2.38</v>
      </c>
      <c r="F14" s="42">
        <v>2.0199999999999999E-2</v>
      </c>
    </row>
    <row r="15" spans="1:8" x14ac:dyDescent="0.25">
      <c r="A15" s="41" t="s">
        <v>287</v>
      </c>
      <c r="B15" s="11" t="s">
        <v>288</v>
      </c>
      <c r="C15" s="11" t="s">
        <v>204</v>
      </c>
      <c r="D15" s="4">
        <v>1827</v>
      </c>
      <c r="E15" s="5">
        <v>1.98</v>
      </c>
      <c r="F15" s="42">
        <v>1.6899999999999998E-2</v>
      </c>
    </row>
    <row r="16" spans="1:8" x14ac:dyDescent="0.25">
      <c r="A16" s="41" t="s">
        <v>314</v>
      </c>
      <c r="B16" s="11" t="s">
        <v>315</v>
      </c>
      <c r="C16" s="11" t="s">
        <v>204</v>
      </c>
      <c r="D16" s="4">
        <v>1705</v>
      </c>
      <c r="E16" s="5">
        <v>1.85</v>
      </c>
      <c r="F16" s="42">
        <v>1.5800000000000002E-2</v>
      </c>
    </row>
    <row r="17" spans="1:6" x14ac:dyDescent="0.25">
      <c r="A17" s="41" t="s">
        <v>295</v>
      </c>
      <c r="B17" s="11" t="s">
        <v>296</v>
      </c>
      <c r="C17" s="11" t="s">
        <v>204</v>
      </c>
      <c r="D17" s="4">
        <v>1100</v>
      </c>
      <c r="E17" s="5">
        <v>1.34</v>
      </c>
      <c r="F17" s="42">
        <v>1.14E-2</v>
      </c>
    </row>
    <row r="18" spans="1:6" x14ac:dyDescent="0.25">
      <c r="A18" s="41" t="s">
        <v>241</v>
      </c>
      <c r="B18" s="11" t="s">
        <v>242</v>
      </c>
      <c r="C18" s="11" t="s">
        <v>204</v>
      </c>
      <c r="D18" s="4">
        <v>976</v>
      </c>
      <c r="E18" s="5">
        <v>0.78</v>
      </c>
      <c r="F18" s="42">
        <v>6.6E-3</v>
      </c>
    </row>
    <row r="19" spans="1:6" x14ac:dyDescent="0.25">
      <c r="A19" s="41" t="s">
        <v>850</v>
      </c>
      <c r="B19" s="11" t="s">
        <v>851</v>
      </c>
      <c r="C19" s="11" t="s">
        <v>204</v>
      </c>
      <c r="D19" s="4">
        <v>1712</v>
      </c>
      <c r="E19" s="5">
        <v>0.74</v>
      </c>
      <c r="F19" s="42">
        <v>6.3E-3</v>
      </c>
    </row>
    <row r="20" spans="1:6" x14ac:dyDescent="0.25">
      <c r="A20" s="43" t="s">
        <v>100</v>
      </c>
      <c r="B20" s="12"/>
      <c r="C20" s="12"/>
      <c r="D20" s="6"/>
      <c r="E20" s="14">
        <v>117.22</v>
      </c>
      <c r="F20" s="45">
        <v>0.99829999999999997</v>
      </c>
    </row>
    <row r="21" spans="1:6" x14ac:dyDescent="0.25">
      <c r="A21" s="43" t="s">
        <v>360</v>
      </c>
      <c r="B21" s="11"/>
      <c r="C21" s="11"/>
      <c r="D21" s="4"/>
      <c r="E21" s="5"/>
      <c r="F21" s="42"/>
    </row>
    <row r="22" spans="1:6" x14ac:dyDescent="0.25">
      <c r="A22" s="43" t="s">
        <v>100</v>
      </c>
      <c r="B22" s="11"/>
      <c r="C22" s="11"/>
      <c r="D22" s="4"/>
      <c r="E22" s="15" t="s">
        <v>65</v>
      </c>
      <c r="F22" s="62" t="s">
        <v>65</v>
      </c>
    </row>
    <row r="23" spans="1:6" x14ac:dyDescent="0.25">
      <c r="A23" s="46" t="s">
        <v>109</v>
      </c>
      <c r="B23" s="47"/>
      <c r="C23" s="47"/>
      <c r="D23" s="48"/>
      <c r="E23" s="9">
        <v>117.22</v>
      </c>
      <c r="F23" s="51">
        <v>0.99829999999999997</v>
      </c>
    </row>
    <row r="24" spans="1:6" x14ac:dyDescent="0.25">
      <c r="A24" s="41"/>
      <c r="B24" s="11"/>
      <c r="C24" s="11"/>
      <c r="D24" s="4"/>
      <c r="E24" s="5"/>
      <c r="F24" s="42"/>
    </row>
    <row r="25" spans="1:6" x14ac:dyDescent="0.25">
      <c r="A25" s="41"/>
      <c r="B25" s="11"/>
      <c r="C25" s="11"/>
      <c r="D25" s="4"/>
      <c r="E25" s="5"/>
      <c r="F25" s="42"/>
    </row>
    <row r="26" spans="1:6" x14ac:dyDescent="0.25">
      <c r="A26" s="43" t="s">
        <v>110</v>
      </c>
      <c r="B26" s="11"/>
      <c r="C26" s="11"/>
      <c r="D26" s="4"/>
      <c r="E26" s="5"/>
      <c r="F26" s="42"/>
    </row>
    <row r="27" spans="1:6" x14ac:dyDescent="0.25">
      <c r="A27" s="41" t="s">
        <v>111</v>
      </c>
      <c r="B27" s="11"/>
      <c r="C27" s="11"/>
      <c r="D27" s="4"/>
      <c r="E27" s="5">
        <v>0.2</v>
      </c>
      <c r="F27" s="42">
        <v>1.6999999999999999E-3</v>
      </c>
    </row>
    <row r="28" spans="1:6" x14ac:dyDescent="0.25">
      <c r="A28" s="43" t="s">
        <v>100</v>
      </c>
      <c r="B28" s="12"/>
      <c r="C28" s="12"/>
      <c r="D28" s="6"/>
      <c r="E28" s="14">
        <v>0.2</v>
      </c>
      <c r="F28" s="45">
        <v>1.6999999999999999E-3</v>
      </c>
    </row>
    <row r="29" spans="1:6" x14ac:dyDescent="0.25">
      <c r="A29" s="41"/>
      <c r="B29" s="11"/>
      <c r="C29" s="11"/>
      <c r="D29" s="4"/>
      <c r="E29" s="5"/>
      <c r="F29" s="42"/>
    </row>
    <row r="30" spans="1:6" x14ac:dyDescent="0.25">
      <c r="A30" s="46" t="s">
        <v>109</v>
      </c>
      <c r="B30" s="47"/>
      <c r="C30" s="47"/>
      <c r="D30" s="48"/>
      <c r="E30" s="14">
        <v>0.2</v>
      </c>
      <c r="F30" s="45">
        <v>1.6999999999999999E-3</v>
      </c>
    </row>
    <row r="31" spans="1:6" x14ac:dyDescent="0.25">
      <c r="A31" s="41" t="s">
        <v>112</v>
      </c>
      <c r="B31" s="11"/>
      <c r="C31" s="11"/>
      <c r="D31" s="4"/>
      <c r="E31" s="17">
        <v>-0.01</v>
      </c>
      <c r="F31" s="42">
        <v>0</v>
      </c>
    </row>
    <row r="32" spans="1:6" x14ac:dyDescent="0.25">
      <c r="A32" s="50" t="s">
        <v>113</v>
      </c>
      <c r="B32" s="13"/>
      <c r="C32" s="13"/>
      <c r="D32" s="8"/>
      <c r="E32" s="9">
        <v>117.41</v>
      </c>
      <c r="F32" s="51">
        <v>1</v>
      </c>
    </row>
    <row r="33" spans="1:6" x14ac:dyDescent="0.25">
      <c r="A33" s="23"/>
      <c r="B33" s="32"/>
      <c r="C33" s="32"/>
      <c r="D33" s="32"/>
      <c r="E33" s="32"/>
      <c r="F33" s="33"/>
    </row>
    <row r="34" spans="1:6" x14ac:dyDescent="0.25">
      <c r="A34" s="23"/>
      <c r="B34" s="32"/>
      <c r="C34" s="32"/>
      <c r="D34" s="32"/>
      <c r="E34" s="32"/>
      <c r="F34" s="33"/>
    </row>
    <row r="35" spans="1:6" x14ac:dyDescent="0.25">
      <c r="A35" s="23"/>
      <c r="B35" s="32"/>
      <c r="C35" s="32"/>
      <c r="D35" s="32"/>
      <c r="E35" s="32"/>
      <c r="F35" s="33"/>
    </row>
    <row r="36" spans="1:6" x14ac:dyDescent="0.25">
      <c r="A36" s="52" t="s">
        <v>1016</v>
      </c>
      <c r="B36" s="32"/>
      <c r="C36" s="32"/>
      <c r="D36" s="32"/>
      <c r="E36" s="32"/>
      <c r="F36" s="33"/>
    </row>
    <row r="37" spans="1:6" x14ac:dyDescent="0.25">
      <c r="A37" s="22" t="s">
        <v>1017</v>
      </c>
      <c r="B37" s="53" t="s">
        <v>65</v>
      </c>
      <c r="C37" s="54"/>
      <c r="D37" s="54"/>
      <c r="E37" s="32"/>
      <c r="F37" s="33"/>
    </row>
    <row r="38" spans="1:6" x14ac:dyDescent="0.25">
      <c r="A38" s="27" t="s">
        <v>1018</v>
      </c>
      <c r="B38" s="54"/>
      <c r="C38" s="54"/>
      <c r="D38" s="54"/>
      <c r="E38" s="32"/>
      <c r="F38" s="33"/>
    </row>
    <row r="39" spans="1:6" x14ac:dyDescent="0.25">
      <c r="A39" s="27" t="s">
        <v>1061</v>
      </c>
      <c r="B39" s="54" t="s">
        <v>1020</v>
      </c>
      <c r="C39" s="54" t="s">
        <v>1020</v>
      </c>
      <c r="D39" s="54"/>
      <c r="E39" s="32"/>
      <c r="F39" s="33"/>
    </row>
    <row r="40" spans="1:6" x14ac:dyDescent="0.25">
      <c r="A40" s="27"/>
      <c r="B40" s="55">
        <v>43616</v>
      </c>
      <c r="C40" s="55">
        <v>43644</v>
      </c>
      <c r="D40" s="54"/>
      <c r="E40" s="32"/>
      <c r="F40" s="33"/>
    </row>
    <row r="41" spans="1:6" x14ac:dyDescent="0.25">
      <c r="A41" s="27" t="s">
        <v>1093</v>
      </c>
      <c r="B41" s="54">
        <v>3182.3479000000002</v>
      </c>
      <c r="C41" s="54">
        <v>3162.1453999999999</v>
      </c>
      <c r="D41" s="54"/>
      <c r="E41" s="32"/>
      <c r="F41" s="33"/>
    </row>
    <row r="42" spans="1:6" x14ac:dyDescent="0.25">
      <c r="A42" s="27"/>
      <c r="B42" s="54"/>
      <c r="C42" s="54"/>
      <c r="D42" s="54"/>
      <c r="E42" s="32"/>
      <c r="F42" s="33"/>
    </row>
    <row r="43" spans="1:6" x14ac:dyDescent="0.25">
      <c r="A43" s="27" t="s">
        <v>1035</v>
      </c>
      <c r="B43" s="53" t="s">
        <v>65</v>
      </c>
      <c r="C43" s="54"/>
      <c r="D43" s="54"/>
      <c r="E43" s="32"/>
      <c r="F43" s="33"/>
    </row>
    <row r="44" spans="1:6" x14ac:dyDescent="0.25">
      <c r="A44" s="27" t="s">
        <v>1036</v>
      </c>
      <c r="B44" s="53" t="s">
        <v>65</v>
      </c>
      <c r="C44" s="54"/>
      <c r="D44" s="54"/>
      <c r="E44" s="32"/>
      <c r="F44" s="33"/>
    </row>
    <row r="45" spans="1:6" ht="19.7" customHeight="1" x14ac:dyDescent="0.25">
      <c r="A45" s="22" t="s">
        <v>1037</v>
      </c>
      <c r="B45" s="53" t="s">
        <v>65</v>
      </c>
      <c r="C45" s="54"/>
      <c r="D45" s="54"/>
      <c r="E45" s="32"/>
      <c r="F45" s="33"/>
    </row>
    <row r="46" spans="1:6" x14ac:dyDescent="0.25">
      <c r="A46" s="22" t="s">
        <v>1038</v>
      </c>
      <c r="B46" s="53" t="s">
        <v>65</v>
      </c>
      <c r="C46" s="54"/>
      <c r="D46" s="54"/>
      <c r="E46" s="32"/>
      <c r="F46" s="33"/>
    </row>
    <row r="47" spans="1:6" x14ac:dyDescent="0.25">
      <c r="A47" s="27" t="s">
        <v>1108</v>
      </c>
      <c r="B47" s="56">
        <v>0.1</v>
      </c>
      <c r="C47" s="54"/>
      <c r="D47" s="54"/>
      <c r="E47" s="32"/>
      <c r="F47" s="33"/>
    </row>
    <row r="48" spans="1:6" ht="30" x14ac:dyDescent="0.25">
      <c r="A48" s="22" t="s">
        <v>1106</v>
      </c>
      <c r="B48" s="53" t="s">
        <v>65</v>
      </c>
      <c r="C48" s="54"/>
      <c r="D48" s="54"/>
      <c r="E48" s="32"/>
      <c r="F48" s="33"/>
    </row>
    <row r="49" spans="1:6" ht="30.75" thickBot="1" x14ac:dyDescent="0.3">
      <c r="A49" s="21" t="s">
        <v>1107</v>
      </c>
      <c r="B49" s="69" t="s">
        <v>65</v>
      </c>
      <c r="C49" s="61"/>
      <c r="D49" s="61"/>
      <c r="E49" s="58"/>
      <c r="F49" s="59"/>
    </row>
    <row r="50" spans="1:6" x14ac:dyDescent="0.25">
      <c r="A50" s="25"/>
      <c r="B50" s="25"/>
      <c r="C50" s="25"/>
      <c r="D50" s="25"/>
    </row>
    <row r="51" spans="1:6" x14ac:dyDescent="0.25">
      <c r="A51" s="25"/>
      <c r="B51" s="25"/>
      <c r="C51" s="25"/>
      <c r="D51" s="25"/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showGridLines="0" workbookViewId="0">
      <pane ySplit="4" topLeftCell="A5" activePane="bottomLeft" state="frozen"/>
      <selection activeCell="H1" sqref="H1"/>
      <selection pane="bottomLeft" activeCell="A5" sqref="A5"/>
    </sheetView>
  </sheetViews>
  <sheetFormatPr defaultRowHeight="15" x14ac:dyDescent="0.25"/>
  <cols>
    <col min="1" max="1" width="73.85546875" customWidth="1"/>
    <col min="2" max="2" width="15.85546875" customWidth="1"/>
    <col min="3" max="3" width="26.85546875" customWidth="1"/>
    <col min="4" max="4" width="15.42578125" customWidth="1"/>
    <col min="5" max="5" width="16.5703125" customWidth="1"/>
    <col min="6" max="6" width="15.42578125" customWidth="1"/>
    <col min="12" max="12" width="66.42578125" bestFit="1" customWidth="1"/>
    <col min="13" max="13" width="10" bestFit="1" customWidth="1"/>
    <col min="14" max="14" width="9.85546875" bestFit="1" customWidth="1"/>
    <col min="15" max="15" width="14.42578125" bestFit="1" customWidth="1"/>
    <col min="16" max="16" width="11.5703125" bestFit="1" customWidth="1"/>
  </cols>
  <sheetData>
    <row r="1" spans="1:8" ht="36.75" customHeight="1" x14ac:dyDescent="0.25">
      <c r="A1" s="86" t="s">
        <v>39</v>
      </c>
      <c r="B1" s="87"/>
      <c r="C1" s="87"/>
      <c r="D1" s="87"/>
      <c r="E1" s="87"/>
      <c r="F1" s="88"/>
      <c r="H1" s="20" t="str">
        <f>HYPERLINK("[Portfolio Monthly 30062019.xlsx]Index!A1","Index")</f>
        <v>Index</v>
      </c>
    </row>
    <row r="2" spans="1:8" ht="19.5" customHeight="1" x14ac:dyDescent="0.25">
      <c r="A2" s="89" t="s">
        <v>40</v>
      </c>
      <c r="B2" s="90"/>
      <c r="C2" s="90"/>
      <c r="D2" s="90"/>
      <c r="E2" s="90"/>
      <c r="F2" s="91"/>
    </row>
    <row r="3" spans="1:8" x14ac:dyDescent="0.25">
      <c r="A3" s="23"/>
      <c r="B3" s="32"/>
      <c r="C3" s="32"/>
      <c r="D3" s="32"/>
      <c r="E3" s="32"/>
      <c r="F3" s="33"/>
    </row>
    <row r="4" spans="1:8" ht="48" customHeight="1" x14ac:dyDescent="0.25">
      <c r="A4" s="34" t="s">
        <v>0</v>
      </c>
      <c r="B4" s="35" t="s">
        <v>1</v>
      </c>
      <c r="C4" s="35" t="s">
        <v>5</v>
      </c>
      <c r="D4" s="36" t="s">
        <v>2</v>
      </c>
      <c r="E4" s="37" t="s">
        <v>4</v>
      </c>
      <c r="F4" s="38" t="s">
        <v>3</v>
      </c>
    </row>
    <row r="5" spans="1:8" x14ac:dyDescent="0.25">
      <c r="A5" s="39"/>
      <c r="B5" s="10"/>
      <c r="C5" s="10"/>
      <c r="D5" s="2"/>
      <c r="E5" s="3"/>
      <c r="F5" s="40"/>
    </row>
    <row r="6" spans="1:8" x14ac:dyDescent="0.25">
      <c r="A6" s="43" t="s">
        <v>64</v>
      </c>
      <c r="B6" s="11"/>
      <c r="C6" s="11"/>
      <c r="D6" s="4"/>
      <c r="E6" s="5"/>
      <c r="F6" s="42"/>
    </row>
    <row r="7" spans="1:8" x14ac:dyDescent="0.25">
      <c r="A7" s="43" t="s">
        <v>195</v>
      </c>
      <c r="B7" s="11"/>
      <c r="C7" s="11"/>
      <c r="D7" s="4"/>
      <c r="E7" s="5"/>
      <c r="F7" s="42"/>
    </row>
    <row r="8" spans="1:8" x14ac:dyDescent="0.25">
      <c r="A8" s="41" t="s">
        <v>202</v>
      </c>
      <c r="B8" s="11" t="s">
        <v>203</v>
      </c>
      <c r="C8" s="11" t="s">
        <v>204</v>
      </c>
      <c r="D8" s="4">
        <v>2557</v>
      </c>
      <c r="E8" s="5">
        <v>62.49</v>
      </c>
      <c r="F8" s="42">
        <v>5.0799999999999998E-2</v>
      </c>
    </row>
    <row r="9" spans="1:8" x14ac:dyDescent="0.25">
      <c r="A9" s="41" t="s">
        <v>217</v>
      </c>
      <c r="B9" s="11" t="s">
        <v>218</v>
      </c>
      <c r="C9" s="11" t="s">
        <v>207</v>
      </c>
      <c r="D9" s="4">
        <v>3486</v>
      </c>
      <c r="E9" s="5">
        <v>62.32</v>
      </c>
      <c r="F9" s="42">
        <v>5.0599999999999999E-2</v>
      </c>
    </row>
    <row r="10" spans="1:8" x14ac:dyDescent="0.25">
      <c r="A10" s="41" t="s">
        <v>205</v>
      </c>
      <c r="B10" s="11" t="s">
        <v>206</v>
      </c>
      <c r="C10" s="11" t="s">
        <v>207</v>
      </c>
      <c r="D10" s="4">
        <v>22497</v>
      </c>
      <c r="E10" s="5">
        <v>61.61</v>
      </c>
      <c r="F10" s="42">
        <v>0.05</v>
      </c>
    </row>
    <row r="11" spans="1:8" x14ac:dyDescent="0.25">
      <c r="A11" s="41" t="s">
        <v>211</v>
      </c>
      <c r="B11" s="11" t="s">
        <v>212</v>
      </c>
      <c r="C11" s="11" t="s">
        <v>213</v>
      </c>
      <c r="D11" s="4">
        <v>2744</v>
      </c>
      <c r="E11" s="5">
        <v>61.11</v>
      </c>
      <c r="F11" s="42">
        <v>4.9599999999999998E-2</v>
      </c>
    </row>
    <row r="12" spans="1:8" x14ac:dyDescent="0.25">
      <c r="A12" s="41" t="s">
        <v>523</v>
      </c>
      <c r="B12" s="11" t="s">
        <v>524</v>
      </c>
      <c r="C12" s="11" t="s">
        <v>213</v>
      </c>
      <c r="D12" s="4">
        <v>8231</v>
      </c>
      <c r="E12" s="5">
        <v>60.25</v>
      </c>
      <c r="F12" s="42">
        <v>4.8899999999999999E-2</v>
      </c>
    </row>
    <row r="13" spans="1:8" x14ac:dyDescent="0.25">
      <c r="A13" s="41" t="s">
        <v>304</v>
      </c>
      <c r="B13" s="11" t="s">
        <v>305</v>
      </c>
      <c r="C13" s="11" t="s">
        <v>254</v>
      </c>
      <c r="D13" s="4">
        <v>862</v>
      </c>
      <c r="E13" s="5">
        <v>56.33</v>
      </c>
      <c r="F13" s="42">
        <v>4.5699999999999998E-2</v>
      </c>
    </row>
    <row r="14" spans="1:8" x14ac:dyDescent="0.25">
      <c r="A14" s="41" t="s">
        <v>246</v>
      </c>
      <c r="B14" s="11" t="s">
        <v>247</v>
      </c>
      <c r="C14" s="11" t="s">
        <v>201</v>
      </c>
      <c r="D14" s="4">
        <v>1515</v>
      </c>
      <c r="E14" s="5">
        <v>55.77</v>
      </c>
      <c r="F14" s="42">
        <v>4.53E-2</v>
      </c>
    </row>
    <row r="15" spans="1:8" x14ac:dyDescent="0.25">
      <c r="A15" s="41" t="s">
        <v>267</v>
      </c>
      <c r="B15" s="11" t="s">
        <v>268</v>
      </c>
      <c r="C15" s="11" t="s">
        <v>213</v>
      </c>
      <c r="D15" s="4">
        <v>5168</v>
      </c>
      <c r="E15" s="5">
        <v>55.02</v>
      </c>
      <c r="F15" s="42">
        <v>4.4699999999999997E-2</v>
      </c>
    </row>
    <row r="16" spans="1:8" x14ac:dyDescent="0.25">
      <c r="A16" s="41" t="s">
        <v>627</v>
      </c>
      <c r="B16" s="11" t="s">
        <v>628</v>
      </c>
      <c r="C16" s="11" t="s">
        <v>207</v>
      </c>
      <c r="D16" s="4">
        <v>4010</v>
      </c>
      <c r="E16" s="5">
        <v>54.46</v>
      </c>
      <c r="F16" s="42">
        <v>4.4200000000000003E-2</v>
      </c>
    </row>
    <row r="17" spans="1:6" x14ac:dyDescent="0.25">
      <c r="A17" s="41" t="s">
        <v>283</v>
      </c>
      <c r="B17" s="11" t="s">
        <v>284</v>
      </c>
      <c r="C17" s="11" t="s">
        <v>254</v>
      </c>
      <c r="D17" s="4">
        <v>1759</v>
      </c>
      <c r="E17" s="5">
        <v>45.41</v>
      </c>
      <c r="F17" s="42">
        <v>3.6900000000000002E-2</v>
      </c>
    </row>
    <row r="18" spans="1:6" x14ac:dyDescent="0.25">
      <c r="A18" s="41" t="s">
        <v>538</v>
      </c>
      <c r="B18" s="11" t="s">
        <v>539</v>
      </c>
      <c r="C18" s="11" t="s">
        <v>280</v>
      </c>
      <c r="D18" s="4">
        <v>17857</v>
      </c>
      <c r="E18" s="5">
        <v>45.32</v>
      </c>
      <c r="F18" s="42">
        <v>3.6799999999999999E-2</v>
      </c>
    </row>
    <row r="19" spans="1:6" x14ac:dyDescent="0.25">
      <c r="A19" s="41" t="s">
        <v>333</v>
      </c>
      <c r="B19" s="11" t="s">
        <v>334</v>
      </c>
      <c r="C19" s="11" t="s">
        <v>335</v>
      </c>
      <c r="D19" s="4">
        <v>3385</v>
      </c>
      <c r="E19" s="5">
        <v>45.18</v>
      </c>
      <c r="F19" s="42">
        <v>3.6700000000000003E-2</v>
      </c>
    </row>
    <row r="20" spans="1:6" x14ac:dyDescent="0.25">
      <c r="A20" s="41" t="s">
        <v>289</v>
      </c>
      <c r="B20" s="11" t="s">
        <v>290</v>
      </c>
      <c r="C20" s="11" t="s">
        <v>204</v>
      </c>
      <c r="D20" s="4">
        <v>3115</v>
      </c>
      <c r="E20" s="5">
        <v>43.94</v>
      </c>
      <c r="F20" s="42">
        <v>3.5700000000000003E-2</v>
      </c>
    </row>
    <row r="21" spans="1:6" x14ac:dyDescent="0.25">
      <c r="A21" s="41" t="s">
        <v>257</v>
      </c>
      <c r="B21" s="11" t="s">
        <v>258</v>
      </c>
      <c r="C21" s="11" t="s">
        <v>207</v>
      </c>
      <c r="D21" s="4">
        <v>1532</v>
      </c>
      <c r="E21" s="5">
        <v>42.03</v>
      </c>
      <c r="F21" s="42">
        <v>3.4099999999999998E-2</v>
      </c>
    </row>
    <row r="22" spans="1:6" x14ac:dyDescent="0.25">
      <c r="A22" s="41" t="s">
        <v>306</v>
      </c>
      <c r="B22" s="11" t="s">
        <v>307</v>
      </c>
      <c r="C22" s="11" t="s">
        <v>213</v>
      </c>
      <c r="D22" s="4">
        <v>5600</v>
      </c>
      <c r="E22" s="5">
        <v>39.57</v>
      </c>
      <c r="F22" s="42">
        <v>3.2099999999999997E-2</v>
      </c>
    </row>
    <row r="23" spans="1:6" x14ac:dyDescent="0.25">
      <c r="A23" s="41" t="s">
        <v>840</v>
      </c>
      <c r="B23" s="11" t="s">
        <v>841</v>
      </c>
      <c r="C23" s="11" t="s">
        <v>254</v>
      </c>
      <c r="D23" s="4">
        <v>1386</v>
      </c>
      <c r="E23" s="5">
        <v>39.18</v>
      </c>
      <c r="F23" s="42">
        <v>3.1800000000000002E-2</v>
      </c>
    </row>
    <row r="24" spans="1:6" x14ac:dyDescent="0.25">
      <c r="A24" s="41" t="s">
        <v>531</v>
      </c>
      <c r="B24" s="11" t="s">
        <v>532</v>
      </c>
      <c r="C24" s="11" t="s">
        <v>207</v>
      </c>
      <c r="D24" s="4">
        <v>3357</v>
      </c>
      <c r="E24" s="5">
        <v>37.86</v>
      </c>
      <c r="F24" s="42">
        <v>3.0700000000000002E-2</v>
      </c>
    </row>
    <row r="25" spans="1:6" x14ac:dyDescent="0.25">
      <c r="A25" s="41" t="s">
        <v>329</v>
      </c>
      <c r="B25" s="11" t="s">
        <v>330</v>
      </c>
      <c r="C25" s="11" t="s">
        <v>201</v>
      </c>
      <c r="D25" s="4">
        <v>5750</v>
      </c>
      <c r="E25" s="5">
        <v>34.94</v>
      </c>
      <c r="F25" s="42">
        <v>2.8400000000000002E-2</v>
      </c>
    </row>
    <row r="26" spans="1:6" x14ac:dyDescent="0.25">
      <c r="A26" s="41" t="s">
        <v>852</v>
      </c>
      <c r="B26" s="11" t="s">
        <v>853</v>
      </c>
      <c r="C26" s="11" t="s">
        <v>207</v>
      </c>
      <c r="D26" s="4">
        <v>8602</v>
      </c>
      <c r="E26" s="5">
        <v>34.450000000000003</v>
      </c>
      <c r="F26" s="42">
        <v>2.8000000000000001E-2</v>
      </c>
    </row>
    <row r="27" spans="1:6" x14ac:dyDescent="0.25">
      <c r="A27" s="41" t="s">
        <v>327</v>
      </c>
      <c r="B27" s="11" t="s">
        <v>328</v>
      </c>
      <c r="C27" s="11" t="s">
        <v>254</v>
      </c>
      <c r="D27" s="4">
        <v>179</v>
      </c>
      <c r="E27" s="5">
        <v>34.26</v>
      </c>
      <c r="F27" s="42">
        <v>2.7799999999999998E-2</v>
      </c>
    </row>
    <row r="28" spans="1:6" x14ac:dyDescent="0.25">
      <c r="A28" s="41" t="s">
        <v>318</v>
      </c>
      <c r="B28" s="11" t="s">
        <v>319</v>
      </c>
      <c r="C28" s="11" t="s">
        <v>207</v>
      </c>
      <c r="D28" s="4">
        <v>9064</v>
      </c>
      <c r="E28" s="5">
        <v>33.590000000000003</v>
      </c>
      <c r="F28" s="42">
        <v>2.7300000000000001E-2</v>
      </c>
    </row>
    <row r="29" spans="1:6" x14ac:dyDescent="0.25">
      <c r="A29" s="41" t="s">
        <v>854</v>
      </c>
      <c r="B29" s="11" t="s">
        <v>855</v>
      </c>
      <c r="C29" s="11" t="s">
        <v>299</v>
      </c>
      <c r="D29" s="4">
        <v>157</v>
      </c>
      <c r="E29" s="5">
        <v>32.31</v>
      </c>
      <c r="F29" s="42">
        <v>2.6200000000000001E-2</v>
      </c>
    </row>
    <row r="30" spans="1:6" x14ac:dyDescent="0.25">
      <c r="A30" s="41" t="s">
        <v>856</v>
      </c>
      <c r="B30" s="11" t="s">
        <v>857</v>
      </c>
      <c r="C30" s="11" t="s">
        <v>207</v>
      </c>
      <c r="D30" s="4">
        <v>4483</v>
      </c>
      <c r="E30" s="5">
        <v>29.73</v>
      </c>
      <c r="F30" s="42">
        <v>2.41E-2</v>
      </c>
    </row>
    <row r="31" spans="1:6" x14ac:dyDescent="0.25">
      <c r="A31" s="41" t="s">
        <v>686</v>
      </c>
      <c r="B31" s="11" t="s">
        <v>687</v>
      </c>
      <c r="C31" s="11" t="s">
        <v>335</v>
      </c>
      <c r="D31" s="4">
        <v>3628</v>
      </c>
      <c r="E31" s="5">
        <v>28.52</v>
      </c>
      <c r="F31" s="42">
        <v>2.3199999999999998E-2</v>
      </c>
    </row>
    <row r="32" spans="1:6" x14ac:dyDescent="0.25">
      <c r="A32" s="41" t="s">
        <v>858</v>
      </c>
      <c r="B32" s="11" t="s">
        <v>859</v>
      </c>
      <c r="C32" s="11" t="s">
        <v>537</v>
      </c>
      <c r="D32" s="4">
        <v>2319</v>
      </c>
      <c r="E32" s="5">
        <v>28.16</v>
      </c>
      <c r="F32" s="42">
        <v>2.29E-2</v>
      </c>
    </row>
    <row r="33" spans="1:6" x14ac:dyDescent="0.25">
      <c r="A33" s="41" t="s">
        <v>248</v>
      </c>
      <c r="B33" s="11" t="s">
        <v>249</v>
      </c>
      <c r="C33" s="11" t="s">
        <v>216</v>
      </c>
      <c r="D33" s="4">
        <v>4250</v>
      </c>
      <c r="E33" s="5">
        <v>25.84</v>
      </c>
      <c r="F33" s="42">
        <v>2.1000000000000001E-2</v>
      </c>
    </row>
    <row r="34" spans="1:6" x14ac:dyDescent="0.25">
      <c r="A34" s="41" t="s">
        <v>860</v>
      </c>
      <c r="B34" s="11" t="s">
        <v>861</v>
      </c>
      <c r="C34" s="11" t="s">
        <v>349</v>
      </c>
      <c r="D34" s="4">
        <v>3823</v>
      </c>
      <c r="E34" s="5">
        <v>21.79</v>
      </c>
      <c r="F34" s="42">
        <v>1.77E-2</v>
      </c>
    </row>
    <row r="35" spans="1:6" x14ac:dyDescent="0.25">
      <c r="A35" s="41" t="s">
        <v>862</v>
      </c>
      <c r="B35" s="11" t="s">
        <v>863</v>
      </c>
      <c r="C35" s="11" t="s">
        <v>261</v>
      </c>
      <c r="D35" s="4">
        <v>129</v>
      </c>
      <c r="E35" s="5">
        <v>21.08</v>
      </c>
      <c r="F35" s="42">
        <v>1.7100000000000001E-2</v>
      </c>
    </row>
    <row r="36" spans="1:6" x14ac:dyDescent="0.25">
      <c r="A36" s="41" t="s">
        <v>864</v>
      </c>
      <c r="B36" s="11" t="s">
        <v>865</v>
      </c>
      <c r="C36" s="11" t="s">
        <v>213</v>
      </c>
      <c r="D36" s="4">
        <v>606</v>
      </c>
      <c r="E36" s="5">
        <v>19.21</v>
      </c>
      <c r="F36" s="42">
        <v>1.5599999999999999E-2</v>
      </c>
    </row>
    <row r="37" spans="1:6" x14ac:dyDescent="0.25">
      <c r="A37" s="41" t="s">
        <v>866</v>
      </c>
      <c r="B37" s="11" t="s">
        <v>867</v>
      </c>
      <c r="C37" s="11" t="s">
        <v>264</v>
      </c>
      <c r="D37" s="4">
        <v>6923</v>
      </c>
      <c r="E37" s="5">
        <v>16.899999999999999</v>
      </c>
      <c r="F37" s="42">
        <v>1.37E-2</v>
      </c>
    </row>
    <row r="38" spans="1:6" x14ac:dyDescent="0.25">
      <c r="A38" s="43" t="s">
        <v>100</v>
      </c>
      <c r="B38" s="12"/>
      <c r="C38" s="12"/>
      <c r="D38" s="6"/>
      <c r="E38" s="81">
        <v>1228.6300000000001</v>
      </c>
      <c r="F38" s="82">
        <v>0.99760000000000004</v>
      </c>
    </row>
    <row r="39" spans="1:6" x14ac:dyDescent="0.25">
      <c r="A39" s="43" t="s">
        <v>360</v>
      </c>
      <c r="B39" s="11"/>
      <c r="C39" s="11"/>
      <c r="D39" s="4"/>
      <c r="E39" s="5"/>
      <c r="F39" s="42"/>
    </row>
    <row r="40" spans="1:6" x14ac:dyDescent="0.25">
      <c r="A40" s="43" t="s">
        <v>100</v>
      </c>
      <c r="B40" s="11"/>
      <c r="C40" s="11"/>
      <c r="D40" s="4"/>
      <c r="E40" s="15" t="s">
        <v>65</v>
      </c>
      <c r="F40" s="62" t="s">
        <v>65</v>
      </c>
    </row>
    <row r="41" spans="1:6" x14ac:dyDescent="0.25">
      <c r="A41" s="46" t="s">
        <v>109</v>
      </c>
      <c r="B41" s="47"/>
      <c r="C41" s="47"/>
      <c r="D41" s="48"/>
      <c r="E41" s="9">
        <v>1228.6300000000001</v>
      </c>
      <c r="F41" s="51">
        <v>0.99760000000000004</v>
      </c>
    </row>
    <row r="42" spans="1:6" x14ac:dyDescent="0.25">
      <c r="A42" s="41"/>
      <c r="B42" s="11"/>
      <c r="C42" s="11"/>
      <c r="D42" s="4"/>
      <c r="E42" s="5"/>
      <c r="F42" s="42"/>
    </row>
    <row r="43" spans="1:6" x14ac:dyDescent="0.25">
      <c r="A43" s="41"/>
      <c r="B43" s="11"/>
      <c r="C43" s="11"/>
      <c r="D43" s="4"/>
      <c r="E43" s="5"/>
      <c r="F43" s="42"/>
    </row>
    <row r="44" spans="1:6" x14ac:dyDescent="0.25">
      <c r="A44" s="43" t="s">
        <v>110</v>
      </c>
      <c r="B44" s="11"/>
      <c r="C44" s="11"/>
      <c r="D44" s="4"/>
      <c r="E44" s="5"/>
      <c r="F44" s="42"/>
    </row>
    <row r="45" spans="1:6" x14ac:dyDescent="0.25">
      <c r="A45" s="41" t="s">
        <v>111</v>
      </c>
      <c r="B45" s="11"/>
      <c r="C45" s="11"/>
      <c r="D45" s="4"/>
      <c r="E45" s="5">
        <v>4</v>
      </c>
      <c r="F45" s="42">
        <v>3.2000000000000002E-3</v>
      </c>
    </row>
    <row r="46" spans="1:6" x14ac:dyDescent="0.25">
      <c r="A46" s="43" t="s">
        <v>100</v>
      </c>
      <c r="B46" s="12"/>
      <c r="C46" s="12"/>
      <c r="D46" s="6"/>
      <c r="E46" s="14">
        <v>4</v>
      </c>
      <c r="F46" s="45">
        <v>3.2000000000000002E-3</v>
      </c>
    </row>
    <row r="47" spans="1:6" x14ac:dyDescent="0.25">
      <c r="A47" s="41"/>
      <c r="B47" s="11"/>
      <c r="C47" s="11"/>
      <c r="D47" s="4"/>
      <c r="E47" s="5"/>
      <c r="F47" s="42"/>
    </row>
    <row r="48" spans="1:6" x14ac:dyDescent="0.25">
      <c r="A48" s="46" t="s">
        <v>109</v>
      </c>
      <c r="B48" s="47"/>
      <c r="C48" s="47"/>
      <c r="D48" s="48"/>
      <c r="E48" s="14">
        <v>4</v>
      </c>
      <c r="F48" s="45">
        <v>3.2000000000000002E-3</v>
      </c>
    </row>
    <row r="49" spans="1:6" x14ac:dyDescent="0.25">
      <c r="A49" s="41" t="s">
        <v>112</v>
      </c>
      <c r="B49" s="11"/>
      <c r="C49" s="11"/>
      <c r="D49" s="4"/>
      <c r="E49" s="17">
        <v>-1.4</v>
      </c>
      <c r="F49" s="49">
        <v>-8.0000000000000004E-4</v>
      </c>
    </row>
    <row r="50" spans="1:6" x14ac:dyDescent="0.25">
      <c r="A50" s="50" t="s">
        <v>113</v>
      </c>
      <c r="B50" s="13"/>
      <c r="C50" s="13"/>
      <c r="D50" s="8"/>
      <c r="E50" s="9">
        <v>1231.23</v>
      </c>
      <c r="F50" s="51">
        <v>1</v>
      </c>
    </row>
    <row r="51" spans="1:6" x14ac:dyDescent="0.25">
      <c r="A51" s="23"/>
      <c r="B51" s="32"/>
      <c r="C51" s="32"/>
      <c r="D51" s="32"/>
      <c r="E51" s="32"/>
      <c r="F51" s="33"/>
    </row>
    <row r="52" spans="1:6" x14ac:dyDescent="0.25">
      <c r="A52" s="23"/>
      <c r="B52" s="32"/>
      <c r="C52" s="32"/>
      <c r="D52" s="32"/>
      <c r="E52" s="32"/>
      <c r="F52" s="33"/>
    </row>
    <row r="53" spans="1:6" x14ac:dyDescent="0.25">
      <c r="A53" s="23"/>
      <c r="B53" s="32"/>
      <c r="C53" s="32"/>
      <c r="D53" s="32"/>
      <c r="E53" s="32"/>
      <c r="F53" s="33"/>
    </row>
    <row r="54" spans="1:6" x14ac:dyDescent="0.25">
      <c r="A54" s="52" t="s">
        <v>1016</v>
      </c>
      <c r="B54" s="32"/>
      <c r="C54" s="32"/>
      <c r="D54" s="32"/>
      <c r="E54" s="32"/>
      <c r="F54" s="33"/>
    </row>
    <row r="55" spans="1:6" x14ac:dyDescent="0.25">
      <c r="A55" s="22" t="s">
        <v>1017</v>
      </c>
      <c r="B55" s="53" t="s">
        <v>65</v>
      </c>
      <c r="C55" s="54"/>
      <c r="D55" s="54"/>
      <c r="E55" s="32"/>
      <c r="F55" s="33"/>
    </row>
    <row r="56" spans="1:6" x14ac:dyDescent="0.25">
      <c r="A56" s="27" t="s">
        <v>1018</v>
      </c>
      <c r="B56" s="54"/>
      <c r="C56" s="54"/>
      <c r="D56" s="54"/>
      <c r="E56" s="32"/>
      <c r="F56" s="33"/>
    </row>
    <row r="57" spans="1:6" x14ac:dyDescent="0.25">
      <c r="A57" s="27" t="s">
        <v>1019</v>
      </c>
      <c r="B57" s="54" t="s">
        <v>1020</v>
      </c>
      <c r="C57" s="54" t="s">
        <v>1020</v>
      </c>
      <c r="D57" s="54"/>
      <c r="E57" s="32"/>
      <c r="F57" s="33"/>
    </row>
    <row r="58" spans="1:6" x14ac:dyDescent="0.25">
      <c r="A58" s="27"/>
      <c r="B58" s="55">
        <v>43616</v>
      </c>
      <c r="C58" s="55">
        <v>43644</v>
      </c>
      <c r="D58" s="54"/>
      <c r="E58" s="32"/>
      <c r="F58" s="33"/>
    </row>
    <row r="59" spans="1:6" x14ac:dyDescent="0.25">
      <c r="A59" s="27" t="s">
        <v>1093</v>
      </c>
      <c r="B59" s="54">
        <v>283.04719999999998</v>
      </c>
      <c r="C59" s="54">
        <v>278.33069999999998</v>
      </c>
      <c r="D59" s="54"/>
      <c r="E59" s="32"/>
      <c r="F59" s="33"/>
    </row>
    <row r="60" spans="1:6" x14ac:dyDescent="0.25">
      <c r="A60" s="27"/>
      <c r="B60" s="54"/>
      <c r="C60" s="54"/>
      <c r="D60" s="54"/>
      <c r="E60" s="32"/>
      <c r="F60" s="33"/>
    </row>
    <row r="61" spans="1:6" x14ac:dyDescent="0.25">
      <c r="A61" s="27" t="s">
        <v>1035</v>
      </c>
      <c r="B61" s="53" t="s">
        <v>65</v>
      </c>
      <c r="C61" s="54"/>
      <c r="D61" s="54"/>
      <c r="E61" s="32"/>
      <c r="F61" s="33"/>
    </row>
    <row r="62" spans="1:6" x14ac:dyDescent="0.25">
      <c r="A62" s="27" t="s">
        <v>1036</v>
      </c>
      <c r="B62" s="53" t="s">
        <v>65</v>
      </c>
      <c r="C62" s="54"/>
      <c r="D62" s="54"/>
      <c r="E62" s="32"/>
      <c r="F62" s="33"/>
    </row>
    <row r="63" spans="1:6" ht="15.6" customHeight="1" x14ac:dyDescent="0.25">
      <c r="A63" s="22" t="s">
        <v>1037</v>
      </c>
      <c r="B63" s="53" t="s">
        <v>65</v>
      </c>
      <c r="C63" s="54"/>
      <c r="D63" s="54"/>
      <c r="E63" s="32"/>
      <c r="F63" s="33"/>
    </row>
    <row r="64" spans="1:6" x14ac:dyDescent="0.25">
      <c r="A64" s="22" t="s">
        <v>1038</v>
      </c>
      <c r="B64" s="53" t="s">
        <v>65</v>
      </c>
      <c r="C64" s="54"/>
      <c r="D64" s="54"/>
      <c r="E64" s="32"/>
      <c r="F64" s="33"/>
    </row>
    <row r="65" spans="1:6" x14ac:dyDescent="0.25">
      <c r="A65" s="27" t="s">
        <v>1108</v>
      </c>
      <c r="B65" s="56">
        <v>0.57999999999999996</v>
      </c>
      <c r="C65" s="54"/>
      <c r="D65" s="54"/>
      <c r="E65" s="32"/>
      <c r="F65" s="33"/>
    </row>
    <row r="66" spans="1:6" ht="30" x14ac:dyDescent="0.25">
      <c r="A66" s="22" t="s">
        <v>1106</v>
      </c>
      <c r="B66" s="53" t="s">
        <v>65</v>
      </c>
      <c r="C66" s="54"/>
      <c r="D66" s="54"/>
      <c r="E66" s="32"/>
      <c r="F66" s="33"/>
    </row>
    <row r="67" spans="1:6" ht="30.75" thickBot="1" x14ac:dyDescent="0.3">
      <c r="A67" s="21" t="s">
        <v>1107</v>
      </c>
      <c r="B67" s="69" t="s">
        <v>65</v>
      </c>
      <c r="C67" s="61"/>
      <c r="D67" s="61"/>
      <c r="E67" s="58"/>
      <c r="F67" s="59"/>
    </row>
    <row r="68" spans="1:6" x14ac:dyDescent="0.25">
      <c r="A68" s="25"/>
      <c r="B68" s="25"/>
      <c r="C68" s="25"/>
      <c r="D68" s="25"/>
    </row>
    <row r="69" spans="1:6" x14ac:dyDescent="0.25">
      <c r="A69" s="25"/>
      <c r="B69" s="25"/>
      <c r="C69" s="25"/>
      <c r="D69" s="25"/>
    </row>
    <row r="70" spans="1:6" x14ac:dyDescent="0.25">
      <c r="A70" s="25"/>
      <c r="B70" s="25"/>
      <c r="C70" s="25"/>
      <c r="D70" s="25"/>
    </row>
    <row r="71" spans="1:6" x14ac:dyDescent="0.25">
      <c r="A71" s="25"/>
      <c r="B71" s="25"/>
      <c r="C71" s="25"/>
      <c r="D71" s="25"/>
    </row>
    <row r="72" spans="1:6" x14ac:dyDescent="0.25">
      <c r="A72" s="25"/>
      <c r="B72" s="25"/>
      <c r="C72" s="25"/>
      <c r="D72" s="25"/>
    </row>
    <row r="73" spans="1:6" x14ac:dyDescent="0.25">
      <c r="A73" s="25"/>
      <c r="B73" s="25"/>
      <c r="C73" s="25"/>
      <c r="D73" s="25"/>
    </row>
    <row r="74" spans="1:6" x14ac:dyDescent="0.25">
      <c r="A74" s="25"/>
      <c r="B74" s="25"/>
      <c r="C74" s="25"/>
      <c r="D74" s="25"/>
    </row>
    <row r="75" spans="1:6" x14ac:dyDescent="0.25">
      <c r="A75" s="25"/>
      <c r="B75" s="25"/>
      <c r="C75" s="25"/>
      <c r="D75" s="25"/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showGridLines="0" workbookViewId="0">
      <pane ySplit="4" topLeftCell="A65" activePane="bottomLeft" state="frozen"/>
      <selection activeCell="H1" sqref="H1"/>
      <selection pane="bottomLeft" activeCell="A73" sqref="A73"/>
    </sheetView>
  </sheetViews>
  <sheetFormatPr defaultRowHeight="15" x14ac:dyDescent="0.25"/>
  <cols>
    <col min="1" max="1" width="73.85546875" customWidth="1"/>
    <col min="2" max="2" width="15.85546875" customWidth="1"/>
    <col min="3" max="3" width="26.85546875" customWidth="1"/>
    <col min="4" max="4" width="15.42578125" customWidth="1"/>
    <col min="5" max="5" width="16.5703125" customWidth="1"/>
    <col min="6" max="6" width="15.42578125" customWidth="1"/>
    <col min="12" max="12" width="66.42578125" bestFit="1" customWidth="1"/>
    <col min="13" max="13" width="10" bestFit="1" customWidth="1"/>
    <col min="14" max="14" width="9.85546875" bestFit="1" customWidth="1"/>
    <col min="15" max="15" width="14.42578125" bestFit="1" customWidth="1"/>
    <col min="16" max="16" width="11.5703125" bestFit="1" customWidth="1"/>
  </cols>
  <sheetData>
    <row r="1" spans="1:8" ht="36.75" customHeight="1" x14ac:dyDescent="0.25">
      <c r="A1" s="86" t="s">
        <v>6</v>
      </c>
      <c r="B1" s="87"/>
      <c r="C1" s="87"/>
      <c r="D1" s="87"/>
      <c r="E1" s="87"/>
      <c r="F1" s="88"/>
      <c r="H1" s="20" t="str">
        <f>HYPERLINK("[Portfolio Monthly 30062019.xlsx]Index!A1","Index")</f>
        <v>Index</v>
      </c>
    </row>
    <row r="2" spans="1:8" ht="19.5" customHeight="1" x14ac:dyDescent="0.25">
      <c r="A2" s="89" t="s">
        <v>7</v>
      </c>
      <c r="B2" s="90"/>
      <c r="C2" s="90"/>
      <c r="D2" s="90"/>
      <c r="E2" s="90"/>
      <c r="F2" s="91"/>
    </row>
    <row r="3" spans="1:8" x14ac:dyDescent="0.25">
      <c r="A3" s="23"/>
      <c r="B3" s="32"/>
      <c r="C3" s="32"/>
      <c r="D3" s="32"/>
      <c r="E3" s="32"/>
      <c r="F3" s="33"/>
    </row>
    <row r="4" spans="1:8" ht="48" customHeight="1" x14ac:dyDescent="0.25">
      <c r="A4" s="34" t="s">
        <v>0</v>
      </c>
      <c r="B4" s="35" t="s">
        <v>1</v>
      </c>
      <c r="C4" s="35" t="s">
        <v>5</v>
      </c>
      <c r="D4" s="36" t="s">
        <v>2</v>
      </c>
      <c r="E4" s="37" t="s">
        <v>4</v>
      </c>
      <c r="F4" s="38" t="s">
        <v>3</v>
      </c>
    </row>
    <row r="5" spans="1:8" x14ac:dyDescent="0.25">
      <c r="A5" s="39"/>
      <c r="B5" s="10"/>
      <c r="C5" s="10"/>
      <c r="D5" s="2"/>
      <c r="E5" s="3"/>
      <c r="F5" s="40"/>
    </row>
    <row r="6" spans="1:8" x14ac:dyDescent="0.25">
      <c r="A6" s="41"/>
      <c r="B6" s="11"/>
      <c r="C6" s="11"/>
      <c r="D6" s="4"/>
      <c r="E6" s="5"/>
      <c r="F6" s="42"/>
    </row>
    <row r="7" spans="1:8" x14ac:dyDescent="0.25">
      <c r="A7" s="43" t="s">
        <v>64</v>
      </c>
      <c r="B7" s="11"/>
      <c r="C7" s="11"/>
      <c r="D7" s="4"/>
      <c r="E7" s="5" t="s">
        <v>65</v>
      </c>
      <c r="F7" s="42" t="s">
        <v>65</v>
      </c>
    </row>
    <row r="8" spans="1:8" x14ac:dyDescent="0.25">
      <c r="A8" s="41"/>
      <c r="B8" s="11"/>
      <c r="C8" s="11"/>
      <c r="D8" s="4"/>
      <c r="E8" s="5"/>
      <c r="F8" s="42"/>
    </row>
    <row r="9" spans="1:8" x14ac:dyDescent="0.25">
      <c r="A9" s="43" t="s">
        <v>66</v>
      </c>
      <c r="B9" s="11"/>
      <c r="C9" s="11"/>
      <c r="D9" s="4"/>
      <c r="E9" s="5"/>
      <c r="F9" s="42"/>
    </row>
    <row r="10" spans="1:8" x14ac:dyDescent="0.25">
      <c r="A10" s="43" t="s">
        <v>67</v>
      </c>
      <c r="B10" s="11"/>
      <c r="C10" s="11"/>
      <c r="D10" s="4"/>
      <c r="E10" s="5"/>
      <c r="F10" s="42"/>
    </row>
    <row r="11" spans="1:8" x14ac:dyDescent="0.25">
      <c r="A11" s="41" t="s">
        <v>68</v>
      </c>
      <c r="B11" s="11" t="s">
        <v>69</v>
      </c>
      <c r="C11" s="11" t="s">
        <v>70</v>
      </c>
      <c r="D11" s="4">
        <v>500000</v>
      </c>
      <c r="E11" s="5">
        <v>530.91</v>
      </c>
      <c r="F11" s="42">
        <v>0.1016</v>
      </c>
    </row>
    <row r="12" spans="1:8" x14ac:dyDescent="0.25">
      <c r="A12" s="41" t="s">
        <v>71</v>
      </c>
      <c r="B12" s="11" t="s">
        <v>72</v>
      </c>
      <c r="C12" s="11" t="s">
        <v>73</v>
      </c>
      <c r="D12" s="4">
        <v>500000</v>
      </c>
      <c r="E12" s="5">
        <v>471.84</v>
      </c>
      <c r="F12" s="42">
        <v>9.0300000000000005E-2</v>
      </c>
    </row>
    <row r="13" spans="1:8" x14ac:dyDescent="0.25">
      <c r="A13" s="41" t="s">
        <v>74</v>
      </c>
      <c r="B13" s="11" t="s">
        <v>75</v>
      </c>
      <c r="C13" s="11" t="s">
        <v>76</v>
      </c>
      <c r="D13" s="4">
        <v>400000</v>
      </c>
      <c r="E13" s="5">
        <v>413.73</v>
      </c>
      <c r="F13" s="42">
        <v>7.9200000000000007E-2</v>
      </c>
    </row>
    <row r="14" spans="1:8" x14ac:dyDescent="0.25">
      <c r="A14" s="41" t="s">
        <v>77</v>
      </c>
      <c r="B14" s="11" t="s">
        <v>78</v>
      </c>
      <c r="C14" s="11" t="s">
        <v>76</v>
      </c>
      <c r="D14" s="4">
        <v>400000</v>
      </c>
      <c r="E14" s="5">
        <v>406.93</v>
      </c>
      <c r="F14" s="42">
        <v>7.7899999999999997E-2</v>
      </c>
    </row>
    <row r="15" spans="1:8" x14ac:dyDescent="0.25">
      <c r="A15" s="41" t="s">
        <v>79</v>
      </c>
      <c r="B15" s="11" t="s">
        <v>80</v>
      </c>
      <c r="C15" s="11" t="s">
        <v>76</v>
      </c>
      <c r="D15" s="4">
        <v>300000</v>
      </c>
      <c r="E15" s="5">
        <v>308.12</v>
      </c>
      <c r="F15" s="42">
        <v>5.8999999999999997E-2</v>
      </c>
    </row>
    <row r="16" spans="1:8" x14ac:dyDescent="0.25">
      <c r="A16" s="41" t="s">
        <v>81</v>
      </c>
      <c r="B16" s="11" t="s">
        <v>82</v>
      </c>
      <c r="C16" s="11" t="s">
        <v>76</v>
      </c>
      <c r="D16" s="4">
        <v>290000</v>
      </c>
      <c r="E16" s="5">
        <v>300.26</v>
      </c>
      <c r="F16" s="42">
        <v>5.7500000000000002E-2</v>
      </c>
    </row>
    <row r="17" spans="1:6" x14ac:dyDescent="0.25">
      <c r="A17" s="41" t="s">
        <v>83</v>
      </c>
      <c r="B17" s="11" t="s">
        <v>84</v>
      </c>
      <c r="C17" s="11" t="s">
        <v>85</v>
      </c>
      <c r="D17" s="4">
        <v>300000</v>
      </c>
      <c r="E17" s="5">
        <v>298.75</v>
      </c>
      <c r="F17" s="42">
        <v>5.7200000000000001E-2</v>
      </c>
    </row>
    <row r="18" spans="1:6" x14ac:dyDescent="0.25">
      <c r="A18" s="41" t="s">
        <v>86</v>
      </c>
      <c r="B18" s="11" t="s">
        <v>87</v>
      </c>
      <c r="C18" s="11" t="s">
        <v>76</v>
      </c>
      <c r="D18" s="4">
        <v>200000</v>
      </c>
      <c r="E18" s="5">
        <v>206.99</v>
      </c>
      <c r="F18" s="42">
        <v>3.9600000000000003E-2</v>
      </c>
    </row>
    <row r="19" spans="1:6" x14ac:dyDescent="0.25">
      <c r="A19" s="41" t="s">
        <v>88</v>
      </c>
      <c r="B19" s="11" t="s">
        <v>89</v>
      </c>
      <c r="C19" s="11" t="s">
        <v>90</v>
      </c>
      <c r="D19" s="4">
        <v>160000</v>
      </c>
      <c r="E19" s="5">
        <v>165.31</v>
      </c>
      <c r="F19" s="42">
        <v>3.1600000000000003E-2</v>
      </c>
    </row>
    <row r="20" spans="1:6" x14ac:dyDescent="0.25">
      <c r="A20" s="41" t="s">
        <v>91</v>
      </c>
      <c r="B20" s="11" t="s">
        <v>92</v>
      </c>
      <c r="C20" s="11" t="s">
        <v>76</v>
      </c>
      <c r="D20" s="4">
        <v>150000</v>
      </c>
      <c r="E20" s="5">
        <v>154.46</v>
      </c>
      <c r="F20" s="42">
        <v>2.9600000000000001E-2</v>
      </c>
    </row>
    <row r="21" spans="1:6" x14ac:dyDescent="0.25">
      <c r="A21" s="41" t="s">
        <v>93</v>
      </c>
      <c r="B21" s="11" t="s">
        <v>94</v>
      </c>
      <c r="C21" s="11" t="s">
        <v>76</v>
      </c>
      <c r="D21" s="4">
        <v>150000</v>
      </c>
      <c r="E21" s="5">
        <v>152.13999999999999</v>
      </c>
      <c r="F21" s="42">
        <v>2.9100000000000001E-2</v>
      </c>
    </row>
    <row r="22" spans="1:6" x14ac:dyDescent="0.25">
      <c r="A22" s="41" t="s">
        <v>95</v>
      </c>
      <c r="B22" s="11" t="s">
        <v>96</v>
      </c>
      <c r="C22" s="11" t="s">
        <v>85</v>
      </c>
      <c r="D22" s="4">
        <v>30000</v>
      </c>
      <c r="E22" s="5">
        <v>29.88</v>
      </c>
      <c r="F22" s="42">
        <v>5.7000000000000002E-3</v>
      </c>
    </row>
    <row r="23" spans="1:6" x14ac:dyDescent="0.25">
      <c r="A23" s="41" t="s">
        <v>97</v>
      </c>
      <c r="B23" s="11" t="s">
        <v>98</v>
      </c>
      <c r="C23" s="11" t="s">
        <v>99</v>
      </c>
      <c r="D23" s="4">
        <v>20000</v>
      </c>
      <c r="E23" s="5">
        <v>20.440000000000001</v>
      </c>
      <c r="F23" s="42">
        <v>3.8999999999999998E-3</v>
      </c>
    </row>
    <row r="24" spans="1:6" x14ac:dyDescent="0.25">
      <c r="A24" s="43" t="s">
        <v>100</v>
      </c>
      <c r="B24" s="12"/>
      <c r="C24" s="12"/>
      <c r="D24" s="6"/>
      <c r="E24" s="14">
        <v>3459.76</v>
      </c>
      <c r="F24" s="45">
        <v>0.66220000000000001</v>
      </c>
    </row>
    <row r="25" spans="1:6" x14ac:dyDescent="0.25">
      <c r="A25" s="41"/>
      <c r="B25" s="11"/>
      <c r="C25" s="11"/>
      <c r="D25" s="4"/>
      <c r="E25" s="5"/>
      <c r="F25" s="42"/>
    </row>
    <row r="26" spans="1:6" x14ac:dyDescent="0.25">
      <c r="A26" s="43" t="s">
        <v>101</v>
      </c>
      <c r="B26" s="11"/>
      <c r="C26" s="11"/>
      <c r="D26" s="4"/>
      <c r="E26" s="5"/>
      <c r="F26" s="42"/>
    </row>
    <row r="27" spans="1:6" x14ac:dyDescent="0.25">
      <c r="A27" s="41" t="s">
        <v>1144</v>
      </c>
      <c r="B27" s="11" t="s">
        <v>102</v>
      </c>
      <c r="C27" s="11" t="s">
        <v>103</v>
      </c>
      <c r="D27" s="4">
        <v>700000</v>
      </c>
      <c r="E27" s="5">
        <v>733.6</v>
      </c>
      <c r="F27" s="42">
        <v>0.1404</v>
      </c>
    </row>
    <row r="28" spans="1:6" x14ac:dyDescent="0.25">
      <c r="A28" s="43" t="s">
        <v>100</v>
      </c>
      <c r="B28" s="12"/>
      <c r="C28" s="12"/>
      <c r="D28" s="6"/>
      <c r="E28" s="14">
        <v>733.6</v>
      </c>
      <c r="F28" s="45">
        <v>0.1404</v>
      </c>
    </row>
    <row r="29" spans="1:6" x14ac:dyDescent="0.25">
      <c r="A29" s="41"/>
      <c r="B29" s="11"/>
      <c r="C29" s="11"/>
      <c r="D29" s="4"/>
      <c r="E29" s="5"/>
      <c r="F29" s="42"/>
    </row>
    <row r="30" spans="1:6" x14ac:dyDescent="0.25">
      <c r="A30" s="43" t="s">
        <v>104</v>
      </c>
      <c r="B30" s="12"/>
      <c r="C30" s="12"/>
      <c r="D30" s="6"/>
      <c r="E30" s="7"/>
      <c r="F30" s="44"/>
    </row>
    <row r="31" spans="1:6" x14ac:dyDescent="0.25">
      <c r="A31" s="41" t="s">
        <v>105</v>
      </c>
      <c r="B31" s="11" t="s">
        <v>106</v>
      </c>
      <c r="C31" s="11" t="s">
        <v>107</v>
      </c>
      <c r="D31" s="4">
        <v>200000</v>
      </c>
      <c r="E31" s="5">
        <v>189.2</v>
      </c>
      <c r="F31" s="42">
        <v>3.6200000000000003E-2</v>
      </c>
    </row>
    <row r="32" spans="1:6" x14ac:dyDescent="0.25">
      <c r="A32" s="43" t="s">
        <v>100</v>
      </c>
      <c r="B32" s="12"/>
      <c r="C32" s="12"/>
      <c r="D32" s="6"/>
      <c r="E32" s="14">
        <v>189.2</v>
      </c>
      <c r="F32" s="45">
        <v>3.6200000000000003E-2</v>
      </c>
    </row>
    <row r="33" spans="1:6" x14ac:dyDescent="0.25">
      <c r="A33" s="43" t="s">
        <v>108</v>
      </c>
      <c r="B33" s="11"/>
      <c r="C33" s="11"/>
      <c r="D33" s="4"/>
      <c r="E33" s="5"/>
      <c r="F33" s="42"/>
    </row>
    <row r="34" spans="1:6" x14ac:dyDescent="0.25">
      <c r="A34" s="43" t="s">
        <v>100</v>
      </c>
      <c r="B34" s="11"/>
      <c r="C34" s="11"/>
      <c r="D34" s="4"/>
      <c r="E34" s="15" t="s">
        <v>65</v>
      </c>
      <c r="F34" s="62" t="s">
        <v>65</v>
      </c>
    </row>
    <row r="35" spans="1:6" x14ac:dyDescent="0.25">
      <c r="A35" s="41"/>
      <c r="B35" s="11"/>
      <c r="C35" s="11"/>
      <c r="D35" s="4"/>
      <c r="E35" s="5"/>
      <c r="F35" s="42"/>
    </row>
    <row r="36" spans="1:6" x14ac:dyDescent="0.25">
      <c r="A36" s="46" t="s">
        <v>109</v>
      </c>
      <c r="B36" s="47"/>
      <c r="C36" s="47"/>
      <c r="D36" s="48"/>
      <c r="E36" s="14">
        <v>4382.5600000000004</v>
      </c>
      <c r="F36" s="45">
        <v>0.83879999999999999</v>
      </c>
    </row>
    <row r="37" spans="1:6" x14ac:dyDescent="0.25">
      <c r="A37" s="41"/>
      <c r="B37" s="11"/>
      <c r="C37" s="11"/>
      <c r="D37" s="4"/>
      <c r="E37" s="5"/>
      <c r="F37" s="42"/>
    </row>
    <row r="38" spans="1:6" x14ac:dyDescent="0.25">
      <c r="A38" s="41"/>
      <c r="B38" s="11"/>
      <c r="C38" s="11"/>
      <c r="D38" s="4"/>
      <c r="E38" s="5"/>
      <c r="F38" s="42"/>
    </row>
    <row r="39" spans="1:6" x14ac:dyDescent="0.25">
      <c r="A39" s="43" t="s">
        <v>110</v>
      </c>
      <c r="B39" s="11"/>
      <c r="C39" s="11"/>
      <c r="D39" s="4"/>
      <c r="E39" s="5"/>
      <c r="F39" s="42"/>
    </row>
    <row r="40" spans="1:6" x14ac:dyDescent="0.25">
      <c r="A40" s="41" t="s">
        <v>111</v>
      </c>
      <c r="B40" s="11"/>
      <c r="C40" s="11"/>
      <c r="D40" s="4"/>
      <c r="E40" s="5">
        <v>753.64</v>
      </c>
      <c r="F40" s="42">
        <v>0.14430000000000001</v>
      </c>
    </row>
    <row r="41" spans="1:6" x14ac:dyDescent="0.25">
      <c r="A41" s="43" t="s">
        <v>100</v>
      </c>
      <c r="B41" s="12"/>
      <c r="C41" s="12"/>
      <c r="D41" s="6"/>
      <c r="E41" s="14">
        <v>753.64</v>
      </c>
      <c r="F41" s="45">
        <v>0.14430000000000001</v>
      </c>
    </row>
    <row r="42" spans="1:6" x14ac:dyDescent="0.25">
      <c r="A42" s="41"/>
      <c r="B42" s="11"/>
      <c r="C42" s="11"/>
      <c r="D42" s="4"/>
      <c r="E42" s="5"/>
      <c r="F42" s="42"/>
    </row>
    <row r="43" spans="1:6" x14ac:dyDescent="0.25">
      <c r="A43" s="46" t="s">
        <v>109</v>
      </c>
      <c r="B43" s="47"/>
      <c r="C43" s="47"/>
      <c r="D43" s="48"/>
      <c r="E43" s="14">
        <v>753.64</v>
      </c>
      <c r="F43" s="45">
        <v>0.14430000000000001</v>
      </c>
    </row>
    <row r="44" spans="1:6" x14ac:dyDescent="0.25">
      <c r="A44" s="41" t="s">
        <v>112</v>
      </c>
      <c r="B44" s="11"/>
      <c r="C44" s="11"/>
      <c r="D44" s="4"/>
      <c r="E44" s="5">
        <v>88.18</v>
      </c>
      <c r="F44" s="42">
        <v>1.6899999999999998E-2</v>
      </c>
    </row>
    <row r="45" spans="1:6" x14ac:dyDescent="0.25">
      <c r="A45" s="50" t="s">
        <v>113</v>
      </c>
      <c r="B45" s="13"/>
      <c r="C45" s="13"/>
      <c r="D45" s="8"/>
      <c r="E45" s="9">
        <v>5224.38</v>
      </c>
      <c r="F45" s="51">
        <v>1</v>
      </c>
    </row>
    <row r="46" spans="1:6" x14ac:dyDescent="0.25">
      <c r="A46" s="23"/>
      <c r="B46" s="32"/>
      <c r="C46" s="32"/>
      <c r="D46" s="32"/>
      <c r="E46" s="32"/>
      <c r="F46" s="33"/>
    </row>
    <row r="47" spans="1:6" x14ac:dyDescent="0.25">
      <c r="A47" s="52" t="s">
        <v>114</v>
      </c>
      <c r="B47" s="32"/>
      <c r="C47" s="32"/>
      <c r="D47" s="32"/>
      <c r="E47" s="32"/>
      <c r="F47" s="33"/>
    </row>
    <row r="48" spans="1:6" x14ac:dyDescent="0.25">
      <c r="A48" s="52" t="s">
        <v>115</v>
      </c>
      <c r="B48" s="32"/>
      <c r="C48" s="32"/>
      <c r="D48" s="32"/>
      <c r="E48" s="32"/>
      <c r="F48" s="33"/>
    </row>
    <row r="49" spans="1:6" x14ac:dyDescent="0.25">
      <c r="A49" s="23"/>
      <c r="B49" s="32"/>
      <c r="C49" s="32"/>
      <c r="D49" s="32"/>
      <c r="E49" s="32"/>
      <c r="F49" s="33"/>
    </row>
    <row r="50" spans="1:6" x14ac:dyDescent="0.25">
      <c r="A50" s="23"/>
      <c r="B50" s="32"/>
      <c r="C50" s="32"/>
      <c r="D50" s="32"/>
      <c r="E50" s="32"/>
      <c r="F50" s="33"/>
    </row>
    <row r="51" spans="1:6" x14ac:dyDescent="0.25">
      <c r="A51" s="52" t="s">
        <v>1016</v>
      </c>
      <c r="B51" s="32"/>
      <c r="C51" s="32"/>
      <c r="D51" s="32"/>
      <c r="E51" s="32"/>
      <c r="F51" s="33"/>
    </row>
    <row r="52" spans="1:6" x14ac:dyDescent="0.25">
      <c r="A52" s="22" t="s">
        <v>1017</v>
      </c>
      <c r="B52" s="53" t="s">
        <v>65</v>
      </c>
      <c r="C52" s="54"/>
      <c r="D52" s="32"/>
      <c r="E52" s="32"/>
      <c r="F52" s="33"/>
    </row>
    <row r="53" spans="1:6" x14ac:dyDescent="0.25">
      <c r="A53" s="27" t="s">
        <v>1018</v>
      </c>
      <c r="B53" s="54"/>
      <c r="C53" s="54"/>
      <c r="D53" s="32"/>
      <c r="E53" s="32"/>
      <c r="F53" s="33"/>
    </row>
    <row r="54" spans="1:6" x14ac:dyDescent="0.25">
      <c r="A54" s="27" t="s">
        <v>1019</v>
      </c>
      <c r="B54" s="54" t="s">
        <v>1020</v>
      </c>
      <c r="C54" s="54" t="s">
        <v>1020</v>
      </c>
      <c r="D54" s="32"/>
      <c r="E54" s="32"/>
      <c r="F54" s="33"/>
    </row>
    <row r="55" spans="1:6" x14ac:dyDescent="0.25">
      <c r="A55" s="27"/>
      <c r="B55" s="55">
        <v>43616</v>
      </c>
      <c r="C55" s="19">
        <v>43644</v>
      </c>
      <c r="D55" s="32"/>
      <c r="E55" s="32"/>
      <c r="F55" s="33"/>
    </row>
    <row r="56" spans="1:6" x14ac:dyDescent="0.25">
      <c r="A56" s="27" t="s">
        <v>1021</v>
      </c>
      <c r="B56" s="53">
        <v>21.2758</v>
      </c>
      <c r="C56" s="53">
        <v>21.535399999999999</v>
      </c>
      <c r="D56" s="32"/>
      <c r="E56" s="32"/>
      <c r="F56" s="33"/>
    </row>
    <row r="57" spans="1:6" x14ac:dyDescent="0.25">
      <c r="A57" s="27" t="s">
        <v>1022</v>
      </c>
      <c r="B57" s="53" t="s">
        <v>1023</v>
      </c>
      <c r="C57" s="53" t="s">
        <v>1023</v>
      </c>
      <c r="D57" s="32"/>
      <c r="E57" s="32"/>
      <c r="F57" s="33"/>
    </row>
    <row r="58" spans="1:6" x14ac:dyDescent="0.25">
      <c r="A58" s="27" t="s">
        <v>1024</v>
      </c>
      <c r="B58" s="53">
        <v>19.842300000000002</v>
      </c>
      <c r="C58" s="53">
        <v>20.084499999999998</v>
      </c>
      <c r="D58" s="32"/>
      <c r="E58" s="32"/>
      <c r="F58" s="33"/>
    </row>
    <row r="59" spans="1:6" x14ac:dyDescent="0.25">
      <c r="A59" s="27" t="s">
        <v>1025</v>
      </c>
      <c r="B59" s="53">
        <v>21.2759</v>
      </c>
      <c r="C59" s="53">
        <v>21.535499999999999</v>
      </c>
      <c r="D59" s="32"/>
      <c r="E59" s="32"/>
      <c r="F59" s="33"/>
    </row>
    <row r="60" spans="1:6" x14ac:dyDescent="0.25">
      <c r="A60" s="27" t="s">
        <v>1026</v>
      </c>
      <c r="B60" s="53" t="s">
        <v>1023</v>
      </c>
      <c r="C60" s="53" t="s">
        <v>1023</v>
      </c>
      <c r="D60" s="32"/>
      <c r="E60" s="32"/>
      <c r="F60" s="33"/>
    </row>
    <row r="61" spans="1:6" x14ac:dyDescent="0.25">
      <c r="A61" s="27" t="s">
        <v>1027</v>
      </c>
      <c r="B61" s="53" t="s">
        <v>1023</v>
      </c>
      <c r="C61" s="53" t="s">
        <v>1023</v>
      </c>
      <c r="D61" s="32"/>
      <c r="E61" s="32"/>
      <c r="F61" s="33"/>
    </row>
    <row r="62" spans="1:6" x14ac:dyDescent="0.25">
      <c r="A62" s="27" t="s">
        <v>1028</v>
      </c>
      <c r="B62" s="53" t="s">
        <v>1023</v>
      </c>
      <c r="C62" s="53" t="s">
        <v>1023</v>
      </c>
      <c r="D62" s="32"/>
      <c r="E62" s="32"/>
      <c r="F62" s="33"/>
    </row>
    <row r="63" spans="1:6" x14ac:dyDescent="0.25">
      <c r="A63" s="27" t="s">
        <v>1029</v>
      </c>
      <c r="B63" s="53">
        <v>17.275400000000001</v>
      </c>
      <c r="C63" s="53">
        <v>17.4742</v>
      </c>
      <c r="D63" s="32"/>
      <c r="E63" s="32"/>
      <c r="F63" s="33"/>
    </row>
    <row r="64" spans="1:6" x14ac:dyDescent="0.25">
      <c r="A64" s="27" t="s">
        <v>1030</v>
      </c>
      <c r="B64" s="53">
        <v>20.015899999999998</v>
      </c>
      <c r="C64" s="53">
        <v>20.246300000000002</v>
      </c>
      <c r="D64" s="32"/>
      <c r="E64" s="32"/>
      <c r="F64" s="33"/>
    </row>
    <row r="65" spans="1:6" x14ac:dyDescent="0.25">
      <c r="A65" s="27" t="s">
        <v>1031</v>
      </c>
      <c r="B65" s="53" t="s">
        <v>1023</v>
      </c>
      <c r="C65" s="53" t="s">
        <v>1023</v>
      </c>
      <c r="D65" s="32"/>
      <c r="E65" s="32"/>
      <c r="F65" s="33"/>
    </row>
    <row r="66" spans="1:6" x14ac:dyDescent="0.25">
      <c r="A66" s="27" t="s">
        <v>1032</v>
      </c>
      <c r="B66" s="53">
        <v>18.985499999999998</v>
      </c>
      <c r="C66" s="53">
        <v>19.204000000000001</v>
      </c>
      <c r="D66" s="32"/>
      <c r="E66" s="32"/>
      <c r="F66" s="33"/>
    </row>
    <row r="67" spans="1:6" x14ac:dyDescent="0.25">
      <c r="A67" s="27" t="s">
        <v>1033</v>
      </c>
      <c r="B67" s="53">
        <v>20.185099999999998</v>
      </c>
      <c r="C67" s="53">
        <v>20.417400000000001</v>
      </c>
      <c r="D67" s="32"/>
      <c r="E67" s="32"/>
      <c r="F67" s="33"/>
    </row>
    <row r="68" spans="1:6" x14ac:dyDescent="0.25">
      <c r="A68" s="27" t="s">
        <v>1034</v>
      </c>
      <c r="B68" s="54"/>
      <c r="C68" s="54"/>
      <c r="D68" s="32"/>
      <c r="E68" s="32"/>
      <c r="F68" s="33"/>
    </row>
    <row r="69" spans="1:6" x14ac:dyDescent="0.25">
      <c r="A69" s="27"/>
      <c r="B69" s="54"/>
      <c r="C69" s="54"/>
      <c r="D69" s="32"/>
      <c r="E69" s="32"/>
      <c r="F69" s="33"/>
    </row>
    <row r="70" spans="1:6" x14ac:dyDescent="0.25">
      <c r="A70" s="27" t="s">
        <v>1035</v>
      </c>
      <c r="B70" s="53" t="s">
        <v>65</v>
      </c>
      <c r="C70" s="54"/>
      <c r="D70" s="32"/>
      <c r="E70" s="32"/>
      <c r="F70" s="33"/>
    </row>
    <row r="71" spans="1:6" x14ac:dyDescent="0.25">
      <c r="A71" s="27" t="s">
        <v>1036</v>
      </c>
      <c r="B71" s="53" t="s">
        <v>65</v>
      </c>
      <c r="C71" s="54"/>
      <c r="D71" s="32"/>
      <c r="E71" s="32"/>
      <c r="F71" s="33"/>
    </row>
    <row r="72" spans="1:6" ht="17.45" customHeight="1" x14ac:dyDescent="0.25">
      <c r="A72" s="22" t="s">
        <v>1037</v>
      </c>
      <c r="B72" s="53" t="s">
        <v>65</v>
      </c>
      <c r="C72" s="54"/>
      <c r="D72" s="32"/>
      <c r="E72" s="32"/>
      <c r="F72" s="33"/>
    </row>
    <row r="73" spans="1:6" x14ac:dyDescent="0.25">
      <c r="A73" s="22" t="s">
        <v>1038</v>
      </c>
      <c r="B73" s="53" t="s">
        <v>65</v>
      </c>
      <c r="C73" s="54"/>
      <c r="D73" s="32"/>
      <c r="E73" s="32"/>
      <c r="F73" s="33"/>
    </row>
    <row r="74" spans="1:6" x14ac:dyDescent="0.25">
      <c r="A74" s="27" t="s">
        <v>1039</v>
      </c>
      <c r="B74" s="56">
        <v>7.5586929999999999</v>
      </c>
      <c r="C74" s="54"/>
      <c r="D74" s="32"/>
      <c r="E74" s="32"/>
      <c r="F74" s="33"/>
    </row>
    <row r="75" spans="1:6" ht="30" x14ac:dyDescent="0.25">
      <c r="A75" s="22" t="s">
        <v>1106</v>
      </c>
      <c r="B75" s="53" t="s">
        <v>65</v>
      </c>
      <c r="C75" s="54"/>
      <c r="D75" s="32"/>
      <c r="E75" s="32"/>
      <c r="F75" s="33"/>
    </row>
    <row r="76" spans="1:6" ht="30.75" thickBot="1" x14ac:dyDescent="0.3">
      <c r="A76" s="21" t="s">
        <v>1107</v>
      </c>
      <c r="B76" s="69" t="s">
        <v>65</v>
      </c>
      <c r="C76" s="61"/>
      <c r="D76" s="58"/>
      <c r="E76" s="58"/>
      <c r="F76" s="59"/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showGridLines="0" workbookViewId="0">
      <pane ySplit="4" topLeftCell="A5" activePane="bottomLeft" state="frozen"/>
      <selection activeCell="H1" sqref="H1"/>
      <selection pane="bottomLeft" activeCell="A5" sqref="A5"/>
    </sheetView>
  </sheetViews>
  <sheetFormatPr defaultRowHeight="15" x14ac:dyDescent="0.25"/>
  <cols>
    <col min="1" max="1" width="73.85546875" customWidth="1"/>
    <col min="2" max="2" width="15.85546875" customWidth="1"/>
    <col min="3" max="3" width="26.85546875" customWidth="1"/>
    <col min="4" max="4" width="15.42578125" customWidth="1"/>
    <col min="5" max="5" width="16.5703125" customWidth="1"/>
    <col min="6" max="6" width="15.42578125" customWidth="1"/>
    <col min="12" max="12" width="66.42578125" bestFit="1" customWidth="1"/>
    <col min="13" max="13" width="10" bestFit="1" customWidth="1"/>
    <col min="14" max="14" width="9.85546875" bestFit="1" customWidth="1"/>
    <col min="15" max="15" width="14.42578125" bestFit="1" customWidth="1"/>
    <col min="16" max="16" width="11.5703125" bestFit="1" customWidth="1"/>
  </cols>
  <sheetData>
    <row r="1" spans="1:8" ht="36.75" customHeight="1" x14ac:dyDescent="0.25">
      <c r="A1" s="86" t="s">
        <v>41</v>
      </c>
      <c r="B1" s="87"/>
      <c r="C1" s="87"/>
      <c r="D1" s="87"/>
      <c r="E1" s="87"/>
      <c r="F1" s="88"/>
      <c r="H1" s="20" t="str">
        <f>HYPERLINK("[Portfolio Monthly 30062019.xlsx]Index!A1","Index")</f>
        <v>Index</v>
      </c>
    </row>
    <row r="2" spans="1:8" ht="19.5" customHeight="1" x14ac:dyDescent="0.25">
      <c r="A2" s="89" t="s">
        <v>42</v>
      </c>
      <c r="B2" s="90"/>
      <c r="C2" s="90"/>
      <c r="D2" s="90"/>
      <c r="E2" s="90"/>
      <c r="F2" s="91"/>
    </row>
    <row r="3" spans="1:8" x14ac:dyDescent="0.25">
      <c r="A3" s="23"/>
      <c r="B3" s="32"/>
      <c r="C3" s="32"/>
      <c r="D3" s="32"/>
      <c r="E3" s="32"/>
      <c r="F3" s="33"/>
    </row>
    <row r="4" spans="1:8" ht="48" customHeight="1" x14ac:dyDescent="0.25">
      <c r="A4" s="34" t="s">
        <v>0</v>
      </c>
      <c r="B4" s="35" t="s">
        <v>1</v>
      </c>
      <c r="C4" s="35" t="s">
        <v>5</v>
      </c>
      <c r="D4" s="36" t="s">
        <v>2</v>
      </c>
      <c r="E4" s="37" t="s">
        <v>4</v>
      </c>
      <c r="F4" s="38" t="s">
        <v>3</v>
      </c>
    </row>
    <row r="5" spans="1:8" x14ac:dyDescent="0.25">
      <c r="A5" s="39"/>
      <c r="B5" s="10"/>
      <c r="C5" s="10"/>
      <c r="D5" s="2"/>
      <c r="E5" s="3"/>
      <c r="F5" s="40"/>
    </row>
    <row r="6" spans="1:8" x14ac:dyDescent="0.25">
      <c r="A6" s="43" t="s">
        <v>64</v>
      </c>
      <c r="B6" s="11"/>
      <c r="C6" s="11"/>
      <c r="D6" s="4"/>
      <c r="E6" s="5"/>
      <c r="F6" s="42"/>
    </row>
    <row r="7" spans="1:8" x14ac:dyDescent="0.25">
      <c r="A7" s="43" t="s">
        <v>195</v>
      </c>
      <c r="B7" s="11"/>
      <c r="C7" s="11"/>
      <c r="D7" s="4"/>
      <c r="E7" s="5"/>
      <c r="F7" s="42"/>
    </row>
    <row r="8" spans="1:8" x14ac:dyDescent="0.25">
      <c r="A8" s="41" t="s">
        <v>202</v>
      </c>
      <c r="B8" s="11" t="s">
        <v>203</v>
      </c>
      <c r="C8" s="11" t="s">
        <v>204</v>
      </c>
      <c r="D8" s="4">
        <v>1609</v>
      </c>
      <c r="E8" s="5">
        <v>39.32</v>
      </c>
      <c r="F8" s="42">
        <v>5.96E-2</v>
      </c>
    </row>
    <row r="9" spans="1:8" x14ac:dyDescent="0.25">
      <c r="A9" s="41" t="s">
        <v>196</v>
      </c>
      <c r="B9" s="11" t="s">
        <v>197</v>
      </c>
      <c r="C9" s="11" t="s">
        <v>198</v>
      </c>
      <c r="D9" s="4">
        <v>2581</v>
      </c>
      <c r="E9" s="5">
        <v>32.340000000000003</v>
      </c>
      <c r="F9" s="42">
        <v>4.9000000000000002E-2</v>
      </c>
    </row>
    <row r="10" spans="1:8" x14ac:dyDescent="0.25">
      <c r="A10" s="41" t="s">
        <v>523</v>
      </c>
      <c r="B10" s="11" t="s">
        <v>524</v>
      </c>
      <c r="C10" s="11" t="s">
        <v>213</v>
      </c>
      <c r="D10" s="4">
        <v>3812</v>
      </c>
      <c r="E10" s="5">
        <v>27.9</v>
      </c>
      <c r="F10" s="42">
        <v>4.2299999999999997E-2</v>
      </c>
    </row>
    <row r="11" spans="1:8" x14ac:dyDescent="0.25">
      <c r="A11" s="41" t="s">
        <v>336</v>
      </c>
      <c r="B11" s="11" t="s">
        <v>337</v>
      </c>
      <c r="C11" s="11" t="s">
        <v>204</v>
      </c>
      <c r="D11" s="4">
        <v>6195</v>
      </c>
      <c r="E11" s="5">
        <v>27.08</v>
      </c>
      <c r="F11" s="42">
        <v>4.1000000000000002E-2</v>
      </c>
    </row>
    <row r="12" spans="1:8" x14ac:dyDescent="0.25">
      <c r="A12" s="41" t="s">
        <v>205</v>
      </c>
      <c r="B12" s="11" t="s">
        <v>206</v>
      </c>
      <c r="C12" s="11" t="s">
        <v>207</v>
      </c>
      <c r="D12" s="4">
        <v>7731</v>
      </c>
      <c r="E12" s="5">
        <v>21.17</v>
      </c>
      <c r="F12" s="42">
        <v>3.2099999999999997E-2</v>
      </c>
    </row>
    <row r="13" spans="1:8" x14ac:dyDescent="0.25">
      <c r="A13" s="41" t="s">
        <v>208</v>
      </c>
      <c r="B13" s="11" t="s">
        <v>209</v>
      </c>
      <c r="C13" s="11" t="s">
        <v>210</v>
      </c>
      <c r="D13" s="4">
        <v>1321</v>
      </c>
      <c r="E13" s="5">
        <v>20.52</v>
      </c>
      <c r="F13" s="42">
        <v>3.1099999999999999E-2</v>
      </c>
    </row>
    <row r="14" spans="1:8" x14ac:dyDescent="0.25">
      <c r="A14" s="41" t="s">
        <v>211</v>
      </c>
      <c r="B14" s="11" t="s">
        <v>212</v>
      </c>
      <c r="C14" s="11" t="s">
        <v>213</v>
      </c>
      <c r="D14" s="4">
        <v>875</v>
      </c>
      <c r="E14" s="5">
        <v>19.489999999999998</v>
      </c>
      <c r="F14" s="42">
        <v>2.9499999999999998E-2</v>
      </c>
    </row>
    <row r="15" spans="1:8" x14ac:dyDescent="0.25">
      <c r="A15" s="41" t="s">
        <v>217</v>
      </c>
      <c r="B15" s="11" t="s">
        <v>218</v>
      </c>
      <c r="C15" s="11" t="s">
        <v>207</v>
      </c>
      <c r="D15" s="4">
        <v>946</v>
      </c>
      <c r="E15" s="5">
        <v>16.91</v>
      </c>
      <c r="F15" s="42">
        <v>2.5600000000000001E-2</v>
      </c>
    </row>
    <row r="16" spans="1:8" x14ac:dyDescent="0.25">
      <c r="A16" s="41" t="s">
        <v>561</v>
      </c>
      <c r="B16" s="11" t="s">
        <v>562</v>
      </c>
      <c r="C16" s="11" t="s">
        <v>204</v>
      </c>
      <c r="D16" s="4">
        <v>1017</v>
      </c>
      <c r="E16" s="5">
        <v>15.02</v>
      </c>
      <c r="F16" s="42">
        <v>2.2800000000000001E-2</v>
      </c>
    </row>
    <row r="17" spans="1:6" x14ac:dyDescent="0.25">
      <c r="A17" s="41" t="s">
        <v>246</v>
      </c>
      <c r="B17" s="11" t="s">
        <v>247</v>
      </c>
      <c r="C17" s="11" t="s">
        <v>201</v>
      </c>
      <c r="D17" s="4">
        <v>400</v>
      </c>
      <c r="E17" s="5">
        <v>14.72</v>
      </c>
      <c r="F17" s="42">
        <v>2.23E-2</v>
      </c>
    </row>
    <row r="18" spans="1:6" x14ac:dyDescent="0.25">
      <c r="A18" s="41" t="s">
        <v>345</v>
      </c>
      <c r="B18" s="11" t="s">
        <v>346</v>
      </c>
      <c r="C18" s="11" t="s">
        <v>201</v>
      </c>
      <c r="D18" s="4">
        <v>170</v>
      </c>
      <c r="E18" s="5">
        <v>14.49</v>
      </c>
      <c r="F18" s="42">
        <v>2.1999999999999999E-2</v>
      </c>
    </row>
    <row r="19" spans="1:6" x14ac:dyDescent="0.25">
      <c r="A19" s="41" t="s">
        <v>219</v>
      </c>
      <c r="B19" s="11" t="s">
        <v>220</v>
      </c>
      <c r="C19" s="11" t="s">
        <v>204</v>
      </c>
      <c r="D19" s="4">
        <v>3933</v>
      </c>
      <c r="E19" s="5">
        <v>14.21</v>
      </c>
      <c r="F19" s="42">
        <v>2.1499999999999998E-2</v>
      </c>
    </row>
    <row r="20" spans="1:6" x14ac:dyDescent="0.25">
      <c r="A20" s="41" t="s">
        <v>289</v>
      </c>
      <c r="B20" s="11" t="s">
        <v>290</v>
      </c>
      <c r="C20" s="11" t="s">
        <v>204</v>
      </c>
      <c r="D20" s="4">
        <v>929</v>
      </c>
      <c r="E20" s="5">
        <v>13.1</v>
      </c>
      <c r="F20" s="42">
        <v>1.9800000000000002E-2</v>
      </c>
    </row>
    <row r="21" spans="1:6" x14ac:dyDescent="0.25">
      <c r="A21" s="41" t="s">
        <v>267</v>
      </c>
      <c r="B21" s="11" t="s">
        <v>268</v>
      </c>
      <c r="C21" s="11" t="s">
        <v>213</v>
      </c>
      <c r="D21" s="4">
        <v>1014</v>
      </c>
      <c r="E21" s="5">
        <v>10.8</v>
      </c>
      <c r="F21" s="42">
        <v>1.6400000000000001E-2</v>
      </c>
    </row>
    <row r="22" spans="1:6" x14ac:dyDescent="0.25">
      <c r="A22" s="41" t="s">
        <v>627</v>
      </c>
      <c r="B22" s="11" t="s">
        <v>628</v>
      </c>
      <c r="C22" s="11" t="s">
        <v>207</v>
      </c>
      <c r="D22" s="4">
        <v>754</v>
      </c>
      <c r="E22" s="5">
        <v>10.24</v>
      </c>
      <c r="F22" s="42">
        <v>1.55E-2</v>
      </c>
    </row>
    <row r="23" spans="1:6" x14ac:dyDescent="0.25">
      <c r="A23" s="41" t="s">
        <v>304</v>
      </c>
      <c r="B23" s="11" t="s">
        <v>305</v>
      </c>
      <c r="C23" s="11" t="s">
        <v>254</v>
      </c>
      <c r="D23" s="4">
        <v>154</v>
      </c>
      <c r="E23" s="5">
        <v>10.06</v>
      </c>
      <c r="F23" s="42">
        <v>1.52E-2</v>
      </c>
    </row>
    <row r="24" spans="1:6" x14ac:dyDescent="0.25">
      <c r="A24" s="41" t="s">
        <v>227</v>
      </c>
      <c r="B24" s="11" t="s">
        <v>228</v>
      </c>
      <c r="C24" s="11" t="s">
        <v>229</v>
      </c>
      <c r="D24" s="4">
        <v>1026</v>
      </c>
      <c r="E24" s="5">
        <v>9.6199999999999992</v>
      </c>
      <c r="F24" s="42">
        <v>1.46E-2</v>
      </c>
    </row>
    <row r="25" spans="1:6" x14ac:dyDescent="0.25">
      <c r="A25" s="41" t="s">
        <v>617</v>
      </c>
      <c r="B25" s="11" t="s">
        <v>618</v>
      </c>
      <c r="C25" s="11" t="s">
        <v>277</v>
      </c>
      <c r="D25" s="4">
        <v>592</v>
      </c>
      <c r="E25" s="5">
        <v>9.49</v>
      </c>
      <c r="F25" s="42">
        <v>1.44E-2</v>
      </c>
    </row>
    <row r="26" spans="1:6" x14ac:dyDescent="0.25">
      <c r="A26" s="41" t="s">
        <v>252</v>
      </c>
      <c r="B26" s="11" t="s">
        <v>253</v>
      </c>
      <c r="C26" s="11" t="s">
        <v>254</v>
      </c>
      <c r="D26" s="4">
        <v>1447</v>
      </c>
      <c r="E26" s="5">
        <v>9.48</v>
      </c>
      <c r="F26" s="42">
        <v>1.44E-2</v>
      </c>
    </row>
    <row r="27" spans="1:6" x14ac:dyDescent="0.25">
      <c r="A27" s="41" t="s">
        <v>199</v>
      </c>
      <c r="B27" s="11" t="s">
        <v>200</v>
      </c>
      <c r="C27" s="11" t="s">
        <v>201</v>
      </c>
      <c r="D27" s="4">
        <v>400</v>
      </c>
      <c r="E27" s="5">
        <v>8.77</v>
      </c>
      <c r="F27" s="42">
        <v>1.3299999999999999E-2</v>
      </c>
    </row>
    <row r="28" spans="1:6" x14ac:dyDescent="0.25">
      <c r="A28" s="41" t="s">
        <v>559</v>
      </c>
      <c r="B28" s="11" t="s">
        <v>560</v>
      </c>
      <c r="C28" s="11" t="s">
        <v>204</v>
      </c>
      <c r="D28" s="4">
        <v>3448</v>
      </c>
      <c r="E28" s="5">
        <v>7.52</v>
      </c>
      <c r="F28" s="42">
        <v>1.14E-2</v>
      </c>
    </row>
    <row r="29" spans="1:6" x14ac:dyDescent="0.25">
      <c r="A29" s="41" t="s">
        <v>318</v>
      </c>
      <c r="B29" s="11" t="s">
        <v>319</v>
      </c>
      <c r="C29" s="11" t="s">
        <v>207</v>
      </c>
      <c r="D29" s="4">
        <v>1996</v>
      </c>
      <c r="E29" s="5">
        <v>7.4</v>
      </c>
      <c r="F29" s="42">
        <v>1.12E-2</v>
      </c>
    </row>
    <row r="30" spans="1:6" x14ac:dyDescent="0.25">
      <c r="A30" s="41" t="s">
        <v>597</v>
      </c>
      <c r="B30" s="11" t="s">
        <v>598</v>
      </c>
      <c r="C30" s="11" t="s">
        <v>565</v>
      </c>
      <c r="D30" s="4">
        <v>2925</v>
      </c>
      <c r="E30" s="5">
        <v>7.17</v>
      </c>
      <c r="F30" s="42">
        <v>1.09E-2</v>
      </c>
    </row>
    <row r="31" spans="1:6" x14ac:dyDescent="0.25">
      <c r="A31" s="41" t="s">
        <v>531</v>
      </c>
      <c r="B31" s="11" t="s">
        <v>532</v>
      </c>
      <c r="C31" s="11" t="s">
        <v>207</v>
      </c>
      <c r="D31" s="4">
        <v>624</v>
      </c>
      <c r="E31" s="5">
        <v>7.04</v>
      </c>
      <c r="F31" s="42">
        <v>1.0699999999999999E-2</v>
      </c>
    </row>
    <row r="32" spans="1:6" x14ac:dyDescent="0.25">
      <c r="A32" s="41" t="s">
        <v>306</v>
      </c>
      <c r="B32" s="11" t="s">
        <v>307</v>
      </c>
      <c r="C32" s="11" t="s">
        <v>213</v>
      </c>
      <c r="D32" s="4">
        <v>972</v>
      </c>
      <c r="E32" s="5">
        <v>6.87</v>
      </c>
      <c r="F32" s="42">
        <v>1.04E-2</v>
      </c>
    </row>
    <row r="33" spans="1:6" x14ac:dyDescent="0.25">
      <c r="A33" s="41" t="s">
        <v>291</v>
      </c>
      <c r="B33" s="11" t="s">
        <v>292</v>
      </c>
      <c r="C33" s="11" t="s">
        <v>198</v>
      </c>
      <c r="D33" s="4">
        <v>4265</v>
      </c>
      <c r="E33" s="5">
        <v>6.65</v>
      </c>
      <c r="F33" s="42">
        <v>1.01E-2</v>
      </c>
    </row>
    <row r="34" spans="1:6" x14ac:dyDescent="0.25">
      <c r="A34" s="41" t="s">
        <v>583</v>
      </c>
      <c r="B34" s="11" t="s">
        <v>584</v>
      </c>
      <c r="C34" s="11" t="s">
        <v>335</v>
      </c>
      <c r="D34" s="4">
        <v>2859</v>
      </c>
      <c r="E34" s="5">
        <v>6.63</v>
      </c>
      <c r="F34" s="42">
        <v>0.01</v>
      </c>
    </row>
    <row r="35" spans="1:6" x14ac:dyDescent="0.25">
      <c r="A35" s="41" t="s">
        <v>236</v>
      </c>
      <c r="B35" s="11" t="s">
        <v>237</v>
      </c>
      <c r="C35" s="11" t="s">
        <v>204</v>
      </c>
      <c r="D35" s="4">
        <v>800</v>
      </c>
      <c r="E35" s="5">
        <v>6.47</v>
      </c>
      <c r="F35" s="42">
        <v>9.7999999999999997E-3</v>
      </c>
    </row>
    <row r="36" spans="1:6" x14ac:dyDescent="0.25">
      <c r="A36" s="41" t="s">
        <v>569</v>
      </c>
      <c r="B36" s="11" t="s">
        <v>570</v>
      </c>
      <c r="C36" s="11" t="s">
        <v>565</v>
      </c>
      <c r="D36" s="4">
        <v>2013</v>
      </c>
      <c r="E36" s="5">
        <v>6.28</v>
      </c>
      <c r="F36" s="42">
        <v>9.4999999999999998E-3</v>
      </c>
    </row>
    <row r="37" spans="1:6" x14ac:dyDescent="0.25">
      <c r="A37" s="41" t="s">
        <v>593</v>
      </c>
      <c r="B37" s="11" t="s">
        <v>594</v>
      </c>
      <c r="C37" s="11" t="s">
        <v>240</v>
      </c>
      <c r="D37" s="4">
        <v>2707</v>
      </c>
      <c r="E37" s="5">
        <v>5.6</v>
      </c>
      <c r="F37" s="42">
        <v>8.5000000000000006E-3</v>
      </c>
    </row>
    <row r="38" spans="1:6" x14ac:dyDescent="0.25">
      <c r="A38" s="41" t="s">
        <v>271</v>
      </c>
      <c r="B38" s="11" t="s">
        <v>272</v>
      </c>
      <c r="C38" s="11" t="s">
        <v>226</v>
      </c>
      <c r="D38" s="4">
        <v>120</v>
      </c>
      <c r="E38" s="5">
        <v>5.47</v>
      </c>
      <c r="F38" s="42">
        <v>8.3000000000000001E-3</v>
      </c>
    </row>
    <row r="39" spans="1:6" x14ac:dyDescent="0.25">
      <c r="A39" s="41" t="s">
        <v>316</v>
      </c>
      <c r="B39" s="11" t="s">
        <v>844</v>
      </c>
      <c r="C39" s="11" t="s">
        <v>254</v>
      </c>
      <c r="D39" s="4">
        <v>3149</v>
      </c>
      <c r="E39" s="5">
        <v>5.12</v>
      </c>
      <c r="F39" s="42">
        <v>7.7999999999999996E-3</v>
      </c>
    </row>
    <row r="40" spans="1:6" x14ac:dyDescent="0.25">
      <c r="A40" s="41" t="s">
        <v>259</v>
      </c>
      <c r="B40" s="11" t="s">
        <v>260</v>
      </c>
      <c r="C40" s="11" t="s">
        <v>261</v>
      </c>
      <c r="D40" s="4">
        <v>9</v>
      </c>
      <c r="E40" s="5">
        <v>5.09</v>
      </c>
      <c r="F40" s="42">
        <v>7.7000000000000002E-3</v>
      </c>
    </row>
    <row r="41" spans="1:6" x14ac:dyDescent="0.25">
      <c r="A41" s="41" t="s">
        <v>312</v>
      </c>
      <c r="B41" s="11" t="s">
        <v>313</v>
      </c>
      <c r="C41" s="11" t="s">
        <v>232</v>
      </c>
      <c r="D41" s="4">
        <v>974</v>
      </c>
      <c r="E41" s="5">
        <v>4.91</v>
      </c>
      <c r="F41" s="42">
        <v>7.4000000000000003E-3</v>
      </c>
    </row>
    <row r="42" spans="1:6" x14ac:dyDescent="0.25">
      <c r="A42" s="41" t="s">
        <v>840</v>
      </c>
      <c r="B42" s="11" t="s">
        <v>841</v>
      </c>
      <c r="C42" s="11" t="s">
        <v>254</v>
      </c>
      <c r="D42" s="4">
        <v>166</v>
      </c>
      <c r="E42" s="5">
        <v>4.6900000000000004</v>
      </c>
      <c r="F42" s="42">
        <v>7.1000000000000004E-3</v>
      </c>
    </row>
    <row r="43" spans="1:6" x14ac:dyDescent="0.25">
      <c r="A43" s="41" t="s">
        <v>856</v>
      </c>
      <c r="B43" s="11" t="s">
        <v>857</v>
      </c>
      <c r="C43" s="11" t="s">
        <v>207</v>
      </c>
      <c r="D43" s="4">
        <v>613</v>
      </c>
      <c r="E43" s="5">
        <v>4.0599999999999996</v>
      </c>
      <c r="F43" s="42">
        <v>6.1999999999999998E-3</v>
      </c>
    </row>
    <row r="44" spans="1:6" x14ac:dyDescent="0.25">
      <c r="A44" s="41" t="s">
        <v>283</v>
      </c>
      <c r="B44" s="11" t="s">
        <v>284</v>
      </c>
      <c r="C44" s="11" t="s">
        <v>254</v>
      </c>
      <c r="D44" s="4">
        <v>151</v>
      </c>
      <c r="E44" s="5">
        <v>3.9</v>
      </c>
      <c r="F44" s="42">
        <v>5.8999999999999999E-3</v>
      </c>
    </row>
    <row r="45" spans="1:6" x14ac:dyDescent="0.25">
      <c r="A45" s="41" t="s">
        <v>327</v>
      </c>
      <c r="B45" s="11" t="s">
        <v>328</v>
      </c>
      <c r="C45" s="11" t="s">
        <v>254</v>
      </c>
      <c r="D45" s="4">
        <v>17</v>
      </c>
      <c r="E45" s="5">
        <v>3.25</v>
      </c>
      <c r="F45" s="42">
        <v>4.8999999999999998E-3</v>
      </c>
    </row>
    <row r="46" spans="1:6" x14ac:dyDescent="0.25">
      <c r="A46" s="41" t="s">
        <v>868</v>
      </c>
      <c r="B46" s="11" t="s">
        <v>869</v>
      </c>
      <c r="C46" s="11" t="s">
        <v>216</v>
      </c>
      <c r="D46" s="4">
        <v>482</v>
      </c>
      <c r="E46" s="5">
        <v>2.58</v>
      </c>
      <c r="F46" s="42">
        <v>3.8999999999999998E-3</v>
      </c>
    </row>
    <row r="47" spans="1:6" x14ac:dyDescent="0.25">
      <c r="A47" s="43" t="s">
        <v>100</v>
      </c>
      <c r="B47" s="12"/>
      <c r="C47" s="12"/>
      <c r="D47" s="6"/>
      <c r="E47" s="14">
        <v>451.43</v>
      </c>
      <c r="F47" s="45">
        <v>0.68410000000000004</v>
      </c>
    </row>
    <row r="48" spans="1:6" x14ac:dyDescent="0.25">
      <c r="A48" s="43" t="s">
        <v>360</v>
      </c>
      <c r="B48" s="11"/>
      <c r="C48" s="11"/>
      <c r="D48" s="4"/>
      <c r="E48" s="5"/>
      <c r="F48" s="42"/>
    </row>
    <row r="49" spans="1:6" x14ac:dyDescent="0.25">
      <c r="A49" s="43" t="s">
        <v>100</v>
      </c>
      <c r="B49" s="11"/>
      <c r="C49" s="11"/>
      <c r="D49" s="4"/>
      <c r="E49" s="15" t="s">
        <v>65</v>
      </c>
      <c r="F49" s="62" t="s">
        <v>65</v>
      </c>
    </row>
    <row r="50" spans="1:6" x14ac:dyDescent="0.25">
      <c r="A50" s="46" t="s">
        <v>109</v>
      </c>
      <c r="B50" s="47"/>
      <c r="C50" s="47"/>
      <c r="D50" s="48"/>
      <c r="E50" s="9">
        <v>451.43</v>
      </c>
      <c r="F50" s="51">
        <v>0.68410000000000004</v>
      </c>
    </row>
    <row r="51" spans="1:6" x14ac:dyDescent="0.25">
      <c r="A51" s="41"/>
      <c r="B51" s="11"/>
      <c r="C51" s="11"/>
      <c r="D51" s="4"/>
      <c r="E51" s="5"/>
      <c r="F51" s="42"/>
    </row>
    <row r="52" spans="1:6" x14ac:dyDescent="0.25">
      <c r="A52" s="41"/>
      <c r="B52" s="11"/>
      <c r="C52" s="11"/>
      <c r="D52" s="4"/>
      <c r="E52" s="5"/>
      <c r="F52" s="42"/>
    </row>
    <row r="53" spans="1:6" x14ac:dyDescent="0.25">
      <c r="A53" s="43" t="s">
        <v>870</v>
      </c>
      <c r="B53" s="11"/>
      <c r="C53" s="11"/>
      <c r="D53" s="4"/>
      <c r="E53" s="5"/>
      <c r="F53" s="42"/>
    </row>
    <row r="54" spans="1:6" x14ac:dyDescent="0.25">
      <c r="A54" s="41" t="s">
        <v>871</v>
      </c>
      <c r="B54" s="11" t="s">
        <v>872</v>
      </c>
      <c r="C54" s="11"/>
      <c r="D54" s="4">
        <v>3150</v>
      </c>
      <c r="E54" s="5">
        <v>96.26</v>
      </c>
      <c r="F54" s="42">
        <v>0.14580000000000001</v>
      </c>
    </row>
    <row r="55" spans="1:6" x14ac:dyDescent="0.25">
      <c r="A55" s="43" t="s">
        <v>100</v>
      </c>
      <c r="B55" s="12"/>
      <c r="C55" s="12"/>
      <c r="D55" s="6"/>
      <c r="E55" s="14">
        <v>96.26</v>
      </c>
      <c r="F55" s="45">
        <v>0.14580000000000001</v>
      </c>
    </row>
    <row r="56" spans="1:6" x14ac:dyDescent="0.25">
      <c r="A56" s="41"/>
      <c r="B56" s="11"/>
      <c r="C56" s="11"/>
      <c r="D56" s="4"/>
      <c r="E56" s="5"/>
      <c r="F56" s="42"/>
    </row>
    <row r="57" spans="1:6" x14ac:dyDescent="0.25">
      <c r="A57" s="46" t="s">
        <v>109</v>
      </c>
      <c r="B57" s="47"/>
      <c r="C57" s="47"/>
      <c r="D57" s="48"/>
      <c r="E57" s="14">
        <v>96.26</v>
      </c>
      <c r="F57" s="45">
        <v>0.14580000000000001</v>
      </c>
    </row>
    <row r="58" spans="1:6" x14ac:dyDescent="0.25">
      <c r="A58" s="41"/>
      <c r="B58" s="11"/>
      <c r="C58" s="11"/>
      <c r="D58" s="4"/>
      <c r="E58" s="5"/>
      <c r="F58" s="42"/>
    </row>
    <row r="59" spans="1:6" x14ac:dyDescent="0.25">
      <c r="A59" s="43" t="s">
        <v>110</v>
      </c>
      <c r="B59" s="11"/>
      <c r="C59" s="11"/>
      <c r="D59" s="4"/>
      <c r="E59" s="5"/>
      <c r="F59" s="42"/>
    </row>
    <row r="60" spans="1:6" x14ac:dyDescent="0.25">
      <c r="A60" s="41" t="s">
        <v>111</v>
      </c>
      <c r="B60" s="11"/>
      <c r="C60" s="11"/>
      <c r="D60" s="4"/>
      <c r="E60" s="5">
        <v>108.95</v>
      </c>
      <c r="F60" s="42">
        <v>0.16500000000000001</v>
      </c>
    </row>
    <row r="61" spans="1:6" x14ac:dyDescent="0.25">
      <c r="A61" s="43" t="s">
        <v>100</v>
      </c>
      <c r="B61" s="12"/>
      <c r="C61" s="12"/>
      <c r="D61" s="6"/>
      <c r="E61" s="14">
        <v>108.95</v>
      </c>
      <c r="F61" s="45">
        <v>0.16500000000000001</v>
      </c>
    </row>
    <row r="62" spans="1:6" x14ac:dyDescent="0.25">
      <c r="A62" s="41"/>
      <c r="B62" s="11"/>
      <c r="C62" s="11"/>
      <c r="D62" s="4"/>
      <c r="E62" s="5"/>
      <c r="F62" s="42"/>
    </row>
    <row r="63" spans="1:6" x14ac:dyDescent="0.25">
      <c r="A63" s="46" t="s">
        <v>109</v>
      </c>
      <c r="B63" s="47"/>
      <c r="C63" s="47"/>
      <c r="D63" s="48"/>
      <c r="E63" s="14">
        <v>108.95</v>
      </c>
      <c r="F63" s="45">
        <v>0.16500000000000001</v>
      </c>
    </row>
    <row r="64" spans="1:6" x14ac:dyDescent="0.25">
      <c r="A64" s="41" t="s">
        <v>112</v>
      </c>
      <c r="B64" s="11"/>
      <c r="C64" s="11"/>
      <c r="D64" s="4"/>
      <c r="E64" s="5">
        <v>3.56</v>
      </c>
      <c r="F64" s="42">
        <v>5.1000000000000004E-3</v>
      </c>
    </row>
    <row r="65" spans="1:6" x14ac:dyDescent="0.25">
      <c r="A65" s="50" t="s">
        <v>113</v>
      </c>
      <c r="B65" s="13"/>
      <c r="C65" s="13"/>
      <c r="D65" s="8"/>
      <c r="E65" s="9">
        <v>660.2</v>
      </c>
      <c r="F65" s="51">
        <v>1</v>
      </c>
    </row>
    <row r="66" spans="1:6" x14ac:dyDescent="0.25">
      <c r="A66" s="23"/>
      <c r="B66" s="32"/>
      <c r="C66" s="32"/>
      <c r="D66" s="32"/>
      <c r="E66" s="32"/>
      <c r="F66" s="33"/>
    </row>
    <row r="67" spans="1:6" x14ac:dyDescent="0.25">
      <c r="A67" s="23"/>
      <c r="B67" s="32"/>
      <c r="C67" s="32"/>
      <c r="D67" s="32"/>
      <c r="E67" s="32"/>
      <c r="F67" s="33"/>
    </row>
    <row r="68" spans="1:6" x14ac:dyDescent="0.25">
      <c r="A68" s="23"/>
      <c r="B68" s="32"/>
      <c r="C68" s="32"/>
      <c r="D68" s="32"/>
      <c r="E68" s="32"/>
      <c r="F68" s="33"/>
    </row>
    <row r="69" spans="1:6" x14ac:dyDescent="0.25">
      <c r="A69" s="52" t="s">
        <v>1016</v>
      </c>
      <c r="B69" s="32"/>
      <c r="C69" s="32"/>
      <c r="D69" s="32"/>
      <c r="E69" s="32"/>
      <c r="F69" s="33"/>
    </row>
    <row r="70" spans="1:6" x14ac:dyDescent="0.25">
      <c r="A70" s="22" t="s">
        <v>1017</v>
      </c>
      <c r="B70" s="53" t="s">
        <v>65</v>
      </c>
      <c r="C70" s="54"/>
      <c r="D70" s="54"/>
      <c r="E70" s="32"/>
      <c r="F70" s="33"/>
    </row>
    <row r="71" spans="1:6" x14ac:dyDescent="0.25">
      <c r="A71" s="27" t="s">
        <v>1018</v>
      </c>
      <c r="B71" s="54"/>
      <c r="C71" s="54"/>
      <c r="D71" s="54"/>
      <c r="E71" s="32"/>
      <c r="F71" s="33"/>
    </row>
    <row r="72" spans="1:6" x14ac:dyDescent="0.25">
      <c r="A72" s="27" t="s">
        <v>1019</v>
      </c>
      <c r="B72" s="54" t="s">
        <v>1020</v>
      </c>
      <c r="C72" s="54" t="s">
        <v>1020</v>
      </c>
      <c r="D72" s="54"/>
      <c r="E72" s="32"/>
      <c r="F72" s="33"/>
    </row>
    <row r="73" spans="1:6" x14ac:dyDescent="0.25">
      <c r="A73" s="27"/>
      <c r="B73" s="55">
        <v>43616</v>
      </c>
      <c r="C73" s="55">
        <v>43644</v>
      </c>
      <c r="D73" s="54"/>
      <c r="E73" s="32"/>
      <c r="F73" s="33"/>
    </row>
    <row r="74" spans="1:6" x14ac:dyDescent="0.25">
      <c r="A74" s="27" t="s">
        <v>1024</v>
      </c>
      <c r="B74" s="54">
        <v>20.54</v>
      </c>
      <c r="C74" s="54">
        <v>20.59</v>
      </c>
      <c r="D74" s="54"/>
      <c r="E74" s="32"/>
      <c r="F74" s="33"/>
    </row>
    <row r="75" spans="1:6" x14ac:dyDescent="0.25">
      <c r="A75" s="27" t="s">
        <v>1025</v>
      </c>
      <c r="B75" s="54">
        <v>26.65</v>
      </c>
      <c r="C75" s="54">
        <v>26.71</v>
      </c>
      <c r="D75" s="54"/>
      <c r="E75" s="32"/>
      <c r="F75" s="33"/>
    </row>
    <row r="76" spans="1:6" x14ac:dyDescent="0.25">
      <c r="A76" s="27" t="s">
        <v>1094</v>
      </c>
      <c r="B76" s="54">
        <v>19.75</v>
      </c>
      <c r="C76" s="54">
        <v>19.77</v>
      </c>
      <c r="D76" s="54"/>
      <c r="E76" s="32"/>
      <c r="F76" s="33"/>
    </row>
    <row r="77" spans="1:6" x14ac:dyDescent="0.25">
      <c r="A77" s="27" t="s">
        <v>1086</v>
      </c>
      <c r="B77" s="54">
        <v>25.9</v>
      </c>
      <c r="C77" s="54">
        <v>25.93</v>
      </c>
      <c r="D77" s="54"/>
      <c r="E77" s="32"/>
      <c r="F77" s="33"/>
    </row>
    <row r="78" spans="1:6" x14ac:dyDescent="0.25">
      <c r="A78" s="27" t="s">
        <v>1087</v>
      </c>
      <c r="B78" s="54">
        <v>25.4</v>
      </c>
      <c r="C78" s="54">
        <v>25.43</v>
      </c>
      <c r="D78" s="54"/>
      <c r="E78" s="32"/>
      <c r="F78" s="33"/>
    </row>
    <row r="79" spans="1:6" x14ac:dyDescent="0.25">
      <c r="A79" s="27" t="s">
        <v>1045</v>
      </c>
      <c r="B79" s="54">
        <v>25.74</v>
      </c>
      <c r="C79" s="54">
        <v>25.77</v>
      </c>
      <c r="D79" s="54"/>
      <c r="E79" s="32"/>
      <c r="F79" s="33"/>
    </row>
    <row r="80" spans="1:6" x14ac:dyDescent="0.25">
      <c r="A80" s="27"/>
      <c r="B80" s="54"/>
      <c r="C80" s="54"/>
      <c r="D80" s="54"/>
      <c r="E80" s="32"/>
      <c r="F80" s="33"/>
    </row>
    <row r="81" spans="1:6" x14ac:dyDescent="0.25">
      <c r="A81" s="27" t="s">
        <v>1035</v>
      </c>
      <c r="B81" s="53" t="s">
        <v>65</v>
      </c>
      <c r="C81" s="54"/>
      <c r="D81" s="54"/>
      <c r="E81" s="32"/>
      <c r="F81" s="33"/>
    </row>
    <row r="82" spans="1:6" x14ac:dyDescent="0.25">
      <c r="A82" s="27" t="s">
        <v>1036</v>
      </c>
      <c r="B82" s="53" t="s">
        <v>65</v>
      </c>
      <c r="C82" s="54"/>
      <c r="D82" s="54"/>
      <c r="E82" s="32"/>
      <c r="F82" s="33"/>
    </row>
    <row r="83" spans="1:6" ht="13.7" customHeight="1" x14ac:dyDescent="0.25">
      <c r="A83" s="22" t="s">
        <v>1037</v>
      </c>
      <c r="B83" s="53" t="s">
        <v>65</v>
      </c>
      <c r="C83" s="54"/>
      <c r="D83" s="54"/>
      <c r="E83" s="32"/>
      <c r="F83" s="33"/>
    </row>
    <row r="84" spans="1:6" x14ac:dyDescent="0.25">
      <c r="A84" s="22" t="s">
        <v>1038</v>
      </c>
      <c r="B84" s="53" t="s">
        <v>65</v>
      </c>
      <c r="C84" s="54"/>
      <c r="D84" s="54"/>
      <c r="E84" s="32"/>
      <c r="F84" s="33"/>
    </row>
    <row r="85" spans="1:6" x14ac:dyDescent="0.25">
      <c r="A85" s="27" t="s">
        <v>1108</v>
      </c>
      <c r="B85" s="56">
        <v>0.02</v>
      </c>
      <c r="C85" s="54"/>
      <c r="D85" s="54"/>
      <c r="E85" s="32"/>
      <c r="F85" s="33"/>
    </row>
    <row r="86" spans="1:6" ht="30" x14ac:dyDescent="0.25">
      <c r="A86" s="22" t="s">
        <v>1106</v>
      </c>
      <c r="B86" s="53" t="s">
        <v>65</v>
      </c>
      <c r="C86" s="54"/>
      <c r="D86" s="54"/>
      <c r="E86" s="32"/>
      <c r="F86" s="33"/>
    </row>
    <row r="87" spans="1:6" ht="30.75" thickBot="1" x14ac:dyDescent="0.3">
      <c r="A87" s="21" t="s">
        <v>1107</v>
      </c>
      <c r="B87" s="69" t="s">
        <v>65</v>
      </c>
      <c r="C87" s="61"/>
      <c r="D87" s="61"/>
      <c r="E87" s="58"/>
      <c r="F87" s="59"/>
    </row>
    <row r="88" spans="1:6" x14ac:dyDescent="0.25">
      <c r="A88" s="25"/>
      <c r="B88" s="25"/>
      <c r="C88" s="25"/>
      <c r="D88" s="25"/>
    </row>
    <row r="89" spans="1:6" x14ac:dyDescent="0.25">
      <c r="A89" s="25"/>
      <c r="B89" s="25"/>
      <c r="C89" s="25"/>
      <c r="D89" s="25"/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"/>
  <sheetViews>
    <sheetView showGridLines="0" workbookViewId="0">
      <pane ySplit="4" topLeftCell="A5" activePane="bottomLeft" state="frozen"/>
      <selection activeCell="H1" sqref="H1"/>
      <selection pane="bottomLeft" activeCell="A5" sqref="A5"/>
    </sheetView>
  </sheetViews>
  <sheetFormatPr defaultRowHeight="15" x14ac:dyDescent="0.25"/>
  <cols>
    <col min="1" max="1" width="73.85546875" customWidth="1"/>
    <col min="2" max="2" width="15.85546875" customWidth="1"/>
    <col min="3" max="3" width="26.85546875" customWidth="1"/>
    <col min="4" max="4" width="15.42578125" customWidth="1"/>
    <col min="5" max="5" width="16.5703125" customWidth="1"/>
    <col min="6" max="6" width="15.42578125" customWidth="1"/>
    <col min="12" max="12" width="66.42578125" bestFit="1" customWidth="1"/>
    <col min="13" max="13" width="10" bestFit="1" customWidth="1"/>
    <col min="14" max="14" width="9.85546875" bestFit="1" customWidth="1"/>
    <col min="15" max="15" width="14.42578125" bestFit="1" customWidth="1"/>
    <col min="16" max="16" width="11.5703125" bestFit="1" customWidth="1"/>
  </cols>
  <sheetData>
    <row r="1" spans="1:8" ht="36.75" customHeight="1" x14ac:dyDescent="0.25">
      <c r="A1" s="86" t="s">
        <v>43</v>
      </c>
      <c r="B1" s="87"/>
      <c r="C1" s="87"/>
      <c r="D1" s="87"/>
      <c r="E1" s="87"/>
      <c r="F1" s="88"/>
      <c r="H1" s="20" t="str">
        <f>HYPERLINK("[Portfolio Monthly 30062019.xlsx]Index!A1","Index")</f>
        <v>Index</v>
      </c>
    </row>
    <row r="2" spans="1:8" ht="19.5" customHeight="1" x14ac:dyDescent="0.25">
      <c r="A2" s="89" t="s">
        <v>44</v>
      </c>
      <c r="B2" s="90"/>
      <c r="C2" s="90"/>
      <c r="D2" s="90"/>
      <c r="E2" s="90"/>
      <c r="F2" s="91"/>
    </row>
    <row r="3" spans="1:8" x14ac:dyDescent="0.25">
      <c r="A3" s="23"/>
      <c r="B3" s="32"/>
      <c r="C3" s="32"/>
      <c r="D3" s="32"/>
      <c r="E3" s="32"/>
      <c r="F3" s="33"/>
    </row>
    <row r="4" spans="1:8" ht="48" customHeight="1" x14ac:dyDescent="0.25">
      <c r="A4" s="34" t="s">
        <v>0</v>
      </c>
      <c r="B4" s="35" t="s">
        <v>1</v>
      </c>
      <c r="C4" s="35" t="s">
        <v>5</v>
      </c>
      <c r="D4" s="36" t="s">
        <v>2</v>
      </c>
      <c r="E4" s="37" t="s">
        <v>4</v>
      </c>
      <c r="F4" s="38" t="s">
        <v>3</v>
      </c>
    </row>
    <row r="5" spans="1:8" x14ac:dyDescent="0.25">
      <c r="A5" s="39"/>
      <c r="B5" s="10"/>
      <c r="C5" s="10"/>
      <c r="D5" s="2"/>
      <c r="E5" s="3"/>
      <c r="F5" s="40"/>
    </row>
    <row r="6" spans="1:8" x14ac:dyDescent="0.25">
      <c r="A6" s="43" t="s">
        <v>64</v>
      </c>
      <c r="B6" s="11"/>
      <c r="C6" s="11"/>
      <c r="D6" s="4"/>
      <c r="E6" s="5"/>
      <c r="F6" s="42"/>
    </row>
    <row r="7" spans="1:8" x14ac:dyDescent="0.25">
      <c r="A7" s="43" t="s">
        <v>195</v>
      </c>
      <c r="B7" s="11"/>
      <c r="C7" s="11"/>
      <c r="D7" s="4"/>
      <c r="E7" s="5"/>
      <c r="F7" s="42"/>
    </row>
    <row r="8" spans="1:8" x14ac:dyDescent="0.25">
      <c r="A8" s="41" t="s">
        <v>287</v>
      </c>
      <c r="B8" s="11" t="s">
        <v>288</v>
      </c>
      <c r="C8" s="11" t="s">
        <v>204</v>
      </c>
      <c r="D8" s="4">
        <v>3949089</v>
      </c>
      <c r="E8" s="5">
        <v>4280.8100000000004</v>
      </c>
      <c r="F8" s="42">
        <v>4.6699999999999998E-2</v>
      </c>
    </row>
    <row r="9" spans="1:8" x14ac:dyDescent="0.25">
      <c r="A9" s="41" t="s">
        <v>525</v>
      </c>
      <c r="B9" s="11" t="s">
        <v>526</v>
      </c>
      <c r="C9" s="11" t="s">
        <v>204</v>
      </c>
      <c r="D9" s="4">
        <v>651890</v>
      </c>
      <c r="E9" s="5">
        <v>4163.3</v>
      </c>
      <c r="F9" s="42">
        <v>4.5499999999999999E-2</v>
      </c>
    </row>
    <row r="10" spans="1:8" x14ac:dyDescent="0.25">
      <c r="A10" s="41" t="s">
        <v>637</v>
      </c>
      <c r="B10" s="11" t="s">
        <v>638</v>
      </c>
      <c r="C10" s="11" t="s">
        <v>587</v>
      </c>
      <c r="D10" s="4">
        <v>277913</v>
      </c>
      <c r="E10" s="5">
        <v>3777.39</v>
      </c>
      <c r="F10" s="42">
        <v>4.1200000000000001E-2</v>
      </c>
    </row>
    <row r="11" spans="1:8" x14ac:dyDescent="0.25">
      <c r="A11" s="41" t="s">
        <v>540</v>
      </c>
      <c r="B11" s="11" t="s">
        <v>541</v>
      </c>
      <c r="C11" s="11" t="s">
        <v>201</v>
      </c>
      <c r="D11" s="4">
        <v>1155455</v>
      </c>
      <c r="E11" s="5">
        <v>3300.56</v>
      </c>
      <c r="F11" s="42">
        <v>3.5999999999999997E-2</v>
      </c>
    </row>
    <row r="12" spans="1:8" x14ac:dyDescent="0.25">
      <c r="A12" s="41" t="s">
        <v>651</v>
      </c>
      <c r="B12" s="11" t="s">
        <v>652</v>
      </c>
      <c r="C12" s="11" t="s">
        <v>653</v>
      </c>
      <c r="D12" s="4">
        <v>1844309</v>
      </c>
      <c r="E12" s="5">
        <v>2905.71</v>
      </c>
      <c r="F12" s="42">
        <v>3.1699999999999999E-2</v>
      </c>
    </row>
    <row r="13" spans="1:8" x14ac:dyDescent="0.25">
      <c r="A13" s="41" t="s">
        <v>735</v>
      </c>
      <c r="B13" s="11" t="s">
        <v>736</v>
      </c>
      <c r="C13" s="11" t="s">
        <v>201</v>
      </c>
      <c r="D13" s="4">
        <v>434250</v>
      </c>
      <c r="E13" s="5">
        <v>2800.04</v>
      </c>
      <c r="F13" s="42">
        <v>3.0599999999999999E-2</v>
      </c>
    </row>
    <row r="14" spans="1:8" x14ac:dyDescent="0.25">
      <c r="A14" s="41" t="s">
        <v>709</v>
      </c>
      <c r="B14" s="11" t="s">
        <v>710</v>
      </c>
      <c r="C14" s="11" t="s">
        <v>335</v>
      </c>
      <c r="D14" s="4">
        <v>416742</v>
      </c>
      <c r="E14" s="5">
        <v>2681.32</v>
      </c>
      <c r="F14" s="42">
        <v>2.93E-2</v>
      </c>
    </row>
    <row r="15" spans="1:8" x14ac:dyDescent="0.25">
      <c r="A15" s="41" t="s">
        <v>629</v>
      </c>
      <c r="B15" s="11" t="s">
        <v>630</v>
      </c>
      <c r="C15" s="11" t="s">
        <v>207</v>
      </c>
      <c r="D15" s="4">
        <v>205648</v>
      </c>
      <c r="E15" s="5">
        <v>2535.54</v>
      </c>
      <c r="F15" s="42">
        <v>2.7699999999999999E-2</v>
      </c>
    </row>
    <row r="16" spans="1:8" x14ac:dyDescent="0.25">
      <c r="A16" s="41" t="s">
        <v>654</v>
      </c>
      <c r="B16" s="11" t="s">
        <v>655</v>
      </c>
      <c r="C16" s="11" t="s">
        <v>229</v>
      </c>
      <c r="D16" s="4">
        <v>211615</v>
      </c>
      <c r="E16" s="5">
        <v>2482.56</v>
      </c>
      <c r="F16" s="42">
        <v>2.7099999999999999E-2</v>
      </c>
    </row>
    <row r="17" spans="1:6" x14ac:dyDescent="0.25">
      <c r="A17" s="41" t="s">
        <v>684</v>
      </c>
      <c r="B17" s="11" t="s">
        <v>685</v>
      </c>
      <c r="C17" s="11" t="s">
        <v>213</v>
      </c>
      <c r="D17" s="4">
        <v>105813</v>
      </c>
      <c r="E17" s="5">
        <v>2377.7800000000002</v>
      </c>
      <c r="F17" s="42">
        <v>2.5999999999999999E-2</v>
      </c>
    </row>
    <row r="18" spans="1:6" x14ac:dyDescent="0.25">
      <c r="A18" s="41" t="s">
        <v>559</v>
      </c>
      <c r="B18" s="11" t="s">
        <v>560</v>
      </c>
      <c r="C18" s="11" t="s">
        <v>204</v>
      </c>
      <c r="D18" s="4">
        <v>951661</v>
      </c>
      <c r="E18" s="5">
        <v>2075.1</v>
      </c>
      <c r="F18" s="42">
        <v>2.2700000000000001E-2</v>
      </c>
    </row>
    <row r="19" spans="1:6" x14ac:dyDescent="0.25">
      <c r="A19" s="41" t="s">
        <v>535</v>
      </c>
      <c r="B19" s="11" t="s">
        <v>536</v>
      </c>
      <c r="C19" s="11" t="s">
        <v>537</v>
      </c>
      <c r="D19" s="4">
        <v>115281</v>
      </c>
      <c r="E19" s="5">
        <v>2049.75</v>
      </c>
      <c r="F19" s="42">
        <v>2.24E-2</v>
      </c>
    </row>
    <row r="20" spans="1:6" x14ac:dyDescent="0.25">
      <c r="A20" s="41" t="s">
        <v>563</v>
      </c>
      <c r="B20" s="11" t="s">
        <v>564</v>
      </c>
      <c r="C20" s="11" t="s">
        <v>565</v>
      </c>
      <c r="D20" s="4">
        <v>651103</v>
      </c>
      <c r="E20" s="5">
        <v>2048.6999999999998</v>
      </c>
      <c r="F20" s="42">
        <v>2.24E-2</v>
      </c>
    </row>
    <row r="21" spans="1:6" x14ac:dyDescent="0.25">
      <c r="A21" s="41" t="s">
        <v>688</v>
      </c>
      <c r="B21" s="11" t="s">
        <v>689</v>
      </c>
      <c r="C21" s="11" t="s">
        <v>226</v>
      </c>
      <c r="D21" s="4">
        <v>129296</v>
      </c>
      <c r="E21" s="5">
        <v>2019.8</v>
      </c>
      <c r="F21" s="42">
        <v>2.2100000000000002E-2</v>
      </c>
    </row>
    <row r="22" spans="1:6" x14ac:dyDescent="0.25">
      <c r="A22" s="41" t="s">
        <v>873</v>
      </c>
      <c r="B22" s="11" t="s">
        <v>874</v>
      </c>
      <c r="C22" s="11" t="s">
        <v>201</v>
      </c>
      <c r="D22" s="4">
        <v>477205</v>
      </c>
      <c r="E22" s="5">
        <v>1946.76</v>
      </c>
      <c r="F22" s="42">
        <v>2.1299999999999999E-2</v>
      </c>
    </row>
    <row r="23" spans="1:6" x14ac:dyDescent="0.25">
      <c r="A23" s="41" t="s">
        <v>619</v>
      </c>
      <c r="B23" s="11" t="s">
        <v>620</v>
      </c>
      <c r="C23" s="11" t="s">
        <v>216</v>
      </c>
      <c r="D23" s="4">
        <v>115157</v>
      </c>
      <c r="E23" s="5">
        <v>1781.82</v>
      </c>
      <c r="F23" s="42">
        <v>1.95E-2</v>
      </c>
    </row>
    <row r="24" spans="1:6" x14ac:dyDescent="0.25">
      <c r="A24" s="41" t="s">
        <v>643</v>
      </c>
      <c r="B24" s="11" t="s">
        <v>644</v>
      </c>
      <c r="C24" s="11" t="s">
        <v>277</v>
      </c>
      <c r="D24" s="4">
        <v>1265106</v>
      </c>
      <c r="E24" s="5">
        <v>1779.37</v>
      </c>
      <c r="F24" s="42">
        <v>1.9400000000000001E-2</v>
      </c>
    </row>
    <row r="25" spans="1:6" x14ac:dyDescent="0.25">
      <c r="A25" s="41" t="s">
        <v>645</v>
      </c>
      <c r="B25" s="11" t="s">
        <v>646</v>
      </c>
      <c r="C25" s="11" t="s">
        <v>201</v>
      </c>
      <c r="D25" s="4">
        <v>1477113</v>
      </c>
      <c r="E25" s="5">
        <v>1773.27</v>
      </c>
      <c r="F25" s="42">
        <v>1.9400000000000001E-2</v>
      </c>
    </row>
    <row r="26" spans="1:6" x14ac:dyDescent="0.25">
      <c r="A26" s="41" t="s">
        <v>647</v>
      </c>
      <c r="B26" s="11" t="s">
        <v>648</v>
      </c>
      <c r="C26" s="11" t="s">
        <v>235</v>
      </c>
      <c r="D26" s="4">
        <v>641642</v>
      </c>
      <c r="E26" s="5">
        <v>1747.51</v>
      </c>
      <c r="F26" s="42">
        <v>1.9099999999999999E-2</v>
      </c>
    </row>
    <row r="27" spans="1:6" x14ac:dyDescent="0.25">
      <c r="A27" s="41" t="s">
        <v>639</v>
      </c>
      <c r="B27" s="11" t="s">
        <v>640</v>
      </c>
      <c r="C27" s="11" t="s">
        <v>210</v>
      </c>
      <c r="D27" s="4">
        <v>1717562</v>
      </c>
      <c r="E27" s="5">
        <v>1673.76</v>
      </c>
      <c r="F27" s="42">
        <v>1.83E-2</v>
      </c>
    </row>
    <row r="28" spans="1:6" x14ac:dyDescent="0.25">
      <c r="A28" s="41" t="s">
        <v>723</v>
      </c>
      <c r="B28" s="11" t="s">
        <v>724</v>
      </c>
      <c r="C28" s="11" t="s">
        <v>335</v>
      </c>
      <c r="D28" s="4">
        <v>113646</v>
      </c>
      <c r="E28" s="5">
        <v>1643.83</v>
      </c>
      <c r="F28" s="42">
        <v>1.7899999999999999E-2</v>
      </c>
    </row>
    <row r="29" spans="1:6" x14ac:dyDescent="0.25">
      <c r="A29" s="41" t="s">
        <v>581</v>
      </c>
      <c r="B29" s="11" t="s">
        <v>582</v>
      </c>
      <c r="C29" s="11" t="s">
        <v>568</v>
      </c>
      <c r="D29" s="4">
        <v>332850</v>
      </c>
      <c r="E29" s="5">
        <v>1598.01</v>
      </c>
      <c r="F29" s="42">
        <v>1.7399999999999999E-2</v>
      </c>
    </row>
    <row r="30" spans="1:6" x14ac:dyDescent="0.25">
      <c r="A30" s="41" t="s">
        <v>656</v>
      </c>
      <c r="B30" s="11" t="s">
        <v>657</v>
      </c>
      <c r="C30" s="11" t="s">
        <v>568</v>
      </c>
      <c r="D30" s="4">
        <v>75640</v>
      </c>
      <c r="E30" s="5">
        <v>1516.2</v>
      </c>
      <c r="F30" s="42">
        <v>1.66E-2</v>
      </c>
    </row>
    <row r="31" spans="1:6" x14ac:dyDescent="0.25">
      <c r="A31" s="41" t="s">
        <v>721</v>
      </c>
      <c r="B31" s="11" t="s">
        <v>722</v>
      </c>
      <c r="C31" s="11" t="s">
        <v>235</v>
      </c>
      <c r="D31" s="4">
        <v>248974</v>
      </c>
      <c r="E31" s="5">
        <v>1512.77</v>
      </c>
      <c r="F31" s="42">
        <v>1.6500000000000001E-2</v>
      </c>
    </row>
    <row r="32" spans="1:6" x14ac:dyDescent="0.25">
      <c r="A32" s="41" t="s">
        <v>542</v>
      </c>
      <c r="B32" s="11" t="s">
        <v>543</v>
      </c>
      <c r="C32" s="11" t="s">
        <v>544</v>
      </c>
      <c r="D32" s="4">
        <v>690733</v>
      </c>
      <c r="E32" s="5">
        <v>1487.49</v>
      </c>
      <c r="F32" s="42">
        <v>1.6199999999999999E-2</v>
      </c>
    </row>
    <row r="33" spans="1:6" x14ac:dyDescent="0.25">
      <c r="A33" s="41" t="s">
        <v>583</v>
      </c>
      <c r="B33" s="11" t="s">
        <v>584</v>
      </c>
      <c r="C33" s="11" t="s">
        <v>335</v>
      </c>
      <c r="D33" s="4">
        <v>628035</v>
      </c>
      <c r="E33" s="5">
        <v>1457.04</v>
      </c>
      <c r="F33" s="42">
        <v>1.5900000000000001E-2</v>
      </c>
    </row>
    <row r="34" spans="1:6" x14ac:dyDescent="0.25">
      <c r="A34" s="41" t="s">
        <v>641</v>
      </c>
      <c r="B34" s="11" t="s">
        <v>642</v>
      </c>
      <c r="C34" s="11" t="s">
        <v>261</v>
      </c>
      <c r="D34" s="4">
        <v>444929</v>
      </c>
      <c r="E34" s="5">
        <v>1415.99</v>
      </c>
      <c r="F34" s="42">
        <v>1.55E-2</v>
      </c>
    </row>
    <row r="35" spans="1:6" x14ac:dyDescent="0.25">
      <c r="A35" s="41" t="s">
        <v>649</v>
      </c>
      <c r="B35" s="11" t="s">
        <v>650</v>
      </c>
      <c r="C35" s="11" t="s">
        <v>216</v>
      </c>
      <c r="D35" s="4">
        <v>152477</v>
      </c>
      <c r="E35" s="5">
        <v>1399.36</v>
      </c>
      <c r="F35" s="42">
        <v>1.5299999999999999E-2</v>
      </c>
    </row>
    <row r="36" spans="1:6" x14ac:dyDescent="0.25">
      <c r="A36" s="41" t="s">
        <v>666</v>
      </c>
      <c r="B36" s="11" t="s">
        <v>667</v>
      </c>
      <c r="C36" s="11" t="s">
        <v>201</v>
      </c>
      <c r="D36" s="4">
        <v>470518</v>
      </c>
      <c r="E36" s="5">
        <v>1395.32</v>
      </c>
      <c r="F36" s="42">
        <v>1.52E-2</v>
      </c>
    </row>
    <row r="37" spans="1:6" x14ac:dyDescent="0.25">
      <c r="A37" s="41" t="s">
        <v>676</v>
      </c>
      <c r="B37" s="11" t="s">
        <v>677</v>
      </c>
      <c r="C37" s="11" t="s">
        <v>537</v>
      </c>
      <c r="D37" s="4">
        <v>61136</v>
      </c>
      <c r="E37" s="5">
        <v>1300.79</v>
      </c>
      <c r="F37" s="42">
        <v>1.4200000000000001E-2</v>
      </c>
    </row>
    <row r="38" spans="1:6" x14ac:dyDescent="0.25">
      <c r="A38" s="41" t="s">
        <v>566</v>
      </c>
      <c r="B38" s="11" t="s">
        <v>567</v>
      </c>
      <c r="C38" s="11" t="s">
        <v>568</v>
      </c>
      <c r="D38" s="4">
        <v>69024</v>
      </c>
      <c r="E38" s="5">
        <v>1237.98</v>
      </c>
      <c r="F38" s="42">
        <v>1.35E-2</v>
      </c>
    </row>
    <row r="39" spans="1:6" x14ac:dyDescent="0.25">
      <c r="A39" s="41" t="s">
        <v>658</v>
      </c>
      <c r="B39" s="11" t="s">
        <v>659</v>
      </c>
      <c r="C39" s="11" t="s">
        <v>240</v>
      </c>
      <c r="D39" s="4">
        <v>229117</v>
      </c>
      <c r="E39" s="5">
        <v>1202.6400000000001</v>
      </c>
      <c r="F39" s="42">
        <v>1.3100000000000001E-2</v>
      </c>
    </row>
    <row r="40" spans="1:6" x14ac:dyDescent="0.25">
      <c r="A40" s="41" t="s">
        <v>717</v>
      </c>
      <c r="B40" s="11" t="s">
        <v>718</v>
      </c>
      <c r="C40" s="11" t="s">
        <v>544</v>
      </c>
      <c r="D40" s="4">
        <v>265566</v>
      </c>
      <c r="E40" s="5">
        <v>1171.01</v>
      </c>
      <c r="F40" s="42">
        <v>1.2800000000000001E-2</v>
      </c>
    </row>
    <row r="41" spans="1:6" x14ac:dyDescent="0.25">
      <c r="A41" s="41" t="s">
        <v>670</v>
      </c>
      <c r="B41" s="11" t="s">
        <v>671</v>
      </c>
      <c r="C41" s="11" t="s">
        <v>210</v>
      </c>
      <c r="D41" s="4">
        <v>822941</v>
      </c>
      <c r="E41" s="5">
        <v>1157.47</v>
      </c>
      <c r="F41" s="42">
        <v>1.26E-2</v>
      </c>
    </row>
    <row r="42" spans="1:6" x14ac:dyDescent="0.25">
      <c r="A42" s="41" t="s">
        <v>662</v>
      </c>
      <c r="B42" s="11" t="s">
        <v>663</v>
      </c>
      <c r="C42" s="11" t="s">
        <v>226</v>
      </c>
      <c r="D42" s="4">
        <v>115284</v>
      </c>
      <c r="E42" s="5">
        <v>1154.8599999999999</v>
      </c>
      <c r="F42" s="42">
        <v>1.26E-2</v>
      </c>
    </row>
    <row r="43" spans="1:6" x14ac:dyDescent="0.25">
      <c r="A43" s="41" t="s">
        <v>577</v>
      </c>
      <c r="B43" s="11" t="s">
        <v>578</v>
      </c>
      <c r="C43" s="11" t="s">
        <v>201</v>
      </c>
      <c r="D43" s="4">
        <v>76755</v>
      </c>
      <c r="E43" s="5">
        <v>1150.79</v>
      </c>
      <c r="F43" s="42">
        <v>1.26E-2</v>
      </c>
    </row>
    <row r="44" spans="1:6" x14ac:dyDescent="0.25">
      <c r="A44" s="41" t="s">
        <v>660</v>
      </c>
      <c r="B44" s="11" t="s">
        <v>661</v>
      </c>
      <c r="C44" s="11" t="s">
        <v>537</v>
      </c>
      <c r="D44" s="4">
        <v>393549</v>
      </c>
      <c r="E44" s="5">
        <v>1141.69</v>
      </c>
      <c r="F44" s="42">
        <v>1.2500000000000001E-2</v>
      </c>
    </row>
    <row r="45" spans="1:6" x14ac:dyDescent="0.25">
      <c r="A45" s="41" t="s">
        <v>668</v>
      </c>
      <c r="B45" s="11" t="s">
        <v>669</v>
      </c>
      <c r="C45" s="11" t="s">
        <v>213</v>
      </c>
      <c r="D45" s="4">
        <v>82098</v>
      </c>
      <c r="E45" s="5">
        <v>1104.3</v>
      </c>
      <c r="F45" s="42">
        <v>1.21E-2</v>
      </c>
    </row>
    <row r="46" spans="1:6" x14ac:dyDescent="0.25">
      <c r="A46" s="41" t="s">
        <v>672</v>
      </c>
      <c r="B46" s="11" t="s">
        <v>673</v>
      </c>
      <c r="C46" s="11" t="s">
        <v>335</v>
      </c>
      <c r="D46" s="4">
        <v>68707</v>
      </c>
      <c r="E46" s="5">
        <v>1092.48</v>
      </c>
      <c r="F46" s="42">
        <v>1.1900000000000001E-2</v>
      </c>
    </row>
    <row r="47" spans="1:6" x14ac:dyDescent="0.25">
      <c r="A47" s="41" t="s">
        <v>711</v>
      </c>
      <c r="B47" s="11" t="s">
        <v>712</v>
      </c>
      <c r="C47" s="11" t="s">
        <v>335</v>
      </c>
      <c r="D47" s="4">
        <v>231202</v>
      </c>
      <c r="E47" s="5">
        <v>1030</v>
      </c>
      <c r="F47" s="42">
        <v>1.12E-2</v>
      </c>
    </row>
    <row r="48" spans="1:6" x14ac:dyDescent="0.25">
      <c r="A48" s="41" t="s">
        <v>241</v>
      </c>
      <c r="B48" s="11" t="s">
        <v>242</v>
      </c>
      <c r="C48" s="11" t="s">
        <v>204</v>
      </c>
      <c r="D48" s="4">
        <v>1179537</v>
      </c>
      <c r="E48" s="5">
        <v>938.32</v>
      </c>
      <c r="F48" s="42">
        <v>1.0200000000000001E-2</v>
      </c>
    </row>
    <row r="49" spans="1:6" x14ac:dyDescent="0.25">
      <c r="A49" s="41" t="s">
        <v>692</v>
      </c>
      <c r="B49" s="11" t="s">
        <v>693</v>
      </c>
      <c r="C49" s="11" t="s">
        <v>537</v>
      </c>
      <c r="D49" s="4">
        <v>73597</v>
      </c>
      <c r="E49" s="5">
        <v>929.2</v>
      </c>
      <c r="F49" s="42">
        <v>1.01E-2</v>
      </c>
    </row>
    <row r="50" spans="1:6" x14ac:dyDescent="0.25">
      <c r="A50" s="41" t="s">
        <v>680</v>
      </c>
      <c r="B50" s="11" t="s">
        <v>681</v>
      </c>
      <c r="C50" s="11" t="s">
        <v>261</v>
      </c>
      <c r="D50" s="4">
        <v>229697</v>
      </c>
      <c r="E50" s="5">
        <v>882.15</v>
      </c>
      <c r="F50" s="42">
        <v>9.5999999999999992E-3</v>
      </c>
    </row>
    <row r="51" spans="1:6" x14ac:dyDescent="0.25">
      <c r="A51" s="41" t="s">
        <v>751</v>
      </c>
      <c r="B51" s="11" t="s">
        <v>752</v>
      </c>
      <c r="C51" s="11" t="s">
        <v>335</v>
      </c>
      <c r="D51" s="4">
        <v>552590</v>
      </c>
      <c r="E51" s="5">
        <v>879.72</v>
      </c>
      <c r="F51" s="42">
        <v>9.5999999999999992E-3</v>
      </c>
    </row>
    <row r="52" spans="1:6" x14ac:dyDescent="0.25">
      <c r="A52" s="41" t="s">
        <v>678</v>
      </c>
      <c r="B52" s="11" t="s">
        <v>679</v>
      </c>
      <c r="C52" s="11" t="s">
        <v>210</v>
      </c>
      <c r="D52" s="4">
        <v>344389</v>
      </c>
      <c r="E52" s="5">
        <v>847.54</v>
      </c>
      <c r="F52" s="42">
        <v>9.2999999999999992E-3</v>
      </c>
    </row>
    <row r="53" spans="1:6" x14ac:dyDescent="0.25">
      <c r="A53" s="41" t="s">
        <v>590</v>
      </c>
      <c r="B53" s="11" t="s">
        <v>591</v>
      </c>
      <c r="C53" s="11" t="s">
        <v>592</v>
      </c>
      <c r="D53" s="4">
        <v>26881</v>
      </c>
      <c r="E53" s="5">
        <v>791.83</v>
      </c>
      <c r="F53" s="42">
        <v>8.6E-3</v>
      </c>
    </row>
    <row r="54" spans="1:6" x14ac:dyDescent="0.25">
      <c r="A54" s="41" t="s">
        <v>674</v>
      </c>
      <c r="B54" s="11" t="s">
        <v>675</v>
      </c>
      <c r="C54" s="11" t="s">
        <v>653</v>
      </c>
      <c r="D54" s="4">
        <v>1169830</v>
      </c>
      <c r="E54" s="5">
        <v>782.03</v>
      </c>
      <c r="F54" s="42">
        <v>8.5000000000000006E-3</v>
      </c>
    </row>
    <row r="55" spans="1:6" x14ac:dyDescent="0.25">
      <c r="A55" s="41" t="s">
        <v>713</v>
      </c>
      <c r="B55" s="11" t="s">
        <v>714</v>
      </c>
      <c r="C55" s="11" t="s">
        <v>261</v>
      </c>
      <c r="D55" s="4">
        <v>273434</v>
      </c>
      <c r="E55" s="5">
        <v>645.29999999999995</v>
      </c>
      <c r="F55" s="42">
        <v>7.0000000000000001E-3</v>
      </c>
    </row>
    <row r="56" spans="1:6" x14ac:dyDescent="0.25">
      <c r="A56" s="41" t="s">
        <v>777</v>
      </c>
      <c r="B56" s="11" t="s">
        <v>778</v>
      </c>
      <c r="C56" s="11" t="s">
        <v>544</v>
      </c>
      <c r="D56" s="4">
        <v>85334</v>
      </c>
      <c r="E56" s="5">
        <v>580.70000000000005</v>
      </c>
      <c r="F56" s="42">
        <v>6.3E-3</v>
      </c>
    </row>
    <row r="57" spans="1:6" x14ac:dyDescent="0.25">
      <c r="A57" s="41" t="s">
        <v>875</v>
      </c>
      <c r="B57" s="11" t="s">
        <v>876</v>
      </c>
      <c r="C57" s="11" t="s">
        <v>847</v>
      </c>
      <c r="D57" s="4">
        <v>323396</v>
      </c>
      <c r="E57" s="5">
        <v>567.72</v>
      </c>
      <c r="F57" s="42">
        <v>6.1999999999999998E-3</v>
      </c>
    </row>
    <row r="58" spans="1:6" x14ac:dyDescent="0.25">
      <c r="A58" s="41" t="s">
        <v>707</v>
      </c>
      <c r="B58" s="11" t="s">
        <v>708</v>
      </c>
      <c r="C58" s="11" t="s">
        <v>235</v>
      </c>
      <c r="D58" s="4">
        <v>157465</v>
      </c>
      <c r="E58" s="5">
        <v>521.21</v>
      </c>
      <c r="F58" s="42">
        <v>5.7000000000000002E-3</v>
      </c>
    </row>
    <row r="59" spans="1:6" x14ac:dyDescent="0.25">
      <c r="A59" s="41" t="s">
        <v>696</v>
      </c>
      <c r="B59" s="11" t="s">
        <v>697</v>
      </c>
      <c r="C59" s="11" t="s">
        <v>235</v>
      </c>
      <c r="D59" s="4">
        <v>386851</v>
      </c>
      <c r="E59" s="5">
        <v>520.70000000000005</v>
      </c>
      <c r="F59" s="42">
        <v>5.7000000000000002E-3</v>
      </c>
    </row>
    <row r="60" spans="1:6" x14ac:dyDescent="0.25">
      <c r="A60" s="41" t="s">
        <v>682</v>
      </c>
      <c r="B60" s="11" t="s">
        <v>683</v>
      </c>
      <c r="C60" s="11" t="s">
        <v>235</v>
      </c>
      <c r="D60" s="4">
        <v>173088</v>
      </c>
      <c r="E60" s="5">
        <v>484.47</v>
      </c>
      <c r="F60" s="42">
        <v>5.3E-3</v>
      </c>
    </row>
    <row r="61" spans="1:6" x14ac:dyDescent="0.25">
      <c r="A61" s="41" t="s">
        <v>698</v>
      </c>
      <c r="B61" s="11" t="s">
        <v>699</v>
      </c>
      <c r="C61" s="11" t="s">
        <v>277</v>
      </c>
      <c r="D61" s="4">
        <v>489987</v>
      </c>
      <c r="E61" s="5">
        <v>466.71</v>
      </c>
      <c r="F61" s="42">
        <v>5.1000000000000004E-3</v>
      </c>
    </row>
    <row r="62" spans="1:6" x14ac:dyDescent="0.25">
      <c r="A62" s="41" t="s">
        <v>737</v>
      </c>
      <c r="B62" s="11" t="s">
        <v>738</v>
      </c>
      <c r="C62" s="11" t="s">
        <v>235</v>
      </c>
      <c r="D62" s="4">
        <v>75517</v>
      </c>
      <c r="E62" s="5">
        <v>409.45</v>
      </c>
      <c r="F62" s="42">
        <v>4.4999999999999997E-3</v>
      </c>
    </row>
    <row r="63" spans="1:6" x14ac:dyDescent="0.25">
      <c r="A63" s="41" t="s">
        <v>725</v>
      </c>
      <c r="B63" s="11" t="s">
        <v>726</v>
      </c>
      <c r="C63" s="11" t="s">
        <v>277</v>
      </c>
      <c r="D63" s="4">
        <v>36763</v>
      </c>
      <c r="E63" s="5">
        <v>389.06</v>
      </c>
      <c r="F63" s="42">
        <v>4.1999999999999997E-3</v>
      </c>
    </row>
    <row r="64" spans="1:6" x14ac:dyDescent="0.25">
      <c r="A64" s="41" t="s">
        <v>877</v>
      </c>
      <c r="B64" s="11" t="s">
        <v>878</v>
      </c>
      <c r="C64" s="11" t="s">
        <v>568</v>
      </c>
      <c r="D64" s="4">
        <v>86318</v>
      </c>
      <c r="E64" s="5">
        <v>233.1</v>
      </c>
      <c r="F64" s="42">
        <v>2.5000000000000001E-3</v>
      </c>
    </row>
    <row r="65" spans="1:6" x14ac:dyDescent="0.25">
      <c r="A65" s="41" t="s">
        <v>779</v>
      </c>
      <c r="B65" s="11" t="s">
        <v>780</v>
      </c>
      <c r="C65" s="11" t="s">
        <v>653</v>
      </c>
      <c r="D65" s="4">
        <v>171222</v>
      </c>
      <c r="E65" s="5">
        <v>182.52</v>
      </c>
      <c r="F65" s="42">
        <v>2E-3</v>
      </c>
    </row>
    <row r="66" spans="1:6" x14ac:dyDescent="0.25">
      <c r="A66" s="43" t="s">
        <v>100</v>
      </c>
      <c r="B66" s="12"/>
      <c r="C66" s="12"/>
      <c r="D66" s="6"/>
      <c r="E66" s="14">
        <v>87422.6</v>
      </c>
      <c r="F66" s="45">
        <v>0.95440000000000003</v>
      </c>
    </row>
    <row r="67" spans="1:6" x14ac:dyDescent="0.25">
      <c r="A67" s="43" t="s">
        <v>360</v>
      </c>
      <c r="B67" s="11"/>
      <c r="C67" s="11"/>
      <c r="D67" s="4"/>
      <c r="E67" s="5"/>
      <c r="F67" s="42"/>
    </row>
    <row r="68" spans="1:6" x14ac:dyDescent="0.25">
      <c r="A68" s="43" t="s">
        <v>100</v>
      </c>
      <c r="B68" s="11"/>
      <c r="C68" s="11"/>
      <c r="D68" s="4"/>
      <c r="E68" s="15" t="s">
        <v>65</v>
      </c>
      <c r="F68" s="62" t="s">
        <v>65</v>
      </c>
    </row>
    <row r="69" spans="1:6" x14ac:dyDescent="0.25">
      <c r="A69" s="46" t="s">
        <v>109</v>
      </c>
      <c r="B69" s="47"/>
      <c r="C69" s="47"/>
      <c r="D69" s="48"/>
      <c r="E69" s="9">
        <v>87422.6</v>
      </c>
      <c r="F69" s="51">
        <v>0.95440000000000003</v>
      </c>
    </row>
    <row r="70" spans="1:6" x14ac:dyDescent="0.25">
      <c r="A70" s="41"/>
      <c r="B70" s="11"/>
      <c r="C70" s="11"/>
      <c r="D70" s="4"/>
      <c r="E70" s="5"/>
      <c r="F70" s="42"/>
    </row>
    <row r="71" spans="1:6" x14ac:dyDescent="0.25">
      <c r="A71" s="43" t="s">
        <v>66</v>
      </c>
      <c r="B71" s="11"/>
      <c r="C71" s="11"/>
      <c r="D71" s="4"/>
      <c r="E71" s="5"/>
      <c r="F71" s="42"/>
    </row>
    <row r="72" spans="1:6" x14ac:dyDescent="0.25">
      <c r="A72" s="43" t="s">
        <v>67</v>
      </c>
      <c r="B72" s="11"/>
      <c r="C72" s="11"/>
      <c r="D72" s="4"/>
      <c r="E72" s="5"/>
      <c r="F72" s="42"/>
    </row>
    <row r="73" spans="1:6" x14ac:dyDescent="0.25">
      <c r="A73" s="41" t="s">
        <v>727</v>
      </c>
      <c r="B73" s="11" t="s">
        <v>728</v>
      </c>
      <c r="C73" s="11" t="s">
        <v>170</v>
      </c>
      <c r="D73" s="4">
        <v>2638.8</v>
      </c>
      <c r="E73" s="5">
        <v>2.65</v>
      </c>
      <c r="F73" s="42">
        <v>0</v>
      </c>
    </row>
    <row r="74" spans="1:6" x14ac:dyDescent="0.25">
      <c r="A74" s="43" t="s">
        <v>100</v>
      </c>
      <c r="B74" s="12"/>
      <c r="C74" s="12"/>
      <c r="D74" s="6"/>
      <c r="E74" s="14">
        <v>2.65</v>
      </c>
      <c r="F74" s="45">
        <v>0</v>
      </c>
    </row>
    <row r="75" spans="1:6" x14ac:dyDescent="0.25">
      <c r="A75" s="41"/>
      <c r="B75" s="11"/>
      <c r="C75" s="11"/>
      <c r="D75" s="4"/>
      <c r="E75" s="5"/>
      <c r="F75" s="42"/>
    </row>
    <row r="76" spans="1:6" x14ac:dyDescent="0.25">
      <c r="A76" s="43" t="s">
        <v>104</v>
      </c>
      <c r="B76" s="11"/>
      <c r="C76" s="11"/>
      <c r="D76" s="4"/>
      <c r="E76" s="5"/>
      <c r="F76" s="42"/>
    </row>
    <row r="77" spans="1:6" x14ac:dyDescent="0.25">
      <c r="A77" s="43" t="s">
        <v>100</v>
      </c>
      <c r="B77" s="11"/>
      <c r="C77" s="11"/>
      <c r="D77" s="4"/>
      <c r="E77" s="15" t="s">
        <v>65</v>
      </c>
      <c r="F77" s="62" t="s">
        <v>65</v>
      </c>
    </row>
    <row r="78" spans="1:6" x14ac:dyDescent="0.25">
      <c r="A78" s="41"/>
      <c r="B78" s="11"/>
      <c r="C78" s="11"/>
      <c r="D78" s="4"/>
      <c r="E78" s="5"/>
      <c r="F78" s="42"/>
    </row>
    <row r="79" spans="1:6" x14ac:dyDescent="0.25">
      <c r="A79" s="43" t="s">
        <v>108</v>
      </c>
      <c r="B79" s="11"/>
      <c r="C79" s="11"/>
      <c r="D79" s="4"/>
      <c r="E79" s="5"/>
      <c r="F79" s="42"/>
    </row>
    <row r="80" spans="1:6" x14ac:dyDescent="0.25">
      <c r="A80" s="43" t="s">
        <v>100</v>
      </c>
      <c r="B80" s="11"/>
      <c r="C80" s="11"/>
      <c r="D80" s="4"/>
      <c r="E80" s="15" t="s">
        <v>65</v>
      </c>
      <c r="F80" s="62" t="s">
        <v>65</v>
      </c>
    </row>
    <row r="81" spans="1:6" x14ac:dyDescent="0.25">
      <c r="A81" s="41"/>
      <c r="B81" s="11"/>
      <c r="C81" s="11"/>
      <c r="D81" s="4"/>
      <c r="E81" s="5"/>
      <c r="F81" s="42"/>
    </row>
    <row r="82" spans="1:6" x14ac:dyDescent="0.25">
      <c r="A82" s="46" t="s">
        <v>109</v>
      </c>
      <c r="B82" s="47"/>
      <c r="C82" s="47"/>
      <c r="D82" s="48"/>
      <c r="E82" s="14">
        <v>2.65</v>
      </c>
      <c r="F82" s="45">
        <v>0</v>
      </c>
    </row>
    <row r="83" spans="1:6" x14ac:dyDescent="0.25">
      <c r="A83" s="41"/>
      <c r="B83" s="11"/>
      <c r="C83" s="11"/>
      <c r="D83" s="4"/>
      <c r="E83" s="5"/>
      <c r="F83" s="42"/>
    </row>
    <row r="84" spans="1:6" x14ac:dyDescent="0.25">
      <c r="A84" s="43" t="s">
        <v>443</v>
      </c>
      <c r="B84" s="12"/>
      <c r="C84" s="12"/>
      <c r="D84" s="6"/>
      <c r="E84" s="7"/>
      <c r="F84" s="44"/>
    </row>
    <row r="85" spans="1:6" x14ac:dyDescent="0.25">
      <c r="A85" s="43" t="s">
        <v>444</v>
      </c>
      <c r="B85" s="12"/>
      <c r="C85" s="12"/>
      <c r="D85" s="6"/>
      <c r="E85" s="7"/>
      <c r="F85" s="44"/>
    </row>
    <row r="86" spans="1:6" x14ac:dyDescent="0.25">
      <c r="A86" s="41" t="s">
        <v>729</v>
      </c>
      <c r="B86" s="11"/>
      <c r="C86" s="11" t="s">
        <v>636</v>
      </c>
      <c r="D86" s="4">
        <v>60000000</v>
      </c>
      <c r="E86" s="5">
        <v>600</v>
      </c>
      <c r="F86" s="42">
        <v>6.6E-3</v>
      </c>
    </row>
    <row r="87" spans="1:6" x14ac:dyDescent="0.25">
      <c r="A87" s="41" t="s">
        <v>700</v>
      </c>
      <c r="B87" s="11"/>
      <c r="C87" s="11" t="s">
        <v>636</v>
      </c>
      <c r="D87" s="4">
        <v>26000000</v>
      </c>
      <c r="E87" s="5">
        <v>260</v>
      </c>
      <c r="F87" s="42">
        <v>2.8E-3</v>
      </c>
    </row>
    <row r="88" spans="1:6" x14ac:dyDescent="0.25">
      <c r="A88" s="41" t="s">
        <v>879</v>
      </c>
      <c r="B88" s="11"/>
      <c r="C88" s="11" t="s">
        <v>636</v>
      </c>
      <c r="D88" s="4">
        <v>24000000</v>
      </c>
      <c r="E88" s="5">
        <v>240</v>
      </c>
      <c r="F88" s="42">
        <v>2.5999999999999999E-3</v>
      </c>
    </row>
    <row r="89" spans="1:6" x14ac:dyDescent="0.25">
      <c r="A89" s="43" t="s">
        <v>100</v>
      </c>
      <c r="B89" s="12"/>
      <c r="C89" s="12"/>
      <c r="D89" s="6"/>
      <c r="E89" s="14">
        <v>1100</v>
      </c>
      <c r="F89" s="45">
        <v>1.2E-2</v>
      </c>
    </row>
    <row r="90" spans="1:6" x14ac:dyDescent="0.25">
      <c r="A90" s="46" t="s">
        <v>109</v>
      </c>
      <c r="B90" s="47"/>
      <c r="C90" s="47"/>
      <c r="D90" s="48"/>
      <c r="E90" s="9">
        <v>1100</v>
      </c>
      <c r="F90" s="51">
        <v>1.2E-2</v>
      </c>
    </row>
    <row r="91" spans="1:6" x14ac:dyDescent="0.25">
      <c r="A91" s="41"/>
      <c r="B91" s="11"/>
      <c r="C91" s="11"/>
      <c r="D91" s="4"/>
      <c r="E91" s="5"/>
      <c r="F91" s="42"/>
    </row>
    <row r="92" spans="1:6" x14ac:dyDescent="0.25">
      <c r="A92" s="41"/>
      <c r="B92" s="11"/>
      <c r="C92" s="11"/>
      <c r="D92" s="4"/>
      <c r="E92" s="5"/>
      <c r="F92" s="42"/>
    </row>
    <row r="93" spans="1:6" x14ac:dyDescent="0.25">
      <c r="A93" s="43" t="s">
        <v>110</v>
      </c>
      <c r="B93" s="11"/>
      <c r="C93" s="11"/>
      <c r="D93" s="4"/>
      <c r="E93" s="5"/>
      <c r="F93" s="42"/>
    </row>
    <row r="94" spans="1:6" x14ac:dyDescent="0.25">
      <c r="A94" s="41" t="s">
        <v>111</v>
      </c>
      <c r="B94" s="11"/>
      <c r="C94" s="11"/>
      <c r="D94" s="4"/>
      <c r="E94" s="5">
        <v>3161.47</v>
      </c>
      <c r="F94" s="42">
        <v>3.4500000000000003E-2</v>
      </c>
    </row>
    <row r="95" spans="1:6" x14ac:dyDescent="0.25">
      <c r="A95" s="43" t="s">
        <v>100</v>
      </c>
      <c r="B95" s="12"/>
      <c r="C95" s="12"/>
      <c r="D95" s="6"/>
      <c r="E95" s="14">
        <v>3161.47</v>
      </c>
      <c r="F95" s="45">
        <v>3.4500000000000003E-2</v>
      </c>
    </row>
    <row r="96" spans="1:6" x14ac:dyDescent="0.25">
      <c r="A96" s="41"/>
      <c r="B96" s="11"/>
      <c r="C96" s="11"/>
      <c r="D96" s="4"/>
      <c r="E96" s="5"/>
      <c r="F96" s="42"/>
    </row>
    <row r="97" spans="1:6" x14ac:dyDescent="0.25">
      <c r="A97" s="46" t="s">
        <v>109</v>
      </c>
      <c r="B97" s="47"/>
      <c r="C97" s="47"/>
      <c r="D97" s="48"/>
      <c r="E97" s="14">
        <v>3161.47</v>
      </c>
      <c r="F97" s="45">
        <v>3.4500000000000003E-2</v>
      </c>
    </row>
    <row r="98" spans="1:6" x14ac:dyDescent="0.25">
      <c r="A98" s="41" t="s">
        <v>112</v>
      </c>
      <c r="B98" s="11"/>
      <c r="C98" s="11"/>
      <c r="D98" s="4"/>
      <c r="E98" s="17">
        <v>-96.7</v>
      </c>
      <c r="F98" s="49">
        <v>-8.9999999999999998E-4</v>
      </c>
    </row>
    <row r="99" spans="1:6" x14ac:dyDescent="0.25">
      <c r="A99" s="50" t="s">
        <v>113</v>
      </c>
      <c r="B99" s="13"/>
      <c r="C99" s="13"/>
      <c r="D99" s="8"/>
      <c r="E99" s="9">
        <v>91590.02</v>
      </c>
      <c r="F99" s="51">
        <v>1</v>
      </c>
    </row>
    <row r="100" spans="1:6" x14ac:dyDescent="0.25">
      <c r="A100" s="23"/>
      <c r="B100" s="32"/>
      <c r="C100" s="32"/>
      <c r="D100" s="32"/>
      <c r="E100" s="32"/>
      <c r="F100" s="33"/>
    </row>
    <row r="101" spans="1:6" x14ac:dyDescent="0.25">
      <c r="A101" s="52" t="s">
        <v>115</v>
      </c>
      <c r="B101" s="32"/>
      <c r="C101" s="32"/>
      <c r="D101" s="32"/>
      <c r="E101" s="32"/>
      <c r="F101" s="33"/>
    </row>
    <row r="102" spans="1:6" x14ac:dyDescent="0.25">
      <c r="A102" s="23"/>
      <c r="B102" s="32"/>
      <c r="C102" s="32"/>
      <c r="D102" s="32"/>
      <c r="E102" s="32"/>
      <c r="F102" s="33"/>
    </row>
    <row r="103" spans="1:6" x14ac:dyDescent="0.25">
      <c r="A103" s="23"/>
      <c r="B103" s="32"/>
      <c r="C103" s="32"/>
      <c r="D103" s="32"/>
      <c r="E103" s="32"/>
      <c r="F103" s="33"/>
    </row>
    <row r="104" spans="1:6" x14ac:dyDescent="0.25">
      <c r="A104" s="52" t="s">
        <v>1016</v>
      </c>
      <c r="B104" s="32"/>
      <c r="C104" s="32"/>
      <c r="D104" s="32"/>
      <c r="E104" s="32"/>
      <c r="F104" s="33"/>
    </row>
    <row r="105" spans="1:6" x14ac:dyDescent="0.25">
      <c r="A105" s="22" t="s">
        <v>1017</v>
      </c>
      <c r="B105" s="53" t="s">
        <v>65</v>
      </c>
      <c r="C105" s="54"/>
      <c r="D105" s="54"/>
      <c r="E105" s="32"/>
      <c r="F105" s="33"/>
    </row>
    <row r="106" spans="1:6" x14ac:dyDescent="0.25">
      <c r="A106" s="27" t="s">
        <v>1018</v>
      </c>
      <c r="B106" s="54"/>
      <c r="C106" s="54"/>
      <c r="D106" s="54"/>
      <c r="E106" s="32"/>
      <c r="F106" s="33"/>
    </row>
    <row r="107" spans="1:6" x14ac:dyDescent="0.25">
      <c r="A107" s="27" t="s">
        <v>1019</v>
      </c>
      <c r="B107" s="54" t="s">
        <v>1020</v>
      </c>
      <c r="C107" s="54" t="s">
        <v>1020</v>
      </c>
      <c r="D107" s="54"/>
      <c r="E107" s="32"/>
      <c r="F107" s="33"/>
    </row>
    <row r="108" spans="1:6" x14ac:dyDescent="0.25">
      <c r="A108" s="27"/>
      <c r="B108" s="55">
        <v>43616</v>
      </c>
      <c r="C108" s="55">
        <v>43644</v>
      </c>
      <c r="D108" s="54"/>
      <c r="E108" s="32"/>
      <c r="F108" s="33"/>
    </row>
    <row r="109" spans="1:6" x14ac:dyDescent="0.25">
      <c r="A109" s="27" t="s">
        <v>1024</v>
      </c>
      <c r="B109" s="54">
        <v>23.731999999999999</v>
      </c>
      <c r="C109" s="54">
        <v>23.402000000000001</v>
      </c>
      <c r="D109" s="54"/>
      <c r="E109" s="32"/>
      <c r="F109" s="33"/>
    </row>
    <row r="110" spans="1:6" x14ac:dyDescent="0.25">
      <c r="A110" s="27" t="s">
        <v>1025</v>
      </c>
      <c r="B110" s="54">
        <v>28.768000000000001</v>
      </c>
      <c r="C110" s="54">
        <v>28.367999999999999</v>
      </c>
      <c r="D110" s="54"/>
      <c r="E110" s="32"/>
      <c r="F110" s="33"/>
    </row>
    <row r="111" spans="1:6" x14ac:dyDescent="0.25">
      <c r="A111" s="27" t="s">
        <v>1043</v>
      </c>
      <c r="B111" s="54">
        <v>20.972000000000001</v>
      </c>
      <c r="C111" s="54">
        <v>20.655000000000001</v>
      </c>
      <c r="D111" s="54"/>
      <c r="E111" s="32"/>
      <c r="F111" s="33"/>
    </row>
    <row r="112" spans="1:6" x14ac:dyDescent="0.25">
      <c r="A112" s="27" t="s">
        <v>1045</v>
      </c>
      <c r="B112" s="54">
        <v>26.981000000000002</v>
      </c>
      <c r="C112" s="54">
        <v>26.574000000000002</v>
      </c>
      <c r="D112" s="54"/>
      <c r="E112" s="32"/>
      <c r="F112" s="33"/>
    </row>
    <row r="113" spans="1:6" x14ac:dyDescent="0.25">
      <c r="A113" s="27"/>
      <c r="B113" s="54"/>
      <c r="C113" s="54"/>
      <c r="D113" s="54"/>
      <c r="E113" s="32"/>
      <c r="F113" s="33"/>
    </row>
    <row r="114" spans="1:6" x14ac:dyDescent="0.25">
      <c r="A114" s="27" t="s">
        <v>1035</v>
      </c>
      <c r="B114" s="53" t="s">
        <v>65</v>
      </c>
      <c r="C114" s="54"/>
      <c r="D114" s="54"/>
      <c r="E114" s="32"/>
      <c r="F114" s="33"/>
    </row>
    <row r="115" spans="1:6" x14ac:dyDescent="0.25">
      <c r="A115" s="27" t="s">
        <v>1036</v>
      </c>
      <c r="B115" s="53" t="s">
        <v>65</v>
      </c>
      <c r="C115" s="54"/>
      <c r="D115" s="54"/>
      <c r="E115" s="32"/>
      <c r="F115" s="33"/>
    </row>
    <row r="116" spans="1:6" ht="16.7" customHeight="1" x14ac:dyDescent="0.25">
      <c r="A116" s="22" t="s">
        <v>1037</v>
      </c>
      <c r="B116" s="53" t="s">
        <v>65</v>
      </c>
      <c r="C116" s="54"/>
      <c r="D116" s="54"/>
      <c r="E116" s="32"/>
      <c r="F116" s="33"/>
    </row>
    <row r="117" spans="1:6" x14ac:dyDescent="0.25">
      <c r="A117" s="22" t="s">
        <v>1038</v>
      </c>
      <c r="B117" s="53" t="s">
        <v>65</v>
      </c>
      <c r="C117" s="54"/>
      <c r="D117" s="54"/>
      <c r="E117" s="32"/>
      <c r="F117" s="33"/>
    </row>
    <row r="118" spans="1:6" x14ac:dyDescent="0.25">
      <c r="A118" s="27" t="s">
        <v>1108</v>
      </c>
      <c r="B118" s="56">
        <v>2.5099999999999998</v>
      </c>
      <c r="C118" s="54"/>
      <c r="D118" s="54"/>
      <c r="E118" s="32"/>
      <c r="F118" s="33"/>
    </row>
    <row r="119" spans="1:6" ht="30" x14ac:dyDescent="0.25">
      <c r="A119" s="22" t="s">
        <v>1106</v>
      </c>
      <c r="B119" s="53" t="s">
        <v>65</v>
      </c>
      <c r="C119" s="54"/>
      <c r="D119" s="54"/>
      <c r="E119" s="32"/>
      <c r="F119" s="33"/>
    </row>
    <row r="120" spans="1:6" ht="30.75" thickBot="1" x14ac:dyDescent="0.3">
      <c r="A120" s="21" t="s">
        <v>1107</v>
      </c>
      <c r="B120" s="69" t="s">
        <v>65</v>
      </c>
      <c r="C120" s="61"/>
      <c r="D120" s="61"/>
      <c r="E120" s="58"/>
      <c r="F120" s="59"/>
    </row>
    <row r="121" spans="1:6" x14ac:dyDescent="0.25">
      <c r="A121" s="25"/>
      <c r="B121" s="25"/>
      <c r="C121" s="25"/>
      <c r="D121" s="25"/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"/>
  <sheetViews>
    <sheetView showGridLines="0" workbookViewId="0">
      <pane ySplit="4" topLeftCell="A5" activePane="bottomLeft" state="frozen"/>
      <selection activeCell="H1" sqref="H1"/>
      <selection pane="bottomLeft" activeCell="A5" sqref="A5"/>
    </sheetView>
  </sheetViews>
  <sheetFormatPr defaultRowHeight="15" x14ac:dyDescent="0.25"/>
  <cols>
    <col min="1" max="1" width="73.85546875" customWidth="1"/>
    <col min="2" max="2" width="15.85546875" customWidth="1"/>
    <col min="3" max="3" width="26.85546875" customWidth="1"/>
    <col min="4" max="4" width="15.42578125" customWidth="1"/>
    <col min="5" max="5" width="16.5703125" customWidth="1"/>
    <col min="6" max="6" width="15.42578125" customWidth="1"/>
    <col min="12" max="12" width="66.42578125" bestFit="1" customWidth="1"/>
    <col min="13" max="13" width="10" bestFit="1" customWidth="1"/>
    <col min="14" max="14" width="9.85546875" bestFit="1" customWidth="1"/>
    <col min="15" max="15" width="14.42578125" bestFit="1" customWidth="1"/>
    <col min="16" max="16" width="11.5703125" bestFit="1" customWidth="1"/>
  </cols>
  <sheetData>
    <row r="1" spans="1:8" ht="36.75" customHeight="1" x14ac:dyDescent="0.25">
      <c r="A1" s="86" t="s">
        <v>45</v>
      </c>
      <c r="B1" s="87"/>
      <c r="C1" s="87"/>
      <c r="D1" s="87"/>
      <c r="E1" s="87"/>
      <c r="F1" s="88"/>
      <c r="H1" s="20" t="str">
        <f>HYPERLINK("[Portfolio Monthly 30062019.xlsx]Index!A1","Index")</f>
        <v>Index</v>
      </c>
    </row>
    <row r="2" spans="1:8" ht="19.5" customHeight="1" x14ac:dyDescent="0.25">
      <c r="A2" s="89" t="s">
        <v>27</v>
      </c>
      <c r="B2" s="90"/>
      <c r="C2" s="90"/>
      <c r="D2" s="90"/>
      <c r="E2" s="90"/>
      <c r="F2" s="91"/>
    </row>
    <row r="3" spans="1:8" x14ac:dyDescent="0.25">
      <c r="A3" s="23"/>
      <c r="B3" s="32"/>
      <c r="C3" s="32"/>
      <c r="D3" s="32"/>
      <c r="E3" s="32"/>
      <c r="F3" s="33"/>
    </row>
    <row r="4" spans="1:8" ht="48" customHeight="1" x14ac:dyDescent="0.25">
      <c r="A4" s="34" t="s">
        <v>0</v>
      </c>
      <c r="B4" s="35" t="s">
        <v>1</v>
      </c>
      <c r="C4" s="35" t="s">
        <v>5</v>
      </c>
      <c r="D4" s="36" t="s">
        <v>2</v>
      </c>
      <c r="E4" s="37" t="s">
        <v>4</v>
      </c>
      <c r="F4" s="38" t="s">
        <v>3</v>
      </c>
    </row>
    <row r="5" spans="1:8" x14ac:dyDescent="0.25">
      <c r="A5" s="39"/>
      <c r="B5" s="10"/>
      <c r="C5" s="10"/>
      <c r="D5" s="2"/>
      <c r="E5" s="3"/>
      <c r="F5" s="40"/>
    </row>
    <row r="6" spans="1:8" x14ac:dyDescent="0.25">
      <c r="A6" s="43" t="s">
        <v>64</v>
      </c>
      <c r="B6" s="11"/>
      <c r="C6" s="11"/>
      <c r="D6" s="4"/>
      <c r="E6" s="5"/>
      <c r="F6" s="42"/>
    </row>
    <row r="7" spans="1:8" x14ac:dyDescent="0.25">
      <c r="A7" s="43" t="s">
        <v>195</v>
      </c>
      <c r="B7" s="11"/>
      <c r="C7" s="11"/>
      <c r="D7" s="4"/>
      <c r="E7" s="5"/>
      <c r="F7" s="42"/>
    </row>
    <row r="8" spans="1:8" x14ac:dyDescent="0.25">
      <c r="A8" s="41" t="s">
        <v>202</v>
      </c>
      <c r="B8" s="11" t="s">
        <v>203</v>
      </c>
      <c r="C8" s="11" t="s">
        <v>204</v>
      </c>
      <c r="D8" s="4">
        <v>3712</v>
      </c>
      <c r="E8" s="5">
        <v>90.71</v>
      </c>
      <c r="F8" s="42">
        <v>9.64E-2</v>
      </c>
    </row>
    <row r="9" spans="1:8" x14ac:dyDescent="0.25">
      <c r="A9" s="41" t="s">
        <v>199</v>
      </c>
      <c r="B9" s="11" t="s">
        <v>200</v>
      </c>
      <c r="C9" s="11" t="s">
        <v>201</v>
      </c>
      <c r="D9" s="4">
        <v>3566</v>
      </c>
      <c r="E9" s="5">
        <v>78.17</v>
      </c>
      <c r="F9" s="42">
        <v>8.3000000000000004E-2</v>
      </c>
    </row>
    <row r="10" spans="1:8" x14ac:dyDescent="0.25">
      <c r="A10" s="41" t="s">
        <v>336</v>
      </c>
      <c r="B10" s="11" t="s">
        <v>337</v>
      </c>
      <c r="C10" s="11" t="s">
        <v>204</v>
      </c>
      <c r="D10" s="4">
        <v>16911</v>
      </c>
      <c r="E10" s="5">
        <v>73.92</v>
      </c>
      <c r="F10" s="42">
        <v>7.85E-2</v>
      </c>
    </row>
    <row r="11" spans="1:8" x14ac:dyDescent="0.25">
      <c r="A11" s="41" t="s">
        <v>196</v>
      </c>
      <c r="B11" s="11" t="s">
        <v>197</v>
      </c>
      <c r="C11" s="11" t="s">
        <v>198</v>
      </c>
      <c r="D11" s="4">
        <v>5892</v>
      </c>
      <c r="E11" s="5">
        <v>73.83</v>
      </c>
      <c r="F11" s="42">
        <v>7.8399999999999997E-2</v>
      </c>
    </row>
    <row r="12" spans="1:8" x14ac:dyDescent="0.25">
      <c r="A12" s="41" t="s">
        <v>523</v>
      </c>
      <c r="B12" s="11" t="s">
        <v>524</v>
      </c>
      <c r="C12" s="11" t="s">
        <v>213</v>
      </c>
      <c r="D12" s="4">
        <v>7247</v>
      </c>
      <c r="E12" s="5">
        <v>53.05</v>
      </c>
      <c r="F12" s="42">
        <v>5.6300000000000003E-2</v>
      </c>
    </row>
    <row r="13" spans="1:8" x14ac:dyDescent="0.25">
      <c r="A13" s="41" t="s">
        <v>219</v>
      </c>
      <c r="B13" s="11" t="s">
        <v>220</v>
      </c>
      <c r="C13" s="11" t="s">
        <v>204</v>
      </c>
      <c r="D13" s="4">
        <v>13411</v>
      </c>
      <c r="E13" s="5">
        <v>48.45</v>
      </c>
      <c r="F13" s="42">
        <v>5.1499999999999997E-2</v>
      </c>
    </row>
    <row r="14" spans="1:8" x14ac:dyDescent="0.25">
      <c r="A14" s="41" t="s">
        <v>208</v>
      </c>
      <c r="B14" s="11" t="s">
        <v>209</v>
      </c>
      <c r="C14" s="11" t="s">
        <v>210</v>
      </c>
      <c r="D14" s="4">
        <v>2904</v>
      </c>
      <c r="E14" s="5">
        <v>45.1</v>
      </c>
      <c r="F14" s="42">
        <v>4.7899999999999998E-2</v>
      </c>
    </row>
    <row r="15" spans="1:8" x14ac:dyDescent="0.25">
      <c r="A15" s="41" t="s">
        <v>236</v>
      </c>
      <c r="B15" s="11" t="s">
        <v>237</v>
      </c>
      <c r="C15" s="11" t="s">
        <v>204</v>
      </c>
      <c r="D15" s="4">
        <v>4758</v>
      </c>
      <c r="E15" s="5">
        <v>38.47</v>
      </c>
      <c r="F15" s="42">
        <v>4.0899999999999999E-2</v>
      </c>
    </row>
    <row r="16" spans="1:8" x14ac:dyDescent="0.25">
      <c r="A16" s="41" t="s">
        <v>205</v>
      </c>
      <c r="B16" s="11" t="s">
        <v>206</v>
      </c>
      <c r="C16" s="11" t="s">
        <v>207</v>
      </c>
      <c r="D16" s="4">
        <v>13957</v>
      </c>
      <c r="E16" s="5">
        <v>38.22</v>
      </c>
      <c r="F16" s="42">
        <v>4.0599999999999997E-2</v>
      </c>
    </row>
    <row r="17" spans="1:6" x14ac:dyDescent="0.25">
      <c r="A17" s="41" t="s">
        <v>211</v>
      </c>
      <c r="B17" s="11" t="s">
        <v>212</v>
      </c>
      <c r="C17" s="11" t="s">
        <v>213</v>
      </c>
      <c r="D17" s="4">
        <v>1501</v>
      </c>
      <c r="E17" s="5">
        <v>33.43</v>
      </c>
      <c r="F17" s="42">
        <v>3.5499999999999997E-2</v>
      </c>
    </row>
    <row r="18" spans="1:6" x14ac:dyDescent="0.25">
      <c r="A18" s="41" t="s">
        <v>217</v>
      </c>
      <c r="B18" s="11" t="s">
        <v>218</v>
      </c>
      <c r="C18" s="11" t="s">
        <v>207</v>
      </c>
      <c r="D18" s="4">
        <v>1766</v>
      </c>
      <c r="E18" s="5">
        <v>31.57</v>
      </c>
      <c r="F18" s="42">
        <v>3.3500000000000002E-2</v>
      </c>
    </row>
    <row r="19" spans="1:6" x14ac:dyDescent="0.25">
      <c r="A19" s="41" t="s">
        <v>525</v>
      </c>
      <c r="B19" s="11" t="s">
        <v>526</v>
      </c>
      <c r="C19" s="11" t="s">
        <v>204</v>
      </c>
      <c r="D19" s="4">
        <v>3629</v>
      </c>
      <c r="E19" s="5">
        <v>23.18</v>
      </c>
      <c r="F19" s="42">
        <v>2.46E-2</v>
      </c>
    </row>
    <row r="20" spans="1:6" x14ac:dyDescent="0.25">
      <c r="A20" s="41" t="s">
        <v>692</v>
      </c>
      <c r="B20" s="11" t="s">
        <v>693</v>
      </c>
      <c r="C20" s="11" t="s">
        <v>537</v>
      </c>
      <c r="D20" s="4">
        <v>1795</v>
      </c>
      <c r="E20" s="5">
        <v>22.66</v>
      </c>
      <c r="F20" s="42">
        <v>2.41E-2</v>
      </c>
    </row>
    <row r="21" spans="1:6" x14ac:dyDescent="0.25">
      <c r="A21" s="41" t="s">
        <v>246</v>
      </c>
      <c r="B21" s="11" t="s">
        <v>247</v>
      </c>
      <c r="C21" s="11" t="s">
        <v>201</v>
      </c>
      <c r="D21" s="4">
        <v>609</v>
      </c>
      <c r="E21" s="5">
        <v>22.42</v>
      </c>
      <c r="F21" s="42">
        <v>2.3800000000000002E-2</v>
      </c>
    </row>
    <row r="22" spans="1:6" x14ac:dyDescent="0.25">
      <c r="A22" s="41" t="s">
        <v>672</v>
      </c>
      <c r="B22" s="11" t="s">
        <v>673</v>
      </c>
      <c r="C22" s="11" t="s">
        <v>335</v>
      </c>
      <c r="D22" s="4">
        <v>1270</v>
      </c>
      <c r="E22" s="5">
        <v>20.190000000000001</v>
      </c>
      <c r="F22" s="42">
        <v>2.1499999999999998E-2</v>
      </c>
    </row>
    <row r="23" spans="1:6" x14ac:dyDescent="0.25">
      <c r="A23" s="41" t="s">
        <v>257</v>
      </c>
      <c r="B23" s="11" t="s">
        <v>258</v>
      </c>
      <c r="C23" s="11" t="s">
        <v>207</v>
      </c>
      <c r="D23" s="4">
        <v>714</v>
      </c>
      <c r="E23" s="5">
        <v>19.59</v>
      </c>
      <c r="F23" s="42">
        <v>2.0799999999999999E-2</v>
      </c>
    </row>
    <row r="24" spans="1:6" x14ac:dyDescent="0.25">
      <c r="A24" s="41" t="s">
        <v>559</v>
      </c>
      <c r="B24" s="11" t="s">
        <v>560</v>
      </c>
      <c r="C24" s="11" t="s">
        <v>204</v>
      </c>
      <c r="D24" s="4">
        <v>7685</v>
      </c>
      <c r="E24" s="5">
        <v>16.760000000000002</v>
      </c>
      <c r="F24" s="42">
        <v>1.78E-2</v>
      </c>
    </row>
    <row r="25" spans="1:6" x14ac:dyDescent="0.25">
      <c r="A25" s="41" t="s">
        <v>304</v>
      </c>
      <c r="B25" s="11" t="s">
        <v>305</v>
      </c>
      <c r="C25" s="11" t="s">
        <v>254</v>
      </c>
      <c r="D25" s="4">
        <v>232</v>
      </c>
      <c r="E25" s="5">
        <v>15.16</v>
      </c>
      <c r="F25" s="42">
        <v>1.61E-2</v>
      </c>
    </row>
    <row r="26" spans="1:6" x14ac:dyDescent="0.25">
      <c r="A26" s="41" t="s">
        <v>880</v>
      </c>
      <c r="B26" s="11" t="s">
        <v>881</v>
      </c>
      <c r="C26" s="11" t="s">
        <v>207</v>
      </c>
      <c r="D26" s="4">
        <v>3294</v>
      </c>
      <c r="E26" s="5">
        <v>14.54</v>
      </c>
      <c r="F26" s="42">
        <v>1.54E-2</v>
      </c>
    </row>
    <row r="27" spans="1:6" x14ac:dyDescent="0.25">
      <c r="A27" s="41" t="s">
        <v>252</v>
      </c>
      <c r="B27" s="11" t="s">
        <v>253</v>
      </c>
      <c r="C27" s="11" t="s">
        <v>254</v>
      </c>
      <c r="D27" s="4">
        <v>1967</v>
      </c>
      <c r="E27" s="5">
        <v>12.89</v>
      </c>
      <c r="F27" s="42">
        <v>1.37E-2</v>
      </c>
    </row>
    <row r="28" spans="1:6" x14ac:dyDescent="0.25">
      <c r="A28" s="41" t="s">
        <v>289</v>
      </c>
      <c r="B28" s="11" t="s">
        <v>290</v>
      </c>
      <c r="C28" s="11" t="s">
        <v>204</v>
      </c>
      <c r="D28" s="4">
        <v>905</v>
      </c>
      <c r="E28" s="5">
        <v>12.77</v>
      </c>
      <c r="F28" s="42">
        <v>1.3599999999999999E-2</v>
      </c>
    </row>
    <row r="29" spans="1:6" x14ac:dyDescent="0.25">
      <c r="A29" s="41" t="s">
        <v>637</v>
      </c>
      <c r="B29" s="11" t="s">
        <v>638</v>
      </c>
      <c r="C29" s="11" t="s">
        <v>587</v>
      </c>
      <c r="D29" s="4">
        <v>842</v>
      </c>
      <c r="E29" s="5">
        <v>11.44</v>
      </c>
      <c r="F29" s="42">
        <v>1.2200000000000001E-2</v>
      </c>
    </row>
    <row r="30" spans="1:6" x14ac:dyDescent="0.25">
      <c r="A30" s="41" t="s">
        <v>651</v>
      </c>
      <c r="B30" s="11" t="s">
        <v>652</v>
      </c>
      <c r="C30" s="11" t="s">
        <v>653</v>
      </c>
      <c r="D30" s="4">
        <v>6853</v>
      </c>
      <c r="E30" s="5">
        <v>10.8</v>
      </c>
      <c r="F30" s="42">
        <v>1.15E-2</v>
      </c>
    </row>
    <row r="31" spans="1:6" x14ac:dyDescent="0.25">
      <c r="A31" s="41" t="s">
        <v>623</v>
      </c>
      <c r="B31" s="11" t="s">
        <v>624</v>
      </c>
      <c r="C31" s="11" t="s">
        <v>568</v>
      </c>
      <c r="D31" s="4">
        <v>2370</v>
      </c>
      <c r="E31" s="5">
        <v>10.66</v>
      </c>
      <c r="F31" s="42">
        <v>1.1299999999999999E-2</v>
      </c>
    </row>
    <row r="32" spans="1:6" x14ac:dyDescent="0.25">
      <c r="A32" s="41" t="s">
        <v>882</v>
      </c>
      <c r="B32" s="11" t="s">
        <v>883</v>
      </c>
      <c r="C32" s="11" t="s">
        <v>261</v>
      </c>
      <c r="D32" s="4">
        <v>5292</v>
      </c>
      <c r="E32" s="5">
        <v>10.62</v>
      </c>
      <c r="F32" s="42">
        <v>1.1299999999999999E-2</v>
      </c>
    </row>
    <row r="33" spans="1:6" x14ac:dyDescent="0.25">
      <c r="A33" s="41" t="s">
        <v>629</v>
      </c>
      <c r="B33" s="11" t="s">
        <v>630</v>
      </c>
      <c r="C33" s="11" t="s">
        <v>207</v>
      </c>
      <c r="D33" s="4">
        <v>778</v>
      </c>
      <c r="E33" s="5">
        <v>9.59</v>
      </c>
      <c r="F33" s="42">
        <v>1.0200000000000001E-2</v>
      </c>
    </row>
    <row r="34" spans="1:6" x14ac:dyDescent="0.25">
      <c r="A34" s="41" t="s">
        <v>540</v>
      </c>
      <c r="B34" s="11" t="s">
        <v>541</v>
      </c>
      <c r="C34" s="11" t="s">
        <v>201</v>
      </c>
      <c r="D34" s="4">
        <v>3340</v>
      </c>
      <c r="E34" s="5">
        <v>9.5399999999999991</v>
      </c>
      <c r="F34" s="42">
        <v>1.01E-2</v>
      </c>
    </row>
    <row r="35" spans="1:6" x14ac:dyDescent="0.25">
      <c r="A35" s="41" t="s">
        <v>686</v>
      </c>
      <c r="B35" s="11" t="s">
        <v>687</v>
      </c>
      <c r="C35" s="11" t="s">
        <v>335</v>
      </c>
      <c r="D35" s="4">
        <v>1197</v>
      </c>
      <c r="E35" s="5">
        <v>9.41</v>
      </c>
      <c r="F35" s="42">
        <v>0.01</v>
      </c>
    </row>
    <row r="36" spans="1:6" x14ac:dyDescent="0.25">
      <c r="A36" s="41" t="s">
        <v>308</v>
      </c>
      <c r="B36" s="11" t="s">
        <v>309</v>
      </c>
      <c r="C36" s="11" t="s">
        <v>201</v>
      </c>
      <c r="D36" s="4">
        <v>2409</v>
      </c>
      <c r="E36" s="5">
        <v>9.36</v>
      </c>
      <c r="F36" s="42">
        <v>9.9000000000000008E-3</v>
      </c>
    </row>
    <row r="37" spans="1:6" x14ac:dyDescent="0.25">
      <c r="A37" s="41" t="s">
        <v>884</v>
      </c>
      <c r="B37" s="11" t="s">
        <v>885</v>
      </c>
      <c r="C37" s="11" t="s">
        <v>568</v>
      </c>
      <c r="D37" s="4">
        <v>4833</v>
      </c>
      <c r="E37" s="5">
        <v>8.8800000000000008</v>
      </c>
      <c r="F37" s="42">
        <v>9.4000000000000004E-3</v>
      </c>
    </row>
    <row r="38" spans="1:6" x14ac:dyDescent="0.25">
      <c r="A38" s="41" t="s">
        <v>875</v>
      </c>
      <c r="B38" s="11" t="s">
        <v>876</v>
      </c>
      <c r="C38" s="11" t="s">
        <v>847</v>
      </c>
      <c r="D38" s="4">
        <v>3509</v>
      </c>
      <c r="E38" s="5">
        <v>6.16</v>
      </c>
      <c r="F38" s="42">
        <v>6.4999999999999997E-3</v>
      </c>
    </row>
    <row r="39" spans="1:6" x14ac:dyDescent="0.25">
      <c r="A39" s="41" t="s">
        <v>678</v>
      </c>
      <c r="B39" s="11" t="s">
        <v>679</v>
      </c>
      <c r="C39" s="11" t="s">
        <v>210</v>
      </c>
      <c r="D39" s="4">
        <v>2300</v>
      </c>
      <c r="E39" s="5">
        <v>5.66</v>
      </c>
      <c r="F39" s="42">
        <v>6.0000000000000001E-3</v>
      </c>
    </row>
    <row r="40" spans="1:6" x14ac:dyDescent="0.25">
      <c r="A40" s="41" t="s">
        <v>749</v>
      </c>
      <c r="B40" s="11" t="s">
        <v>750</v>
      </c>
      <c r="C40" s="11" t="s">
        <v>565</v>
      </c>
      <c r="D40" s="4">
        <v>2608</v>
      </c>
      <c r="E40" s="5">
        <v>5.2</v>
      </c>
      <c r="F40" s="42">
        <v>5.4999999999999997E-3</v>
      </c>
    </row>
    <row r="41" spans="1:6" x14ac:dyDescent="0.25">
      <c r="A41" s="41" t="s">
        <v>698</v>
      </c>
      <c r="B41" s="11" t="s">
        <v>699</v>
      </c>
      <c r="C41" s="11" t="s">
        <v>277</v>
      </c>
      <c r="D41" s="4">
        <v>3808</v>
      </c>
      <c r="E41" s="5">
        <v>3.63</v>
      </c>
      <c r="F41" s="42">
        <v>3.8999999999999998E-3</v>
      </c>
    </row>
    <row r="42" spans="1:6" x14ac:dyDescent="0.25">
      <c r="A42" s="41" t="s">
        <v>886</v>
      </c>
      <c r="B42" s="11" t="s">
        <v>887</v>
      </c>
      <c r="C42" s="11" t="s">
        <v>277</v>
      </c>
      <c r="D42" s="4">
        <v>1163</v>
      </c>
      <c r="E42" s="5">
        <v>2.94</v>
      </c>
      <c r="F42" s="42">
        <v>3.0999999999999999E-3</v>
      </c>
    </row>
    <row r="43" spans="1:6" x14ac:dyDescent="0.25">
      <c r="A43" s="41" t="s">
        <v>639</v>
      </c>
      <c r="B43" s="11" t="s">
        <v>640</v>
      </c>
      <c r="C43" s="11" t="s">
        <v>210</v>
      </c>
      <c r="D43" s="4">
        <v>2743</v>
      </c>
      <c r="E43" s="5">
        <v>2.67</v>
      </c>
      <c r="F43" s="42">
        <v>2.8E-3</v>
      </c>
    </row>
    <row r="44" spans="1:6" x14ac:dyDescent="0.25">
      <c r="A44" s="41" t="s">
        <v>888</v>
      </c>
      <c r="B44" s="11" t="s">
        <v>889</v>
      </c>
      <c r="C44" s="11" t="s">
        <v>847</v>
      </c>
      <c r="D44" s="4">
        <v>1824</v>
      </c>
      <c r="E44" s="5">
        <v>2.6</v>
      </c>
      <c r="F44" s="42">
        <v>2.8E-3</v>
      </c>
    </row>
    <row r="45" spans="1:6" x14ac:dyDescent="0.25">
      <c r="A45" s="41" t="s">
        <v>827</v>
      </c>
      <c r="B45" s="11" t="s">
        <v>828</v>
      </c>
      <c r="C45" s="11" t="s">
        <v>207</v>
      </c>
      <c r="D45" s="4">
        <v>1265</v>
      </c>
      <c r="E45" s="5">
        <v>2.15</v>
      </c>
      <c r="F45" s="42">
        <v>2.3E-3</v>
      </c>
    </row>
    <row r="46" spans="1:6" x14ac:dyDescent="0.25">
      <c r="A46" s="43" t="s">
        <v>100</v>
      </c>
      <c r="B46" s="12"/>
      <c r="C46" s="12"/>
      <c r="D46" s="6"/>
      <c r="E46" s="14">
        <v>906.39</v>
      </c>
      <c r="F46" s="45">
        <v>0.9627</v>
      </c>
    </row>
    <row r="47" spans="1:6" x14ac:dyDescent="0.25">
      <c r="A47" s="43" t="s">
        <v>360</v>
      </c>
      <c r="B47" s="11"/>
      <c r="C47" s="11"/>
      <c r="D47" s="4"/>
      <c r="E47" s="5"/>
      <c r="F47" s="42"/>
    </row>
    <row r="48" spans="1:6" x14ac:dyDescent="0.25">
      <c r="A48" s="43" t="s">
        <v>100</v>
      </c>
      <c r="B48" s="11"/>
      <c r="C48" s="11"/>
      <c r="D48" s="4"/>
      <c r="E48" s="15" t="s">
        <v>65</v>
      </c>
      <c r="F48" s="62" t="s">
        <v>65</v>
      </c>
    </row>
    <row r="49" spans="1:6" x14ac:dyDescent="0.25">
      <c r="A49" s="46" t="s">
        <v>109</v>
      </c>
      <c r="B49" s="47"/>
      <c r="C49" s="47"/>
      <c r="D49" s="48"/>
      <c r="E49" s="9">
        <v>906.39</v>
      </c>
      <c r="F49" s="51">
        <v>0.9627</v>
      </c>
    </row>
    <row r="50" spans="1:6" x14ac:dyDescent="0.25">
      <c r="A50" s="41"/>
      <c r="B50" s="11"/>
      <c r="C50" s="11"/>
      <c r="D50" s="4"/>
      <c r="E50" s="5"/>
      <c r="F50" s="42"/>
    </row>
    <row r="51" spans="1:6" x14ac:dyDescent="0.25">
      <c r="A51" s="43" t="s">
        <v>66</v>
      </c>
      <c r="B51" s="11"/>
      <c r="C51" s="11"/>
      <c r="D51" s="4"/>
      <c r="E51" s="5"/>
      <c r="F51" s="42"/>
    </row>
    <row r="52" spans="1:6" x14ac:dyDescent="0.25">
      <c r="A52" s="43" t="s">
        <v>67</v>
      </c>
      <c r="B52" s="11"/>
      <c r="C52" s="11"/>
      <c r="D52" s="4"/>
      <c r="E52" s="5"/>
      <c r="F52" s="42"/>
    </row>
    <row r="53" spans="1:6" x14ac:dyDescent="0.25">
      <c r="A53" s="41" t="s">
        <v>727</v>
      </c>
      <c r="B53" s="11" t="s">
        <v>728</v>
      </c>
      <c r="C53" s="11" t="s">
        <v>170</v>
      </c>
      <c r="D53" s="4">
        <v>68.7</v>
      </c>
      <c r="E53" s="5">
        <v>7.0000000000000007E-2</v>
      </c>
      <c r="F53" s="42">
        <v>1E-4</v>
      </c>
    </row>
    <row r="54" spans="1:6" x14ac:dyDescent="0.25">
      <c r="A54" s="43" t="s">
        <v>100</v>
      </c>
      <c r="B54" s="12"/>
      <c r="C54" s="12"/>
      <c r="D54" s="6"/>
      <c r="E54" s="14">
        <v>7.0000000000000007E-2</v>
      </c>
      <c r="F54" s="45">
        <v>1E-4</v>
      </c>
    </row>
    <row r="55" spans="1:6" x14ac:dyDescent="0.25">
      <c r="A55" s="41"/>
      <c r="B55" s="11"/>
      <c r="C55" s="11"/>
      <c r="D55" s="4"/>
      <c r="E55" s="5"/>
      <c r="F55" s="42"/>
    </row>
    <row r="56" spans="1:6" x14ac:dyDescent="0.25">
      <c r="A56" s="43" t="s">
        <v>104</v>
      </c>
      <c r="B56" s="11"/>
      <c r="C56" s="11"/>
      <c r="D56" s="4"/>
      <c r="E56" s="5"/>
      <c r="F56" s="42"/>
    </row>
    <row r="57" spans="1:6" x14ac:dyDescent="0.25">
      <c r="A57" s="43" t="s">
        <v>100</v>
      </c>
      <c r="B57" s="11"/>
      <c r="C57" s="11"/>
      <c r="D57" s="4"/>
      <c r="E57" s="15" t="s">
        <v>65</v>
      </c>
      <c r="F57" s="62" t="s">
        <v>65</v>
      </c>
    </row>
    <row r="58" spans="1:6" x14ac:dyDescent="0.25">
      <c r="A58" s="41"/>
      <c r="B58" s="11"/>
      <c r="C58" s="11"/>
      <c r="D58" s="4"/>
      <c r="E58" s="5"/>
      <c r="F58" s="42"/>
    </row>
    <row r="59" spans="1:6" x14ac:dyDescent="0.25">
      <c r="A59" s="43" t="s">
        <v>108</v>
      </c>
      <c r="B59" s="11"/>
      <c r="C59" s="11"/>
      <c r="D59" s="4"/>
      <c r="E59" s="5"/>
      <c r="F59" s="42"/>
    </row>
    <row r="60" spans="1:6" x14ac:dyDescent="0.25">
      <c r="A60" s="43" t="s">
        <v>100</v>
      </c>
      <c r="B60" s="11"/>
      <c r="C60" s="11"/>
      <c r="D60" s="4"/>
      <c r="E60" s="15" t="s">
        <v>65</v>
      </c>
      <c r="F60" s="62" t="s">
        <v>65</v>
      </c>
    </row>
    <row r="61" spans="1:6" x14ac:dyDescent="0.25">
      <c r="A61" s="41"/>
      <c r="B61" s="11"/>
      <c r="C61" s="11"/>
      <c r="D61" s="4"/>
      <c r="E61" s="5"/>
      <c r="F61" s="42"/>
    </row>
    <row r="62" spans="1:6" x14ac:dyDescent="0.25">
      <c r="A62" s="46" t="s">
        <v>109</v>
      </c>
      <c r="B62" s="47"/>
      <c r="C62" s="47"/>
      <c r="D62" s="48"/>
      <c r="E62" s="14">
        <v>7.0000000000000007E-2</v>
      </c>
      <c r="F62" s="45">
        <v>1E-4</v>
      </c>
    </row>
    <row r="63" spans="1:6" x14ac:dyDescent="0.25">
      <c r="A63" s="41"/>
      <c r="B63" s="11"/>
      <c r="C63" s="11"/>
      <c r="D63" s="4"/>
      <c r="E63" s="5"/>
      <c r="F63" s="42"/>
    </row>
    <row r="64" spans="1:6" x14ac:dyDescent="0.25">
      <c r="A64" s="41"/>
      <c r="B64" s="11"/>
      <c r="C64" s="11"/>
      <c r="D64" s="4"/>
      <c r="E64" s="5"/>
      <c r="F64" s="42"/>
    </row>
    <row r="65" spans="1:6" x14ac:dyDescent="0.25">
      <c r="A65" s="43" t="s">
        <v>110</v>
      </c>
      <c r="B65" s="11"/>
      <c r="C65" s="11"/>
      <c r="D65" s="4"/>
      <c r="E65" s="5"/>
      <c r="F65" s="42"/>
    </row>
    <row r="66" spans="1:6" x14ac:dyDescent="0.25">
      <c r="A66" s="41" t="s">
        <v>111</v>
      </c>
      <c r="B66" s="11"/>
      <c r="C66" s="11"/>
      <c r="D66" s="4"/>
      <c r="E66" s="5">
        <v>35.979999999999997</v>
      </c>
      <c r="F66" s="42">
        <v>3.8199999999999998E-2</v>
      </c>
    </row>
    <row r="67" spans="1:6" x14ac:dyDescent="0.25">
      <c r="A67" s="43" t="s">
        <v>100</v>
      </c>
      <c r="B67" s="12"/>
      <c r="C67" s="12"/>
      <c r="D67" s="6"/>
      <c r="E67" s="14">
        <v>35.979999999999997</v>
      </c>
      <c r="F67" s="45">
        <v>3.8199999999999998E-2</v>
      </c>
    </row>
    <row r="68" spans="1:6" x14ac:dyDescent="0.25">
      <c r="A68" s="41"/>
      <c r="B68" s="11"/>
      <c r="C68" s="11"/>
      <c r="D68" s="4"/>
      <c r="E68" s="5"/>
      <c r="F68" s="42"/>
    </row>
    <row r="69" spans="1:6" x14ac:dyDescent="0.25">
      <c r="A69" s="46" t="s">
        <v>109</v>
      </c>
      <c r="B69" s="47"/>
      <c r="C69" s="47"/>
      <c r="D69" s="48"/>
      <c r="E69" s="14">
        <v>35.979999999999997</v>
      </c>
      <c r="F69" s="45">
        <v>3.8199999999999998E-2</v>
      </c>
    </row>
    <row r="70" spans="1:6" x14ac:dyDescent="0.25">
      <c r="A70" s="41" t="s">
        <v>112</v>
      </c>
      <c r="B70" s="11"/>
      <c r="C70" s="11"/>
      <c r="D70" s="4"/>
      <c r="E70" s="17">
        <v>-1.03</v>
      </c>
      <c r="F70" s="49">
        <v>-1E-3</v>
      </c>
    </row>
    <row r="71" spans="1:6" x14ac:dyDescent="0.25">
      <c r="A71" s="50" t="s">
        <v>113</v>
      </c>
      <c r="B71" s="13"/>
      <c r="C71" s="13"/>
      <c r="D71" s="8"/>
      <c r="E71" s="9">
        <v>941.41</v>
      </c>
      <c r="F71" s="51">
        <v>1</v>
      </c>
    </row>
    <row r="72" spans="1:6" x14ac:dyDescent="0.25">
      <c r="A72" s="23"/>
      <c r="B72" s="32"/>
      <c r="C72" s="32"/>
      <c r="D72" s="32"/>
      <c r="E72" s="32"/>
      <c r="F72" s="33"/>
    </row>
    <row r="73" spans="1:6" x14ac:dyDescent="0.25">
      <c r="A73" s="52" t="s">
        <v>115</v>
      </c>
      <c r="B73" s="32"/>
      <c r="C73" s="32"/>
      <c r="D73" s="32"/>
      <c r="E73" s="32"/>
      <c r="F73" s="33"/>
    </row>
    <row r="74" spans="1:6" x14ac:dyDescent="0.25">
      <c r="A74" s="23"/>
      <c r="B74" s="32"/>
      <c r="C74" s="32"/>
      <c r="D74" s="32"/>
      <c r="E74" s="32"/>
      <c r="F74" s="33"/>
    </row>
    <row r="75" spans="1:6" x14ac:dyDescent="0.25">
      <c r="A75" s="23"/>
      <c r="B75" s="32"/>
      <c r="C75" s="32"/>
      <c r="D75" s="32"/>
      <c r="E75" s="32"/>
      <c r="F75" s="33"/>
    </row>
    <row r="76" spans="1:6" x14ac:dyDescent="0.25">
      <c r="A76" s="52" t="s">
        <v>1016</v>
      </c>
      <c r="B76" s="32"/>
      <c r="C76" s="32"/>
      <c r="D76" s="32"/>
      <c r="E76" s="32"/>
      <c r="F76" s="33"/>
    </row>
    <row r="77" spans="1:6" x14ac:dyDescent="0.25">
      <c r="A77" s="22" t="s">
        <v>1017</v>
      </c>
      <c r="B77" s="53" t="s">
        <v>65</v>
      </c>
      <c r="C77" s="54"/>
      <c r="D77" s="32"/>
      <c r="E77" s="32"/>
      <c r="F77" s="33"/>
    </row>
    <row r="78" spans="1:6" x14ac:dyDescent="0.25">
      <c r="A78" s="27" t="s">
        <v>1018</v>
      </c>
      <c r="B78" s="54"/>
      <c r="C78" s="54"/>
      <c r="D78" s="32"/>
      <c r="E78" s="32"/>
      <c r="F78" s="33"/>
    </row>
    <row r="79" spans="1:6" x14ac:dyDescent="0.25">
      <c r="A79" s="27" t="s">
        <v>1019</v>
      </c>
      <c r="B79" s="54" t="s">
        <v>1020</v>
      </c>
      <c r="C79" s="54" t="s">
        <v>1020</v>
      </c>
      <c r="D79" s="32"/>
      <c r="E79" s="32"/>
      <c r="F79" s="33"/>
    </row>
    <row r="80" spans="1:6" x14ac:dyDescent="0.25">
      <c r="A80" s="27"/>
      <c r="B80" s="55">
        <v>43616</v>
      </c>
      <c r="C80" s="55">
        <v>43644</v>
      </c>
      <c r="D80" s="32"/>
      <c r="E80" s="32"/>
      <c r="F80" s="33"/>
    </row>
    <row r="81" spans="1:6" x14ac:dyDescent="0.25">
      <c r="A81" s="27" t="s">
        <v>1024</v>
      </c>
      <c r="B81" s="54">
        <v>32.792000000000002</v>
      </c>
      <c r="C81" s="54">
        <v>32.682000000000002</v>
      </c>
      <c r="D81" s="32"/>
      <c r="E81" s="32"/>
      <c r="F81" s="33"/>
    </row>
    <row r="82" spans="1:6" x14ac:dyDescent="0.25">
      <c r="A82" s="27" t="s">
        <v>1025</v>
      </c>
      <c r="B82" s="54">
        <v>43.853999999999999</v>
      </c>
      <c r="C82" s="54">
        <v>43.707000000000001</v>
      </c>
      <c r="D82" s="32"/>
      <c r="E82" s="32"/>
      <c r="F82" s="33"/>
    </row>
    <row r="83" spans="1:6" x14ac:dyDescent="0.25">
      <c r="A83" s="27" t="s">
        <v>1043</v>
      </c>
      <c r="B83" s="54">
        <v>31.148</v>
      </c>
      <c r="C83" s="54">
        <v>31.013000000000002</v>
      </c>
      <c r="D83" s="32"/>
      <c r="E83" s="32"/>
      <c r="F83" s="33"/>
    </row>
    <row r="84" spans="1:6" x14ac:dyDescent="0.25">
      <c r="A84" s="27" t="s">
        <v>1045</v>
      </c>
      <c r="B84" s="54">
        <v>41.319000000000003</v>
      </c>
      <c r="C84" s="54">
        <v>41.140999999999998</v>
      </c>
      <c r="D84" s="32"/>
      <c r="E84" s="32"/>
      <c r="F84" s="33"/>
    </row>
    <row r="85" spans="1:6" x14ac:dyDescent="0.25">
      <c r="A85" s="27"/>
      <c r="B85" s="54"/>
      <c r="C85" s="54"/>
      <c r="D85" s="32"/>
      <c r="E85" s="32"/>
      <c r="F85" s="33"/>
    </row>
    <row r="86" spans="1:6" x14ac:dyDescent="0.25">
      <c r="A86" s="27" t="s">
        <v>1035</v>
      </c>
      <c r="B86" s="53" t="s">
        <v>65</v>
      </c>
      <c r="C86" s="54"/>
      <c r="D86" s="32"/>
      <c r="E86" s="32"/>
      <c r="F86" s="33"/>
    </row>
    <row r="87" spans="1:6" x14ac:dyDescent="0.25">
      <c r="A87" s="27" t="s">
        <v>1036</v>
      </c>
      <c r="B87" s="53" t="s">
        <v>65</v>
      </c>
      <c r="C87" s="54"/>
      <c r="D87" s="32"/>
      <c r="E87" s="32"/>
      <c r="F87" s="33"/>
    </row>
    <row r="88" spans="1:6" ht="16.350000000000001" customHeight="1" x14ac:dyDescent="0.25">
      <c r="A88" s="22" t="s">
        <v>1037</v>
      </c>
      <c r="B88" s="53" t="s">
        <v>65</v>
      </c>
      <c r="C88" s="54"/>
      <c r="D88" s="32"/>
      <c r="E88" s="32"/>
      <c r="F88" s="33"/>
    </row>
    <row r="89" spans="1:6" x14ac:dyDescent="0.25">
      <c r="A89" s="22" t="s">
        <v>1038</v>
      </c>
      <c r="B89" s="53" t="s">
        <v>65</v>
      </c>
      <c r="C89" s="54"/>
      <c r="D89" s="32"/>
      <c r="E89" s="32"/>
      <c r="F89" s="33"/>
    </row>
    <row r="90" spans="1:6" x14ac:dyDescent="0.25">
      <c r="A90" s="27" t="s">
        <v>1108</v>
      </c>
      <c r="B90" s="56">
        <v>0.28999999999999998</v>
      </c>
      <c r="C90" s="54"/>
      <c r="D90" s="32"/>
      <c r="E90" s="32"/>
      <c r="F90" s="33"/>
    </row>
    <row r="91" spans="1:6" ht="30" x14ac:dyDescent="0.25">
      <c r="A91" s="22" t="s">
        <v>1106</v>
      </c>
      <c r="B91" s="53" t="s">
        <v>65</v>
      </c>
      <c r="C91" s="54"/>
      <c r="D91" s="32"/>
      <c r="E91" s="32"/>
      <c r="F91" s="33"/>
    </row>
    <row r="92" spans="1:6" ht="30.75" thickBot="1" x14ac:dyDescent="0.3">
      <c r="A92" s="21" t="s">
        <v>1107</v>
      </c>
      <c r="B92" s="69" t="s">
        <v>65</v>
      </c>
      <c r="C92" s="61"/>
      <c r="D92" s="58"/>
      <c r="E92" s="58"/>
      <c r="F92" s="59"/>
    </row>
    <row r="93" spans="1:6" x14ac:dyDescent="0.25">
      <c r="A93" s="25"/>
      <c r="B93" s="25"/>
      <c r="C93" s="25"/>
    </row>
    <row r="94" spans="1:6" x14ac:dyDescent="0.25">
      <c r="A94" s="25"/>
      <c r="B94" s="25"/>
      <c r="C94" s="25"/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showGridLines="0" workbookViewId="0">
      <pane ySplit="4" topLeftCell="A5" activePane="bottomLeft" state="frozen"/>
      <selection activeCell="H1" sqref="H1"/>
      <selection pane="bottomLeft" activeCell="A5" sqref="A5"/>
    </sheetView>
  </sheetViews>
  <sheetFormatPr defaultRowHeight="15" x14ac:dyDescent="0.25"/>
  <cols>
    <col min="1" max="1" width="73.85546875" customWidth="1"/>
    <col min="2" max="2" width="15.85546875" customWidth="1"/>
    <col min="3" max="3" width="26.85546875" customWidth="1"/>
    <col min="4" max="4" width="15.42578125" customWidth="1"/>
    <col min="5" max="5" width="16.5703125" customWidth="1"/>
    <col min="6" max="6" width="15.42578125" customWidth="1"/>
    <col min="12" max="12" width="66.42578125" bestFit="1" customWidth="1"/>
    <col min="13" max="13" width="10" bestFit="1" customWidth="1"/>
    <col min="14" max="14" width="9.85546875" bestFit="1" customWidth="1"/>
    <col min="15" max="15" width="14.42578125" bestFit="1" customWidth="1"/>
    <col min="16" max="16" width="11.5703125" bestFit="1" customWidth="1"/>
  </cols>
  <sheetData>
    <row r="1" spans="1:8" ht="36.75" customHeight="1" x14ac:dyDescent="0.25">
      <c r="A1" s="86" t="s">
        <v>46</v>
      </c>
      <c r="B1" s="87"/>
      <c r="C1" s="87"/>
      <c r="D1" s="87"/>
      <c r="E1" s="87"/>
      <c r="F1" s="88"/>
      <c r="H1" s="20" t="str">
        <f>HYPERLINK("[Portfolio Monthly 30062019.xlsx]Index!A1","Index")</f>
        <v>Index</v>
      </c>
    </row>
    <row r="2" spans="1:8" ht="19.5" customHeight="1" x14ac:dyDescent="0.25">
      <c r="A2" s="89" t="s">
        <v>47</v>
      </c>
      <c r="B2" s="90"/>
      <c r="C2" s="90"/>
      <c r="D2" s="90"/>
      <c r="E2" s="90"/>
      <c r="F2" s="91"/>
    </row>
    <row r="3" spans="1:8" x14ac:dyDescent="0.25">
      <c r="A3" s="23"/>
      <c r="B3" s="32"/>
      <c r="C3" s="32"/>
      <c r="D3" s="32"/>
      <c r="E3" s="32"/>
      <c r="F3" s="33"/>
    </row>
    <row r="4" spans="1:8" ht="48" customHeight="1" x14ac:dyDescent="0.25">
      <c r="A4" s="34" t="s">
        <v>0</v>
      </c>
      <c r="B4" s="35" t="s">
        <v>1</v>
      </c>
      <c r="C4" s="35" t="s">
        <v>5</v>
      </c>
      <c r="D4" s="36" t="s">
        <v>2</v>
      </c>
      <c r="E4" s="37" t="s">
        <v>4</v>
      </c>
      <c r="F4" s="38" t="s">
        <v>3</v>
      </c>
    </row>
    <row r="5" spans="1:8" x14ac:dyDescent="0.25">
      <c r="A5" s="39"/>
      <c r="B5" s="10"/>
      <c r="C5" s="10"/>
      <c r="D5" s="2"/>
      <c r="E5" s="3"/>
      <c r="F5" s="40"/>
    </row>
    <row r="6" spans="1:8" x14ac:dyDescent="0.25">
      <c r="A6" s="41"/>
      <c r="B6" s="11"/>
      <c r="C6" s="11"/>
      <c r="D6" s="4"/>
      <c r="E6" s="5"/>
      <c r="F6" s="42"/>
    </row>
    <row r="7" spans="1:8" x14ac:dyDescent="0.25">
      <c r="A7" s="43" t="s">
        <v>64</v>
      </c>
      <c r="B7" s="11"/>
      <c r="C7" s="11"/>
      <c r="D7" s="4"/>
      <c r="E7" s="5" t="s">
        <v>65</v>
      </c>
      <c r="F7" s="42" t="s">
        <v>65</v>
      </c>
    </row>
    <row r="8" spans="1:8" x14ac:dyDescent="0.25">
      <c r="A8" s="41"/>
      <c r="B8" s="11"/>
      <c r="C8" s="11"/>
      <c r="D8" s="4"/>
      <c r="E8" s="5"/>
      <c r="F8" s="42"/>
    </row>
    <row r="9" spans="1:8" x14ac:dyDescent="0.25">
      <c r="A9" s="43" t="s">
        <v>66</v>
      </c>
      <c r="B9" s="11"/>
      <c r="C9" s="11"/>
      <c r="D9" s="4"/>
      <c r="E9" s="5"/>
      <c r="F9" s="42"/>
    </row>
    <row r="10" spans="1:8" x14ac:dyDescent="0.25">
      <c r="A10" s="43" t="s">
        <v>67</v>
      </c>
      <c r="B10" s="11"/>
      <c r="C10" s="11"/>
      <c r="D10" s="4"/>
      <c r="E10" s="5"/>
      <c r="F10" s="42"/>
    </row>
    <row r="11" spans="1:8" x14ac:dyDescent="0.25">
      <c r="A11" s="41" t="s">
        <v>890</v>
      </c>
      <c r="B11" s="11" t="s">
        <v>891</v>
      </c>
      <c r="C11" s="11" t="s">
        <v>892</v>
      </c>
      <c r="D11" s="4">
        <v>220000</v>
      </c>
      <c r="E11" s="5">
        <v>264.38</v>
      </c>
      <c r="F11" s="42">
        <v>0.1055</v>
      </c>
    </row>
    <row r="12" spans="1:8" x14ac:dyDescent="0.25">
      <c r="A12" s="41" t="s">
        <v>893</v>
      </c>
      <c r="B12" s="11" t="s">
        <v>894</v>
      </c>
      <c r="C12" s="11" t="s">
        <v>892</v>
      </c>
      <c r="D12" s="4">
        <v>220000</v>
      </c>
      <c r="E12" s="5">
        <v>257.91000000000003</v>
      </c>
      <c r="F12" s="42">
        <v>0.10290000000000001</v>
      </c>
    </row>
    <row r="13" spans="1:8" x14ac:dyDescent="0.25">
      <c r="A13" s="41" t="s">
        <v>131</v>
      </c>
      <c r="B13" s="11" t="s">
        <v>132</v>
      </c>
      <c r="C13" s="11" t="s">
        <v>90</v>
      </c>
      <c r="D13" s="4">
        <v>220000</v>
      </c>
      <c r="E13" s="5">
        <v>219.7</v>
      </c>
      <c r="F13" s="42">
        <v>8.7599999999999997E-2</v>
      </c>
    </row>
    <row r="14" spans="1:8" x14ac:dyDescent="0.25">
      <c r="A14" s="41" t="s">
        <v>437</v>
      </c>
      <c r="B14" s="11" t="s">
        <v>438</v>
      </c>
      <c r="C14" s="11" t="s">
        <v>153</v>
      </c>
      <c r="D14" s="4">
        <v>220000</v>
      </c>
      <c r="E14" s="5">
        <v>218.79</v>
      </c>
      <c r="F14" s="42">
        <v>8.7300000000000003E-2</v>
      </c>
    </row>
    <row r="15" spans="1:8" x14ac:dyDescent="0.25">
      <c r="A15" s="41" t="s">
        <v>895</v>
      </c>
      <c r="B15" s="11" t="s">
        <v>896</v>
      </c>
      <c r="C15" s="11" t="s">
        <v>76</v>
      </c>
      <c r="D15" s="4">
        <v>60000</v>
      </c>
      <c r="E15" s="5">
        <v>60.19</v>
      </c>
      <c r="F15" s="42">
        <v>2.4E-2</v>
      </c>
    </row>
    <row r="16" spans="1:8" x14ac:dyDescent="0.25">
      <c r="A16" s="41" t="s">
        <v>159</v>
      </c>
      <c r="B16" s="11" t="s">
        <v>160</v>
      </c>
      <c r="C16" s="11" t="s">
        <v>130</v>
      </c>
      <c r="D16" s="4">
        <v>210000</v>
      </c>
      <c r="E16" s="5">
        <v>52.5</v>
      </c>
      <c r="F16" s="42">
        <v>2.0899999999999998E-2</v>
      </c>
    </row>
    <row r="17" spans="1:6" x14ac:dyDescent="0.25">
      <c r="A17" s="43" t="s">
        <v>100</v>
      </c>
      <c r="B17" s="12"/>
      <c r="C17" s="12"/>
      <c r="D17" s="6"/>
      <c r="E17" s="14">
        <v>1073.47</v>
      </c>
      <c r="F17" s="45">
        <v>0.42820000000000003</v>
      </c>
    </row>
    <row r="18" spans="1:6" x14ac:dyDescent="0.25">
      <c r="A18" s="43" t="s">
        <v>149</v>
      </c>
      <c r="B18" s="11"/>
      <c r="C18" s="11"/>
      <c r="D18" s="4"/>
      <c r="E18" s="5"/>
      <c r="F18" s="42"/>
    </row>
    <row r="19" spans="1:6" x14ac:dyDescent="0.25">
      <c r="A19" s="41" t="s">
        <v>1147</v>
      </c>
      <c r="B19" s="11" t="s">
        <v>897</v>
      </c>
      <c r="C19" s="11" t="s">
        <v>103</v>
      </c>
      <c r="D19" s="4">
        <v>1250000</v>
      </c>
      <c r="E19" s="5">
        <v>1264.22</v>
      </c>
      <c r="F19" s="42">
        <v>0.50429999999999997</v>
      </c>
    </row>
    <row r="20" spans="1:6" x14ac:dyDescent="0.25">
      <c r="A20" s="41" t="s">
        <v>1148</v>
      </c>
      <c r="B20" s="11" t="s">
        <v>898</v>
      </c>
      <c r="C20" s="11" t="s">
        <v>103</v>
      </c>
      <c r="D20" s="4">
        <v>100000</v>
      </c>
      <c r="E20" s="5">
        <v>101.1</v>
      </c>
      <c r="F20" s="42">
        <v>4.0300000000000002E-2</v>
      </c>
    </row>
    <row r="21" spans="1:6" x14ac:dyDescent="0.25">
      <c r="A21" s="43" t="s">
        <v>100</v>
      </c>
      <c r="B21" s="12"/>
      <c r="C21" s="12"/>
      <c r="D21" s="6"/>
      <c r="E21" s="14">
        <v>1365.32</v>
      </c>
      <c r="F21" s="45">
        <v>0.54459999999999997</v>
      </c>
    </row>
    <row r="22" spans="1:6" x14ac:dyDescent="0.25">
      <c r="A22" s="41"/>
      <c r="B22" s="11"/>
      <c r="C22" s="11"/>
      <c r="D22" s="4"/>
      <c r="E22" s="5"/>
      <c r="F22" s="42"/>
    </row>
    <row r="23" spans="1:6" x14ac:dyDescent="0.25">
      <c r="A23" s="41"/>
      <c r="B23" s="11"/>
      <c r="C23" s="11"/>
      <c r="D23" s="4"/>
      <c r="E23" s="5"/>
      <c r="F23" s="42"/>
    </row>
    <row r="24" spans="1:6" x14ac:dyDescent="0.25">
      <c r="A24" s="43" t="s">
        <v>104</v>
      </c>
      <c r="B24" s="11"/>
      <c r="C24" s="11"/>
      <c r="D24" s="4"/>
      <c r="E24" s="5"/>
      <c r="F24" s="42"/>
    </row>
    <row r="25" spans="1:6" x14ac:dyDescent="0.25">
      <c r="A25" s="43" t="s">
        <v>100</v>
      </c>
      <c r="B25" s="11"/>
      <c r="C25" s="11"/>
      <c r="D25" s="4"/>
      <c r="E25" s="15" t="s">
        <v>65</v>
      </c>
      <c r="F25" s="62" t="s">
        <v>65</v>
      </c>
    </row>
    <row r="26" spans="1:6" x14ac:dyDescent="0.25">
      <c r="A26" s="41"/>
      <c r="B26" s="11"/>
      <c r="C26" s="11"/>
      <c r="D26" s="4"/>
      <c r="E26" s="5"/>
      <c r="F26" s="42"/>
    </row>
    <row r="27" spans="1:6" x14ac:dyDescent="0.25">
      <c r="A27" s="43" t="s">
        <v>108</v>
      </c>
      <c r="B27" s="11"/>
      <c r="C27" s="11"/>
      <c r="D27" s="4"/>
      <c r="E27" s="5"/>
      <c r="F27" s="42"/>
    </row>
    <row r="28" spans="1:6" x14ac:dyDescent="0.25">
      <c r="A28" s="43" t="s">
        <v>100</v>
      </c>
      <c r="B28" s="11"/>
      <c r="C28" s="11"/>
      <c r="D28" s="4"/>
      <c r="E28" s="15" t="s">
        <v>65</v>
      </c>
      <c r="F28" s="62" t="s">
        <v>65</v>
      </c>
    </row>
    <row r="29" spans="1:6" x14ac:dyDescent="0.25">
      <c r="A29" s="41"/>
      <c r="B29" s="11"/>
      <c r="C29" s="11"/>
      <c r="D29" s="4"/>
      <c r="E29" s="5"/>
      <c r="F29" s="42"/>
    </row>
    <row r="30" spans="1:6" x14ac:dyDescent="0.25">
      <c r="A30" s="46" t="s">
        <v>109</v>
      </c>
      <c r="B30" s="47"/>
      <c r="C30" s="47"/>
      <c r="D30" s="48"/>
      <c r="E30" s="14">
        <v>2438.79</v>
      </c>
      <c r="F30" s="45">
        <v>0.9728</v>
      </c>
    </row>
    <row r="31" spans="1:6" x14ac:dyDescent="0.25">
      <c r="A31" s="41"/>
      <c r="B31" s="11"/>
      <c r="C31" s="11"/>
      <c r="D31" s="4"/>
      <c r="E31" s="5"/>
      <c r="F31" s="42"/>
    </row>
    <row r="32" spans="1:6" x14ac:dyDescent="0.25">
      <c r="A32" s="41"/>
      <c r="B32" s="11"/>
      <c r="C32" s="11"/>
      <c r="D32" s="4"/>
      <c r="E32" s="5"/>
      <c r="F32" s="42"/>
    </row>
    <row r="33" spans="1:6" x14ac:dyDescent="0.25">
      <c r="A33" s="43" t="s">
        <v>110</v>
      </c>
      <c r="B33" s="11"/>
      <c r="C33" s="11"/>
      <c r="D33" s="4"/>
      <c r="E33" s="5"/>
      <c r="F33" s="42"/>
    </row>
    <row r="34" spans="1:6" x14ac:dyDescent="0.25">
      <c r="A34" s="41" t="s">
        <v>111</v>
      </c>
      <c r="B34" s="11"/>
      <c r="C34" s="11"/>
      <c r="D34" s="4"/>
      <c r="E34" s="5">
        <v>13.99</v>
      </c>
      <c r="F34" s="42">
        <v>5.5999999999999999E-3</v>
      </c>
    </row>
    <row r="35" spans="1:6" x14ac:dyDescent="0.25">
      <c r="A35" s="43" t="s">
        <v>100</v>
      </c>
      <c r="B35" s="12"/>
      <c r="C35" s="12"/>
      <c r="D35" s="6"/>
      <c r="E35" s="14">
        <v>13.99</v>
      </c>
      <c r="F35" s="45">
        <v>5.5999999999999999E-3</v>
      </c>
    </row>
    <row r="36" spans="1:6" x14ac:dyDescent="0.25">
      <c r="A36" s="41"/>
      <c r="B36" s="11"/>
      <c r="C36" s="11"/>
      <c r="D36" s="4"/>
      <c r="E36" s="5"/>
      <c r="F36" s="42"/>
    </row>
    <row r="37" spans="1:6" x14ac:dyDescent="0.25">
      <c r="A37" s="68" t="s">
        <v>109</v>
      </c>
      <c r="B37" s="47"/>
      <c r="C37" s="47"/>
      <c r="D37" s="48"/>
      <c r="E37" s="14">
        <v>13.99</v>
      </c>
      <c r="F37" s="45">
        <v>5.5999999999999999E-3</v>
      </c>
    </row>
    <row r="38" spans="1:6" x14ac:dyDescent="0.25">
      <c r="A38" s="41" t="s">
        <v>112</v>
      </c>
      <c r="B38" s="11"/>
      <c r="C38" s="11"/>
      <c r="D38" s="4"/>
      <c r="E38" s="5">
        <v>54.1</v>
      </c>
      <c r="F38" s="42">
        <v>2.1600000000000001E-2</v>
      </c>
    </row>
    <row r="39" spans="1:6" x14ac:dyDescent="0.25">
      <c r="A39" s="50" t="s">
        <v>113</v>
      </c>
      <c r="B39" s="13"/>
      <c r="C39" s="13"/>
      <c r="D39" s="8"/>
      <c r="E39" s="9">
        <v>2506.88</v>
      </c>
      <c r="F39" s="51">
        <v>1</v>
      </c>
    </row>
    <row r="40" spans="1:6" x14ac:dyDescent="0.25">
      <c r="A40" s="23"/>
      <c r="B40" s="32"/>
      <c r="C40" s="32"/>
      <c r="D40" s="32"/>
      <c r="E40" s="32"/>
      <c r="F40" s="33"/>
    </row>
    <row r="41" spans="1:6" x14ac:dyDescent="0.25">
      <c r="A41" s="52" t="s">
        <v>115</v>
      </c>
      <c r="B41" s="32"/>
      <c r="C41" s="32"/>
      <c r="D41" s="32"/>
      <c r="E41" s="32"/>
      <c r="F41" s="33"/>
    </row>
    <row r="42" spans="1:6" x14ac:dyDescent="0.25">
      <c r="A42" s="23"/>
      <c r="B42" s="32"/>
      <c r="C42" s="32"/>
      <c r="D42" s="32"/>
      <c r="E42" s="32"/>
      <c r="F42" s="33"/>
    </row>
    <row r="43" spans="1:6" x14ac:dyDescent="0.25">
      <c r="A43" s="23"/>
      <c r="B43" s="32"/>
      <c r="C43" s="32"/>
      <c r="D43" s="32"/>
      <c r="E43" s="32"/>
      <c r="F43" s="33"/>
    </row>
    <row r="44" spans="1:6" x14ac:dyDescent="0.25">
      <c r="A44" s="52" t="s">
        <v>1016</v>
      </c>
      <c r="B44" s="32"/>
      <c r="C44" s="32"/>
      <c r="D44" s="32"/>
      <c r="E44" s="32"/>
      <c r="F44" s="33"/>
    </row>
    <row r="45" spans="1:6" x14ac:dyDescent="0.25">
      <c r="A45" s="22" t="s">
        <v>1017</v>
      </c>
      <c r="B45" s="53" t="s">
        <v>65</v>
      </c>
      <c r="C45" s="54"/>
      <c r="D45" s="54"/>
      <c r="E45" s="32"/>
      <c r="F45" s="33"/>
    </row>
    <row r="46" spans="1:6" x14ac:dyDescent="0.25">
      <c r="A46" s="27" t="s">
        <v>1018</v>
      </c>
      <c r="B46" s="54"/>
      <c r="C46" s="54"/>
      <c r="D46" s="54"/>
      <c r="E46" s="32"/>
      <c r="F46" s="33"/>
    </row>
    <row r="47" spans="1:6" x14ac:dyDescent="0.25">
      <c r="A47" s="27" t="s">
        <v>1019</v>
      </c>
      <c r="B47" s="54" t="s">
        <v>1020</v>
      </c>
      <c r="C47" s="54" t="s">
        <v>1020</v>
      </c>
      <c r="D47" s="54"/>
      <c r="E47" s="32"/>
      <c r="F47" s="33"/>
    </row>
    <row r="48" spans="1:6" x14ac:dyDescent="0.25">
      <c r="A48" s="27"/>
      <c r="B48" s="55">
        <v>43616</v>
      </c>
      <c r="C48" s="55">
        <v>43644</v>
      </c>
      <c r="D48" s="54"/>
      <c r="E48" s="32"/>
      <c r="F48" s="33"/>
    </row>
    <row r="49" spans="1:6" x14ac:dyDescent="0.25">
      <c r="A49" s="27" t="s">
        <v>1024</v>
      </c>
      <c r="B49" s="54">
        <v>11.7469</v>
      </c>
      <c r="C49" s="54">
        <v>11.092599999999999</v>
      </c>
      <c r="D49" s="54"/>
      <c r="E49" s="32"/>
      <c r="F49" s="33"/>
    </row>
    <row r="50" spans="1:6" x14ac:dyDescent="0.25">
      <c r="A50" s="27" t="s">
        <v>1025</v>
      </c>
      <c r="B50" s="54">
        <v>11.747299999999999</v>
      </c>
      <c r="C50" s="54">
        <v>11.0929</v>
      </c>
      <c r="D50" s="54"/>
      <c r="E50" s="32"/>
      <c r="F50" s="33"/>
    </row>
    <row r="51" spans="1:6" x14ac:dyDescent="0.25">
      <c r="A51" s="27" t="s">
        <v>1043</v>
      </c>
      <c r="B51" s="54">
        <v>11.645300000000001</v>
      </c>
      <c r="C51" s="54">
        <v>10.9932</v>
      </c>
      <c r="D51" s="54"/>
      <c r="E51" s="32"/>
      <c r="F51" s="33"/>
    </row>
    <row r="52" spans="1:6" x14ac:dyDescent="0.25">
      <c r="A52" s="27" t="s">
        <v>1045</v>
      </c>
      <c r="B52" s="54">
        <v>11.6455</v>
      </c>
      <c r="C52" s="54">
        <v>10.993499999999999</v>
      </c>
      <c r="D52" s="54"/>
      <c r="E52" s="32"/>
      <c r="F52" s="33"/>
    </row>
    <row r="53" spans="1:6" x14ac:dyDescent="0.25">
      <c r="A53" s="27"/>
      <c r="B53" s="54"/>
      <c r="C53" s="54"/>
      <c r="D53" s="54"/>
      <c r="E53" s="32"/>
      <c r="F53" s="33"/>
    </row>
    <row r="54" spans="1:6" x14ac:dyDescent="0.25">
      <c r="A54" s="27" t="s">
        <v>1035</v>
      </c>
      <c r="B54" s="53" t="s">
        <v>65</v>
      </c>
      <c r="C54" s="54"/>
      <c r="D54" s="54"/>
      <c r="E54" s="32"/>
      <c r="F54" s="33"/>
    </row>
    <row r="55" spans="1:6" x14ac:dyDescent="0.25">
      <c r="A55" s="27" t="s">
        <v>1036</v>
      </c>
      <c r="B55" s="53" t="s">
        <v>65</v>
      </c>
      <c r="C55" s="54"/>
      <c r="D55" s="54"/>
      <c r="E55" s="32"/>
      <c r="F55" s="33"/>
    </row>
    <row r="56" spans="1:6" ht="17.45" customHeight="1" x14ac:dyDescent="0.25">
      <c r="A56" s="22" t="s">
        <v>1037</v>
      </c>
      <c r="B56" s="53" t="s">
        <v>65</v>
      </c>
      <c r="C56" s="54"/>
      <c r="D56" s="54"/>
      <c r="E56" s="32"/>
      <c r="F56" s="33"/>
    </row>
    <row r="57" spans="1:6" x14ac:dyDescent="0.25">
      <c r="A57" s="22" t="s">
        <v>1038</v>
      </c>
      <c r="B57" s="53" t="s">
        <v>65</v>
      </c>
      <c r="C57" s="54"/>
      <c r="D57" s="54"/>
      <c r="E57" s="32"/>
      <c r="F57" s="33"/>
    </row>
    <row r="58" spans="1:6" x14ac:dyDescent="0.25">
      <c r="A58" s="27" t="s">
        <v>1039</v>
      </c>
      <c r="B58" s="56">
        <v>0.65250399999999997</v>
      </c>
      <c r="C58" s="54"/>
      <c r="D58" s="54"/>
      <c r="E58" s="32"/>
      <c r="F58" s="33"/>
    </row>
    <row r="59" spans="1:6" ht="30" x14ac:dyDescent="0.25">
      <c r="A59" s="22" t="s">
        <v>1106</v>
      </c>
      <c r="B59" s="53" t="s">
        <v>65</v>
      </c>
      <c r="C59" s="54"/>
      <c r="D59" s="54"/>
      <c r="E59" s="32"/>
      <c r="F59" s="33"/>
    </row>
    <row r="60" spans="1:6" ht="30.75" thickBot="1" x14ac:dyDescent="0.3">
      <c r="A60" s="21" t="s">
        <v>1107</v>
      </c>
      <c r="B60" s="69" t="s">
        <v>65</v>
      </c>
      <c r="C60" s="61"/>
      <c r="D60" s="61"/>
      <c r="E60" s="58"/>
      <c r="F60" s="59"/>
    </row>
    <row r="61" spans="1:6" x14ac:dyDescent="0.25">
      <c r="A61" s="25"/>
      <c r="B61" s="25"/>
      <c r="C61" s="25"/>
      <c r="D61" s="25"/>
    </row>
    <row r="62" spans="1:6" x14ac:dyDescent="0.25">
      <c r="A62" s="25"/>
      <c r="B62" s="25"/>
      <c r="C62" s="25"/>
      <c r="D62" s="25"/>
    </row>
    <row r="63" spans="1:6" x14ac:dyDescent="0.25">
      <c r="A63" s="25"/>
      <c r="B63" s="25"/>
      <c r="C63" s="25"/>
      <c r="D63" s="25"/>
    </row>
    <row r="64" spans="1:6" x14ac:dyDescent="0.25">
      <c r="A64" s="25"/>
      <c r="B64" s="25"/>
      <c r="C64" s="25"/>
      <c r="D64" s="25"/>
    </row>
    <row r="65" spans="1:4" x14ac:dyDescent="0.25">
      <c r="A65" s="25"/>
      <c r="B65" s="25"/>
      <c r="C65" s="25"/>
      <c r="D65" s="25"/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showGridLines="0" workbookViewId="0">
      <pane ySplit="4" topLeftCell="A5" activePane="bottomLeft" state="frozen"/>
      <selection activeCell="H1" sqref="H1"/>
      <selection pane="bottomLeft" activeCell="A5" sqref="A5"/>
    </sheetView>
  </sheetViews>
  <sheetFormatPr defaultRowHeight="15" x14ac:dyDescent="0.25"/>
  <cols>
    <col min="1" max="1" width="73.85546875" customWidth="1"/>
    <col min="2" max="2" width="15.85546875" customWidth="1"/>
    <col min="3" max="3" width="26.85546875" customWidth="1"/>
    <col min="4" max="4" width="15.42578125" customWidth="1"/>
    <col min="5" max="5" width="16.5703125" customWidth="1"/>
    <col min="6" max="6" width="15.42578125" customWidth="1"/>
    <col min="12" max="12" width="66.42578125" bestFit="1" customWidth="1"/>
    <col min="13" max="13" width="10" bestFit="1" customWidth="1"/>
    <col min="14" max="14" width="9.85546875" bestFit="1" customWidth="1"/>
    <col min="15" max="15" width="14.42578125" bestFit="1" customWidth="1"/>
    <col min="16" max="16" width="11.5703125" bestFit="1" customWidth="1"/>
  </cols>
  <sheetData>
    <row r="1" spans="1:8" ht="36.75" customHeight="1" x14ac:dyDescent="0.25">
      <c r="A1" s="86" t="s">
        <v>48</v>
      </c>
      <c r="B1" s="87"/>
      <c r="C1" s="87"/>
      <c r="D1" s="87"/>
      <c r="E1" s="87"/>
      <c r="F1" s="88"/>
      <c r="H1" s="20" t="str">
        <f>HYPERLINK("[Portfolio Monthly 30062019.xlsx]Index!A1","Index")</f>
        <v>Index</v>
      </c>
    </row>
    <row r="2" spans="1:8" ht="19.5" customHeight="1" x14ac:dyDescent="0.25">
      <c r="A2" s="89" t="s">
        <v>49</v>
      </c>
      <c r="B2" s="90"/>
      <c r="C2" s="90"/>
      <c r="D2" s="90"/>
      <c r="E2" s="90"/>
      <c r="F2" s="91"/>
    </row>
    <row r="3" spans="1:8" x14ac:dyDescent="0.25">
      <c r="A3" s="23"/>
      <c r="B3" s="32"/>
      <c r="C3" s="32"/>
      <c r="D3" s="32"/>
      <c r="E3" s="32"/>
      <c r="F3" s="33"/>
    </row>
    <row r="4" spans="1:8" ht="48" customHeight="1" x14ac:dyDescent="0.25">
      <c r="A4" s="34" t="s">
        <v>0</v>
      </c>
      <c r="B4" s="35" t="s">
        <v>1</v>
      </c>
      <c r="C4" s="35" t="s">
        <v>5</v>
      </c>
      <c r="D4" s="36" t="s">
        <v>2</v>
      </c>
      <c r="E4" s="37" t="s">
        <v>4</v>
      </c>
      <c r="F4" s="38" t="s">
        <v>3</v>
      </c>
    </row>
    <row r="5" spans="1:8" x14ac:dyDescent="0.25">
      <c r="A5" s="39"/>
      <c r="B5" s="10"/>
      <c r="C5" s="10"/>
      <c r="D5" s="2"/>
      <c r="E5" s="3"/>
      <c r="F5" s="40"/>
    </row>
    <row r="6" spans="1:8" x14ac:dyDescent="0.25">
      <c r="A6" s="41"/>
      <c r="B6" s="11"/>
      <c r="C6" s="11"/>
      <c r="D6" s="4"/>
      <c r="E6" s="5"/>
      <c r="F6" s="42"/>
    </row>
    <row r="7" spans="1:8" x14ac:dyDescent="0.25">
      <c r="A7" s="43" t="s">
        <v>64</v>
      </c>
      <c r="B7" s="11"/>
      <c r="C7" s="11"/>
      <c r="D7" s="4"/>
      <c r="E7" s="5" t="s">
        <v>65</v>
      </c>
      <c r="F7" s="42" t="s">
        <v>65</v>
      </c>
    </row>
    <row r="8" spans="1:8" x14ac:dyDescent="0.25">
      <c r="A8" s="41"/>
      <c r="B8" s="11"/>
      <c r="C8" s="11"/>
      <c r="D8" s="4"/>
      <c r="E8" s="5"/>
      <c r="F8" s="42"/>
    </row>
    <row r="9" spans="1:8" x14ac:dyDescent="0.25">
      <c r="A9" s="43" t="s">
        <v>66</v>
      </c>
      <c r="B9" s="11"/>
      <c r="C9" s="11"/>
      <c r="D9" s="4"/>
      <c r="E9" s="5"/>
      <c r="F9" s="42"/>
    </row>
    <row r="10" spans="1:8" x14ac:dyDescent="0.25">
      <c r="A10" s="43" t="s">
        <v>67</v>
      </c>
      <c r="B10" s="11"/>
      <c r="C10" s="11"/>
      <c r="D10" s="4"/>
      <c r="E10" s="5"/>
      <c r="F10" s="42"/>
    </row>
    <row r="11" spans="1:8" x14ac:dyDescent="0.25">
      <c r="A11" s="41" t="s">
        <v>899</v>
      </c>
      <c r="B11" s="11" t="s">
        <v>900</v>
      </c>
      <c r="C11" s="11" t="s">
        <v>76</v>
      </c>
      <c r="D11" s="4">
        <v>220000</v>
      </c>
      <c r="E11" s="5">
        <v>238.2</v>
      </c>
      <c r="F11" s="42">
        <v>0.1036</v>
      </c>
    </row>
    <row r="12" spans="1:8" x14ac:dyDescent="0.25">
      <c r="A12" s="41" t="s">
        <v>901</v>
      </c>
      <c r="B12" s="11" t="s">
        <v>902</v>
      </c>
      <c r="C12" s="11" t="s">
        <v>90</v>
      </c>
      <c r="D12" s="4">
        <v>220000</v>
      </c>
      <c r="E12" s="5">
        <v>220.42</v>
      </c>
      <c r="F12" s="42">
        <v>9.5899999999999999E-2</v>
      </c>
    </row>
    <row r="13" spans="1:8" x14ac:dyDescent="0.25">
      <c r="A13" s="41" t="s">
        <v>95</v>
      </c>
      <c r="B13" s="11" t="s">
        <v>96</v>
      </c>
      <c r="C13" s="11" t="s">
        <v>85</v>
      </c>
      <c r="D13" s="4">
        <v>220000</v>
      </c>
      <c r="E13" s="5">
        <v>219.09</v>
      </c>
      <c r="F13" s="42">
        <v>9.5299999999999996E-2</v>
      </c>
    </row>
    <row r="14" spans="1:8" x14ac:dyDescent="0.25">
      <c r="A14" s="41" t="s">
        <v>903</v>
      </c>
      <c r="B14" s="11" t="s">
        <v>904</v>
      </c>
      <c r="C14" s="11" t="s">
        <v>90</v>
      </c>
      <c r="D14" s="4">
        <v>200000</v>
      </c>
      <c r="E14" s="5">
        <v>203.35</v>
      </c>
      <c r="F14" s="42">
        <v>8.8499999999999995E-2</v>
      </c>
    </row>
    <row r="15" spans="1:8" x14ac:dyDescent="0.25">
      <c r="A15" s="41" t="s">
        <v>905</v>
      </c>
      <c r="B15" s="11" t="s">
        <v>906</v>
      </c>
      <c r="C15" s="11" t="s">
        <v>76</v>
      </c>
      <c r="D15" s="4">
        <v>200000</v>
      </c>
      <c r="E15" s="5">
        <v>200.85</v>
      </c>
      <c r="F15" s="42">
        <v>8.7400000000000005E-2</v>
      </c>
    </row>
    <row r="16" spans="1:8" x14ac:dyDescent="0.25">
      <c r="A16" s="41" t="s">
        <v>907</v>
      </c>
      <c r="B16" s="11" t="s">
        <v>908</v>
      </c>
      <c r="C16" s="11" t="s">
        <v>76</v>
      </c>
      <c r="D16" s="4">
        <v>200000</v>
      </c>
      <c r="E16" s="5">
        <v>200.08</v>
      </c>
      <c r="F16" s="42">
        <v>8.6999999999999994E-2</v>
      </c>
    </row>
    <row r="17" spans="1:6" x14ac:dyDescent="0.25">
      <c r="A17" s="41" t="s">
        <v>909</v>
      </c>
      <c r="B17" s="11" t="s">
        <v>910</v>
      </c>
      <c r="C17" s="11" t="s">
        <v>90</v>
      </c>
      <c r="D17" s="4">
        <v>200000</v>
      </c>
      <c r="E17" s="5">
        <v>198.54</v>
      </c>
      <c r="F17" s="42">
        <v>8.6400000000000005E-2</v>
      </c>
    </row>
    <row r="18" spans="1:6" x14ac:dyDescent="0.25">
      <c r="A18" s="41" t="s">
        <v>143</v>
      </c>
      <c r="B18" s="11" t="s">
        <v>144</v>
      </c>
      <c r="C18" s="11" t="s">
        <v>76</v>
      </c>
      <c r="D18" s="4">
        <v>190000</v>
      </c>
      <c r="E18" s="5">
        <v>195.81</v>
      </c>
      <c r="F18" s="42">
        <v>8.5199999999999998E-2</v>
      </c>
    </row>
    <row r="19" spans="1:6" x14ac:dyDescent="0.25">
      <c r="A19" s="41" t="s">
        <v>911</v>
      </c>
      <c r="B19" s="11" t="s">
        <v>912</v>
      </c>
      <c r="C19" s="11" t="s">
        <v>76</v>
      </c>
      <c r="D19" s="4">
        <v>140000</v>
      </c>
      <c r="E19" s="5">
        <v>138.87</v>
      </c>
      <c r="F19" s="42">
        <v>6.0400000000000002E-2</v>
      </c>
    </row>
    <row r="20" spans="1:6" x14ac:dyDescent="0.25">
      <c r="A20" s="41" t="s">
        <v>141</v>
      </c>
      <c r="B20" s="11" t="s">
        <v>142</v>
      </c>
      <c r="C20" s="11" t="s">
        <v>76</v>
      </c>
      <c r="D20" s="4">
        <v>50000</v>
      </c>
      <c r="E20" s="5">
        <v>50.23</v>
      </c>
      <c r="F20" s="42">
        <v>2.1899999999999999E-2</v>
      </c>
    </row>
    <row r="21" spans="1:6" x14ac:dyDescent="0.25">
      <c r="A21" s="41" t="s">
        <v>128</v>
      </c>
      <c r="B21" s="11" t="s">
        <v>129</v>
      </c>
      <c r="C21" s="11" t="s">
        <v>130</v>
      </c>
      <c r="D21" s="4">
        <v>200000</v>
      </c>
      <c r="E21" s="5">
        <v>50</v>
      </c>
      <c r="F21" s="42">
        <v>2.18E-2</v>
      </c>
    </row>
    <row r="22" spans="1:6" x14ac:dyDescent="0.25">
      <c r="A22" s="41" t="s">
        <v>913</v>
      </c>
      <c r="B22" s="11" t="s">
        <v>914</v>
      </c>
      <c r="C22" s="11" t="s">
        <v>76</v>
      </c>
      <c r="D22" s="4">
        <v>20000</v>
      </c>
      <c r="E22" s="5">
        <v>17.3</v>
      </c>
      <c r="F22" s="42">
        <v>7.4999999999999997E-3</v>
      </c>
    </row>
    <row r="23" spans="1:6" x14ac:dyDescent="0.25">
      <c r="A23" s="43" t="s">
        <v>100</v>
      </c>
      <c r="B23" s="12"/>
      <c r="C23" s="12"/>
      <c r="D23" s="6"/>
      <c r="E23" s="14">
        <v>1932.74</v>
      </c>
      <c r="F23" s="45">
        <v>0.84089999999999998</v>
      </c>
    </row>
    <row r="24" spans="1:6" x14ac:dyDescent="0.25">
      <c r="A24" s="41"/>
      <c r="B24" s="11"/>
      <c r="C24" s="11"/>
      <c r="D24" s="4"/>
      <c r="E24" s="5"/>
      <c r="F24" s="42"/>
    </row>
    <row r="25" spans="1:6" x14ac:dyDescent="0.25">
      <c r="A25" s="43" t="s">
        <v>104</v>
      </c>
      <c r="B25" s="12"/>
      <c r="C25" s="12"/>
      <c r="D25" s="6"/>
      <c r="E25" s="7"/>
      <c r="F25" s="44"/>
    </row>
    <row r="26" spans="1:6" x14ac:dyDescent="0.25">
      <c r="A26" s="41" t="s">
        <v>915</v>
      </c>
      <c r="B26" s="11" t="s">
        <v>916</v>
      </c>
      <c r="C26" s="11" t="s">
        <v>76</v>
      </c>
      <c r="D26" s="4">
        <v>220000</v>
      </c>
      <c r="E26" s="5">
        <v>218.1</v>
      </c>
      <c r="F26" s="42">
        <v>9.4899999999999998E-2</v>
      </c>
    </row>
    <row r="27" spans="1:6" x14ac:dyDescent="0.25">
      <c r="A27" s="43" t="s">
        <v>100</v>
      </c>
      <c r="B27" s="12"/>
      <c r="C27" s="12"/>
      <c r="D27" s="6"/>
      <c r="E27" s="14">
        <v>218.1</v>
      </c>
      <c r="F27" s="45">
        <v>9.4899999999999998E-2</v>
      </c>
    </row>
    <row r="28" spans="1:6" x14ac:dyDescent="0.25">
      <c r="A28" s="43" t="s">
        <v>108</v>
      </c>
      <c r="B28" s="11"/>
      <c r="C28" s="11"/>
      <c r="D28" s="4"/>
      <c r="E28" s="5"/>
      <c r="F28" s="42"/>
    </row>
    <row r="29" spans="1:6" x14ac:dyDescent="0.25">
      <c r="A29" s="43" t="s">
        <v>100</v>
      </c>
      <c r="B29" s="11"/>
      <c r="C29" s="11"/>
      <c r="D29" s="4"/>
      <c r="E29" s="15" t="s">
        <v>65</v>
      </c>
      <c r="F29" s="62" t="s">
        <v>65</v>
      </c>
    </row>
    <row r="30" spans="1:6" x14ac:dyDescent="0.25">
      <c r="A30" s="41"/>
      <c r="B30" s="11"/>
      <c r="C30" s="11"/>
      <c r="D30" s="4"/>
      <c r="E30" s="5"/>
      <c r="F30" s="42"/>
    </row>
    <row r="31" spans="1:6" x14ac:dyDescent="0.25">
      <c r="A31" s="46" t="s">
        <v>109</v>
      </c>
      <c r="B31" s="47"/>
      <c r="C31" s="47"/>
      <c r="D31" s="48"/>
      <c r="E31" s="14">
        <v>2150.84</v>
      </c>
      <c r="F31" s="45">
        <v>0.93579999999999997</v>
      </c>
    </row>
    <row r="32" spans="1:6" x14ac:dyDescent="0.25">
      <c r="A32" s="41"/>
      <c r="B32" s="11"/>
      <c r="C32" s="11"/>
      <c r="D32" s="4"/>
      <c r="E32" s="5"/>
      <c r="F32" s="42"/>
    </row>
    <row r="33" spans="1:6" x14ac:dyDescent="0.25">
      <c r="A33" s="41"/>
      <c r="B33" s="11"/>
      <c r="C33" s="11"/>
      <c r="D33" s="4"/>
      <c r="E33" s="5"/>
      <c r="F33" s="42"/>
    </row>
    <row r="34" spans="1:6" x14ac:dyDescent="0.25">
      <c r="A34" s="43" t="s">
        <v>110</v>
      </c>
      <c r="B34" s="11"/>
      <c r="C34" s="11"/>
      <c r="D34" s="4"/>
      <c r="E34" s="5"/>
      <c r="F34" s="42"/>
    </row>
    <row r="35" spans="1:6" x14ac:dyDescent="0.25">
      <c r="A35" s="41" t="s">
        <v>111</v>
      </c>
      <c r="B35" s="11"/>
      <c r="C35" s="11"/>
      <c r="D35" s="4"/>
      <c r="E35" s="5">
        <v>64.97</v>
      </c>
      <c r="F35" s="42">
        <v>2.8299999999999999E-2</v>
      </c>
    </row>
    <row r="36" spans="1:6" x14ac:dyDescent="0.25">
      <c r="A36" s="43" t="s">
        <v>100</v>
      </c>
      <c r="B36" s="12"/>
      <c r="C36" s="12"/>
      <c r="D36" s="6"/>
      <c r="E36" s="14">
        <v>64.97</v>
      </c>
      <c r="F36" s="45">
        <v>2.8299999999999999E-2</v>
      </c>
    </row>
    <row r="37" spans="1:6" x14ac:dyDescent="0.25">
      <c r="A37" s="41"/>
      <c r="B37" s="11"/>
      <c r="C37" s="11"/>
      <c r="D37" s="4"/>
      <c r="E37" s="5"/>
      <c r="F37" s="42"/>
    </row>
    <row r="38" spans="1:6" x14ac:dyDescent="0.25">
      <c r="A38" s="43" t="s">
        <v>109</v>
      </c>
      <c r="B38" s="79"/>
      <c r="C38" s="79"/>
      <c r="D38" s="80"/>
      <c r="E38" s="81">
        <v>64.97</v>
      </c>
      <c r="F38" s="82">
        <v>2.8299999999999999E-2</v>
      </c>
    </row>
    <row r="39" spans="1:6" x14ac:dyDescent="0.25">
      <c r="A39" s="41" t="s">
        <v>112</v>
      </c>
      <c r="B39" s="11"/>
      <c r="C39" s="11"/>
      <c r="D39" s="4"/>
      <c r="E39" s="5">
        <v>82.63</v>
      </c>
      <c r="F39" s="42">
        <v>3.5900000000000001E-2</v>
      </c>
    </row>
    <row r="40" spans="1:6" x14ac:dyDescent="0.25">
      <c r="A40" s="50" t="s">
        <v>113</v>
      </c>
      <c r="B40" s="13"/>
      <c r="C40" s="13"/>
      <c r="D40" s="8"/>
      <c r="E40" s="9">
        <v>2298.44</v>
      </c>
      <c r="F40" s="51">
        <v>1</v>
      </c>
    </row>
    <row r="41" spans="1:6" x14ac:dyDescent="0.25">
      <c r="A41" s="23"/>
      <c r="B41" s="32"/>
      <c r="C41" s="32"/>
      <c r="D41" s="32"/>
      <c r="E41" s="32"/>
      <c r="F41" s="33"/>
    </row>
    <row r="42" spans="1:6" x14ac:dyDescent="0.25">
      <c r="A42" s="52" t="s">
        <v>114</v>
      </c>
      <c r="B42" s="32"/>
      <c r="C42" s="32"/>
      <c r="D42" s="32"/>
      <c r="E42" s="32"/>
      <c r="F42" s="33"/>
    </row>
    <row r="43" spans="1:6" x14ac:dyDescent="0.25">
      <c r="A43" s="52" t="s">
        <v>115</v>
      </c>
      <c r="B43" s="32"/>
      <c r="C43" s="32"/>
      <c r="D43" s="32"/>
      <c r="E43" s="32"/>
      <c r="F43" s="33"/>
    </row>
    <row r="44" spans="1:6" x14ac:dyDescent="0.25">
      <c r="A44" s="23"/>
      <c r="B44" s="32"/>
      <c r="C44" s="32"/>
      <c r="D44" s="32"/>
      <c r="E44" s="32"/>
      <c r="F44" s="33"/>
    </row>
    <row r="45" spans="1:6" x14ac:dyDescent="0.25">
      <c r="A45" s="23"/>
      <c r="B45" s="32"/>
      <c r="C45" s="32"/>
      <c r="D45" s="32"/>
      <c r="E45" s="32"/>
      <c r="F45" s="33"/>
    </row>
    <row r="46" spans="1:6" x14ac:dyDescent="0.25">
      <c r="A46" s="52" t="s">
        <v>1016</v>
      </c>
      <c r="B46" s="32"/>
      <c r="C46" s="32"/>
      <c r="D46" s="32"/>
      <c r="E46" s="32"/>
      <c r="F46" s="33"/>
    </row>
    <row r="47" spans="1:6" x14ac:dyDescent="0.25">
      <c r="A47" s="22" t="s">
        <v>1017</v>
      </c>
      <c r="B47" s="53" t="s">
        <v>65</v>
      </c>
      <c r="C47" s="54"/>
      <c r="D47" s="54"/>
      <c r="E47" s="32"/>
      <c r="F47" s="33"/>
    </row>
    <row r="48" spans="1:6" x14ac:dyDescent="0.25">
      <c r="A48" s="27" t="s">
        <v>1018</v>
      </c>
      <c r="B48" s="54"/>
      <c r="C48" s="54"/>
      <c r="D48" s="54"/>
      <c r="E48" s="32"/>
      <c r="F48" s="33"/>
    </row>
    <row r="49" spans="1:6" x14ac:dyDescent="0.25">
      <c r="A49" s="27" t="s">
        <v>1019</v>
      </c>
      <c r="B49" s="54" t="s">
        <v>1020</v>
      </c>
      <c r="C49" s="54" t="s">
        <v>1020</v>
      </c>
      <c r="D49" s="54"/>
      <c r="E49" s="32"/>
      <c r="F49" s="33"/>
    </row>
    <row r="50" spans="1:6" x14ac:dyDescent="0.25">
      <c r="A50" s="27"/>
      <c r="B50" s="55">
        <v>43616</v>
      </c>
      <c r="C50" s="55">
        <v>43644</v>
      </c>
      <c r="D50" s="54"/>
      <c r="E50" s="32"/>
      <c r="F50" s="33"/>
    </row>
    <row r="51" spans="1:6" x14ac:dyDescent="0.25">
      <c r="A51" s="27" t="s">
        <v>1024</v>
      </c>
      <c r="B51" s="54">
        <v>10.7254</v>
      </c>
      <c r="C51" s="54">
        <v>10.2445</v>
      </c>
      <c r="D51" s="54"/>
      <c r="E51" s="32"/>
      <c r="F51" s="33"/>
    </row>
    <row r="52" spans="1:6" x14ac:dyDescent="0.25">
      <c r="A52" s="27" t="s">
        <v>1025</v>
      </c>
      <c r="B52" s="54">
        <v>10.7258</v>
      </c>
      <c r="C52" s="54">
        <v>10.244899999999999</v>
      </c>
      <c r="D52" s="54"/>
      <c r="E52" s="32"/>
      <c r="F52" s="33"/>
    </row>
    <row r="53" spans="1:6" x14ac:dyDescent="0.25">
      <c r="A53" s="27" t="s">
        <v>1043</v>
      </c>
      <c r="B53" s="54">
        <v>10.696199999999999</v>
      </c>
      <c r="C53" s="54">
        <v>10.2142</v>
      </c>
      <c r="D53" s="54"/>
      <c r="E53" s="32"/>
      <c r="F53" s="33"/>
    </row>
    <row r="54" spans="1:6" x14ac:dyDescent="0.25">
      <c r="A54" s="27" t="s">
        <v>1045</v>
      </c>
      <c r="B54" s="54">
        <v>10.696199999999999</v>
      </c>
      <c r="C54" s="54">
        <v>10.2143</v>
      </c>
      <c r="D54" s="54"/>
      <c r="E54" s="32"/>
      <c r="F54" s="33"/>
    </row>
    <row r="55" spans="1:6" x14ac:dyDescent="0.25">
      <c r="A55" s="27"/>
      <c r="B55" s="54"/>
      <c r="C55" s="54"/>
      <c r="D55" s="54"/>
      <c r="E55" s="32"/>
      <c r="F55" s="33"/>
    </row>
    <row r="56" spans="1:6" x14ac:dyDescent="0.25">
      <c r="A56" s="27" t="s">
        <v>1035</v>
      </c>
      <c r="B56" s="53" t="s">
        <v>65</v>
      </c>
      <c r="C56" s="54"/>
      <c r="D56" s="54"/>
      <c r="E56" s="32"/>
      <c r="F56" s="33"/>
    </row>
    <row r="57" spans="1:6" x14ac:dyDescent="0.25">
      <c r="A57" s="27" t="s">
        <v>1036</v>
      </c>
      <c r="B57" s="53" t="s">
        <v>65</v>
      </c>
      <c r="C57" s="54"/>
      <c r="D57" s="54"/>
      <c r="E57" s="32"/>
      <c r="F57" s="33"/>
    </row>
    <row r="58" spans="1:6" ht="15.6" customHeight="1" x14ac:dyDescent="0.25">
      <c r="A58" s="22" t="s">
        <v>1037</v>
      </c>
      <c r="B58" s="53" t="s">
        <v>65</v>
      </c>
      <c r="C58" s="54"/>
      <c r="D58" s="54"/>
      <c r="E58" s="32"/>
      <c r="F58" s="33"/>
    </row>
    <row r="59" spans="1:6" x14ac:dyDescent="0.25">
      <c r="A59" s="22" t="s">
        <v>1038</v>
      </c>
      <c r="B59" s="53" t="s">
        <v>65</v>
      </c>
      <c r="C59" s="54"/>
      <c r="D59" s="54"/>
      <c r="E59" s="32"/>
      <c r="F59" s="33"/>
    </row>
    <row r="60" spans="1:6" x14ac:dyDescent="0.25">
      <c r="A60" s="27" t="s">
        <v>1039</v>
      </c>
      <c r="B60" s="56">
        <v>1.76484</v>
      </c>
      <c r="C60" s="54"/>
      <c r="D60" s="54"/>
      <c r="E60" s="32"/>
      <c r="F60" s="33"/>
    </row>
    <row r="61" spans="1:6" ht="30" x14ac:dyDescent="0.25">
      <c r="A61" s="22" t="s">
        <v>1106</v>
      </c>
      <c r="B61" s="53" t="s">
        <v>65</v>
      </c>
      <c r="C61" s="54"/>
      <c r="D61" s="54"/>
      <c r="E61" s="32"/>
      <c r="F61" s="33"/>
    </row>
    <row r="62" spans="1:6" ht="30.75" thickBot="1" x14ac:dyDescent="0.3">
      <c r="A62" s="21" t="s">
        <v>1107</v>
      </c>
      <c r="B62" s="69" t="s">
        <v>65</v>
      </c>
      <c r="C62" s="61"/>
      <c r="D62" s="61"/>
      <c r="E62" s="58"/>
      <c r="F62" s="59"/>
    </row>
    <row r="63" spans="1:6" x14ac:dyDescent="0.25">
      <c r="A63" s="25"/>
      <c r="B63" s="25"/>
      <c r="C63" s="25"/>
      <c r="D63" s="25"/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showGridLines="0" workbookViewId="0">
      <pane ySplit="4" topLeftCell="A5" activePane="bottomLeft" state="frozen"/>
      <selection activeCell="H1" sqref="H1"/>
      <selection pane="bottomLeft" activeCell="A5" sqref="A5"/>
    </sheetView>
  </sheetViews>
  <sheetFormatPr defaultRowHeight="15" x14ac:dyDescent="0.25"/>
  <cols>
    <col min="1" max="1" width="73.85546875" customWidth="1"/>
    <col min="2" max="2" width="15.85546875" customWidth="1"/>
    <col min="3" max="3" width="26.85546875" customWidth="1"/>
    <col min="4" max="4" width="15.42578125" customWidth="1"/>
    <col min="5" max="5" width="16.5703125" customWidth="1"/>
    <col min="6" max="6" width="15.42578125" customWidth="1"/>
    <col min="12" max="12" width="66.42578125" bestFit="1" customWidth="1"/>
    <col min="13" max="13" width="10" bestFit="1" customWidth="1"/>
    <col min="14" max="14" width="9.85546875" bestFit="1" customWidth="1"/>
    <col min="15" max="15" width="14.42578125" bestFit="1" customWidth="1"/>
    <col min="16" max="16" width="11.5703125" bestFit="1" customWidth="1"/>
  </cols>
  <sheetData>
    <row r="1" spans="1:8" ht="36.75" customHeight="1" x14ac:dyDescent="0.25">
      <c r="A1" s="86" t="s">
        <v>50</v>
      </c>
      <c r="B1" s="87"/>
      <c r="C1" s="87"/>
      <c r="D1" s="87"/>
      <c r="E1" s="87"/>
      <c r="F1" s="88"/>
      <c r="H1" s="20" t="str">
        <f>HYPERLINK("[Portfolio Monthly 30062019.xlsx]Index!A1","Index")</f>
        <v>Index</v>
      </c>
    </row>
    <row r="2" spans="1:8" ht="19.5" customHeight="1" x14ac:dyDescent="0.25">
      <c r="A2" s="89" t="s">
        <v>51</v>
      </c>
      <c r="B2" s="90"/>
      <c r="C2" s="90"/>
      <c r="D2" s="90"/>
      <c r="E2" s="90"/>
      <c r="F2" s="91"/>
    </row>
    <row r="3" spans="1:8" x14ac:dyDescent="0.25">
      <c r="A3" s="23"/>
      <c r="B3" s="32"/>
      <c r="C3" s="32"/>
      <c r="D3" s="32"/>
      <c r="E3" s="32"/>
      <c r="F3" s="33"/>
    </row>
    <row r="4" spans="1:8" ht="48" customHeight="1" x14ac:dyDescent="0.25">
      <c r="A4" s="34" t="s">
        <v>0</v>
      </c>
      <c r="B4" s="35" t="s">
        <v>1</v>
      </c>
      <c r="C4" s="35" t="s">
        <v>5</v>
      </c>
      <c r="D4" s="36" t="s">
        <v>2</v>
      </c>
      <c r="E4" s="37" t="s">
        <v>4</v>
      </c>
      <c r="F4" s="38" t="s">
        <v>3</v>
      </c>
    </row>
    <row r="5" spans="1:8" x14ac:dyDescent="0.25">
      <c r="A5" s="39"/>
      <c r="B5" s="10"/>
      <c r="C5" s="10"/>
      <c r="D5" s="2"/>
      <c r="E5" s="3"/>
      <c r="F5" s="40"/>
    </row>
    <row r="6" spans="1:8" x14ac:dyDescent="0.25">
      <c r="A6" s="41"/>
      <c r="B6" s="11"/>
      <c r="C6" s="11"/>
      <c r="D6" s="4"/>
      <c r="E6" s="5"/>
      <c r="F6" s="42"/>
    </row>
    <row r="7" spans="1:8" x14ac:dyDescent="0.25">
      <c r="A7" s="43" t="s">
        <v>64</v>
      </c>
      <c r="B7" s="11"/>
      <c r="C7" s="11"/>
      <c r="D7" s="4"/>
      <c r="E7" s="5" t="s">
        <v>65</v>
      </c>
      <c r="F7" s="42" t="s">
        <v>65</v>
      </c>
    </row>
    <row r="8" spans="1:8" x14ac:dyDescent="0.25">
      <c r="A8" s="41"/>
      <c r="B8" s="11"/>
      <c r="C8" s="11"/>
      <c r="D8" s="4"/>
      <c r="E8" s="5"/>
      <c r="F8" s="42"/>
    </row>
    <row r="9" spans="1:8" x14ac:dyDescent="0.25">
      <c r="A9" s="43" t="s">
        <v>66</v>
      </c>
      <c r="B9" s="11"/>
      <c r="C9" s="11"/>
      <c r="D9" s="4"/>
      <c r="E9" s="5"/>
      <c r="F9" s="42"/>
    </row>
    <row r="10" spans="1:8" x14ac:dyDescent="0.25">
      <c r="A10" s="43" t="s">
        <v>67</v>
      </c>
      <c r="B10" s="11"/>
      <c r="C10" s="11"/>
      <c r="D10" s="4"/>
      <c r="E10" s="5"/>
      <c r="F10" s="42"/>
    </row>
    <row r="11" spans="1:8" x14ac:dyDescent="0.25">
      <c r="A11" s="41" t="s">
        <v>97</v>
      </c>
      <c r="B11" s="11" t="s">
        <v>98</v>
      </c>
      <c r="C11" s="11" t="s">
        <v>99</v>
      </c>
      <c r="D11" s="4">
        <v>790000</v>
      </c>
      <c r="E11" s="5">
        <v>807.34</v>
      </c>
      <c r="F11" s="42">
        <v>9.74E-2</v>
      </c>
    </row>
    <row r="12" spans="1:8" x14ac:dyDescent="0.25">
      <c r="A12" s="41" t="s">
        <v>139</v>
      </c>
      <c r="B12" s="11" t="s">
        <v>140</v>
      </c>
      <c r="C12" s="11" t="s">
        <v>70</v>
      </c>
      <c r="D12" s="4">
        <v>820000</v>
      </c>
      <c r="E12" s="5">
        <v>802.54</v>
      </c>
      <c r="F12" s="42">
        <v>9.6799999999999997E-2</v>
      </c>
    </row>
    <row r="13" spans="1:8" x14ac:dyDescent="0.25">
      <c r="A13" s="41" t="s">
        <v>917</v>
      </c>
      <c r="B13" s="11" t="s">
        <v>918</v>
      </c>
      <c r="C13" s="11" t="s">
        <v>76</v>
      </c>
      <c r="D13" s="4">
        <v>800000</v>
      </c>
      <c r="E13" s="5">
        <v>778.82</v>
      </c>
      <c r="F13" s="42">
        <v>9.4E-2</v>
      </c>
    </row>
    <row r="14" spans="1:8" x14ac:dyDescent="0.25">
      <c r="A14" s="41" t="s">
        <v>175</v>
      </c>
      <c r="B14" s="11" t="s">
        <v>176</v>
      </c>
      <c r="C14" s="11" t="s">
        <v>153</v>
      </c>
      <c r="D14" s="4">
        <v>800000</v>
      </c>
      <c r="E14" s="5">
        <v>772.3</v>
      </c>
      <c r="F14" s="42">
        <v>9.3200000000000005E-2</v>
      </c>
    </row>
    <row r="15" spans="1:8" x14ac:dyDescent="0.25">
      <c r="A15" s="41" t="s">
        <v>171</v>
      </c>
      <c r="B15" s="11" t="s">
        <v>172</v>
      </c>
      <c r="C15" s="11" t="s">
        <v>99</v>
      </c>
      <c r="D15" s="4">
        <v>790000</v>
      </c>
      <c r="E15" s="5">
        <v>766.8</v>
      </c>
      <c r="F15" s="42">
        <v>9.2499999999999999E-2</v>
      </c>
    </row>
    <row r="16" spans="1:8" x14ac:dyDescent="0.25">
      <c r="A16" s="41" t="s">
        <v>919</v>
      </c>
      <c r="B16" s="11" t="s">
        <v>920</v>
      </c>
      <c r="C16" s="11" t="s">
        <v>118</v>
      </c>
      <c r="D16" s="4">
        <v>700000</v>
      </c>
      <c r="E16" s="5">
        <v>749.42</v>
      </c>
      <c r="F16" s="42">
        <v>9.0399999999999994E-2</v>
      </c>
    </row>
    <row r="17" spans="1:7" x14ac:dyDescent="0.25">
      <c r="A17" s="41" t="s">
        <v>921</v>
      </c>
      <c r="B17" s="11" t="s">
        <v>922</v>
      </c>
      <c r="C17" s="11" t="s">
        <v>73</v>
      </c>
      <c r="D17" s="4">
        <v>500000</v>
      </c>
      <c r="E17" s="5">
        <v>745.95</v>
      </c>
      <c r="F17" s="42">
        <v>0.09</v>
      </c>
    </row>
    <row r="18" spans="1:7" x14ac:dyDescent="0.25">
      <c r="A18" s="41" t="s">
        <v>923</v>
      </c>
      <c r="B18" s="11" t="s">
        <v>924</v>
      </c>
      <c r="C18" s="11" t="s">
        <v>925</v>
      </c>
      <c r="D18" s="4">
        <v>500000</v>
      </c>
      <c r="E18" s="5">
        <v>531.99</v>
      </c>
      <c r="F18" s="42">
        <v>6.4199999999999993E-2</v>
      </c>
    </row>
    <row r="19" spans="1:7" x14ac:dyDescent="0.25">
      <c r="A19" s="41" t="s">
        <v>926</v>
      </c>
      <c r="B19" s="11" t="s">
        <v>927</v>
      </c>
      <c r="C19" s="11" t="s">
        <v>153</v>
      </c>
      <c r="D19" s="4">
        <v>500000</v>
      </c>
      <c r="E19" s="5">
        <v>508.72</v>
      </c>
      <c r="F19" s="42">
        <v>6.1400000000000003E-2</v>
      </c>
    </row>
    <row r="20" spans="1:7" x14ac:dyDescent="0.25">
      <c r="A20" s="41" t="s">
        <v>928</v>
      </c>
      <c r="B20" s="11" t="s">
        <v>929</v>
      </c>
      <c r="C20" s="11" t="s">
        <v>76</v>
      </c>
      <c r="D20" s="4">
        <v>500000</v>
      </c>
      <c r="E20" s="5">
        <v>505.17</v>
      </c>
      <c r="F20" s="42">
        <v>6.0900000000000003E-2</v>
      </c>
    </row>
    <row r="21" spans="1:7" x14ac:dyDescent="0.25">
      <c r="A21" s="41" t="s">
        <v>137</v>
      </c>
      <c r="B21" s="11" t="s">
        <v>138</v>
      </c>
      <c r="C21" s="11" t="s">
        <v>76</v>
      </c>
      <c r="D21" s="4">
        <v>320000</v>
      </c>
      <c r="E21" s="5">
        <v>319.16000000000003</v>
      </c>
      <c r="F21" s="42">
        <v>3.85E-2</v>
      </c>
    </row>
    <row r="22" spans="1:7" x14ac:dyDescent="0.25">
      <c r="A22" s="41" t="s">
        <v>930</v>
      </c>
      <c r="B22" s="11" t="s">
        <v>931</v>
      </c>
      <c r="C22" s="11" t="s">
        <v>118</v>
      </c>
      <c r="D22" s="4">
        <v>50000</v>
      </c>
      <c r="E22" s="5">
        <v>50.32</v>
      </c>
      <c r="F22" s="42">
        <v>6.1000000000000004E-3</v>
      </c>
    </row>
    <row r="23" spans="1:7" x14ac:dyDescent="0.25">
      <c r="A23" s="43" t="s">
        <v>100</v>
      </c>
      <c r="B23" s="12"/>
      <c r="C23" s="12"/>
      <c r="D23" s="6"/>
      <c r="E23" s="14">
        <v>7338.53</v>
      </c>
      <c r="F23" s="45">
        <v>0.88539999999999996</v>
      </c>
    </row>
    <row r="24" spans="1:7" x14ac:dyDescent="0.25">
      <c r="A24" s="41"/>
      <c r="B24" s="11"/>
      <c r="C24" s="11"/>
      <c r="D24" s="4"/>
      <c r="E24" s="5"/>
      <c r="F24" s="42"/>
    </row>
    <row r="25" spans="1:7" x14ac:dyDescent="0.25">
      <c r="A25" s="43" t="s">
        <v>104</v>
      </c>
      <c r="B25" s="12"/>
      <c r="C25" s="12"/>
      <c r="D25" s="6"/>
      <c r="E25" s="7"/>
      <c r="F25" s="44"/>
    </row>
    <row r="26" spans="1:7" x14ac:dyDescent="0.25">
      <c r="A26" s="41" t="s">
        <v>932</v>
      </c>
      <c r="B26" s="11" t="s">
        <v>933</v>
      </c>
      <c r="C26" s="11" t="s">
        <v>76</v>
      </c>
      <c r="D26" s="4">
        <v>400000</v>
      </c>
      <c r="E26" s="5">
        <v>397.97</v>
      </c>
      <c r="F26" s="42">
        <v>4.8000000000000001E-2</v>
      </c>
    </row>
    <row r="27" spans="1:7" x14ac:dyDescent="0.25">
      <c r="A27" s="43" t="s">
        <v>100</v>
      </c>
      <c r="B27" s="12"/>
      <c r="C27" s="12"/>
      <c r="D27" s="6"/>
      <c r="E27" s="14">
        <v>397.97</v>
      </c>
      <c r="F27" s="45">
        <v>4.8000000000000001E-2</v>
      </c>
    </row>
    <row r="28" spans="1:7" x14ac:dyDescent="0.25">
      <c r="A28" s="41" t="s">
        <v>145</v>
      </c>
      <c r="B28" s="11" t="s">
        <v>146</v>
      </c>
      <c r="C28" s="11" t="s">
        <v>85</v>
      </c>
      <c r="D28" s="4">
        <v>380000</v>
      </c>
      <c r="E28" s="5">
        <v>409.14</v>
      </c>
      <c r="F28" s="42">
        <v>4.9399999999999999E-2</v>
      </c>
    </row>
    <row r="29" spans="1:7" x14ac:dyDescent="0.25">
      <c r="A29" s="46" t="s">
        <v>109</v>
      </c>
      <c r="B29" s="47"/>
      <c r="C29" s="47"/>
      <c r="D29" s="48"/>
      <c r="E29" s="14">
        <v>409.14</v>
      </c>
      <c r="F29" s="45">
        <v>4.9399999999999999E-2</v>
      </c>
    </row>
    <row r="30" spans="1:7" x14ac:dyDescent="0.25">
      <c r="A30" s="41"/>
      <c r="B30" s="11"/>
      <c r="C30" s="11"/>
      <c r="D30" s="4"/>
      <c r="E30" s="5"/>
      <c r="F30" s="42"/>
    </row>
    <row r="31" spans="1:7" x14ac:dyDescent="0.25">
      <c r="A31" s="46" t="s">
        <v>109</v>
      </c>
      <c r="B31" s="47"/>
      <c r="C31" s="47"/>
      <c r="D31" s="48"/>
      <c r="E31" s="14">
        <v>8145.64</v>
      </c>
      <c r="F31" s="45">
        <v>0.98280000000000001</v>
      </c>
      <c r="G31">
        <v>8145.64</v>
      </c>
    </row>
    <row r="32" spans="1:7" x14ac:dyDescent="0.25">
      <c r="A32" s="41"/>
      <c r="B32" s="11"/>
      <c r="C32" s="11"/>
      <c r="D32" s="4"/>
      <c r="E32" s="5"/>
      <c r="F32" s="42"/>
    </row>
    <row r="33" spans="1:6" x14ac:dyDescent="0.25">
      <c r="A33" s="41"/>
      <c r="B33" s="11"/>
      <c r="C33" s="11"/>
      <c r="D33" s="4"/>
      <c r="E33" s="5"/>
      <c r="F33" s="42"/>
    </row>
    <row r="34" spans="1:6" x14ac:dyDescent="0.25">
      <c r="A34" s="43" t="s">
        <v>110</v>
      </c>
      <c r="B34" s="11"/>
      <c r="C34" s="11"/>
      <c r="D34" s="4"/>
      <c r="E34" s="5"/>
      <c r="F34" s="42"/>
    </row>
    <row r="35" spans="1:6" x14ac:dyDescent="0.25">
      <c r="A35" s="41" t="s">
        <v>111</v>
      </c>
      <c r="B35" s="11"/>
      <c r="C35" s="11"/>
      <c r="D35" s="4"/>
      <c r="E35" s="5">
        <v>27.99</v>
      </c>
      <c r="F35" s="42">
        <v>3.3999999999999998E-3</v>
      </c>
    </row>
    <row r="36" spans="1:6" x14ac:dyDescent="0.25">
      <c r="A36" s="43" t="s">
        <v>100</v>
      </c>
      <c r="B36" s="12"/>
      <c r="C36" s="12"/>
      <c r="D36" s="6"/>
      <c r="E36" s="14">
        <v>27.99</v>
      </c>
      <c r="F36" s="45">
        <v>3.3999999999999998E-3</v>
      </c>
    </row>
    <row r="37" spans="1:6" x14ac:dyDescent="0.25">
      <c r="A37" s="41"/>
      <c r="B37" s="11"/>
      <c r="C37" s="11"/>
      <c r="D37" s="4"/>
      <c r="E37" s="5"/>
      <c r="F37" s="42"/>
    </row>
    <row r="38" spans="1:6" x14ac:dyDescent="0.25">
      <c r="A38" s="43" t="s">
        <v>109</v>
      </c>
      <c r="B38" s="79"/>
      <c r="C38" s="79"/>
      <c r="D38" s="80"/>
      <c r="E38" s="81">
        <v>27.99</v>
      </c>
      <c r="F38" s="82">
        <v>3.3999999999999998E-3</v>
      </c>
    </row>
    <row r="39" spans="1:6" x14ac:dyDescent="0.25">
      <c r="A39" s="41" t="s">
        <v>112</v>
      </c>
      <c r="B39" s="11"/>
      <c r="C39" s="11"/>
      <c r="D39" s="4"/>
      <c r="E39" s="5">
        <v>115.45</v>
      </c>
      <c r="F39" s="42">
        <v>1.38E-2</v>
      </c>
    </row>
    <row r="40" spans="1:6" x14ac:dyDescent="0.25">
      <c r="A40" s="50" t="s">
        <v>113</v>
      </c>
      <c r="B40" s="13"/>
      <c r="C40" s="13"/>
      <c r="D40" s="8"/>
      <c r="E40" s="9">
        <v>8289.08</v>
      </c>
      <c r="F40" s="51">
        <v>1</v>
      </c>
    </row>
    <row r="41" spans="1:6" x14ac:dyDescent="0.25">
      <c r="A41" s="23"/>
      <c r="B41" s="32"/>
      <c r="C41" s="32"/>
      <c r="D41" s="32"/>
      <c r="E41" s="32"/>
      <c r="F41" s="33"/>
    </row>
    <row r="42" spans="1:6" x14ac:dyDescent="0.25">
      <c r="A42" s="52" t="s">
        <v>114</v>
      </c>
      <c r="B42" s="32"/>
      <c r="C42" s="32"/>
      <c r="D42" s="32"/>
      <c r="E42" s="32"/>
      <c r="F42" s="33"/>
    </row>
    <row r="43" spans="1:6" x14ac:dyDescent="0.25">
      <c r="A43" s="52" t="s">
        <v>115</v>
      </c>
      <c r="B43" s="32"/>
      <c r="C43" s="32"/>
      <c r="D43" s="32"/>
      <c r="E43" s="32"/>
      <c r="F43" s="33"/>
    </row>
    <row r="44" spans="1:6" x14ac:dyDescent="0.25">
      <c r="A44" s="23"/>
      <c r="B44" s="32"/>
      <c r="C44" s="32"/>
      <c r="D44" s="32"/>
      <c r="E44" s="32"/>
      <c r="F44" s="33"/>
    </row>
    <row r="45" spans="1:6" x14ac:dyDescent="0.25">
      <c r="A45" s="23"/>
      <c r="B45" s="32"/>
      <c r="C45" s="32"/>
      <c r="D45" s="32"/>
      <c r="E45" s="32"/>
      <c r="F45" s="33"/>
    </row>
    <row r="46" spans="1:6" x14ac:dyDescent="0.25">
      <c r="A46" s="52" t="s">
        <v>1016</v>
      </c>
      <c r="B46" s="32"/>
      <c r="C46" s="32"/>
      <c r="D46" s="32"/>
      <c r="E46" s="32"/>
      <c r="F46" s="33"/>
    </row>
    <row r="47" spans="1:6" x14ac:dyDescent="0.25">
      <c r="A47" s="22" t="s">
        <v>1017</v>
      </c>
      <c r="B47" s="53" t="s">
        <v>65</v>
      </c>
      <c r="C47" s="54"/>
      <c r="D47" s="54"/>
      <c r="E47" s="32"/>
      <c r="F47" s="33"/>
    </row>
    <row r="48" spans="1:6" x14ac:dyDescent="0.25">
      <c r="A48" s="27" t="s">
        <v>1018</v>
      </c>
      <c r="B48" s="54"/>
      <c r="C48" s="54"/>
      <c r="D48" s="54"/>
      <c r="E48" s="32"/>
      <c r="F48" s="33"/>
    </row>
    <row r="49" spans="1:6" x14ac:dyDescent="0.25">
      <c r="A49" s="27" t="s">
        <v>1019</v>
      </c>
      <c r="B49" s="54" t="s">
        <v>1020</v>
      </c>
      <c r="C49" s="54" t="s">
        <v>1020</v>
      </c>
      <c r="D49" s="54"/>
      <c r="E49" s="32"/>
      <c r="F49" s="33"/>
    </row>
    <row r="50" spans="1:6" x14ac:dyDescent="0.25">
      <c r="A50" s="27"/>
      <c r="B50" s="55">
        <v>43616</v>
      </c>
      <c r="C50" s="55">
        <v>43644</v>
      </c>
      <c r="D50" s="54"/>
      <c r="E50" s="32"/>
      <c r="F50" s="33"/>
    </row>
    <row r="51" spans="1:6" x14ac:dyDescent="0.25">
      <c r="A51" s="27" t="s">
        <v>1024</v>
      </c>
      <c r="B51" s="54">
        <v>10.2102</v>
      </c>
      <c r="C51" s="54">
        <v>10.2151</v>
      </c>
      <c r="D51" s="54"/>
      <c r="E51" s="32"/>
      <c r="F51" s="33"/>
    </row>
    <row r="52" spans="1:6" x14ac:dyDescent="0.25">
      <c r="A52" s="27" t="s">
        <v>1025</v>
      </c>
      <c r="B52" s="54">
        <v>10.2102</v>
      </c>
      <c r="C52" s="54">
        <v>10.2151</v>
      </c>
      <c r="D52" s="54"/>
      <c r="E52" s="32"/>
      <c r="F52" s="33"/>
    </row>
    <row r="53" spans="1:6" x14ac:dyDescent="0.25">
      <c r="A53" s="27" t="s">
        <v>1043</v>
      </c>
      <c r="B53" s="54">
        <v>10.201499999999999</v>
      </c>
      <c r="C53" s="54">
        <v>10.203200000000001</v>
      </c>
      <c r="D53" s="54"/>
      <c r="E53" s="32"/>
      <c r="F53" s="33"/>
    </row>
    <row r="54" spans="1:6" x14ac:dyDescent="0.25">
      <c r="A54" s="27" t="s">
        <v>1045</v>
      </c>
      <c r="B54" s="54">
        <v>10.201499999999999</v>
      </c>
      <c r="C54" s="54">
        <v>10.203200000000001</v>
      </c>
      <c r="D54" s="54"/>
      <c r="E54" s="32"/>
      <c r="F54" s="33"/>
    </row>
    <row r="55" spans="1:6" x14ac:dyDescent="0.25">
      <c r="A55" s="27"/>
      <c r="B55" s="54"/>
      <c r="C55" s="54"/>
      <c r="D55" s="54"/>
      <c r="E55" s="32"/>
      <c r="F55" s="33"/>
    </row>
    <row r="56" spans="1:6" x14ac:dyDescent="0.25">
      <c r="A56" s="27" t="s">
        <v>1035</v>
      </c>
      <c r="B56" s="53" t="s">
        <v>65</v>
      </c>
      <c r="C56" s="54"/>
      <c r="D56" s="54"/>
      <c r="E56" s="32"/>
      <c r="F56" s="33"/>
    </row>
    <row r="57" spans="1:6" x14ac:dyDescent="0.25">
      <c r="A57" s="27" t="s">
        <v>1036</v>
      </c>
      <c r="B57" s="53" t="s">
        <v>65</v>
      </c>
      <c r="C57" s="54"/>
      <c r="D57" s="54"/>
      <c r="E57" s="32"/>
      <c r="F57" s="33"/>
    </row>
    <row r="58" spans="1:6" ht="14.45" customHeight="1" x14ac:dyDescent="0.25">
      <c r="A58" s="22" t="s">
        <v>1037</v>
      </c>
      <c r="B58" s="53" t="s">
        <v>65</v>
      </c>
      <c r="C58" s="54"/>
      <c r="D58" s="54"/>
      <c r="E58" s="32"/>
      <c r="F58" s="33"/>
    </row>
    <row r="59" spans="1:6" x14ac:dyDescent="0.25">
      <c r="A59" s="22" t="s">
        <v>1038</v>
      </c>
      <c r="B59" s="53" t="s">
        <v>65</v>
      </c>
      <c r="C59" s="54"/>
      <c r="D59" s="54"/>
      <c r="E59" s="32"/>
      <c r="F59" s="33"/>
    </row>
    <row r="60" spans="1:6" x14ac:dyDescent="0.25">
      <c r="A60" s="27" t="s">
        <v>1039</v>
      </c>
      <c r="B60" s="56">
        <v>2.7086749999999999</v>
      </c>
      <c r="C60" s="54"/>
      <c r="D60" s="54"/>
      <c r="E60" s="32"/>
      <c r="F60" s="33"/>
    </row>
    <row r="61" spans="1:6" ht="30" x14ac:dyDescent="0.25">
      <c r="A61" s="22" t="s">
        <v>1106</v>
      </c>
      <c r="B61" s="53" t="s">
        <v>65</v>
      </c>
      <c r="C61" s="54"/>
      <c r="D61" s="54"/>
      <c r="E61" s="32"/>
      <c r="F61" s="33"/>
    </row>
    <row r="62" spans="1:6" ht="30.75" thickBot="1" x14ac:dyDescent="0.3">
      <c r="A62" s="21" t="s">
        <v>1107</v>
      </c>
      <c r="B62" s="69" t="s">
        <v>65</v>
      </c>
      <c r="C62" s="61"/>
      <c r="D62" s="61"/>
      <c r="E62" s="58"/>
      <c r="F62" s="59"/>
    </row>
    <row r="63" spans="1:6" x14ac:dyDescent="0.25">
      <c r="A63" s="25"/>
      <c r="B63" s="25"/>
      <c r="C63" s="25"/>
      <c r="D63" s="25"/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9"/>
  <sheetViews>
    <sheetView showGridLines="0" workbookViewId="0">
      <pane ySplit="4" topLeftCell="A5" activePane="bottomLeft" state="frozen"/>
      <selection activeCell="H1" sqref="H1"/>
      <selection pane="bottomLeft" activeCell="A5" sqref="A5"/>
    </sheetView>
  </sheetViews>
  <sheetFormatPr defaultRowHeight="15" x14ac:dyDescent="0.25"/>
  <cols>
    <col min="1" max="1" width="73.85546875" customWidth="1"/>
    <col min="2" max="2" width="15.85546875" customWidth="1"/>
    <col min="3" max="3" width="26.85546875" customWidth="1"/>
    <col min="4" max="4" width="15.42578125" customWidth="1"/>
    <col min="5" max="5" width="16.5703125" customWidth="1"/>
    <col min="6" max="6" width="15.42578125" customWidth="1"/>
    <col min="12" max="12" width="66.42578125" bestFit="1" customWidth="1"/>
    <col min="13" max="13" width="10" bestFit="1" customWidth="1"/>
    <col min="14" max="14" width="9.85546875" bestFit="1" customWidth="1"/>
    <col min="15" max="15" width="14.42578125" bestFit="1" customWidth="1"/>
    <col min="16" max="16" width="11.5703125" bestFit="1" customWidth="1"/>
  </cols>
  <sheetData>
    <row r="1" spans="1:8" ht="36.75" customHeight="1" x14ac:dyDescent="0.25">
      <c r="A1" s="86" t="s">
        <v>52</v>
      </c>
      <c r="B1" s="87"/>
      <c r="C1" s="87"/>
      <c r="D1" s="87"/>
      <c r="E1" s="87"/>
      <c r="F1" s="88"/>
      <c r="H1" s="20" t="str">
        <f>HYPERLINK("[Portfolio Monthly 30062019.xlsx]Index!A1","Index")</f>
        <v>Index</v>
      </c>
    </row>
    <row r="2" spans="1:8" ht="19.5" customHeight="1" x14ac:dyDescent="0.25">
      <c r="A2" s="89" t="s">
        <v>53</v>
      </c>
      <c r="B2" s="90"/>
      <c r="C2" s="90"/>
      <c r="D2" s="90"/>
      <c r="E2" s="90"/>
      <c r="F2" s="91"/>
    </row>
    <row r="3" spans="1:8" x14ac:dyDescent="0.25">
      <c r="A3" s="23"/>
      <c r="B3" s="32"/>
      <c r="C3" s="32"/>
      <c r="D3" s="32"/>
      <c r="E3" s="32"/>
      <c r="F3" s="33"/>
    </row>
    <row r="4" spans="1:8" ht="48" customHeight="1" x14ac:dyDescent="0.25">
      <c r="A4" s="34" t="s">
        <v>0</v>
      </c>
      <c r="B4" s="35" t="s">
        <v>1</v>
      </c>
      <c r="C4" s="35" t="s">
        <v>5</v>
      </c>
      <c r="D4" s="36" t="s">
        <v>2</v>
      </c>
      <c r="E4" s="37" t="s">
        <v>4</v>
      </c>
      <c r="F4" s="38" t="s">
        <v>3</v>
      </c>
    </row>
    <row r="5" spans="1:8" x14ac:dyDescent="0.25">
      <c r="A5" s="39"/>
      <c r="B5" s="10"/>
      <c r="C5" s="10"/>
      <c r="D5" s="2"/>
      <c r="E5" s="3"/>
      <c r="F5" s="40"/>
    </row>
    <row r="6" spans="1:8" x14ac:dyDescent="0.25">
      <c r="A6" s="41"/>
      <c r="B6" s="11"/>
      <c r="C6" s="11"/>
      <c r="D6" s="4"/>
      <c r="E6" s="5"/>
      <c r="F6" s="42"/>
    </row>
    <row r="7" spans="1:8" x14ac:dyDescent="0.25">
      <c r="A7" s="43" t="s">
        <v>64</v>
      </c>
      <c r="B7" s="11"/>
      <c r="C7" s="11"/>
      <c r="D7" s="4"/>
      <c r="E7" s="5" t="s">
        <v>65</v>
      </c>
      <c r="F7" s="42" t="s">
        <v>65</v>
      </c>
    </row>
    <row r="8" spans="1:8" x14ac:dyDescent="0.25">
      <c r="A8" s="41"/>
      <c r="B8" s="11"/>
      <c r="C8" s="11"/>
      <c r="D8" s="4"/>
      <c r="E8" s="5"/>
      <c r="F8" s="42"/>
    </row>
    <row r="9" spans="1:8" x14ac:dyDescent="0.25">
      <c r="A9" s="43" t="s">
        <v>184</v>
      </c>
      <c r="B9" s="11"/>
      <c r="C9" s="11"/>
      <c r="D9" s="4"/>
      <c r="E9" s="5"/>
      <c r="F9" s="42"/>
    </row>
    <row r="10" spans="1:8" x14ac:dyDescent="0.25">
      <c r="A10" s="41"/>
      <c r="B10" s="11"/>
      <c r="C10" s="11"/>
      <c r="D10" s="4"/>
      <c r="E10" s="5"/>
      <c r="F10" s="42"/>
    </row>
    <row r="11" spans="1:8" x14ac:dyDescent="0.25">
      <c r="A11" s="43" t="s">
        <v>934</v>
      </c>
      <c r="B11" s="11"/>
      <c r="C11" s="11"/>
      <c r="D11" s="4"/>
      <c r="E11" s="5"/>
      <c r="F11" s="42"/>
    </row>
    <row r="12" spans="1:8" x14ac:dyDescent="0.25">
      <c r="A12" s="41" t="s">
        <v>1149</v>
      </c>
      <c r="B12" s="11" t="s">
        <v>935</v>
      </c>
      <c r="C12" s="11" t="s">
        <v>103</v>
      </c>
      <c r="D12" s="4">
        <v>27023700</v>
      </c>
      <c r="E12" s="5">
        <v>26796.57</v>
      </c>
      <c r="F12" s="42">
        <v>0.10050000000000001</v>
      </c>
    </row>
    <row r="13" spans="1:8" x14ac:dyDescent="0.25">
      <c r="A13" s="43" t="s">
        <v>100</v>
      </c>
      <c r="B13" s="12"/>
      <c r="C13" s="12"/>
      <c r="D13" s="6"/>
      <c r="E13" s="14">
        <v>26796.57</v>
      </c>
      <c r="F13" s="45">
        <v>0.10050000000000001</v>
      </c>
    </row>
    <row r="14" spans="1:8" x14ac:dyDescent="0.25">
      <c r="A14" s="43" t="s">
        <v>185</v>
      </c>
      <c r="B14" s="11"/>
      <c r="C14" s="11"/>
      <c r="D14" s="4"/>
      <c r="E14" s="5"/>
      <c r="F14" s="42"/>
    </row>
    <row r="15" spans="1:8" x14ac:dyDescent="0.25">
      <c r="A15" s="41" t="s">
        <v>936</v>
      </c>
      <c r="B15" s="11" t="s">
        <v>937</v>
      </c>
      <c r="C15" s="11" t="s">
        <v>191</v>
      </c>
      <c r="D15" s="4">
        <v>10000000</v>
      </c>
      <c r="E15" s="5">
        <v>9949.75</v>
      </c>
      <c r="F15" s="42">
        <v>3.73E-2</v>
      </c>
    </row>
    <row r="16" spans="1:8" x14ac:dyDescent="0.25">
      <c r="A16" s="41" t="s">
        <v>938</v>
      </c>
      <c r="B16" s="11" t="s">
        <v>939</v>
      </c>
      <c r="C16" s="11" t="s">
        <v>188</v>
      </c>
      <c r="D16" s="4">
        <v>10000000</v>
      </c>
      <c r="E16" s="5">
        <v>9940.9599999999991</v>
      </c>
      <c r="F16" s="42">
        <v>3.73E-2</v>
      </c>
    </row>
    <row r="17" spans="1:6" x14ac:dyDescent="0.25">
      <c r="A17" s="41" t="s">
        <v>940</v>
      </c>
      <c r="B17" s="11" t="s">
        <v>941</v>
      </c>
      <c r="C17" s="11" t="s">
        <v>194</v>
      </c>
      <c r="D17" s="4">
        <v>10000000</v>
      </c>
      <c r="E17" s="5">
        <v>9939.92</v>
      </c>
      <c r="F17" s="42">
        <v>3.73E-2</v>
      </c>
    </row>
    <row r="18" spans="1:6" x14ac:dyDescent="0.25">
      <c r="A18" s="41" t="s">
        <v>942</v>
      </c>
      <c r="B18" s="11" t="s">
        <v>943</v>
      </c>
      <c r="C18" s="11" t="s">
        <v>191</v>
      </c>
      <c r="D18" s="4">
        <v>10000000</v>
      </c>
      <c r="E18" s="5">
        <v>9939.7099999999991</v>
      </c>
      <c r="F18" s="42">
        <v>3.73E-2</v>
      </c>
    </row>
    <row r="19" spans="1:6" x14ac:dyDescent="0.25">
      <c r="A19" s="41" t="s">
        <v>944</v>
      </c>
      <c r="B19" s="11" t="s">
        <v>945</v>
      </c>
      <c r="C19" s="11" t="s">
        <v>194</v>
      </c>
      <c r="D19" s="4">
        <v>10000000</v>
      </c>
      <c r="E19" s="5">
        <v>9934.6200000000008</v>
      </c>
      <c r="F19" s="42">
        <v>3.73E-2</v>
      </c>
    </row>
    <row r="20" spans="1:6" x14ac:dyDescent="0.25">
      <c r="A20" s="41" t="s">
        <v>946</v>
      </c>
      <c r="B20" s="11" t="s">
        <v>947</v>
      </c>
      <c r="C20" s="11" t="s">
        <v>191</v>
      </c>
      <c r="D20" s="4">
        <v>10000000</v>
      </c>
      <c r="E20" s="5">
        <v>9879.49</v>
      </c>
      <c r="F20" s="42">
        <v>3.7100000000000001E-2</v>
      </c>
    </row>
    <row r="21" spans="1:6" x14ac:dyDescent="0.25">
      <c r="A21" s="41" t="s">
        <v>948</v>
      </c>
      <c r="B21" s="11" t="s">
        <v>949</v>
      </c>
      <c r="C21" s="11" t="s">
        <v>191</v>
      </c>
      <c r="D21" s="4">
        <v>2500000</v>
      </c>
      <c r="E21" s="5">
        <v>2492.16</v>
      </c>
      <c r="F21" s="42">
        <v>9.4000000000000004E-3</v>
      </c>
    </row>
    <row r="22" spans="1:6" x14ac:dyDescent="0.25">
      <c r="A22" s="41"/>
      <c r="B22" s="11"/>
      <c r="C22" s="11"/>
      <c r="D22" s="4"/>
      <c r="E22" s="5"/>
      <c r="F22" s="42"/>
    </row>
    <row r="23" spans="1:6" x14ac:dyDescent="0.25">
      <c r="A23" s="43" t="s">
        <v>950</v>
      </c>
      <c r="B23" s="11"/>
      <c r="C23" s="11"/>
      <c r="D23" s="4"/>
      <c r="E23" s="5"/>
      <c r="F23" s="42"/>
    </row>
    <row r="24" spans="1:6" x14ac:dyDescent="0.25">
      <c r="A24" s="41" t="s">
        <v>951</v>
      </c>
      <c r="B24" s="11" t="s">
        <v>952</v>
      </c>
      <c r="C24" s="11" t="s">
        <v>194</v>
      </c>
      <c r="D24" s="4">
        <v>20000000</v>
      </c>
      <c r="E24" s="5">
        <v>19931.259999999998</v>
      </c>
      <c r="F24" s="42">
        <v>7.4800000000000005E-2</v>
      </c>
    </row>
    <row r="25" spans="1:6" x14ac:dyDescent="0.25">
      <c r="A25" s="41" t="s">
        <v>953</v>
      </c>
      <c r="B25" s="11" t="s">
        <v>954</v>
      </c>
      <c r="C25" s="11" t="s">
        <v>194</v>
      </c>
      <c r="D25" s="4">
        <v>15000000</v>
      </c>
      <c r="E25" s="5">
        <v>14923.62</v>
      </c>
      <c r="F25" s="42">
        <v>5.6000000000000001E-2</v>
      </c>
    </row>
    <row r="26" spans="1:6" x14ac:dyDescent="0.25">
      <c r="A26" s="41" t="s">
        <v>955</v>
      </c>
      <c r="B26" s="11" t="s">
        <v>956</v>
      </c>
      <c r="C26" s="11" t="s">
        <v>191</v>
      </c>
      <c r="D26" s="4">
        <v>12500000</v>
      </c>
      <c r="E26" s="5">
        <v>12407.66</v>
      </c>
      <c r="F26" s="42">
        <v>4.6600000000000003E-2</v>
      </c>
    </row>
    <row r="27" spans="1:6" x14ac:dyDescent="0.25">
      <c r="A27" s="41" t="s">
        <v>957</v>
      </c>
      <c r="B27" s="11" t="s">
        <v>958</v>
      </c>
      <c r="C27" s="11" t="s">
        <v>191</v>
      </c>
      <c r="D27" s="4">
        <v>10000000</v>
      </c>
      <c r="E27" s="5">
        <v>9963.07</v>
      </c>
      <c r="F27" s="42">
        <v>3.7400000000000003E-2</v>
      </c>
    </row>
    <row r="28" spans="1:6" x14ac:dyDescent="0.25">
      <c r="A28" s="41" t="s">
        <v>959</v>
      </c>
      <c r="B28" s="11" t="s">
        <v>960</v>
      </c>
      <c r="C28" s="11" t="s">
        <v>194</v>
      </c>
      <c r="D28" s="4">
        <v>10000000</v>
      </c>
      <c r="E28" s="5">
        <v>9956.19</v>
      </c>
      <c r="F28" s="42">
        <v>3.7400000000000003E-2</v>
      </c>
    </row>
    <row r="29" spans="1:6" x14ac:dyDescent="0.25">
      <c r="A29" s="41" t="s">
        <v>961</v>
      </c>
      <c r="B29" s="11" t="s">
        <v>962</v>
      </c>
      <c r="C29" s="11" t="s">
        <v>194</v>
      </c>
      <c r="D29" s="4">
        <v>10000000</v>
      </c>
      <c r="E29" s="5">
        <v>9955.0300000000007</v>
      </c>
      <c r="F29" s="42">
        <v>3.73E-2</v>
      </c>
    </row>
    <row r="30" spans="1:6" x14ac:dyDescent="0.25">
      <c r="A30" s="41" t="s">
        <v>963</v>
      </c>
      <c r="B30" s="11" t="s">
        <v>964</v>
      </c>
      <c r="C30" s="11" t="s">
        <v>194</v>
      </c>
      <c r="D30" s="4">
        <v>10000000</v>
      </c>
      <c r="E30" s="5">
        <v>9944.7000000000007</v>
      </c>
      <c r="F30" s="42">
        <v>3.73E-2</v>
      </c>
    </row>
    <row r="31" spans="1:6" x14ac:dyDescent="0.25">
      <c r="A31" s="41" t="s">
        <v>965</v>
      </c>
      <c r="B31" s="11" t="s">
        <v>966</v>
      </c>
      <c r="C31" s="11" t="s">
        <v>188</v>
      </c>
      <c r="D31" s="4">
        <v>10000000</v>
      </c>
      <c r="E31" s="5">
        <v>9942.69</v>
      </c>
      <c r="F31" s="42">
        <v>3.73E-2</v>
      </c>
    </row>
    <row r="32" spans="1:6" x14ac:dyDescent="0.25">
      <c r="A32" s="41" t="s">
        <v>967</v>
      </c>
      <c r="B32" s="11" t="s">
        <v>968</v>
      </c>
      <c r="C32" s="11" t="s">
        <v>191</v>
      </c>
      <c r="D32" s="4">
        <v>10000000</v>
      </c>
      <c r="E32" s="5">
        <v>9935.3700000000008</v>
      </c>
      <c r="F32" s="42">
        <v>3.73E-2</v>
      </c>
    </row>
    <row r="33" spans="1:6" x14ac:dyDescent="0.25">
      <c r="A33" s="41" t="s">
        <v>969</v>
      </c>
      <c r="B33" s="11" t="s">
        <v>970</v>
      </c>
      <c r="C33" s="11" t="s">
        <v>194</v>
      </c>
      <c r="D33" s="4">
        <v>10000000</v>
      </c>
      <c r="E33" s="5">
        <v>9921.9</v>
      </c>
      <c r="F33" s="42">
        <v>3.7199999999999997E-2</v>
      </c>
    </row>
    <row r="34" spans="1:6" x14ac:dyDescent="0.25">
      <c r="A34" s="41" t="s">
        <v>971</v>
      </c>
      <c r="B34" s="11" t="s">
        <v>972</v>
      </c>
      <c r="C34" s="11" t="s">
        <v>194</v>
      </c>
      <c r="D34" s="4">
        <v>10000000</v>
      </c>
      <c r="E34" s="5">
        <v>9892.99</v>
      </c>
      <c r="F34" s="42">
        <v>3.7100000000000001E-2</v>
      </c>
    </row>
    <row r="35" spans="1:6" x14ac:dyDescent="0.25">
      <c r="A35" s="41" t="s">
        <v>973</v>
      </c>
      <c r="B35" s="11" t="s">
        <v>974</v>
      </c>
      <c r="C35" s="11" t="s">
        <v>194</v>
      </c>
      <c r="D35" s="4">
        <v>10000000</v>
      </c>
      <c r="E35" s="5">
        <v>9886.3700000000008</v>
      </c>
      <c r="F35" s="42">
        <v>3.7100000000000001E-2</v>
      </c>
    </row>
    <row r="36" spans="1:6" x14ac:dyDescent="0.25">
      <c r="A36" s="41" t="s">
        <v>975</v>
      </c>
      <c r="B36" s="11" t="s">
        <v>976</v>
      </c>
      <c r="C36" s="11" t="s">
        <v>977</v>
      </c>
      <c r="D36" s="4">
        <v>10000000</v>
      </c>
      <c r="E36" s="5">
        <v>9853.73</v>
      </c>
      <c r="F36" s="42">
        <v>3.6999999999999998E-2</v>
      </c>
    </row>
    <row r="37" spans="1:6" x14ac:dyDescent="0.25">
      <c r="A37" s="41" t="s">
        <v>978</v>
      </c>
      <c r="B37" s="11" t="s">
        <v>979</v>
      </c>
      <c r="C37" s="11" t="s">
        <v>194</v>
      </c>
      <c r="D37" s="4">
        <v>7500000</v>
      </c>
      <c r="E37" s="5">
        <v>7379.36</v>
      </c>
      <c r="F37" s="42">
        <v>2.7699999999999999E-2</v>
      </c>
    </row>
    <row r="38" spans="1:6" x14ac:dyDescent="0.25">
      <c r="A38" s="41" t="s">
        <v>980</v>
      </c>
      <c r="B38" s="11" t="s">
        <v>981</v>
      </c>
      <c r="C38" s="11" t="s">
        <v>194</v>
      </c>
      <c r="D38" s="4">
        <v>5000000</v>
      </c>
      <c r="E38" s="5">
        <v>4981.49</v>
      </c>
      <c r="F38" s="42">
        <v>1.8700000000000001E-2</v>
      </c>
    </row>
    <row r="39" spans="1:6" x14ac:dyDescent="0.25">
      <c r="A39" s="41" t="s">
        <v>982</v>
      </c>
      <c r="B39" s="11" t="s">
        <v>983</v>
      </c>
      <c r="C39" s="11" t="s">
        <v>194</v>
      </c>
      <c r="D39" s="4">
        <v>5000000</v>
      </c>
      <c r="E39" s="5">
        <v>4973.88</v>
      </c>
      <c r="F39" s="42">
        <v>1.8700000000000001E-2</v>
      </c>
    </row>
    <row r="40" spans="1:6" x14ac:dyDescent="0.25">
      <c r="A40" s="41" t="s">
        <v>984</v>
      </c>
      <c r="B40" s="11" t="s">
        <v>985</v>
      </c>
      <c r="C40" s="11" t="s">
        <v>194</v>
      </c>
      <c r="D40" s="4">
        <v>5000000</v>
      </c>
      <c r="E40" s="5">
        <v>4969.8999999999996</v>
      </c>
      <c r="F40" s="42">
        <v>1.8599999999999998E-2</v>
      </c>
    </row>
    <row r="41" spans="1:6" x14ac:dyDescent="0.25">
      <c r="A41" s="41" t="s">
        <v>986</v>
      </c>
      <c r="B41" s="11" t="s">
        <v>987</v>
      </c>
      <c r="C41" s="11" t="s">
        <v>194</v>
      </c>
      <c r="D41" s="4">
        <v>5000000</v>
      </c>
      <c r="E41" s="5">
        <v>4967.55</v>
      </c>
      <c r="F41" s="42">
        <v>1.8599999999999998E-2</v>
      </c>
    </row>
    <row r="42" spans="1:6" x14ac:dyDescent="0.25">
      <c r="A42" s="41" t="s">
        <v>988</v>
      </c>
      <c r="B42" s="11" t="s">
        <v>989</v>
      </c>
      <c r="C42" s="11" t="s">
        <v>194</v>
      </c>
      <c r="D42" s="4">
        <v>5000000</v>
      </c>
      <c r="E42" s="5">
        <v>4966.7</v>
      </c>
      <c r="F42" s="42">
        <v>1.8599999999999998E-2</v>
      </c>
    </row>
    <row r="43" spans="1:6" x14ac:dyDescent="0.25">
      <c r="A43" s="41" t="s">
        <v>990</v>
      </c>
      <c r="B43" s="11" t="s">
        <v>991</v>
      </c>
      <c r="C43" s="11" t="s">
        <v>188</v>
      </c>
      <c r="D43" s="4">
        <v>5000000</v>
      </c>
      <c r="E43" s="5">
        <v>4964.32</v>
      </c>
      <c r="F43" s="42">
        <v>1.8599999999999998E-2</v>
      </c>
    </row>
    <row r="44" spans="1:6" x14ac:dyDescent="0.25">
      <c r="A44" s="41" t="s">
        <v>992</v>
      </c>
      <c r="B44" s="11" t="s">
        <v>993</v>
      </c>
      <c r="C44" s="11" t="s">
        <v>194</v>
      </c>
      <c r="D44" s="4">
        <v>5000000</v>
      </c>
      <c r="E44" s="5">
        <v>4931.3</v>
      </c>
      <c r="F44" s="42">
        <v>1.8499999999999999E-2</v>
      </c>
    </row>
    <row r="45" spans="1:6" x14ac:dyDescent="0.25">
      <c r="A45" s="41" t="s">
        <v>994</v>
      </c>
      <c r="B45" s="11" t="s">
        <v>995</v>
      </c>
      <c r="C45" s="11" t="s">
        <v>194</v>
      </c>
      <c r="D45" s="4">
        <v>2500000</v>
      </c>
      <c r="E45" s="5">
        <v>2491.06</v>
      </c>
      <c r="F45" s="42">
        <v>9.2999999999999992E-3</v>
      </c>
    </row>
    <row r="46" spans="1:6" x14ac:dyDescent="0.25">
      <c r="A46" s="41" t="s">
        <v>996</v>
      </c>
      <c r="B46" s="11" t="s">
        <v>997</v>
      </c>
      <c r="C46" s="11" t="s">
        <v>194</v>
      </c>
      <c r="D46" s="4">
        <v>2500000</v>
      </c>
      <c r="E46" s="5">
        <v>2488.89</v>
      </c>
      <c r="F46" s="42">
        <v>9.2999999999999992E-3</v>
      </c>
    </row>
    <row r="47" spans="1:6" x14ac:dyDescent="0.25">
      <c r="A47" s="41" t="s">
        <v>998</v>
      </c>
      <c r="B47" s="11" t="s">
        <v>999</v>
      </c>
      <c r="C47" s="11" t="s">
        <v>194</v>
      </c>
      <c r="D47" s="4">
        <v>2500000</v>
      </c>
      <c r="E47" s="5">
        <v>2482.71</v>
      </c>
      <c r="F47" s="42">
        <v>9.2999999999999992E-3</v>
      </c>
    </row>
    <row r="48" spans="1:6" x14ac:dyDescent="0.25">
      <c r="A48" s="41" t="s">
        <v>1000</v>
      </c>
      <c r="B48" s="11" t="s">
        <v>1001</v>
      </c>
      <c r="C48" s="11" t="s">
        <v>194</v>
      </c>
      <c r="D48" s="4">
        <v>2500000</v>
      </c>
      <c r="E48" s="5">
        <v>2481.61</v>
      </c>
      <c r="F48" s="42">
        <v>9.2999999999999992E-3</v>
      </c>
    </row>
    <row r="49" spans="1:6" x14ac:dyDescent="0.25">
      <c r="A49" s="41" t="s">
        <v>1002</v>
      </c>
      <c r="B49" s="11" t="s">
        <v>1003</v>
      </c>
      <c r="C49" s="11" t="s">
        <v>194</v>
      </c>
      <c r="D49" s="4">
        <v>2500000</v>
      </c>
      <c r="E49" s="5">
        <v>2476.31</v>
      </c>
      <c r="F49" s="42">
        <v>9.2999999999999992E-3</v>
      </c>
    </row>
    <row r="50" spans="1:6" x14ac:dyDescent="0.25">
      <c r="A50" s="41"/>
      <c r="B50" s="11"/>
      <c r="C50" s="11"/>
      <c r="D50" s="4"/>
      <c r="E50" s="5"/>
      <c r="F50" s="42"/>
    </row>
    <row r="51" spans="1:6" x14ac:dyDescent="0.25">
      <c r="A51" s="46" t="s">
        <v>109</v>
      </c>
      <c r="B51" s="47"/>
      <c r="C51" s="47"/>
      <c r="D51" s="48"/>
      <c r="E51" s="14">
        <v>289942.84000000003</v>
      </c>
      <c r="F51" s="45">
        <v>1.0878000000000001</v>
      </c>
    </row>
    <row r="52" spans="1:6" x14ac:dyDescent="0.25">
      <c r="A52" s="41"/>
      <c r="B52" s="11"/>
      <c r="C52" s="11"/>
      <c r="D52" s="4"/>
      <c r="E52" s="5"/>
      <c r="F52" s="42"/>
    </row>
    <row r="53" spans="1:6" x14ac:dyDescent="0.25">
      <c r="A53" s="41"/>
      <c r="B53" s="11"/>
      <c r="C53" s="11"/>
      <c r="D53" s="4"/>
      <c r="E53" s="5"/>
      <c r="F53" s="42"/>
    </row>
    <row r="54" spans="1:6" x14ac:dyDescent="0.25">
      <c r="A54" s="43" t="s">
        <v>110</v>
      </c>
      <c r="B54" s="11"/>
      <c r="C54" s="11"/>
      <c r="D54" s="4"/>
      <c r="E54" s="5"/>
      <c r="F54" s="42"/>
    </row>
    <row r="55" spans="1:6" x14ac:dyDescent="0.25">
      <c r="A55" s="41" t="s">
        <v>111</v>
      </c>
      <c r="B55" s="11"/>
      <c r="C55" s="11"/>
      <c r="D55" s="4"/>
      <c r="E55" s="5">
        <v>204.9</v>
      </c>
      <c r="F55" s="42">
        <v>8.0000000000000004E-4</v>
      </c>
    </row>
    <row r="56" spans="1:6" x14ac:dyDescent="0.25">
      <c r="A56" s="43" t="s">
        <v>100</v>
      </c>
      <c r="B56" s="12"/>
      <c r="C56" s="12"/>
      <c r="D56" s="6"/>
      <c r="E56" s="14">
        <v>204.9</v>
      </c>
      <c r="F56" s="45">
        <v>8.0000000000000004E-4</v>
      </c>
    </row>
    <row r="57" spans="1:6" x14ac:dyDescent="0.25">
      <c r="A57" s="41"/>
      <c r="B57" s="11"/>
      <c r="C57" s="11"/>
      <c r="D57" s="4"/>
      <c r="E57" s="5"/>
      <c r="F57" s="42"/>
    </row>
    <row r="58" spans="1:6" x14ac:dyDescent="0.25">
      <c r="A58" s="46" t="s">
        <v>109</v>
      </c>
      <c r="B58" s="47"/>
      <c r="C58" s="47"/>
      <c r="D58" s="48"/>
      <c r="E58" s="14">
        <v>204.9</v>
      </c>
      <c r="F58" s="45">
        <v>8.0000000000000004E-4</v>
      </c>
    </row>
    <row r="59" spans="1:6" x14ac:dyDescent="0.25">
      <c r="A59" s="41" t="s">
        <v>112</v>
      </c>
      <c r="B59" s="11"/>
      <c r="C59" s="11"/>
      <c r="D59" s="4"/>
      <c r="E59" s="17">
        <v>-23608.99</v>
      </c>
      <c r="F59" s="49">
        <v>-8.8599999999999998E-2</v>
      </c>
    </row>
    <row r="60" spans="1:6" x14ac:dyDescent="0.25">
      <c r="A60" s="50" t="s">
        <v>113</v>
      </c>
      <c r="B60" s="13"/>
      <c r="C60" s="13"/>
      <c r="D60" s="8"/>
      <c r="E60" s="9">
        <v>266538.75</v>
      </c>
      <c r="F60" s="51">
        <v>1</v>
      </c>
    </row>
    <row r="61" spans="1:6" x14ac:dyDescent="0.25">
      <c r="A61" s="23"/>
      <c r="B61" s="32"/>
      <c r="C61" s="32"/>
      <c r="D61" s="32"/>
      <c r="E61" s="32"/>
      <c r="F61" s="33"/>
    </row>
    <row r="62" spans="1:6" x14ac:dyDescent="0.25">
      <c r="A62" s="52" t="s">
        <v>114</v>
      </c>
      <c r="B62" s="32"/>
      <c r="C62" s="32"/>
      <c r="D62" s="32"/>
      <c r="E62" s="32"/>
      <c r="F62" s="33"/>
    </row>
    <row r="63" spans="1:6" x14ac:dyDescent="0.25">
      <c r="A63" s="52" t="s">
        <v>115</v>
      </c>
      <c r="B63" s="32"/>
      <c r="C63" s="32"/>
      <c r="D63" s="32"/>
      <c r="E63" s="32"/>
      <c r="F63" s="33"/>
    </row>
    <row r="64" spans="1:6" x14ac:dyDescent="0.25">
      <c r="A64" s="23"/>
      <c r="B64" s="32"/>
      <c r="C64" s="32"/>
      <c r="D64" s="32"/>
      <c r="E64" s="32"/>
      <c r="F64" s="33"/>
    </row>
    <row r="65" spans="1:6" x14ac:dyDescent="0.25">
      <c r="A65" s="23"/>
      <c r="B65" s="32"/>
      <c r="C65" s="32"/>
      <c r="D65" s="32"/>
      <c r="E65" s="32"/>
      <c r="F65" s="33"/>
    </row>
    <row r="66" spans="1:6" x14ac:dyDescent="0.25">
      <c r="A66" s="52" t="s">
        <v>1016</v>
      </c>
      <c r="B66" s="32"/>
      <c r="C66" s="32"/>
      <c r="D66" s="32"/>
      <c r="E66" s="32"/>
      <c r="F66" s="33"/>
    </row>
    <row r="67" spans="1:6" x14ac:dyDescent="0.25">
      <c r="A67" s="22" t="s">
        <v>1017</v>
      </c>
      <c r="B67" s="53" t="s">
        <v>65</v>
      </c>
      <c r="C67" s="54"/>
      <c r="D67" s="54"/>
      <c r="E67" s="54"/>
      <c r="F67" s="33"/>
    </row>
    <row r="68" spans="1:6" x14ac:dyDescent="0.25">
      <c r="A68" s="27" t="s">
        <v>1018</v>
      </c>
      <c r="B68" s="54"/>
      <c r="C68" s="54"/>
      <c r="D68" s="54"/>
      <c r="E68" s="54"/>
      <c r="F68" s="33"/>
    </row>
    <row r="69" spans="1:6" x14ac:dyDescent="0.25">
      <c r="A69" s="27" t="s">
        <v>1061</v>
      </c>
      <c r="B69" s="54" t="s">
        <v>1020</v>
      </c>
      <c r="C69" s="54" t="s">
        <v>1020</v>
      </c>
      <c r="D69" s="54"/>
      <c r="E69" s="54"/>
      <c r="F69" s="33"/>
    </row>
    <row r="70" spans="1:6" x14ac:dyDescent="0.25">
      <c r="A70" s="27"/>
      <c r="B70" s="55">
        <v>43616</v>
      </c>
      <c r="C70" s="55">
        <v>43646</v>
      </c>
      <c r="D70" s="54"/>
      <c r="E70" s="54"/>
      <c r="F70" s="33"/>
    </row>
    <row r="71" spans="1:6" x14ac:dyDescent="0.25">
      <c r="A71" s="27" t="s">
        <v>1021</v>
      </c>
      <c r="B71" s="53">
        <v>2432.71</v>
      </c>
      <c r="C71" s="53">
        <v>2446.4503</v>
      </c>
      <c r="D71" s="54"/>
      <c r="E71" s="54"/>
      <c r="F71" s="33"/>
    </row>
    <row r="72" spans="1:6" x14ac:dyDescent="0.25">
      <c r="A72" s="27" t="s">
        <v>1022</v>
      </c>
      <c r="B72" s="53">
        <v>1415.3149000000001</v>
      </c>
      <c r="C72" s="53">
        <v>1423.3095000000001</v>
      </c>
      <c r="D72" s="54"/>
      <c r="E72" s="54"/>
      <c r="F72" s="33"/>
    </row>
    <row r="73" spans="1:6" x14ac:dyDescent="0.25">
      <c r="A73" s="27" t="s">
        <v>1062</v>
      </c>
      <c r="B73" s="53">
        <v>1002.9603</v>
      </c>
      <c r="C73" s="53">
        <v>1002.9603</v>
      </c>
      <c r="D73" s="54"/>
      <c r="E73" s="54"/>
      <c r="F73" s="33"/>
    </row>
    <row r="74" spans="1:6" x14ac:dyDescent="0.25">
      <c r="A74" s="27" t="s">
        <v>1024</v>
      </c>
      <c r="B74" s="53">
        <v>2432.7301000000002</v>
      </c>
      <c r="C74" s="53">
        <v>2446.4726000000001</v>
      </c>
      <c r="D74" s="54"/>
      <c r="E74" s="54"/>
      <c r="F74" s="33"/>
    </row>
    <row r="75" spans="1:6" x14ac:dyDescent="0.25">
      <c r="A75" s="27" t="s">
        <v>1040</v>
      </c>
      <c r="B75" s="53">
        <v>2171.5961000000002</v>
      </c>
      <c r="C75" s="53">
        <v>2171.1293000000001</v>
      </c>
      <c r="D75" s="54"/>
      <c r="E75" s="54"/>
      <c r="F75" s="33"/>
    </row>
    <row r="76" spans="1:6" x14ac:dyDescent="0.25">
      <c r="A76" s="27" t="s">
        <v>1025</v>
      </c>
      <c r="B76" s="53">
        <v>2432.7163999999998</v>
      </c>
      <c r="C76" s="53">
        <v>2446.4580000000001</v>
      </c>
      <c r="D76" s="54"/>
      <c r="E76" s="54"/>
      <c r="F76" s="33"/>
    </row>
    <row r="77" spans="1:6" x14ac:dyDescent="0.25">
      <c r="A77" s="27" t="s">
        <v>1041</v>
      </c>
      <c r="B77" s="53">
        <v>1041.3929000000001</v>
      </c>
      <c r="C77" s="53">
        <v>1047.2754</v>
      </c>
      <c r="D77" s="54"/>
      <c r="E77" s="54"/>
      <c r="F77" s="33"/>
    </row>
    <row r="78" spans="1:6" x14ac:dyDescent="0.25">
      <c r="A78" s="27" t="s">
        <v>1042</v>
      </c>
      <c r="B78" s="53">
        <v>2172.3953000000001</v>
      </c>
      <c r="C78" s="53">
        <v>2173.1635000000001</v>
      </c>
      <c r="D78" s="54"/>
      <c r="E78" s="54"/>
      <c r="F78" s="33"/>
    </row>
    <row r="79" spans="1:6" x14ac:dyDescent="0.25">
      <c r="A79" s="27" t="s">
        <v>1057</v>
      </c>
      <c r="B79" s="53">
        <v>1671.9016999999999</v>
      </c>
      <c r="C79" s="53">
        <v>1681.1375</v>
      </c>
      <c r="D79" s="54"/>
      <c r="E79" s="54"/>
      <c r="F79" s="33"/>
    </row>
    <row r="80" spans="1:6" x14ac:dyDescent="0.25">
      <c r="A80" s="27" t="s">
        <v>1063</v>
      </c>
      <c r="B80" s="53">
        <v>1407.4437</v>
      </c>
      <c r="C80" s="53">
        <v>1415.2237</v>
      </c>
      <c r="D80" s="54"/>
      <c r="E80" s="54"/>
      <c r="F80" s="33"/>
    </row>
    <row r="81" spans="1:6" x14ac:dyDescent="0.25">
      <c r="A81" s="27" t="s">
        <v>1064</v>
      </c>
      <c r="B81" s="53">
        <v>1002.79</v>
      </c>
      <c r="C81" s="53">
        <v>1002.79</v>
      </c>
      <c r="D81" s="54"/>
      <c r="E81" s="54"/>
      <c r="F81" s="33"/>
    </row>
    <row r="82" spans="1:6" x14ac:dyDescent="0.25">
      <c r="A82" s="27" t="s">
        <v>1065</v>
      </c>
      <c r="B82" s="53">
        <v>2416.1520999999998</v>
      </c>
      <c r="C82" s="53">
        <v>2429.4841000000001</v>
      </c>
      <c r="D82" s="54"/>
      <c r="E82" s="54"/>
      <c r="F82" s="33"/>
    </row>
    <row r="83" spans="1:6" x14ac:dyDescent="0.25">
      <c r="A83" s="27" t="s">
        <v>1066</v>
      </c>
      <c r="B83" s="53">
        <v>2153.5372000000002</v>
      </c>
      <c r="C83" s="53">
        <v>2153.0708</v>
      </c>
      <c r="D83" s="54"/>
      <c r="E83" s="54"/>
      <c r="F83" s="33"/>
    </row>
    <row r="84" spans="1:6" x14ac:dyDescent="0.25">
      <c r="A84" s="27" t="s">
        <v>1067</v>
      </c>
      <c r="B84" s="53">
        <v>2416.1487999999999</v>
      </c>
      <c r="C84" s="53">
        <v>2429.4809</v>
      </c>
      <c r="D84" s="54"/>
      <c r="E84" s="54"/>
      <c r="F84" s="33"/>
    </row>
    <row r="85" spans="1:6" x14ac:dyDescent="0.25">
      <c r="A85" s="27" t="s">
        <v>1068</v>
      </c>
      <c r="B85" s="53">
        <v>1004.2465999999999</v>
      </c>
      <c r="C85" s="53">
        <v>1004.216</v>
      </c>
      <c r="D85" s="54"/>
      <c r="E85" s="54"/>
      <c r="F85" s="33"/>
    </row>
    <row r="86" spans="1:6" x14ac:dyDescent="0.25">
      <c r="A86" s="27" t="s">
        <v>1069</v>
      </c>
      <c r="B86" s="53">
        <v>1018.4053</v>
      </c>
      <c r="C86" s="53">
        <v>1018.742</v>
      </c>
      <c r="D86" s="54"/>
      <c r="E86" s="54"/>
      <c r="F86" s="33"/>
    </row>
    <row r="87" spans="1:6" x14ac:dyDescent="0.25">
      <c r="A87" s="27" t="s">
        <v>1058</v>
      </c>
      <c r="B87" s="53" t="s">
        <v>1023</v>
      </c>
      <c r="C87" s="53" t="s">
        <v>1023</v>
      </c>
      <c r="D87" s="54"/>
      <c r="E87" s="54"/>
      <c r="F87" s="33"/>
    </row>
    <row r="88" spans="1:6" x14ac:dyDescent="0.25">
      <c r="A88" s="27" t="s">
        <v>1070</v>
      </c>
      <c r="B88" s="53" t="s">
        <v>1023</v>
      </c>
      <c r="C88" s="53" t="s">
        <v>1023</v>
      </c>
      <c r="D88" s="54"/>
      <c r="E88" s="54"/>
      <c r="F88" s="33"/>
    </row>
    <row r="89" spans="1:6" x14ac:dyDescent="0.25">
      <c r="A89" s="27" t="s">
        <v>1071</v>
      </c>
      <c r="B89" s="53">
        <v>1002.1564</v>
      </c>
      <c r="C89" s="53">
        <v>1002.1564</v>
      </c>
      <c r="D89" s="54"/>
      <c r="E89" s="54"/>
      <c r="F89" s="33"/>
    </row>
    <row r="90" spans="1:6" x14ac:dyDescent="0.25">
      <c r="A90" s="27" t="s">
        <v>1072</v>
      </c>
      <c r="B90" s="53" t="s">
        <v>1023</v>
      </c>
      <c r="C90" s="53" t="s">
        <v>1023</v>
      </c>
      <c r="D90" s="54"/>
      <c r="E90" s="54"/>
      <c r="F90" s="33"/>
    </row>
    <row r="91" spans="1:6" x14ac:dyDescent="0.25">
      <c r="A91" s="27" t="s">
        <v>1073</v>
      </c>
      <c r="B91" s="53" t="s">
        <v>1023</v>
      </c>
      <c r="C91" s="53" t="s">
        <v>1023</v>
      </c>
      <c r="D91" s="54"/>
      <c r="E91" s="54"/>
      <c r="F91" s="33"/>
    </row>
    <row r="92" spans="1:6" x14ac:dyDescent="0.25">
      <c r="A92" s="27" t="s">
        <v>1074</v>
      </c>
      <c r="B92" s="53">
        <v>2197.3251</v>
      </c>
      <c r="C92" s="53">
        <v>2209.4493000000002</v>
      </c>
      <c r="D92" s="54"/>
      <c r="E92" s="54"/>
      <c r="F92" s="33"/>
    </row>
    <row r="93" spans="1:6" x14ac:dyDescent="0.25">
      <c r="A93" s="27" t="s">
        <v>1075</v>
      </c>
      <c r="B93" s="53">
        <v>1145.8299</v>
      </c>
      <c r="C93" s="53">
        <v>1152.1509000000001</v>
      </c>
      <c r="D93" s="54"/>
      <c r="E93" s="54"/>
      <c r="F93" s="33"/>
    </row>
    <row r="94" spans="1:6" x14ac:dyDescent="0.25">
      <c r="A94" s="27" t="s">
        <v>1076</v>
      </c>
      <c r="B94" s="53">
        <v>1132.4683</v>
      </c>
      <c r="C94" s="53">
        <v>1138.7167999999999</v>
      </c>
      <c r="D94" s="54"/>
      <c r="E94" s="54"/>
      <c r="F94" s="33"/>
    </row>
    <row r="95" spans="1:6" x14ac:dyDescent="0.25">
      <c r="A95" s="27" t="s">
        <v>1095</v>
      </c>
      <c r="B95" s="53">
        <v>1163.3723</v>
      </c>
      <c r="C95" s="53">
        <v>1169.9418000000001</v>
      </c>
      <c r="D95" s="54"/>
      <c r="E95" s="54"/>
      <c r="F95" s="33"/>
    </row>
    <row r="96" spans="1:6" x14ac:dyDescent="0.25">
      <c r="A96" s="27" t="s">
        <v>1096</v>
      </c>
      <c r="B96" s="53">
        <v>1000</v>
      </c>
      <c r="C96" s="53">
        <v>1000</v>
      </c>
      <c r="D96" s="54"/>
      <c r="E96" s="54"/>
      <c r="F96" s="33"/>
    </row>
    <row r="97" spans="1:6" x14ac:dyDescent="0.25">
      <c r="A97" s="27" t="s">
        <v>1097</v>
      </c>
      <c r="B97" s="53">
        <v>1163.3815</v>
      </c>
      <c r="C97" s="53">
        <v>1169.9511</v>
      </c>
      <c r="D97" s="54"/>
      <c r="E97" s="54"/>
      <c r="F97" s="33"/>
    </row>
    <row r="98" spans="1:6" x14ac:dyDescent="0.25">
      <c r="A98" s="27" t="s">
        <v>1098</v>
      </c>
      <c r="B98" s="53">
        <v>1000</v>
      </c>
      <c r="C98" s="53">
        <v>1000</v>
      </c>
      <c r="D98" s="54"/>
      <c r="E98" s="54"/>
      <c r="F98" s="33"/>
    </row>
    <row r="99" spans="1:6" x14ac:dyDescent="0.25">
      <c r="A99" s="27" t="s">
        <v>1034</v>
      </c>
      <c r="B99" s="54"/>
      <c r="C99" s="54"/>
      <c r="D99" s="54"/>
      <c r="E99" s="54"/>
      <c r="F99" s="33"/>
    </row>
    <row r="100" spans="1:6" x14ac:dyDescent="0.25">
      <c r="A100" s="27"/>
      <c r="B100" s="54"/>
      <c r="C100" s="54"/>
      <c r="D100" s="54"/>
      <c r="E100" s="54"/>
      <c r="F100" s="33"/>
    </row>
    <row r="101" spans="1:6" x14ac:dyDescent="0.25">
      <c r="A101" s="27" t="s">
        <v>1048</v>
      </c>
      <c r="B101" s="54"/>
      <c r="C101" s="54"/>
      <c r="D101" s="54"/>
      <c r="E101" s="54"/>
      <c r="F101" s="33"/>
    </row>
    <row r="102" spans="1:6" x14ac:dyDescent="0.25">
      <c r="A102" s="27"/>
      <c r="B102" s="54"/>
      <c r="C102" s="54"/>
      <c r="D102" s="54"/>
      <c r="E102" s="54"/>
      <c r="F102" s="33"/>
    </row>
    <row r="103" spans="1:6" x14ac:dyDescent="0.25">
      <c r="A103" s="70" t="s">
        <v>1049</v>
      </c>
      <c r="B103" s="71" t="s">
        <v>1050</v>
      </c>
      <c r="C103" s="71" t="s">
        <v>1051</v>
      </c>
      <c r="D103" s="71" t="s">
        <v>1052</v>
      </c>
      <c r="E103" s="54"/>
      <c r="F103" s="33"/>
    </row>
    <row r="104" spans="1:6" x14ac:dyDescent="0.25">
      <c r="A104" s="70" t="s">
        <v>1099</v>
      </c>
      <c r="B104" s="71"/>
      <c r="C104" s="71">
        <v>4.0698090999999996</v>
      </c>
      <c r="D104" s="71">
        <v>3.7686633999999999</v>
      </c>
      <c r="E104" s="54"/>
      <c r="F104" s="33"/>
    </row>
    <row r="105" spans="1:6" x14ac:dyDescent="0.25">
      <c r="A105" s="70" t="s">
        <v>1053</v>
      </c>
      <c r="B105" s="71"/>
      <c r="C105" s="71">
        <v>9.1574472999999994</v>
      </c>
      <c r="D105" s="71">
        <v>8.4798418000000009</v>
      </c>
      <c r="E105" s="54"/>
      <c r="F105" s="33"/>
    </row>
    <row r="106" spans="1:6" x14ac:dyDescent="0.25">
      <c r="A106" s="70" t="s">
        <v>1054</v>
      </c>
      <c r="B106" s="71"/>
      <c r="C106" s="71">
        <v>8.2632408999999996</v>
      </c>
      <c r="D106" s="71">
        <v>7.6518022999999999</v>
      </c>
      <c r="E106" s="54"/>
      <c r="F106" s="33"/>
    </row>
    <row r="107" spans="1:6" x14ac:dyDescent="0.25">
      <c r="A107" s="70" t="s">
        <v>1078</v>
      </c>
      <c r="B107" s="71"/>
      <c r="C107" s="71">
        <v>3.9751582000000001</v>
      </c>
      <c r="D107" s="71">
        <v>3.6810163</v>
      </c>
      <c r="E107" s="54"/>
      <c r="F107" s="33"/>
    </row>
    <row r="108" spans="1:6" x14ac:dyDescent="0.25">
      <c r="A108" s="70" t="s">
        <v>1055</v>
      </c>
      <c r="B108" s="71"/>
      <c r="C108" s="71">
        <v>8.8813907000000007</v>
      </c>
      <c r="D108" s="71">
        <v>8.2242119999999996</v>
      </c>
      <c r="E108" s="54"/>
      <c r="F108" s="33"/>
    </row>
    <row r="109" spans="1:6" x14ac:dyDescent="0.25">
      <c r="A109" s="70" t="s">
        <v>1059</v>
      </c>
      <c r="B109" s="71"/>
      <c r="C109" s="71">
        <v>4.1724462000000004</v>
      </c>
      <c r="D109" s="71">
        <v>3.8637060000000001</v>
      </c>
      <c r="E109" s="54"/>
      <c r="F109" s="33"/>
    </row>
    <row r="110" spans="1:6" x14ac:dyDescent="0.25">
      <c r="A110" s="70" t="s">
        <v>1056</v>
      </c>
      <c r="B110" s="71"/>
      <c r="C110" s="71">
        <v>3.7951389999999998</v>
      </c>
      <c r="D110" s="71">
        <v>3.5143175000000002</v>
      </c>
      <c r="E110" s="54"/>
      <c r="F110" s="33"/>
    </row>
    <row r="111" spans="1:6" x14ac:dyDescent="0.25">
      <c r="A111" s="70" t="s">
        <v>1079</v>
      </c>
      <c r="B111" s="71"/>
      <c r="C111" s="71">
        <v>3.9727931999999999</v>
      </c>
      <c r="D111" s="71">
        <v>3.6788261000000002</v>
      </c>
      <c r="E111" s="54"/>
      <c r="F111" s="33"/>
    </row>
    <row r="112" spans="1:6" x14ac:dyDescent="0.25">
      <c r="A112" s="27"/>
      <c r="B112" s="54"/>
      <c r="C112" s="54"/>
      <c r="D112" s="54"/>
      <c r="E112" s="54"/>
      <c r="F112" s="33"/>
    </row>
    <row r="113" spans="1:6" x14ac:dyDescent="0.25">
      <c r="A113" s="27" t="s">
        <v>1036</v>
      </c>
      <c r="B113" s="53" t="s">
        <v>65</v>
      </c>
      <c r="C113" s="54"/>
      <c r="D113" s="54"/>
      <c r="E113" s="54"/>
      <c r="F113" s="33"/>
    </row>
    <row r="114" spans="1:6" ht="15" customHeight="1" x14ac:dyDescent="0.25">
      <c r="A114" s="22" t="s">
        <v>1037</v>
      </c>
      <c r="B114" s="53" t="s">
        <v>65</v>
      </c>
      <c r="C114" s="54"/>
      <c r="D114" s="54"/>
      <c r="E114" s="54"/>
      <c r="F114" s="33"/>
    </row>
    <row r="115" spans="1:6" x14ac:dyDescent="0.25">
      <c r="A115" s="22" t="s">
        <v>1038</v>
      </c>
      <c r="B115" s="53" t="s">
        <v>65</v>
      </c>
      <c r="C115" s="54"/>
      <c r="D115" s="54"/>
      <c r="E115" s="54"/>
      <c r="F115" s="33"/>
    </row>
    <row r="116" spans="1:6" x14ac:dyDescent="0.25">
      <c r="A116" s="27" t="s">
        <v>1039</v>
      </c>
      <c r="B116" s="56">
        <v>0.11366999999999999</v>
      </c>
      <c r="C116" s="54"/>
      <c r="D116" s="54"/>
      <c r="E116" s="54"/>
      <c r="F116" s="33"/>
    </row>
    <row r="117" spans="1:6" ht="30" x14ac:dyDescent="0.25">
      <c r="A117" s="22" t="s">
        <v>1106</v>
      </c>
      <c r="B117" s="53" t="s">
        <v>65</v>
      </c>
      <c r="C117" s="54"/>
      <c r="D117" s="54"/>
      <c r="E117" s="54"/>
      <c r="F117" s="33"/>
    </row>
    <row r="118" spans="1:6" ht="30" x14ac:dyDescent="0.25">
      <c r="A118" s="22" t="s">
        <v>1107</v>
      </c>
      <c r="B118" s="53" t="s">
        <v>65</v>
      </c>
      <c r="C118" s="54"/>
      <c r="D118" s="54"/>
      <c r="E118" s="54"/>
      <c r="F118" s="33"/>
    </row>
    <row r="119" spans="1:6" ht="30.75" thickBot="1" x14ac:dyDescent="0.3">
      <c r="A119" s="21" t="s">
        <v>1110</v>
      </c>
      <c r="B119" s="69" t="s">
        <v>65</v>
      </c>
      <c r="C119" s="61"/>
      <c r="D119" s="61"/>
      <c r="E119" s="61"/>
      <c r="F119" s="59"/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showGridLines="0" workbookViewId="0">
      <pane ySplit="4" topLeftCell="A5" activePane="bottomLeft" state="frozen"/>
      <selection activeCell="H1" sqref="H1"/>
      <selection pane="bottomLeft" activeCell="A5" sqref="A5"/>
    </sheetView>
  </sheetViews>
  <sheetFormatPr defaultRowHeight="15" x14ac:dyDescent="0.25"/>
  <cols>
    <col min="1" max="1" width="73.85546875" customWidth="1"/>
    <col min="2" max="2" width="15.85546875" customWidth="1"/>
    <col min="3" max="3" width="26.85546875" customWidth="1"/>
    <col min="4" max="4" width="15.42578125" customWidth="1"/>
    <col min="5" max="5" width="16.5703125" customWidth="1"/>
    <col min="6" max="6" width="15.42578125" customWidth="1"/>
    <col min="12" max="12" width="66.42578125" bestFit="1" customWidth="1"/>
    <col min="13" max="13" width="10" bestFit="1" customWidth="1"/>
    <col min="14" max="14" width="9.85546875" bestFit="1" customWidth="1"/>
    <col min="15" max="15" width="14.42578125" bestFit="1" customWidth="1"/>
    <col min="16" max="16" width="11.5703125" bestFit="1" customWidth="1"/>
  </cols>
  <sheetData>
    <row r="1" spans="1:8" ht="36.75" customHeight="1" x14ac:dyDescent="0.25">
      <c r="A1" s="86" t="s">
        <v>54</v>
      </c>
      <c r="B1" s="87"/>
      <c r="C1" s="87"/>
      <c r="D1" s="87"/>
      <c r="E1" s="87"/>
      <c r="F1" s="88"/>
      <c r="H1" s="20" t="str">
        <f>HYPERLINK("[Portfolio Monthly 30062019.xlsx]Index!A1","Index")</f>
        <v>Index</v>
      </c>
    </row>
    <row r="2" spans="1:8" ht="19.5" customHeight="1" x14ac:dyDescent="0.25">
      <c r="A2" s="89" t="s">
        <v>55</v>
      </c>
      <c r="B2" s="90"/>
      <c r="C2" s="90"/>
      <c r="D2" s="90"/>
      <c r="E2" s="90"/>
      <c r="F2" s="91"/>
    </row>
    <row r="3" spans="1:8" x14ac:dyDescent="0.25">
      <c r="A3" s="23"/>
      <c r="B3" s="32"/>
      <c r="C3" s="32"/>
      <c r="D3" s="32"/>
      <c r="E3" s="32"/>
      <c r="F3" s="33"/>
    </row>
    <row r="4" spans="1:8" ht="48" customHeight="1" x14ac:dyDescent="0.25">
      <c r="A4" s="34" t="s">
        <v>0</v>
      </c>
      <c r="B4" s="35" t="s">
        <v>1</v>
      </c>
      <c r="C4" s="35" t="s">
        <v>5</v>
      </c>
      <c r="D4" s="36" t="s">
        <v>2</v>
      </c>
      <c r="E4" s="37" t="s">
        <v>4</v>
      </c>
      <c r="F4" s="38" t="s">
        <v>3</v>
      </c>
    </row>
    <row r="5" spans="1:8" x14ac:dyDescent="0.25">
      <c r="A5" s="39"/>
      <c r="B5" s="10"/>
      <c r="C5" s="10"/>
      <c r="D5" s="2"/>
      <c r="E5" s="3"/>
      <c r="F5" s="40"/>
    </row>
    <row r="6" spans="1:8" x14ac:dyDescent="0.25">
      <c r="A6" s="41"/>
      <c r="B6" s="11"/>
      <c r="C6" s="11"/>
      <c r="D6" s="4"/>
      <c r="E6" s="5"/>
      <c r="F6" s="42"/>
    </row>
    <row r="7" spans="1:8" x14ac:dyDescent="0.25">
      <c r="A7" s="43" t="s">
        <v>1004</v>
      </c>
      <c r="B7" s="11"/>
      <c r="C7" s="11"/>
      <c r="D7" s="4"/>
      <c r="E7" s="5"/>
      <c r="F7" s="42"/>
    </row>
    <row r="8" spans="1:8" x14ac:dyDescent="0.25">
      <c r="A8" s="43" t="s">
        <v>1005</v>
      </c>
      <c r="B8" s="12"/>
      <c r="C8" s="12"/>
      <c r="D8" s="6"/>
      <c r="E8" s="7"/>
      <c r="F8" s="44"/>
    </row>
    <row r="9" spans="1:8" x14ac:dyDescent="0.25">
      <c r="A9" s="41" t="s">
        <v>1006</v>
      </c>
      <c r="B9" s="11" t="s">
        <v>1007</v>
      </c>
      <c r="C9" s="11"/>
      <c r="D9" s="4">
        <v>36300.803389000001</v>
      </c>
      <c r="E9" s="5">
        <v>4330.58</v>
      </c>
      <c r="F9" s="42">
        <v>0.98529999999999995</v>
      </c>
    </row>
    <row r="10" spans="1:8" x14ac:dyDescent="0.25">
      <c r="A10" s="43" t="s">
        <v>100</v>
      </c>
      <c r="B10" s="12"/>
      <c r="C10" s="12"/>
      <c r="D10" s="6"/>
      <c r="E10" s="14">
        <v>4330.58</v>
      </c>
      <c r="F10" s="45">
        <v>0.98529999999999995</v>
      </c>
    </row>
    <row r="11" spans="1:8" x14ac:dyDescent="0.25">
      <c r="A11" s="41"/>
      <c r="B11" s="11"/>
      <c r="C11" s="11"/>
      <c r="D11" s="4"/>
      <c r="E11" s="5"/>
      <c r="F11" s="42"/>
    </row>
    <row r="12" spans="1:8" x14ac:dyDescent="0.25">
      <c r="A12" s="46" t="s">
        <v>109</v>
      </c>
      <c r="B12" s="47"/>
      <c r="C12" s="47"/>
      <c r="D12" s="48"/>
      <c r="E12" s="14">
        <v>4330.58</v>
      </c>
      <c r="F12" s="45">
        <v>0.98529999999999995</v>
      </c>
    </row>
    <row r="13" spans="1:8" x14ac:dyDescent="0.25">
      <c r="A13" s="41"/>
      <c r="B13" s="11"/>
      <c r="C13" s="11"/>
      <c r="D13" s="4"/>
      <c r="E13" s="5"/>
      <c r="F13" s="42"/>
    </row>
    <row r="14" spans="1:8" x14ac:dyDescent="0.25">
      <c r="A14" s="43" t="s">
        <v>110</v>
      </c>
      <c r="B14" s="11"/>
      <c r="C14" s="11"/>
      <c r="D14" s="4"/>
      <c r="E14" s="5"/>
      <c r="F14" s="42"/>
    </row>
    <row r="15" spans="1:8" x14ac:dyDescent="0.25">
      <c r="A15" s="41" t="s">
        <v>111</v>
      </c>
      <c r="B15" s="11"/>
      <c r="C15" s="11"/>
      <c r="D15" s="4"/>
      <c r="E15" s="5">
        <v>72.959999999999994</v>
      </c>
      <c r="F15" s="42">
        <v>1.66E-2</v>
      </c>
    </row>
    <row r="16" spans="1:8" x14ac:dyDescent="0.25">
      <c r="A16" s="43" t="s">
        <v>100</v>
      </c>
      <c r="B16" s="12"/>
      <c r="C16" s="12"/>
      <c r="D16" s="6"/>
      <c r="E16" s="14">
        <v>72.959999999999994</v>
      </c>
      <c r="F16" s="45">
        <v>1.66E-2</v>
      </c>
    </row>
    <row r="17" spans="1:6" x14ac:dyDescent="0.25">
      <c r="A17" s="41"/>
      <c r="B17" s="11"/>
      <c r="C17" s="11"/>
      <c r="D17" s="4"/>
      <c r="E17" s="5"/>
      <c r="F17" s="42"/>
    </row>
    <row r="18" spans="1:6" x14ac:dyDescent="0.25">
      <c r="A18" s="46" t="s">
        <v>109</v>
      </c>
      <c r="B18" s="47"/>
      <c r="C18" s="47"/>
      <c r="D18" s="48"/>
      <c r="E18" s="14">
        <v>72.959999999999994</v>
      </c>
      <c r="F18" s="45">
        <v>1.66E-2</v>
      </c>
    </row>
    <row r="19" spans="1:6" x14ac:dyDescent="0.25">
      <c r="A19" s="41" t="s">
        <v>112</v>
      </c>
      <c r="B19" s="11"/>
      <c r="C19" s="11"/>
      <c r="D19" s="4"/>
      <c r="E19" s="17">
        <v>-8.4700000000000006</v>
      </c>
      <c r="F19" s="49">
        <v>-1.9E-3</v>
      </c>
    </row>
    <row r="20" spans="1:6" x14ac:dyDescent="0.25">
      <c r="A20" s="50" t="s">
        <v>113</v>
      </c>
      <c r="B20" s="13"/>
      <c r="C20" s="13"/>
      <c r="D20" s="8"/>
      <c r="E20" s="9">
        <v>4395.07</v>
      </c>
      <c r="F20" s="51">
        <v>1</v>
      </c>
    </row>
    <row r="21" spans="1:6" x14ac:dyDescent="0.25">
      <c r="A21" s="23"/>
      <c r="B21" s="32"/>
      <c r="C21" s="32"/>
      <c r="D21" s="32"/>
      <c r="E21" s="32"/>
      <c r="F21" s="33"/>
    </row>
    <row r="22" spans="1:6" x14ac:dyDescent="0.25">
      <c r="A22" s="23"/>
      <c r="B22" s="32"/>
      <c r="C22" s="32"/>
      <c r="D22" s="32"/>
      <c r="E22" s="32"/>
      <c r="F22" s="33"/>
    </row>
    <row r="23" spans="1:6" x14ac:dyDescent="0.25">
      <c r="A23" s="52" t="s">
        <v>1016</v>
      </c>
      <c r="B23" s="32"/>
      <c r="C23" s="32"/>
      <c r="D23" s="32"/>
      <c r="E23" s="32"/>
      <c r="F23" s="33"/>
    </row>
    <row r="24" spans="1:6" x14ac:dyDescent="0.25">
      <c r="A24" s="22" t="s">
        <v>1017</v>
      </c>
      <c r="B24" s="53" t="s">
        <v>65</v>
      </c>
      <c r="C24" s="54"/>
      <c r="D24" s="32"/>
      <c r="E24" s="32"/>
      <c r="F24" s="33"/>
    </row>
    <row r="25" spans="1:6" x14ac:dyDescent="0.25">
      <c r="A25" s="27" t="s">
        <v>1018</v>
      </c>
      <c r="B25" s="54"/>
      <c r="C25" s="54"/>
      <c r="D25" s="32"/>
      <c r="E25" s="32"/>
      <c r="F25" s="33"/>
    </row>
    <row r="26" spans="1:6" x14ac:dyDescent="0.25">
      <c r="A26" s="27" t="s">
        <v>1019</v>
      </c>
      <c r="B26" s="54" t="s">
        <v>1020</v>
      </c>
      <c r="C26" s="54" t="s">
        <v>1020</v>
      </c>
      <c r="D26" s="32"/>
      <c r="E26" s="32"/>
      <c r="F26" s="33"/>
    </row>
    <row r="27" spans="1:6" x14ac:dyDescent="0.25">
      <c r="A27" s="27"/>
      <c r="B27" s="55">
        <v>43616</v>
      </c>
      <c r="C27" s="55">
        <v>43644</v>
      </c>
      <c r="D27" s="32"/>
      <c r="E27" s="32"/>
      <c r="F27" s="33"/>
    </row>
    <row r="28" spans="1:6" x14ac:dyDescent="0.25">
      <c r="A28" s="27" t="s">
        <v>1100</v>
      </c>
      <c r="B28" s="54">
        <v>21.529</v>
      </c>
      <c r="C28" s="54">
        <v>22.745000000000001</v>
      </c>
      <c r="D28" s="32"/>
      <c r="E28" s="32"/>
      <c r="F28" s="33"/>
    </row>
    <row r="29" spans="1:6" x14ac:dyDescent="0.25">
      <c r="A29" s="27" t="s">
        <v>1101</v>
      </c>
      <c r="B29" s="54">
        <v>20.146999999999998</v>
      </c>
      <c r="C29" s="54">
        <v>21.274000000000001</v>
      </c>
      <c r="D29" s="32"/>
      <c r="E29" s="32"/>
      <c r="F29" s="33"/>
    </row>
    <row r="30" spans="1:6" x14ac:dyDescent="0.25">
      <c r="A30" s="27"/>
      <c r="B30" s="54"/>
      <c r="C30" s="54"/>
      <c r="D30" s="32"/>
      <c r="E30" s="32"/>
      <c r="F30" s="33"/>
    </row>
    <row r="31" spans="1:6" x14ac:dyDescent="0.25">
      <c r="A31" s="27" t="s">
        <v>1035</v>
      </c>
      <c r="B31" s="53" t="s">
        <v>65</v>
      </c>
      <c r="C31" s="54"/>
      <c r="D31" s="32"/>
      <c r="E31" s="32"/>
      <c r="F31" s="33"/>
    </row>
    <row r="32" spans="1:6" x14ac:dyDescent="0.25">
      <c r="A32" s="27" t="s">
        <v>1036</v>
      </c>
      <c r="B32" s="53" t="s">
        <v>65</v>
      </c>
      <c r="C32" s="54"/>
      <c r="D32" s="32"/>
      <c r="E32" s="32"/>
      <c r="F32" s="33"/>
    </row>
    <row r="33" spans="1:6" ht="15.6" customHeight="1" x14ac:dyDescent="0.25">
      <c r="A33" s="22" t="s">
        <v>1037</v>
      </c>
      <c r="B33" s="53" t="s">
        <v>65</v>
      </c>
      <c r="C33" s="54"/>
      <c r="D33" s="32"/>
      <c r="E33" s="32"/>
      <c r="F33" s="33"/>
    </row>
    <row r="34" spans="1:6" x14ac:dyDescent="0.25">
      <c r="A34" s="22" t="s">
        <v>1038</v>
      </c>
      <c r="B34" s="56">
        <f>E12</f>
        <v>4330.58</v>
      </c>
      <c r="C34" s="54"/>
      <c r="D34" s="32"/>
      <c r="E34" s="32"/>
      <c r="F34" s="33"/>
    </row>
    <row r="35" spans="1:6" ht="30" x14ac:dyDescent="0.25">
      <c r="A35" s="26" t="s">
        <v>1111</v>
      </c>
      <c r="B35" s="53" t="s">
        <v>65</v>
      </c>
      <c r="C35" s="54"/>
      <c r="D35" s="32"/>
      <c r="E35" s="32"/>
      <c r="F35" s="33"/>
    </row>
    <row r="36" spans="1:6" ht="30" x14ac:dyDescent="0.25">
      <c r="A36" s="26" t="s">
        <v>1112</v>
      </c>
      <c r="B36" s="53" t="s">
        <v>65</v>
      </c>
      <c r="C36" s="54"/>
      <c r="D36" s="32"/>
      <c r="E36" s="32"/>
      <c r="F36" s="33"/>
    </row>
    <row r="37" spans="1:6" ht="30" x14ac:dyDescent="0.25">
      <c r="A37" s="26" t="s">
        <v>1113</v>
      </c>
      <c r="B37" s="53" t="s">
        <v>65</v>
      </c>
      <c r="C37" s="54"/>
      <c r="D37" s="32"/>
      <c r="E37" s="32"/>
      <c r="F37" s="33"/>
    </row>
    <row r="38" spans="1:6" ht="15.75" thickBot="1" x14ac:dyDescent="0.3">
      <c r="A38" s="60"/>
      <c r="B38" s="61"/>
      <c r="C38" s="61"/>
      <c r="D38" s="58"/>
      <c r="E38" s="58"/>
      <c r="F38" s="59"/>
    </row>
    <row r="39" spans="1:6" x14ac:dyDescent="0.25">
      <c r="A39" s="25"/>
      <c r="B39" s="25"/>
      <c r="C39" s="25"/>
    </row>
    <row r="40" spans="1:6" x14ac:dyDescent="0.25">
      <c r="A40" s="25"/>
      <c r="B40" s="25"/>
      <c r="C40" s="25"/>
    </row>
    <row r="41" spans="1:6" x14ac:dyDescent="0.25">
      <c r="A41" s="25"/>
      <c r="B41" s="25"/>
      <c r="C41" s="25"/>
    </row>
    <row r="42" spans="1:6" x14ac:dyDescent="0.25">
      <c r="A42" s="25"/>
      <c r="B42" s="25"/>
      <c r="C42" s="25"/>
    </row>
    <row r="43" spans="1:6" x14ac:dyDescent="0.25">
      <c r="A43" s="25"/>
      <c r="B43" s="25"/>
      <c r="C43" s="25"/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showGridLines="0" workbookViewId="0">
      <pane ySplit="4" topLeftCell="A5" activePane="bottomLeft" state="frozen"/>
      <selection activeCell="H1" sqref="H1"/>
      <selection pane="bottomLeft" activeCell="A5" sqref="A5"/>
    </sheetView>
  </sheetViews>
  <sheetFormatPr defaultRowHeight="15" x14ac:dyDescent="0.25"/>
  <cols>
    <col min="1" max="1" width="73.85546875" customWidth="1"/>
    <col min="2" max="2" width="15.85546875" customWidth="1"/>
    <col min="3" max="3" width="26.85546875" customWidth="1"/>
    <col min="4" max="4" width="15.42578125" customWidth="1"/>
    <col min="5" max="5" width="16.5703125" customWidth="1"/>
    <col min="6" max="6" width="15.42578125" customWidth="1"/>
    <col min="12" max="12" width="66.42578125" bestFit="1" customWidth="1"/>
    <col min="13" max="13" width="10" bestFit="1" customWidth="1"/>
    <col min="14" max="14" width="9.85546875" bestFit="1" customWidth="1"/>
    <col min="15" max="15" width="14.42578125" bestFit="1" customWidth="1"/>
    <col min="16" max="16" width="11.5703125" bestFit="1" customWidth="1"/>
  </cols>
  <sheetData>
    <row r="1" spans="1:8" ht="36.75" customHeight="1" x14ac:dyDescent="0.25">
      <c r="A1" s="86" t="s">
        <v>56</v>
      </c>
      <c r="B1" s="87"/>
      <c r="C1" s="87"/>
      <c r="D1" s="87"/>
      <c r="E1" s="87"/>
      <c r="F1" s="88"/>
      <c r="H1" s="20" t="str">
        <f>HYPERLINK("[Portfolio Monthly 30062019.xlsx]Index!A1","Index")</f>
        <v>Index</v>
      </c>
    </row>
    <row r="2" spans="1:8" ht="19.5" customHeight="1" x14ac:dyDescent="0.25">
      <c r="A2" s="89" t="s">
        <v>57</v>
      </c>
      <c r="B2" s="90"/>
      <c r="C2" s="90"/>
      <c r="D2" s="90"/>
      <c r="E2" s="90"/>
      <c r="F2" s="91"/>
    </row>
    <row r="3" spans="1:8" x14ac:dyDescent="0.25">
      <c r="A3" s="23"/>
      <c r="B3" s="32"/>
      <c r="C3" s="32"/>
      <c r="D3" s="32"/>
      <c r="E3" s="32"/>
      <c r="F3" s="33"/>
    </row>
    <row r="4" spans="1:8" ht="48" customHeight="1" x14ac:dyDescent="0.25">
      <c r="A4" s="34" t="s">
        <v>0</v>
      </c>
      <c r="B4" s="35" t="s">
        <v>1</v>
      </c>
      <c r="C4" s="35" t="s">
        <v>5</v>
      </c>
      <c r="D4" s="36" t="s">
        <v>2</v>
      </c>
      <c r="E4" s="37" t="s">
        <v>4</v>
      </c>
      <c r="F4" s="38" t="s">
        <v>3</v>
      </c>
    </row>
    <row r="5" spans="1:8" x14ac:dyDescent="0.25">
      <c r="A5" s="39"/>
      <c r="B5" s="10"/>
      <c r="C5" s="10"/>
      <c r="D5" s="2"/>
      <c r="E5" s="3"/>
      <c r="F5" s="40"/>
    </row>
    <row r="6" spans="1:8" x14ac:dyDescent="0.25">
      <c r="A6" s="41"/>
      <c r="B6" s="11"/>
      <c r="C6" s="11"/>
      <c r="D6" s="4"/>
      <c r="E6" s="5"/>
      <c r="F6" s="42"/>
    </row>
    <row r="7" spans="1:8" x14ac:dyDescent="0.25">
      <c r="A7" s="43" t="s">
        <v>1004</v>
      </c>
      <c r="B7" s="11"/>
      <c r="C7" s="11"/>
      <c r="D7" s="4"/>
      <c r="E7" s="5"/>
      <c r="F7" s="42"/>
    </row>
    <row r="8" spans="1:8" x14ac:dyDescent="0.25">
      <c r="A8" s="43" t="s">
        <v>1005</v>
      </c>
      <c r="B8" s="12"/>
      <c r="C8" s="12"/>
      <c r="D8" s="6"/>
      <c r="E8" s="7"/>
      <c r="F8" s="44"/>
    </row>
    <row r="9" spans="1:8" x14ac:dyDescent="0.25">
      <c r="A9" s="41" t="s">
        <v>1008</v>
      </c>
      <c r="B9" s="11" t="s">
        <v>1009</v>
      </c>
      <c r="C9" s="11"/>
      <c r="D9" s="4">
        <v>317808.41149999999</v>
      </c>
      <c r="E9" s="5">
        <v>9175.0499999999993</v>
      </c>
      <c r="F9" s="42">
        <v>0.999</v>
      </c>
    </row>
    <row r="10" spans="1:8" x14ac:dyDescent="0.25">
      <c r="A10" s="43" t="s">
        <v>100</v>
      </c>
      <c r="B10" s="12"/>
      <c r="C10" s="12"/>
      <c r="D10" s="6"/>
      <c r="E10" s="14">
        <v>9175.0499999999993</v>
      </c>
      <c r="F10" s="45">
        <v>0.999</v>
      </c>
    </row>
    <row r="11" spans="1:8" x14ac:dyDescent="0.25">
      <c r="A11" s="41"/>
      <c r="B11" s="11"/>
      <c r="C11" s="11"/>
      <c r="D11" s="4"/>
      <c r="E11" s="5"/>
      <c r="F11" s="42"/>
    </row>
    <row r="12" spans="1:8" x14ac:dyDescent="0.25">
      <c r="A12" s="46" t="s">
        <v>109</v>
      </c>
      <c r="B12" s="47"/>
      <c r="C12" s="47"/>
      <c r="D12" s="48"/>
      <c r="E12" s="14">
        <v>9175.0499999999993</v>
      </c>
      <c r="F12" s="45">
        <v>0.999</v>
      </c>
    </row>
    <row r="13" spans="1:8" x14ac:dyDescent="0.25">
      <c r="A13" s="41"/>
      <c r="B13" s="11"/>
      <c r="C13" s="11"/>
      <c r="D13" s="4"/>
      <c r="E13" s="5"/>
      <c r="F13" s="42"/>
    </row>
    <row r="14" spans="1:8" x14ac:dyDescent="0.25">
      <c r="A14" s="43" t="s">
        <v>110</v>
      </c>
      <c r="B14" s="11"/>
      <c r="C14" s="11"/>
      <c r="D14" s="4"/>
      <c r="E14" s="5"/>
      <c r="F14" s="42"/>
    </row>
    <row r="15" spans="1:8" x14ac:dyDescent="0.25">
      <c r="A15" s="41" t="s">
        <v>111</v>
      </c>
      <c r="B15" s="11"/>
      <c r="C15" s="11"/>
      <c r="D15" s="4"/>
      <c r="E15" s="5">
        <v>70.97</v>
      </c>
      <c r="F15" s="42">
        <v>7.7000000000000002E-3</v>
      </c>
    </row>
    <row r="16" spans="1:8" x14ac:dyDescent="0.25">
      <c r="A16" s="43" t="s">
        <v>100</v>
      </c>
      <c r="B16" s="12"/>
      <c r="C16" s="12"/>
      <c r="D16" s="6"/>
      <c r="E16" s="14">
        <v>70.97</v>
      </c>
      <c r="F16" s="45">
        <v>7.7000000000000002E-3</v>
      </c>
    </row>
    <row r="17" spans="1:6" x14ac:dyDescent="0.25">
      <c r="A17" s="41"/>
      <c r="B17" s="11"/>
      <c r="C17" s="11"/>
      <c r="D17" s="4"/>
      <c r="E17" s="5"/>
      <c r="F17" s="42"/>
    </row>
    <row r="18" spans="1:6" x14ac:dyDescent="0.25">
      <c r="A18" s="46" t="s">
        <v>109</v>
      </c>
      <c r="B18" s="47"/>
      <c r="C18" s="47"/>
      <c r="D18" s="48"/>
      <c r="E18" s="14">
        <v>70.97</v>
      </c>
      <c r="F18" s="45">
        <v>7.7000000000000002E-3</v>
      </c>
    </row>
    <row r="19" spans="1:6" x14ac:dyDescent="0.25">
      <c r="A19" s="41" t="s">
        <v>112</v>
      </c>
      <c r="B19" s="11"/>
      <c r="C19" s="11"/>
      <c r="D19" s="4"/>
      <c r="E19" s="17">
        <v>-61.62</v>
      </c>
      <c r="F19" s="49">
        <v>-6.7000000000000002E-3</v>
      </c>
    </row>
    <row r="20" spans="1:6" x14ac:dyDescent="0.25">
      <c r="A20" s="50" t="s">
        <v>113</v>
      </c>
      <c r="B20" s="13"/>
      <c r="C20" s="13"/>
      <c r="D20" s="8"/>
      <c r="E20" s="9">
        <v>9184.4</v>
      </c>
      <c r="F20" s="51">
        <v>1</v>
      </c>
    </row>
    <row r="21" spans="1:6" x14ac:dyDescent="0.25">
      <c r="A21" s="23"/>
      <c r="B21" s="32"/>
      <c r="C21" s="32"/>
      <c r="D21" s="32"/>
      <c r="E21" s="32"/>
      <c r="F21" s="33"/>
    </row>
    <row r="22" spans="1:6" x14ac:dyDescent="0.25">
      <c r="A22" s="23"/>
      <c r="B22" s="32"/>
      <c r="C22" s="32"/>
      <c r="D22" s="32"/>
      <c r="E22" s="32"/>
      <c r="F22" s="33"/>
    </row>
    <row r="23" spans="1:6" x14ac:dyDescent="0.25">
      <c r="A23" s="52" t="s">
        <v>1016</v>
      </c>
      <c r="B23" s="32"/>
      <c r="C23" s="32"/>
      <c r="D23" s="32"/>
      <c r="E23" s="32"/>
      <c r="F23" s="33"/>
    </row>
    <row r="24" spans="1:6" x14ac:dyDescent="0.25">
      <c r="A24" s="22" t="s">
        <v>1017</v>
      </c>
      <c r="B24" s="53" t="s">
        <v>65</v>
      </c>
      <c r="C24" s="54"/>
      <c r="D24" s="54"/>
      <c r="E24" s="32"/>
      <c r="F24" s="33"/>
    </row>
    <row r="25" spans="1:6" x14ac:dyDescent="0.25">
      <c r="A25" s="27" t="s">
        <v>1018</v>
      </c>
      <c r="B25" s="54"/>
      <c r="C25" s="54"/>
      <c r="D25" s="54"/>
      <c r="E25" s="32"/>
      <c r="F25" s="33"/>
    </row>
    <row r="26" spans="1:6" x14ac:dyDescent="0.25">
      <c r="A26" s="27" t="s">
        <v>1019</v>
      </c>
      <c r="B26" s="54" t="s">
        <v>1020</v>
      </c>
      <c r="C26" s="54" t="s">
        <v>1020</v>
      </c>
      <c r="D26" s="54"/>
      <c r="E26" s="32"/>
      <c r="F26" s="33"/>
    </row>
    <row r="27" spans="1:6" x14ac:dyDescent="0.25">
      <c r="A27" s="27"/>
      <c r="B27" s="55">
        <v>43616</v>
      </c>
      <c r="C27" s="55">
        <v>43644</v>
      </c>
      <c r="D27" s="54"/>
      <c r="E27" s="32"/>
      <c r="F27" s="33"/>
    </row>
    <row r="28" spans="1:6" x14ac:dyDescent="0.25">
      <c r="A28" s="27" t="s">
        <v>1100</v>
      </c>
      <c r="B28" s="54">
        <v>26.643000000000001</v>
      </c>
      <c r="C28" s="54">
        <v>28.666</v>
      </c>
      <c r="D28" s="54"/>
      <c r="E28" s="32"/>
      <c r="F28" s="33"/>
    </row>
    <row r="29" spans="1:6" x14ac:dyDescent="0.25">
      <c r="A29" s="27" t="s">
        <v>1101</v>
      </c>
      <c r="B29" s="54">
        <v>25.053999999999998</v>
      </c>
      <c r="C29" s="54">
        <v>26.94</v>
      </c>
      <c r="D29" s="54"/>
      <c r="E29" s="32"/>
      <c r="F29" s="33"/>
    </row>
    <row r="30" spans="1:6" x14ac:dyDescent="0.25">
      <c r="A30" s="27"/>
      <c r="B30" s="54"/>
      <c r="C30" s="54"/>
      <c r="D30" s="54"/>
      <c r="E30" s="32"/>
      <c r="F30" s="33"/>
    </row>
    <row r="31" spans="1:6" x14ac:dyDescent="0.25">
      <c r="A31" s="27" t="s">
        <v>1035</v>
      </c>
      <c r="B31" s="53" t="s">
        <v>65</v>
      </c>
      <c r="C31" s="54"/>
      <c r="D31" s="54"/>
      <c r="E31" s="32"/>
      <c r="F31" s="33"/>
    </row>
    <row r="32" spans="1:6" x14ac:dyDescent="0.25">
      <c r="A32" s="27" t="s">
        <v>1036</v>
      </c>
      <c r="B32" s="53" t="s">
        <v>65</v>
      </c>
      <c r="C32" s="54"/>
      <c r="D32" s="54"/>
      <c r="E32" s="32"/>
      <c r="F32" s="33"/>
    </row>
    <row r="33" spans="1:6" ht="16.7" customHeight="1" x14ac:dyDescent="0.25">
      <c r="A33" s="22" t="s">
        <v>1037</v>
      </c>
      <c r="B33" s="53" t="s">
        <v>65</v>
      </c>
      <c r="C33" s="54"/>
      <c r="D33" s="54"/>
      <c r="E33" s="32"/>
      <c r="F33" s="33"/>
    </row>
    <row r="34" spans="1:6" x14ac:dyDescent="0.25">
      <c r="A34" s="22" t="s">
        <v>1038</v>
      </c>
      <c r="B34" s="56">
        <f>E12</f>
        <v>9175.0499999999993</v>
      </c>
      <c r="C34" s="54"/>
      <c r="D34" s="54"/>
      <c r="E34" s="32"/>
      <c r="F34" s="33"/>
    </row>
    <row r="35" spans="1:6" ht="30" x14ac:dyDescent="0.25">
      <c r="A35" s="26" t="s">
        <v>1111</v>
      </c>
      <c r="B35" s="53" t="s">
        <v>65</v>
      </c>
      <c r="C35" s="54"/>
      <c r="D35" s="54"/>
      <c r="E35" s="32"/>
      <c r="F35" s="33"/>
    </row>
    <row r="36" spans="1:6" ht="30" x14ac:dyDescent="0.25">
      <c r="A36" s="26" t="s">
        <v>1112</v>
      </c>
      <c r="B36" s="53" t="s">
        <v>65</v>
      </c>
      <c r="C36" s="54"/>
      <c r="D36" s="54"/>
      <c r="E36" s="32"/>
      <c r="F36" s="33"/>
    </row>
    <row r="37" spans="1:6" ht="30" x14ac:dyDescent="0.25">
      <c r="A37" s="26" t="s">
        <v>1113</v>
      </c>
      <c r="B37" s="53" t="s">
        <v>65</v>
      </c>
      <c r="C37" s="54"/>
      <c r="D37" s="54"/>
      <c r="E37" s="32"/>
      <c r="F37" s="33"/>
    </row>
    <row r="38" spans="1:6" ht="15.75" thickBot="1" x14ac:dyDescent="0.3">
      <c r="A38" s="57"/>
      <c r="B38" s="58"/>
      <c r="C38" s="58"/>
      <c r="D38" s="58"/>
      <c r="E38" s="58"/>
      <c r="F38" s="59"/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showGridLines="0" workbookViewId="0">
      <pane ySplit="4" topLeftCell="A5" activePane="bottomLeft" state="frozen"/>
      <selection activeCell="H1" sqref="H1"/>
      <selection pane="bottomLeft" activeCell="A5" sqref="A5"/>
    </sheetView>
  </sheetViews>
  <sheetFormatPr defaultRowHeight="15" x14ac:dyDescent="0.25"/>
  <cols>
    <col min="1" max="1" width="73.85546875" customWidth="1"/>
    <col min="2" max="2" width="15.85546875" customWidth="1"/>
    <col min="3" max="3" width="26.85546875" customWidth="1"/>
    <col min="4" max="4" width="15.42578125" customWidth="1"/>
    <col min="5" max="5" width="16.5703125" customWidth="1"/>
    <col min="6" max="6" width="15.42578125" customWidth="1"/>
    <col min="12" max="12" width="66.42578125" bestFit="1" customWidth="1"/>
    <col min="13" max="13" width="10" bestFit="1" customWidth="1"/>
    <col min="14" max="14" width="9.85546875" bestFit="1" customWidth="1"/>
    <col min="15" max="15" width="14.42578125" bestFit="1" customWidth="1"/>
    <col min="16" max="16" width="11.5703125" bestFit="1" customWidth="1"/>
  </cols>
  <sheetData>
    <row r="1" spans="1:8" ht="36.75" customHeight="1" x14ac:dyDescent="0.25">
      <c r="A1" s="86" t="s">
        <v>58</v>
      </c>
      <c r="B1" s="87"/>
      <c r="C1" s="87"/>
      <c r="D1" s="87"/>
      <c r="E1" s="87"/>
      <c r="F1" s="88"/>
      <c r="H1" s="20" t="str">
        <f>HYPERLINK("[Portfolio Monthly 30062019.xlsx]Index!A1","Index")</f>
        <v>Index</v>
      </c>
    </row>
    <row r="2" spans="1:8" ht="19.5" customHeight="1" x14ac:dyDescent="0.25">
      <c r="A2" s="89" t="s">
        <v>59</v>
      </c>
      <c r="B2" s="90"/>
      <c r="C2" s="90"/>
      <c r="D2" s="90"/>
      <c r="E2" s="90"/>
      <c r="F2" s="91"/>
    </row>
    <row r="3" spans="1:8" x14ac:dyDescent="0.25">
      <c r="A3" s="23"/>
      <c r="B3" s="32"/>
      <c r="C3" s="32"/>
      <c r="D3" s="32"/>
      <c r="E3" s="32"/>
      <c r="F3" s="33"/>
    </row>
    <row r="4" spans="1:8" ht="48" customHeight="1" x14ac:dyDescent="0.25">
      <c r="A4" s="34" t="s">
        <v>0</v>
      </c>
      <c r="B4" s="35" t="s">
        <v>1</v>
      </c>
      <c r="C4" s="35" t="s">
        <v>5</v>
      </c>
      <c r="D4" s="36" t="s">
        <v>2</v>
      </c>
      <c r="E4" s="37" t="s">
        <v>4</v>
      </c>
      <c r="F4" s="38" t="s">
        <v>3</v>
      </c>
    </row>
    <row r="5" spans="1:8" x14ac:dyDescent="0.25">
      <c r="A5" s="39"/>
      <c r="B5" s="10"/>
      <c r="C5" s="10"/>
      <c r="D5" s="2"/>
      <c r="E5" s="3"/>
      <c r="F5" s="40"/>
    </row>
    <row r="6" spans="1:8" x14ac:dyDescent="0.25">
      <c r="A6" s="41"/>
      <c r="B6" s="11"/>
      <c r="C6" s="11"/>
      <c r="D6" s="4"/>
      <c r="E6" s="5"/>
      <c r="F6" s="42"/>
    </row>
    <row r="7" spans="1:8" x14ac:dyDescent="0.25">
      <c r="A7" s="43" t="s">
        <v>1004</v>
      </c>
      <c r="B7" s="11"/>
      <c r="C7" s="11"/>
      <c r="D7" s="4"/>
      <c r="E7" s="5"/>
      <c r="F7" s="42"/>
    </row>
    <row r="8" spans="1:8" x14ac:dyDescent="0.25">
      <c r="A8" s="43" t="s">
        <v>1005</v>
      </c>
      <c r="B8" s="12"/>
      <c r="C8" s="12"/>
      <c r="D8" s="6"/>
      <c r="E8" s="7"/>
      <c r="F8" s="44"/>
    </row>
    <row r="9" spans="1:8" x14ac:dyDescent="0.25">
      <c r="A9" s="41" t="s">
        <v>1010</v>
      </c>
      <c r="B9" s="11" t="s">
        <v>1011</v>
      </c>
      <c r="C9" s="11"/>
      <c r="D9" s="4">
        <v>131800.47282699999</v>
      </c>
      <c r="E9" s="5">
        <v>3179.87</v>
      </c>
      <c r="F9" s="42">
        <v>1.0017</v>
      </c>
    </row>
    <row r="10" spans="1:8" x14ac:dyDescent="0.25">
      <c r="A10" s="43" t="s">
        <v>100</v>
      </c>
      <c r="B10" s="12"/>
      <c r="C10" s="12"/>
      <c r="D10" s="6"/>
      <c r="E10" s="14">
        <v>3179.87</v>
      </c>
      <c r="F10" s="45">
        <v>1.0017</v>
      </c>
    </row>
    <row r="11" spans="1:8" x14ac:dyDescent="0.25">
      <c r="A11" s="41"/>
      <c r="B11" s="11"/>
      <c r="C11" s="11"/>
      <c r="D11" s="4"/>
      <c r="E11" s="5"/>
      <c r="F11" s="42"/>
    </row>
    <row r="12" spans="1:8" x14ac:dyDescent="0.25">
      <c r="A12" s="46" t="s">
        <v>109</v>
      </c>
      <c r="B12" s="47"/>
      <c r="C12" s="47"/>
      <c r="D12" s="48"/>
      <c r="E12" s="14">
        <v>3179.87</v>
      </c>
      <c r="F12" s="45">
        <v>1.0017</v>
      </c>
    </row>
    <row r="13" spans="1:8" x14ac:dyDescent="0.25">
      <c r="A13" s="41"/>
      <c r="B13" s="11"/>
      <c r="C13" s="11"/>
      <c r="D13" s="4"/>
      <c r="E13" s="5"/>
      <c r="F13" s="42"/>
    </row>
    <row r="14" spans="1:8" x14ac:dyDescent="0.25">
      <c r="A14" s="43" t="s">
        <v>110</v>
      </c>
      <c r="B14" s="11"/>
      <c r="C14" s="11"/>
      <c r="D14" s="4"/>
      <c r="E14" s="5"/>
      <c r="F14" s="42"/>
    </row>
    <row r="15" spans="1:8" x14ac:dyDescent="0.25">
      <c r="A15" s="41" t="s">
        <v>111</v>
      </c>
      <c r="B15" s="11"/>
      <c r="C15" s="11"/>
      <c r="D15" s="4"/>
      <c r="E15" s="5">
        <v>6</v>
      </c>
      <c r="F15" s="42">
        <v>1.9E-3</v>
      </c>
    </row>
    <row r="16" spans="1:8" x14ac:dyDescent="0.25">
      <c r="A16" s="43" t="s">
        <v>100</v>
      </c>
      <c r="B16" s="12"/>
      <c r="C16" s="12"/>
      <c r="D16" s="6"/>
      <c r="E16" s="14">
        <v>6</v>
      </c>
      <c r="F16" s="45">
        <v>1.9E-3</v>
      </c>
    </row>
    <row r="17" spans="1:6" x14ac:dyDescent="0.25">
      <c r="A17" s="41"/>
      <c r="B17" s="11"/>
      <c r="C17" s="11"/>
      <c r="D17" s="4"/>
      <c r="E17" s="5"/>
      <c r="F17" s="42"/>
    </row>
    <row r="18" spans="1:6" x14ac:dyDescent="0.25">
      <c r="A18" s="46" t="s">
        <v>109</v>
      </c>
      <c r="B18" s="47"/>
      <c r="C18" s="47"/>
      <c r="D18" s="48"/>
      <c r="E18" s="14">
        <v>6</v>
      </c>
      <c r="F18" s="45">
        <v>1.9E-3</v>
      </c>
    </row>
    <row r="19" spans="1:6" x14ac:dyDescent="0.25">
      <c r="A19" s="41" t="s">
        <v>112</v>
      </c>
      <c r="B19" s="11"/>
      <c r="C19" s="11"/>
      <c r="D19" s="4"/>
      <c r="E19" s="17">
        <v>-11.47</v>
      </c>
      <c r="F19" s="49">
        <v>-3.5999999999999999E-3</v>
      </c>
    </row>
    <row r="20" spans="1:6" x14ac:dyDescent="0.25">
      <c r="A20" s="50" t="s">
        <v>113</v>
      </c>
      <c r="B20" s="13"/>
      <c r="C20" s="13"/>
      <c r="D20" s="8"/>
      <c r="E20" s="9">
        <v>3174.4</v>
      </c>
      <c r="F20" s="51">
        <v>1</v>
      </c>
    </row>
    <row r="21" spans="1:6" x14ac:dyDescent="0.25">
      <c r="A21" s="23"/>
      <c r="B21" s="32"/>
      <c r="C21" s="32"/>
      <c r="D21" s="32"/>
      <c r="E21" s="32"/>
      <c r="F21" s="33"/>
    </row>
    <row r="22" spans="1:6" x14ac:dyDescent="0.25">
      <c r="A22" s="23"/>
      <c r="B22" s="32"/>
      <c r="C22" s="32"/>
      <c r="D22" s="32"/>
      <c r="E22" s="32"/>
      <c r="F22" s="33"/>
    </row>
    <row r="23" spans="1:6" x14ac:dyDescent="0.25">
      <c r="A23" s="52" t="s">
        <v>1016</v>
      </c>
      <c r="B23" s="32"/>
      <c r="C23" s="32"/>
      <c r="D23" s="32"/>
      <c r="E23" s="32"/>
      <c r="F23" s="33"/>
    </row>
    <row r="24" spans="1:6" x14ac:dyDescent="0.25">
      <c r="A24" s="22" t="s">
        <v>1017</v>
      </c>
      <c r="B24" s="53" t="s">
        <v>65</v>
      </c>
      <c r="C24" s="54"/>
      <c r="D24" s="54"/>
      <c r="E24" s="32"/>
      <c r="F24" s="33"/>
    </row>
    <row r="25" spans="1:6" x14ac:dyDescent="0.25">
      <c r="A25" s="27" t="s">
        <v>1018</v>
      </c>
      <c r="B25" s="54"/>
      <c r="C25" s="54"/>
      <c r="D25" s="54"/>
      <c r="E25" s="32"/>
      <c r="F25" s="33"/>
    </row>
    <row r="26" spans="1:6" x14ac:dyDescent="0.25">
      <c r="A26" s="27" t="s">
        <v>1019</v>
      </c>
      <c r="B26" s="54" t="s">
        <v>1020</v>
      </c>
      <c r="C26" s="54" t="s">
        <v>1020</v>
      </c>
      <c r="D26" s="54"/>
      <c r="E26" s="32"/>
      <c r="F26" s="33"/>
    </row>
    <row r="27" spans="1:6" x14ac:dyDescent="0.25">
      <c r="A27" s="27"/>
      <c r="B27" s="55">
        <v>43616</v>
      </c>
      <c r="C27" s="55">
        <v>43644</v>
      </c>
      <c r="D27" s="54"/>
      <c r="E27" s="32"/>
      <c r="F27" s="33"/>
    </row>
    <row r="28" spans="1:6" x14ac:dyDescent="0.25">
      <c r="A28" s="27" t="s">
        <v>1100</v>
      </c>
      <c r="B28" s="54">
        <v>10.7948</v>
      </c>
      <c r="C28" s="54">
        <v>11.4193</v>
      </c>
      <c r="D28" s="54"/>
      <c r="E28" s="32"/>
      <c r="F28" s="33"/>
    </row>
    <row r="29" spans="1:6" x14ac:dyDescent="0.25">
      <c r="A29" s="27" t="s">
        <v>1101</v>
      </c>
      <c r="B29" s="54">
        <v>10.279199999999999</v>
      </c>
      <c r="C29" s="54">
        <v>10.868</v>
      </c>
      <c r="D29" s="54"/>
      <c r="E29" s="32"/>
      <c r="F29" s="33"/>
    </row>
    <row r="30" spans="1:6" x14ac:dyDescent="0.25">
      <c r="A30" s="27"/>
      <c r="B30" s="54"/>
      <c r="C30" s="54"/>
      <c r="D30" s="54"/>
      <c r="E30" s="32"/>
      <c r="F30" s="33"/>
    </row>
    <row r="31" spans="1:6" x14ac:dyDescent="0.25">
      <c r="A31" s="27" t="s">
        <v>1035</v>
      </c>
      <c r="B31" s="53" t="s">
        <v>65</v>
      </c>
      <c r="C31" s="54"/>
      <c r="D31" s="54"/>
      <c r="E31" s="32"/>
      <c r="F31" s="33"/>
    </row>
    <row r="32" spans="1:6" x14ac:dyDescent="0.25">
      <c r="A32" s="27" t="s">
        <v>1036</v>
      </c>
      <c r="B32" s="53" t="s">
        <v>65</v>
      </c>
      <c r="C32" s="54"/>
      <c r="D32" s="54"/>
      <c r="E32" s="32"/>
      <c r="F32" s="33"/>
    </row>
    <row r="33" spans="1:6" ht="15" customHeight="1" x14ac:dyDescent="0.25">
      <c r="A33" s="22" t="s">
        <v>1037</v>
      </c>
      <c r="B33" s="53" t="s">
        <v>65</v>
      </c>
      <c r="C33" s="54"/>
      <c r="D33" s="54"/>
      <c r="E33" s="32"/>
      <c r="F33" s="33"/>
    </row>
    <row r="34" spans="1:6" x14ac:dyDescent="0.25">
      <c r="A34" s="22" t="s">
        <v>1038</v>
      </c>
      <c r="B34" s="56">
        <f>E12</f>
        <v>3179.87</v>
      </c>
      <c r="C34" s="54"/>
      <c r="D34" s="54"/>
      <c r="E34" s="32"/>
      <c r="F34" s="33"/>
    </row>
    <row r="35" spans="1:6" ht="30" x14ac:dyDescent="0.25">
      <c r="A35" s="26" t="s">
        <v>1111</v>
      </c>
      <c r="B35" s="53" t="s">
        <v>65</v>
      </c>
      <c r="C35" s="54"/>
      <c r="D35" s="54"/>
      <c r="E35" s="32"/>
      <c r="F35" s="33"/>
    </row>
    <row r="36" spans="1:6" ht="30" x14ac:dyDescent="0.25">
      <c r="A36" s="26" t="s">
        <v>1112</v>
      </c>
      <c r="B36" s="53" t="s">
        <v>65</v>
      </c>
      <c r="C36" s="54"/>
      <c r="D36" s="54"/>
      <c r="E36" s="32"/>
      <c r="F36" s="33"/>
    </row>
    <row r="37" spans="1:6" ht="30" x14ac:dyDescent="0.25">
      <c r="A37" s="26" t="s">
        <v>1113</v>
      </c>
      <c r="B37" s="53" t="s">
        <v>65</v>
      </c>
      <c r="C37" s="54"/>
      <c r="D37" s="54"/>
      <c r="E37" s="32"/>
      <c r="F37" s="33"/>
    </row>
    <row r="38" spans="1:6" ht="15.75" thickBot="1" x14ac:dyDescent="0.3">
      <c r="A38" s="57"/>
      <c r="B38" s="58"/>
      <c r="C38" s="58"/>
      <c r="D38" s="58"/>
      <c r="E38" s="58"/>
      <c r="F38" s="59"/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showGridLines="0" workbookViewId="0">
      <pane ySplit="4" topLeftCell="A5" activePane="bottomLeft" state="frozen"/>
      <selection activeCell="H1" sqref="H1"/>
      <selection pane="bottomLeft" activeCell="A5" sqref="A5"/>
    </sheetView>
  </sheetViews>
  <sheetFormatPr defaultRowHeight="15" x14ac:dyDescent="0.25"/>
  <cols>
    <col min="1" max="1" width="73.85546875" customWidth="1"/>
    <col min="2" max="2" width="15.85546875" customWidth="1"/>
    <col min="3" max="3" width="26.85546875" customWidth="1"/>
    <col min="4" max="4" width="15.42578125" customWidth="1"/>
    <col min="5" max="5" width="16.5703125" customWidth="1"/>
    <col min="6" max="6" width="15.42578125" customWidth="1"/>
    <col min="12" max="12" width="66.42578125" bestFit="1" customWidth="1"/>
    <col min="13" max="13" width="10" bestFit="1" customWidth="1"/>
    <col min="14" max="14" width="9.85546875" bestFit="1" customWidth="1"/>
    <col min="15" max="15" width="14.42578125" bestFit="1" customWidth="1"/>
    <col min="16" max="16" width="11.5703125" bestFit="1" customWidth="1"/>
  </cols>
  <sheetData>
    <row r="1" spans="1:8" ht="36.75" customHeight="1" x14ac:dyDescent="0.25">
      <c r="A1" s="86" t="s">
        <v>8</v>
      </c>
      <c r="B1" s="87"/>
      <c r="C1" s="87"/>
      <c r="D1" s="87"/>
      <c r="E1" s="87"/>
      <c r="F1" s="88"/>
      <c r="H1" s="20" t="str">
        <f>HYPERLINK("[Portfolio Monthly 30062019.xlsx]Index!A1","Index")</f>
        <v>Index</v>
      </c>
    </row>
    <row r="2" spans="1:8" ht="35.450000000000003" customHeight="1" x14ac:dyDescent="0.25">
      <c r="A2" s="89" t="s">
        <v>9</v>
      </c>
      <c r="B2" s="90"/>
      <c r="C2" s="90"/>
      <c r="D2" s="90"/>
      <c r="E2" s="90"/>
      <c r="F2" s="91"/>
    </row>
    <row r="3" spans="1:8" x14ac:dyDescent="0.25">
      <c r="A3" s="23"/>
      <c r="B3" s="32"/>
      <c r="C3" s="32"/>
      <c r="D3" s="32"/>
      <c r="E3" s="32"/>
      <c r="F3" s="33"/>
    </row>
    <row r="4" spans="1:8" ht="48" customHeight="1" x14ac:dyDescent="0.25">
      <c r="A4" s="34" t="s">
        <v>0</v>
      </c>
      <c r="B4" s="35" t="s">
        <v>1</v>
      </c>
      <c r="C4" s="35" t="s">
        <v>5</v>
      </c>
      <c r="D4" s="36" t="s">
        <v>2</v>
      </c>
      <c r="E4" s="37" t="s">
        <v>4</v>
      </c>
      <c r="F4" s="38" t="s">
        <v>3</v>
      </c>
    </row>
    <row r="5" spans="1:8" x14ac:dyDescent="0.25">
      <c r="A5" s="39"/>
      <c r="B5" s="10"/>
      <c r="C5" s="10"/>
      <c r="D5" s="2"/>
      <c r="E5" s="3"/>
      <c r="F5" s="40"/>
    </row>
    <row r="6" spans="1:8" x14ac:dyDescent="0.25">
      <c r="A6" s="41"/>
      <c r="B6" s="11"/>
      <c r="C6" s="11"/>
      <c r="D6" s="4"/>
      <c r="E6" s="5"/>
      <c r="F6" s="42"/>
    </row>
    <row r="7" spans="1:8" x14ac:dyDescent="0.25">
      <c r="A7" s="43" t="s">
        <v>64</v>
      </c>
      <c r="B7" s="11"/>
      <c r="C7" s="11"/>
      <c r="D7" s="4"/>
      <c r="E7" s="5" t="s">
        <v>65</v>
      </c>
      <c r="F7" s="42" t="s">
        <v>65</v>
      </c>
    </row>
    <row r="8" spans="1:8" x14ac:dyDescent="0.25">
      <c r="A8" s="41"/>
      <c r="B8" s="11"/>
      <c r="C8" s="11"/>
      <c r="D8" s="4"/>
      <c r="E8" s="5"/>
      <c r="F8" s="42"/>
    </row>
    <row r="9" spans="1:8" x14ac:dyDescent="0.25">
      <c r="A9" s="43" t="s">
        <v>66</v>
      </c>
      <c r="B9" s="11"/>
      <c r="C9" s="11"/>
      <c r="D9" s="4"/>
      <c r="E9" s="5"/>
      <c r="F9" s="42"/>
    </row>
    <row r="10" spans="1:8" x14ac:dyDescent="0.25">
      <c r="A10" s="43" t="s">
        <v>67</v>
      </c>
      <c r="B10" s="11"/>
      <c r="C10" s="11"/>
      <c r="D10" s="4"/>
      <c r="E10" s="5"/>
      <c r="F10" s="42"/>
    </row>
    <row r="11" spans="1:8" x14ac:dyDescent="0.25">
      <c r="A11" s="41" t="s">
        <v>91</v>
      </c>
      <c r="B11" s="11" t="s">
        <v>92</v>
      </c>
      <c r="C11" s="11" t="s">
        <v>76</v>
      </c>
      <c r="D11" s="4">
        <v>850000</v>
      </c>
      <c r="E11" s="5">
        <v>875.27</v>
      </c>
      <c r="F11" s="42">
        <v>9.7600000000000006E-2</v>
      </c>
    </row>
    <row r="12" spans="1:8" x14ac:dyDescent="0.25">
      <c r="A12" s="41" t="s">
        <v>88</v>
      </c>
      <c r="B12" s="11" t="s">
        <v>89</v>
      </c>
      <c r="C12" s="11" t="s">
        <v>90</v>
      </c>
      <c r="D12" s="4">
        <v>840000</v>
      </c>
      <c r="E12" s="5">
        <v>867.86</v>
      </c>
      <c r="F12" s="42">
        <v>9.6799999999999997E-2</v>
      </c>
    </row>
    <row r="13" spans="1:8" x14ac:dyDescent="0.25">
      <c r="A13" s="41" t="s">
        <v>93</v>
      </c>
      <c r="B13" s="11" t="s">
        <v>94</v>
      </c>
      <c r="C13" s="11" t="s">
        <v>76</v>
      </c>
      <c r="D13" s="4">
        <v>850000</v>
      </c>
      <c r="E13" s="5">
        <v>862.1</v>
      </c>
      <c r="F13" s="42">
        <v>9.6100000000000005E-2</v>
      </c>
    </row>
    <row r="14" spans="1:8" x14ac:dyDescent="0.25">
      <c r="A14" s="41" t="s">
        <v>68</v>
      </c>
      <c r="B14" s="11" t="s">
        <v>69</v>
      </c>
      <c r="C14" s="11" t="s">
        <v>70</v>
      </c>
      <c r="D14" s="4">
        <v>810000</v>
      </c>
      <c r="E14" s="5">
        <v>860.07</v>
      </c>
      <c r="F14" s="42">
        <v>9.5899999999999999E-2</v>
      </c>
    </row>
    <row r="15" spans="1:8" x14ac:dyDescent="0.25">
      <c r="A15" s="41" t="s">
        <v>86</v>
      </c>
      <c r="B15" s="11" t="s">
        <v>87</v>
      </c>
      <c r="C15" s="11" t="s">
        <v>76</v>
      </c>
      <c r="D15" s="4">
        <v>800000</v>
      </c>
      <c r="E15" s="5">
        <v>827.96</v>
      </c>
      <c r="F15" s="42">
        <v>9.2299999999999993E-2</v>
      </c>
    </row>
    <row r="16" spans="1:8" x14ac:dyDescent="0.25">
      <c r="A16" s="41" t="s">
        <v>79</v>
      </c>
      <c r="B16" s="11" t="s">
        <v>80</v>
      </c>
      <c r="C16" s="11" t="s">
        <v>76</v>
      </c>
      <c r="D16" s="4">
        <v>700000</v>
      </c>
      <c r="E16" s="5">
        <v>718.94</v>
      </c>
      <c r="F16" s="42">
        <v>8.0199999999999994E-2</v>
      </c>
    </row>
    <row r="17" spans="1:6" x14ac:dyDescent="0.25">
      <c r="A17" s="41" t="s">
        <v>74</v>
      </c>
      <c r="B17" s="11" t="s">
        <v>75</v>
      </c>
      <c r="C17" s="11" t="s">
        <v>76</v>
      </c>
      <c r="D17" s="4">
        <v>600000</v>
      </c>
      <c r="E17" s="5">
        <v>620.59</v>
      </c>
      <c r="F17" s="42">
        <v>6.9199999999999998E-2</v>
      </c>
    </row>
    <row r="18" spans="1:6" x14ac:dyDescent="0.25">
      <c r="A18" s="41" t="s">
        <v>77</v>
      </c>
      <c r="B18" s="11" t="s">
        <v>78</v>
      </c>
      <c r="C18" s="11" t="s">
        <v>76</v>
      </c>
      <c r="D18" s="4">
        <v>600000</v>
      </c>
      <c r="E18" s="5">
        <v>610.39</v>
      </c>
      <c r="F18" s="42">
        <v>6.8099999999999994E-2</v>
      </c>
    </row>
    <row r="19" spans="1:6" x14ac:dyDescent="0.25">
      <c r="A19" s="41" t="s">
        <v>116</v>
      </c>
      <c r="B19" s="11" t="s">
        <v>117</v>
      </c>
      <c r="C19" s="11" t="s">
        <v>118</v>
      </c>
      <c r="D19" s="4">
        <v>500000</v>
      </c>
      <c r="E19" s="5">
        <v>521.33000000000004</v>
      </c>
      <c r="F19" s="42">
        <v>5.8099999999999999E-2</v>
      </c>
    </row>
    <row r="20" spans="1:6" x14ac:dyDescent="0.25">
      <c r="A20" s="41" t="s">
        <v>119</v>
      </c>
      <c r="B20" s="11" t="s">
        <v>120</v>
      </c>
      <c r="C20" s="11" t="s">
        <v>76</v>
      </c>
      <c r="D20" s="4">
        <v>500000</v>
      </c>
      <c r="E20" s="5">
        <v>521.20000000000005</v>
      </c>
      <c r="F20" s="42">
        <v>5.8099999999999999E-2</v>
      </c>
    </row>
    <row r="21" spans="1:6" x14ac:dyDescent="0.25">
      <c r="A21" s="41" t="s">
        <v>121</v>
      </c>
      <c r="B21" s="11" t="s">
        <v>122</v>
      </c>
      <c r="C21" s="11" t="s">
        <v>76</v>
      </c>
      <c r="D21" s="4">
        <v>500000</v>
      </c>
      <c r="E21" s="5">
        <v>519.1</v>
      </c>
      <c r="F21" s="42">
        <v>5.79E-2</v>
      </c>
    </row>
    <row r="22" spans="1:6" x14ac:dyDescent="0.25">
      <c r="A22" s="41" t="s">
        <v>123</v>
      </c>
      <c r="B22" s="11" t="s">
        <v>124</v>
      </c>
      <c r="C22" s="11" t="s">
        <v>76</v>
      </c>
      <c r="D22" s="4">
        <v>500000</v>
      </c>
      <c r="E22" s="5">
        <v>512.33000000000004</v>
      </c>
      <c r="F22" s="42">
        <v>5.7099999999999998E-2</v>
      </c>
    </row>
    <row r="23" spans="1:6" x14ac:dyDescent="0.25">
      <c r="A23" s="41" t="s">
        <v>81</v>
      </c>
      <c r="B23" s="11" t="s">
        <v>82</v>
      </c>
      <c r="C23" s="11" t="s">
        <v>76</v>
      </c>
      <c r="D23" s="4">
        <v>210000</v>
      </c>
      <c r="E23" s="5">
        <v>217.43</v>
      </c>
      <c r="F23" s="42">
        <v>2.4199999999999999E-2</v>
      </c>
    </row>
    <row r="24" spans="1:6" x14ac:dyDescent="0.25">
      <c r="A24" s="43" t="s">
        <v>100</v>
      </c>
      <c r="B24" s="12"/>
      <c r="C24" s="12"/>
      <c r="D24" s="6"/>
      <c r="E24" s="14">
        <v>8534.57</v>
      </c>
      <c r="F24" s="45">
        <v>0.9516</v>
      </c>
    </row>
    <row r="25" spans="1:6" x14ac:dyDescent="0.25">
      <c r="A25" s="41"/>
      <c r="B25" s="11"/>
      <c r="C25" s="11"/>
      <c r="D25" s="4"/>
      <c r="E25" s="5"/>
      <c r="F25" s="42"/>
    </row>
    <row r="26" spans="1:6" x14ac:dyDescent="0.25">
      <c r="A26" s="43" t="s">
        <v>104</v>
      </c>
      <c r="B26" s="11"/>
      <c r="C26" s="11"/>
      <c r="D26" s="4"/>
      <c r="E26" s="5"/>
      <c r="F26" s="42"/>
    </row>
    <row r="27" spans="1:6" x14ac:dyDescent="0.25">
      <c r="A27" s="43" t="s">
        <v>100</v>
      </c>
      <c r="B27" s="11"/>
      <c r="C27" s="11"/>
      <c r="D27" s="4"/>
      <c r="E27" s="15" t="s">
        <v>65</v>
      </c>
      <c r="F27" s="62" t="s">
        <v>65</v>
      </c>
    </row>
    <row r="28" spans="1:6" x14ac:dyDescent="0.25">
      <c r="A28" s="41"/>
      <c r="B28" s="11"/>
      <c r="C28" s="11"/>
      <c r="D28" s="4"/>
      <c r="E28" s="5"/>
      <c r="F28" s="42"/>
    </row>
    <row r="29" spans="1:6" x14ac:dyDescent="0.25">
      <c r="A29" s="43" t="s">
        <v>108</v>
      </c>
      <c r="B29" s="11"/>
      <c r="C29" s="11"/>
      <c r="D29" s="4"/>
      <c r="E29" s="5"/>
      <c r="F29" s="42"/>
    </row>
    <row r="30" spans="1:6" x14ac:dyDescent="0.25">
      <c r="A30" s="43" t="s">
        <v>100</v>
      </c>
      <c r="B30" s="11"/>
      <c r="C30" s="11"/>
      <c r="D30" s="4"/>
      <c r="E30" s="15" t="s">
        <v>65</v>
      </c>
      <c r="F30" s="62" t="s">
        <v>65</v>
      </c>
    </row>
    <row r="31" spans="1:6" x14ac:dyDescent="0.25">
      <c r="A31" s="41"/>
      <c r="B31" s="11"/>
      <c r="C31" s="11"/>
      <c r="D31" s="4"/>
      <c r="E31" s="5"/>
      <c r="F31" s="42"/>
    </row>
    <row r="32" spans="1:6" x14ac:dyDescent="0.25">
      <c r="A32" s="46" t="s">
        <v>109</v>
      </c>
      <c r="B32" s="47"/>
      <c r="C32" s="47"/>
      <c r="D32" s="48"/>
      <c r="E32" s="14">
        <v>8534.57</v>
      </c>
      <c r="F32" s="45">
        <v>0.9516</v>
      </c>
    </row>
    <row r="33" spans="1:6" x14ac:dyDescent="0.25">
      <c r="A33" s="41"/>
      <c r="B33" s="11"/>
      <c r="C33" s="11"/>
      <c r="D33" s="4"/>
      <c r="E33" s="5"/>
      <c r="F33" s="42"/>
    </row>
    <row r="34" spans="1:6" x14ac:dyDescent="0.25">
      <c r="A34" s="41"/>
      <c r="B34" s="11"/>
      <c r="C34" s="11"/>
      <c r="D34" s="4"/>
      <c r="E34" s="5"/>
      <c r="F34" s="42"/>
    </row>
    <row r="35" spans="1:6" x14ac:dyDescent="0.25">
      <c r="A35" s="43" t="s">
        <v>110</v>
      </c>
      <c r="B35" s="11"/>
      <c r="C35" s="11"/>
      <c r="D35" s="4"/>
      <c r="E35" s="5"/>
      <c r="F35" s="42"/>
    </row>
    <row r="36" spans="1:6" x14ac:dyDescent="0.25">
      <c r="A36" s="41" t="s">
        <v>111</v>
      </c>
      <c r="B36" s="11"/>
      <c r="C36" s="11"/>
      <c r="D36" s="4"/>
      <c r="E36" s="5">
        <v>221.89</v>
      </c>
      <c r="F36" s="42">
        <v>2.47E-2</v>
      </c>
    </row>
    <row r="37" spans="1:6" x14ac:dyDescent="0.25">
      <c r="A37" s="43" t="s">
        <v>100</v>
      </c>
      <c r="B37" s="12"/>
      <c r="C37" s="12"/>
      <c r="D37" s="6"/>
      <c r="E37" s="14">
        <v>221.89</v>
      </c>
      <c r="F37" s="45">
        <v>2.47E-2</v>
      </c>
    </row>
    <row r="38" spans="1:6" x14ac:dyDescent="0.25">
      <c r="A38" s="41"/>
      <c r="B38" s="11"/>
      <c r="C38" s="11"/>
      <c r="D38" s="4"/>
      <c r="E38" s="5"/>
      <c r="F38" s="42"/>
    </row>
    <row r="39" spans="1:6" x14ac:dyDescent="0.25">
      <c r="A39" s="46" t="s">
        <v>109</v>
      </c>
      <c r="B39" s="47"/>
      <c r="C39" s="47"/>
      <c r="D39" s="48"/>
      <c r="E39" s="14">
        <v>221.89</v>
      </c>
      <c r="F39" s="45">
        <v>2.47E-2</v>
      </c>
    </row>
    <row r="40" spans="1:6" x14ac:dyDescent="0.25">
      <c r="A40" s="41" t="s">
        <v>112</v>
      </c>
      <c r="B40" s="11"/>
      <c r="C40" s="11"/>
      <c r="D40" s="4"/>
      <c r="E40" s="5">
        <v>211.15</v>
      </c>
      <c r="F40" s="42">
        <v>2.3699999999999999E-2</v>
      </c>
    </row>
    <row r="41" spans="1:6" x14ac:dyDescent="0.25">
      <c r="A41" s="50" t="s">
        <v>113</v>
      </c>
      <c r="B41" s="13"/>
      <c r="C41" s="13"/>
      <c r="D41" s="8"/>
      <c r="E41" s="9">
        <v>8967.61</v>
      </c>
      <c r="F41" s="51">
        <v>1</v>
      </c>
    </row>
    <row r="42" spans="1:6" x14ac:dyDescent="0.25">
      <c r="A42" s="23"/>
      <c r="B42" s="32"/>
      <c r="C42" s="32"/>
      <c r="D42" s="32"/>
      <c r="E42" s="32"/>
      <c r="F42" s="33"/>
    </row>
    <row r="43" spans="1:6" x14ac:dyDescent="0.25">
      <c r="A43" s="52" t="s">
        <v>115</v>
      </c>
      <c r="B43" s="32"/>
      <c r="C43" s="32"/>
      <c r="D43" s="32"/>
      <c r="E43" s="32"/>
      <c r="F43" s="33"/>
    </row>
    <row r="44" spans="1:6" x14ac:dyDescent="0.25">
      <c r="A44" s="23"/>
      <c r="B44" s="32"/>
      <c r="C44" s="32"/>
      <c r="D44" s="32"/>
      <c r="E44" s="32"/>
      <c r="F44" s="33"/>
    </row>
    <row r="45" spans="1:6" x14ac:dyDescent="0.25">
      <c r="A45" s="23"/>
      <c r="B45" s="32"/>
      <c r="C45" s="32"/>
      <c r="D45" s="32"/>
      <c r="E45" s="32"/>
      <c r="F45" s="33"/>
    </row>
    <row r="46" spans="1:6" x14ac:dyDescent="0.25">
      <c r="A46" s="52" t="s">
        <v>1016</v>
      </c>
      <c r="B46" s="32"/>
      <c r="C46" s="32"/>
      <c r="D46" s="32"/>
      <c r="E46" s="32"/>
      <c r="F46" s="33"/>
    </row>
    <row r="47" spans="1:6" x14ac:dyDescent="0.25">
      <c r="A47" s="22" t="s">
        <v>1017</v>
      </c>
      <c r="B47" s="53" t="s">
        <v>65</v>
      </c>
      <c r="C47" s="54"/>
      <c r="D47" s="54"/>
      <c r="E47" s="32"/>
      <c r="F47" s="33"/>
    </row>
    <row r="48" spans="1:6" x14ac:dyDescent="0.25">
      <c r="A48" s="27" t="s">
        <v>1018</v>
      </c>
      <c r="B48" s="54"/>
      <c r="C48" s="54"/>
      <c r="D48" s="54"/>
      <c r="E48" s="32"/>
      <c r="F48" s="33"/>
    </row>
    <row r="49" spans="1:6" x14ac:dyDescent="0.25">
      <c r="A49" s="27" t="s">
        <v>1019</v>
      </c>
      <c r="B49" s="54" t="s">
        <v>1020</v>
      </c>
      <c r="C49" s="54" t="s">
        <v>1020</v>
      </c>
      <c r="D49" s="54"/>
      <c r="E49" s="32"/>
      <c r="F49" s="33"/>
    </row>
    <row r="50" spans="1:6" x14ac:dyDescent="0.25">
      <c r="A50" s="27"/>
      <c r="B50" s="55">
        <v>43616</v>
      </c>
      <c r="C50" s="55">
        <v>43644</v>
      </c>
      <c r="D50" s="54"/>
      <c r="E50" s="32"/>
      <c r="F50" s="33"/>
    </row>
    <row r="51" spans="1:6" x14ac:dyDescent="0.25">
      <c r="A51" s="27" t="s">
        <v>1022</v>
      </c>
      <c r="B51" s="53" t="s">
        <v>1023</v>
      </c>
      <c r="C51" s="53" t="s">
        <v>1023</v>
      </c>
      <c r="D51" s="54"/>
      <c r="E51" s="32"/>
      <c r="F51" s="33"/>
    </row>
    <row r="52" spans="1:6" x14ac:dyDescent="0.25">
      <c r="A52" s="27" t="s">
        <v>1024</v>
      </c>
      <c r="B52" s="53">
        <v>16.040199999999999</v>
      </c>
      <c r="C52" s="53">
        <v>16.210799999999999</v>
      </c>
      <c r="D52" s="54"/>
      <c r="E52" s="32"/>
      <c r="F52" s="33"/>
    </row>
    <row r="53" spans="1:6" x14ac:dyDescent="0.25">
      <c r="A53" s="27" t="s">
        <v>1040</v>
      </c>
      <c r="B53" s="53">
        <v>15.4262</v>
      </c>
      <c r="C53" s="53">
        <v>15.420400000000001</v>
      </c>
      <c r="D53" s="54"/>
      <c r="E53" s="32"/>
      <c r="F53" s="33"/>
    </row>
    <row r="54" spans="1:6" x14ac:dyDescent="0.25">
      <c r="A54" s="27" t="s">
        <v>1025</v>
      </c>
      <c r="B54" s="53">
        <v>16.0412</v>
      </c>
      <c r="C54" s="53">
        <v>16.2118</v>
      </c>
      <c r="D54" s="54"/>
      <c r="E54" s="32"/>
      <c r="F54" s="33"/>
    </row>
    <row r="55" spans="1:6" x14ac:dyDescent="0.25">
      <c r="A55" s="27" t="s">
        <v>1041</v>
      </c>
      <c r="B55" s="53">
        <v>10.6069</v>
      </c>
      <c r="C55" s="53">
        <v>10.7197</v>
      </c>
      <c r="D55" s="54"/>
      <c r="E55" s="32"/>
      <c r="F55" s="33"/>
    </row>
    <row r="56" spans="1:6" x14ac:dyDescent="0.25">
      <c r="A56" s="27" t="s">
        <v>1042</v>
      </c>
      <c r="B56" s="53">
        <v>10.6121</v>
      </c>
      <c r="C56" s="53">
        <v>10.558199999999999</v>
      </c>
      <c r="D56" s="54"/>
      <c r="E56" s="32"/>
      <c r="F56" s="33"/>
    </row>
    <row r="57" spans="1:6" x14ac:dyDescent="0.25">
      <c r="A57" s="27" t="s">
        <v>1031</v>
      </c>
      <c r="B57" s="53" t="s">
        <v>1023</v>
      </c>
      <c r="C57" s="53" t="s">
        <v>1023</v>
      </c>
      <c r="D57" s="54"/>
      <c r="E57" s="32"/>
      <c r="F57" s="33"/>
    </row>
    <row r="58" spans="1:6" x14ac:dyDescent="0.25">
      <c r="A58" s="27" t="s">
        <v>1043</v>
      </c>
      <c r="B58" s="53">
        <v>15.7888</v>
      </c>
      <c r="C58" s="53">
        <v>15.953200000000001</v>
      </c>
      <c r="D58" s="54"/>
      <c r="E58" s="32"/>
      <c r="F58" s="33"/>
    </row>
    <row r="59" spans="1:6" x14ac:dyDescent="0.25">
      <c r="A59" s="27" t="s">
        <v>1044</v>
      </c>
      <c r="B59" s="53">
        <v>15.080399999999999</v>
      </c>
      <c r="C59" s="53">
        <v>15.0733</v>
      </c>
      <c r="D59" s="54"/>
      <c r="E59" s="32"/>
      <c r="F59" s="33"/>
    </row>
    <row r="60" spans="1:6" x14ac:dyDescent="0.25">
      <c r="A60" s="27" t="s">
        <v>1045</v>
      </c>
      <c r="B60" s="53">
        <v>15.7902</v>
      </c>
      <c r="C60" s="53">
        <v>15.954599999999999</v>
      </c>
      <c r="D60" s="54"/>
      <c r="E60" s="32"/>
      <c r="F60" s="33"/>
    </row>
    <row r="61" spans="1:6" x14ac:dyDescent="0.25">
      <c r="A61" s="27" t="s">
        <v>1046</v>
      </c>
      <c r="B61" s="53">
        <v>11.0419</v>
      </c>
      <c r="C61" s="53">
        <v>11.1568</v>
      </c>
      <c r="D61" s="54"/>
      <c r="E61" s="32"/>
      <c r="F61" s="33"/>
    </row>
    <row r="62" spans="1:6" x14ac:dyDescent="0.25">
      <c r="A62" s="27" t="s">
        <v>1047</v>
      </c>
      <c r="B62" s="53">
        <v>10.5017</v>
      </c>
      <c r="C62" s="53">
        <v>10.4475</v>
      </c>
      <c r="D62" s="54"/>
      <c r="E62" s="32"/>
      <c r="F62" s="33"/>
    </row>
    <row r="63" spans="1:6" x14ac:dyDescent="0.25">
      <c r="A63" s="27" t="s">
        <v>1034</v>
      </c>
      <c r="B63" s="54"/>
      <c r="C63" s="54"/>
      <c r="D63" s="54"/>
      <c r="E63" s="32"/>
      <c r="F63" s="33"/>
    </row>
    <row r="64" spans="1:6" x14ac:dyDescent="0.25">
      <c r="A64" s="27"/>
      <c r="B64" s="54"/>
      <c r="C64" s="54"/>
      <c r="D64" s="54"/>
      <c r="E64" s="32"/>
      <c r="F64" s="33"/>
    </row>
    <row r="65" spans="1:6" x14ac:dyDescent="0.25">
      <c r="A65" s="27" t="s">
        <v>1048</v>
      </c>
      <c r="B65" s="54"/>
      <c r="C65" s="54"/>
      <c r="D65" s="54"/>
      <c r="E65" s="32"/>
      <c r="F65" s="33"/>
    </row>
    <row r="66" spans="1:6" x14ac:dyDescent="0.25">
      <c r="A66" s="27"/>
      <c r="B66" s="54"/>
      <c r="C66" s="54"/>
      <c r="D66" s="54"/>
      <c r="E66" s="32"/>
      <c r="F66" s="33"/>
    </row>
    <row r="67" spans="1:6" x14ac:dyDescent="0.25">
      <c r="A67" s="70" t="s">
        <v>1049</v>
      </c>
      <c r="B67" s="71" t="s">
        <v>1050</v>
      </c>
      <c r="C67" s="71" t="s">
        <v>1051</v>
      </c>
      <c r="D67" s="71" t="s">
        <v>1052</v>
      </c>
      <c r="E67" s="32"/>
      <c r="F67" s="33"/>
    </row>
    <row r="68" spans="1:6" x14ac:dyDescent="0.25">
      <c r="A68" s="70" t="s">
        <v>1053</v>
      </c>
      <c r="B68" s="71"/>
      <c r="C68" s="71">
        <v>0.122266</v>
      </c>
      <c r="D68" s="71">
        <v>0.1132189</v>
      </c>
      <c r="E68" s="32"/>
      <c r="F68" s="33"/>
    </row>
    <row r="69" spans="1:6" x14ac:dyDescent="0.25">
      <c r="A69" s="70" t="s">
        <v>1054</v>
      </c>
      <c r="B69" s="71"/>
      <c r="C69" s="71">
        <v>0.11999319999999999</v>
      </c>
      <c r="D69" s="71">
        <v>0.1111142</v>
      </c>
      <c r="E69" s="32"/>
      <c r="F69" s="33"/>
    </row>
    <row r="70" spans="1:6" x14ac:dyDescent="0.25">
      <c r="A70" s="70" t="s">
        <v>1055</v>
      </c>
      <c r="B70" s="71"/>
      <c r="C70" s="71">
        <v>0.11791450000000001</v>
      </c>
      <c r="D70" s="71">
        <v>0.10918940000000001</v>
      </c>
      <c r="E70" s="32"/>
      <c r="F70" s="33"/>
    </row>
    <row r="71" spans="1:6" x14ac:dyDescent="0.25">
      <c r="A71" s="70" t="s">
        <v>1056</v>
      </c>
      <c r="B71" s="71"/>
      <c r="C71" s="71">
        <v>0.11763949999999999</v>
      </c>
      <c r="D71" s="71">
        <v>0.1089349</v>
      </c>
      <c r="E71" s="32"/>
      <c r="F71" s="33"/>
    </row>
    <row r="72" spans="1:6" x14ac:dyDescent="0.25">
      <c r="A72" s="27"/>
      <c r="B72" s="54"/>
      <c r="C72" s="54"/>
      <c r="D72" s="54"/>
      <c r="E72" s="32"/>
      <c r="F72" s="33"/>
    </row>
    <row r="73" spans="1:6" x14ac:dyDescent="0.25">
      <c r="A73" s="27" t="s">
        <v>1036</v>
      </c>
      <c r="B73" s="53" t="s">
        <v>65</v>
      </c>
      <c r="C73" s="54"/>
      <c r="D73" s="54"/>
      <c r="E73" s="32"/>
      <c r="F73" s="33"/>
    </row>
    <row r="74" spans="1:6" ht="18.600000000000001" customHeight="1" x14ac:dyDescent="0.25">
      <c r="A74" s="22" t="s">
        <v>1037</v>
      </c>
      <c r="B74" s="53" t="s">
        <v>65</v>
      </c>
      <c r="C74" s="54"/>
      <c r="D74" s="54"/>
      <c r="E74" s="32"/>
      <c r="F74" s="33"/>
    </row>
    <row r="75" spans="1:6" x14ac:dyDescent="0.25">
      <c r="A75" s="22" t="s">
        <v>1038</v>
      </c>
      <c r="B75" s="53" t="s">
        <v>65</v>
      </c>
      <c r="C75" s="54"/>
      <c r="D75" s="54"/>
      <c r="E75" s="32"/>
      <c r="F75" s="33"/>
    </row>
    <row r="76" spans="1:6" x14ac:dyDescent="0.25">
      <c r="A76" s="27" t="s">
        <v>1039</v>
      </c>
      <c r="B76" s="56">
        <v>9.2523420000000005</v>
      </c>
      <c r="C76" s="54"/>
      <c r="D76" s="54"/>
      <c r="E76" s="32"/>
      <c r="F76" s="33"/>
    </row>
    <row r="77" spans="1:6" ht="30" x14ac:dyDescent="0.25">
      <c r="A77" s="22" t="s">
        <v>1106</v>
      </c>
      <c r="B77" s="53" t="s">
        <v>65</v>
      </c>
      <c r="C77" s="54"/>
      <c r="D77" s="54"/>
      <c r="E77" s="32"/>
      <c r="F77" s="33"/>
    </row>
    <row r="78" spans="1:6" ht="30.75" thickBot="1" x14ac:dyDescent="0.3">
      <c r="A78" s="21" t="s">
        <v>1107</v>
      </c>
      <c r="B78" s="69" t="s">
        <v>65</v>
      </c>
      <c r="C78" s="61"/>
      <c r="D78" s="61"/>
      <c r="E78" s="58"/>
      <c r="F78" s="59"/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showGridLines="0" workbookViewId="0">
      <pane ySplit="4" topLeftCell="A5" activePane="bottomLeft" state="frozen"/>
      <selection activeCell="H1" sqref="H1"/>
      <selection pane="bottomLeft" activeCell="A5" sqref="A5"/>
    </sheetView>
  </sheetViews>
  <sheetFormatPr defaultRowHeight="15" x14ac:dyDescent="0.25"/>
  <cols>
    <col min="1" max="1" width="73.85546875" customWidth="1"/>
    <col min="2" max="2" width="15.85546875" customWidth="1"/>
    <col min="3" max="3" width="26.85546875" customWidth="1"/>
    <col min="4" max="4" width="15.42578125" customWidth="1"/>
    <col min="5" max="5" width="16.5703125" customWidth="1"/>
    <col min="6" max="6" width="15.42578125" customWidth="1"/>
    <col min="12" max="12" width="66.42578125" bestFit="1" customWidth="1"/>
    <col min="13" max="13" width="10" bestFit="1" customWidth="1"/>
    <col min="14" max="14" width="9.85546875" bestFit="1" customWidth="1"/>
    <col min="15" max="15" width="14.42578125" bestFit="1" customWidth="1"/>
    <col min="16" max="16" width="11.5703125" bestFit="1" customWidth="1"/>
  </cols>
  <sheetData>
    <row r="1" spans="1:8" ht="36.75" customHeight="1" x14ac:dyDescent="0.25">
      <c r="A1" s="86" t="s">
        <v>60</v>
      </c>
      <c r="B1" s="87"/>
      <c r="C1" s="87"/>
      <c r="D1" s="87"/>
      <c r="E1" s="87"/>
      <c r="F1" s="88"/>
      <c r="H1" s="20" t="str">
        <f>HYPERLINK("[Portfolio Monthly 30062019.xlsx]Index!A1","Index")</f>
        <v>Index</v>
      </c>
    </row>
    <row r="2" spans="1:8" ht="19.5" customHeight="1" x14ac:dyDescent="0.25">
      <c r="A2" s="89" t="s">
        <v>61</v>
      </c>
      <c r="B2" s="90"/>
      <c r="C2" s="90"/>
      <c r="D2" s="90"/>
      <c r="E2" s="90"/>
      <c r="F2" s="91"/>
    </row>
    <row r="3" spans="1:8" x14ac:dyDescent="0.25">
      <c r="A3" s="23"/>
      <c r="B3" s="32"/>
      <c r="C3" s="32"/>
      <c r="D3" s="32"/>
      <c r="E3" s="32"/>
      <c r="F3" s="33"/>
    </row>
    <row r="4" spans="1:8" ht="48" customHeight="1" x14ac:dyDescent="0.25">
      <c r="A4" s="34" t="s">
        <v>0</v>
      </c>
      <c r="B4" s="35" t="s">
        <v>1</v>
      </c>
      <c r="C4" s="35" t="s">
        <v>5</v>
      </c>
      <c r="D4" s="36" t="s">
        <v>2</v>
      </c>
      <c r="E4" s="37" t="s">
        <v>4</v>
      </c>
      <c r="F4" s="38" t="s">
        <v>3</v>
      </c>
    </row>
    <row r="5" spans="1:8" x14ac:dyDescent="0.25">
      <c r="A5" s="39"/>
      <c r="B5" s="10"/>
      <c r="C5" s="10"/>
      <c r="D5" s="2"/>
      <c r="E5" s="3"/>
      <c r="F5" s="40"/>
    </row>
    <row r="6" spans="1:8" x14ac:dyDescent="0.25">
      <c r="A6" s="41"/>
      <c r="B6" s="11"/>
      <c r="C6" s="11"/>
      <c r="D6" s="4"/>
      <c r="E6" s="5"/>
      <c r="F6" s="42"/>
    </row>
    <row r="7" spans="1:8" x14ac:dyDescent="0.25">
      <c r="A7" s="43" t="s">
        <v>1004</v>
      </c>
      <c r="B7" s="11"/>
      <c r="C7" s="11"/>
      <c r="D7" s="4"/>
      <c r="E7" s="5"/>
      <c r="F7" s="42"/>
    </row>
    <row r="8" spans="1:8" x14ac:dyDescent="0.25">
      <c r="A8" s="43" t="s">
        <v>1005</v>
      </c>
      <c r="B8" s="12"/>
      <c r="C8" s="12"/>
      <c r="D8" s="6"/>
      <c r="E8" s="7"/>
      <c r="F8" s="44"/>
    </row>
    <row r="9" spans="1:8" x14ac:dyDescent="0.25">
      <c r="A9" s="41" t="s">
        <v>1012</v>
      </c>
      <c r="B9" s="11" t="s">
        <v>1013</v>
      </c>
      <c r="C9" s="11"/>
      <c r="D9" s="4">
        <v>2485.0763109999998</v>
      </c>
      <c r="E9" s="5">
        <v>735.02</v>
      </c>
      <c r="F9" s="42">
        <v>0.98370000000000002</v>
      </c>
    </row>
    <row r="10" spans="1:8" x14ac:dyDescent="0.25">
      <c r="A10" s="43" t="s">
        <v>100</v>
      </c>
      <c r="B10" s="12"/>
      <c r="C10" s="12"/>
      <c r="D10" s="6"/>
      <c r="E10" s="14">
        <v>735.02</v>
      </c>
      <c r="F10" s="45">
        <v>0.98370000000000002</v>
      </c>
    </row>
    <row r="11" spans="1:8" x14ac:dyDescent="0.25">
      <c r="A11" s="41"/>
      <c r="B11" s="11"/>
      <c r="C11" s="11"/>
      <c r="D11" s="4"/>
      <c r="E11" s="5"/>
      <c r="F11" s="42"/>
    </row>
    <row r="12" spans="1:8" x14ac:dyDescent="0.25">
      <c r="A12" s="46" t="s">
        <v>109</v>
      </c>
      <c r="B12" s="47"/>
      <c r="C12" s="47"/>
      <c r="D12" s="48"/>
      <c r="E12" s="14">
        <v>735.02</v>
      </c>
      <c r="F12" s="45">
        <v>0.98370000000000002</v>
      </c>
    </row>
    <row r="13" spans="1:8" x14ac:dyDescent="0.25">
      <c r="A13" s="41"/>
      <c r="B13" s="11"/>
      <c r="C13" s="11"/>
      <c r="D13" s="4"/>
      <c r="E13" s="5"/>
      <c r="F13" s="42"/>
    </row>
    <row r="14" spans="1:8" x14ac:dyDescent="0.25">
      <c r="A14" s="43" t="s">
        <v>110</v>
      </c>
      <c r="B14" s="11"/>
      <c r="C14" s="11"/>
      <c r="D14" s="4"/>
      <c r="E14" s="5"/>
      <c r="F14" s="42"/>
    </row>
    <row r="15" spans="1:8" x14ac:dyDescent="0.25">
      <c r="A15" s="41" t="s">
        <v>111</v>
      </c>
      <c r="B15" s="11"/>
      <c r="C15" s="11"/>
      <c r="D15" s="4"/>
      <c r="E15" s="5">
        <v>12.99</v>
      </c>
      <c r="F15" s="42">
        <v>1.7399999999999999E-2</v>
      </c>
    </row>
    <row r="16" spans="1:8" x14ac:dyDescent="0.25">
      <c r="A16" s="43" t="s">
        <v>100</v>
      </c>
      <c r="B16" s="12"/>
      <c r="C16" s="12"/>
      <c r="D16" s="6"/>
      <c r="E16" s="14">
        <v>12.99</v>
      </c>
      <c r="F16" s="45">
        <v>1.7399999999999999E-2</v>
      </c>
    </row>
    <row r="17" spans="1:6" x14ac:dyDescent="0.25">
      <c r="A17" s="41"/>
      <c r="B17" s="11"/>
      <c r="C17" s="11"/>
      <c r="D17" s="4"/>
      <c r="E17" s="5"/>
      <c r="F17" s="42"/>
    </row>
    <row r="18" spans="1:6" x14ac:dyDescent="0.25">
      <c r="A18" s="46" t="s">
        <v>109</v>
      </c>
      <c r="B18" s="47"/>
      <c r="C18" s="47"/>
      <c r="D18" s="48"/>
      <c r="E18" s="14">
        <v>12.99</v>
      </c>
      <c r="F18" s="45">
        <v>1.7399999999999999E-2</v>
      </c>
    </row>
    <row r="19" spans="1:6" x14ac:dyDescent="0.25">
      <c r="A19" s="41" t="s">
        <v>112</v>
      </c>
      <c r="B19" s="11"/>
      <c r="C19" s="11"/>
      <c r="D19" s="4"/>
      <c r="E19" s="17">
        <v>-0.83</v>
      </c>
      <c r="F19" s="49">
        <v>-1.1000000000000001E-3</v>
      </c>
    </row>
    <row r="20" spans="1:6" x14ac:dyDescent="0.25">
      <c r="A20" s="50" t="s">
        <v>113</v>
      </c>
      <c r="B20" s="13"/>
      <c r="C20" s="13"/>
      <c r="D20" s="8"/>
      <c r="E20" s="9">
        <v>747.18</v>
      </c>
      <c r="F20" s="51">
        <v>1</v>
      </c>
    </row>
    <row r="21" spans="1:6" x14ac:dyDescent="0.25">
      <c r="A21" s="23"/>
      <c r="B21" s="32"/>
      <c r="C21" s="32"/>
      <c r="D21" s="32"/>
      <c r="E21" s="32"/>
      <c r="F21" s="33"/>
    </row>
    <row r="22" spans="1:6" x14ac:dyDescent="0.25">
      <c r="A22" s="23"/>
      <c r="B22" s="32"/>
      <c r="C22" s="32"/>
      <c r="D22" s="32"/>
      <c r="E22" s="32"/>
      <c r="F22" s="33"/>
    </row>
    <row r="23" spans="1:6" x14ac:dyDescent="0.25">
      <c r="A23" s="52" t="s">
        <v>1016</v>
      </c>
      <c r="B23" s="32"/>
      <c r="C23" s="32"/>
      <c r="D23" s="32"/>
      <c r="E23" s="32"/>
      <c r="F23" s="33"/>
    </row>
    <row r="24" spans="1:6" x14ac:dyDescent="0.25">
      <c r="A24" s="22" t="s">
        <v>1017</v>
      </c>
      <c r="B24" s="53" t="s">
        <v>65</v>
      </c>
      <c r="C24" s="54"/>
      <c r="D24" s="54"/>
      <c r="E24" s="32"/>
      <c r="F24" s="33"/>
    </row>
    <row r="25" spans="1:6" x14ac:dyDescent="0.25">
      <c r="A25" s="27" t="s">
        <v>1018</v>
      </c>
      <c r="B25" s="54"/>
      <c r="C25" s="54"/>
      <c r="D25" s="54"/>
      <c r="E25" s="32"/>
      <c r="F25" s="33"/>
    </row>
    <row r="26" spans="1:6" x14ac:dyDescent="0.25">
      <c r="A26" s="27" t="s">
        <v>1019</v>
      </c>
      <c r="B26" s="54" t="s">
        <v>1020</v>
      </c>
      <c r="C26" s="54" t="s">
        <v>1020</v>
      </c>
      <c r="D26" s="54"/>
      <c r="E26" s="32"/>
      <c r="F26" s="33"/>
    </row>
    <row r="27" spans="1:6" x14ac:dyDescent="0.25">
      <c r="A27" s="27"/>
      <c r="B27" s="55">
        <v>43616</v>
      </c>
      <c r="C27" s="55">
        <v>43644</v>
      </c>
      <c r="D27" s="54"/>
      <c r="E27" s="32"/>
      <c r="F27" s="33"/>
    </row>
    <row r="28" spans="1:6" x14ac:dyDescent="0.25">
      <c r="A28" s="27" t="s">
        <v>1100</v>
      </c>
      <c r="B28" s="54">
        <v>12.263199999999999</v>
      </c>
      <c r="C28" s="54">
        <v>12.981199999999999</v>
      </c>
      <c r="D28" s="54"/>
      <c r="E28" s="32"/>
      <c r="F28" s="33"/>
    </row>
    <row r="29" spans="1:6" x14ac:dyDescent="0.25">
      <c r="A29" s="27" t="s">
        <v>1101</v>
      </c>
      <c r="B29" s="54">
        <v>11.938800000000001</v>
      </c>
      <c r="C29" s="54">
        <v>12.629099999999999</v>
      </c>
      <c r="D29" s="54"/>
      <c r="E29" s="32"/>
      <c r="F29" s="33"/>
    </row>
    <row r="30" spans="1:6" x14ac:dyDescent="0.25">
      <c r="A30" s="27"/>
      <c r="B30" s="54"/>
      <c r="C30" s="54"/>
      <c r="D30" s="54"/>
      <c r="E30" s="32"/>
      <c r="F30" s="33"/>
    </row>
    <row r="31" spans="1:6" x14ac:dyDescent="0.25">
      <c r="A31" s="27" t="s">
        <v>1035</v>
      </c>
      <c r="B31" s="53" t="s">
        <v>65</v>
      </c>
      <c r="C31" s="54"/>
      <c r="D31" s="54"/>
      <c r="E31" s="32"/>
      <c r="F31" s="33"/>
    </row>
    <row r="32" spans="1:6" x14ac:dyDescent="0.25">
      <c r="A32" s="27" t="s">
        <v>1036</v>
      </c>
      <c r="B32" s="53" t="s">
        <v>65</v>
      </c>
      <c r="C32" s="54"/>
      <c r="D32" s="54"/>
      <c r="E32" s="32"/>
      <c r="F32" s="33"/>
    </row>
    <row r="33" spans="1:6" ht="16.350000000000001" customHeight="1" x14ac:dyDescent="0.25">
      <c r="A33" s="22" t="s">
        <v>1037</v>
      </c>
      <c r="B33" s="53" t="s">
        <v>65</v>
      </c>
      <c r="C33" s="54"/>
      <c r="D33" s="54"/>
      <c r="E33" s="32"/>
      <c r="F33" s="33"/>
    </row>
    <row r="34" spans="1:6" x14ac:dyDescent="0.25">
      <c r="A34" s="22" t="s">
        <v>1038</v>
      </c>
      <c r="B34" s="56">
        <f>E12</f>
        <v>735.02</v>
      </c>
      <c r="C34" s="54"/>
      <c r="D34" s="54"/>
      <c r="E34" s="32"/>
      <c r="F34" s="33"/>
    </row>
    <row r="35" spans="1:6" ht="30" x14ac:dyDescent="0.25">
      <c r="A35" s="26" t="s">
        <v>1111</v>
      </c>
      <c r="B35" s="53" t="s">
        <v>65</v>
      </c>
      <c r="C35" s="54"/>
      <c r="D35" s="54"/>
      <c r="E35" s="32"/>
      <c r="F35" s="33"/>
    </row>
    <row r="36" spans="1:6" ht="30" x14ac:dyDescent="0.25">
      <c r="A36" s="26" t="s">
        <v>1112</v>
      </c>
      <c r="B36" s="53" t="s">
        <v>65</v>
      </c>
      <c r="C36" s="54"/>
      <c r="D36" s="54"/>
      <c r="E36" s="32"/>
      <c r="F36" s="33"/>
    </row>
    <row r="37" spans="1:6" ht="30" x14ac:dyDescent="0.25">
      <c r="A37" s="26" t="s">
        <v>1113</v>
      </c>
      <c r="B37" s="53" t="s">
        <v>65</v>
      </c>
      <c r="C37" s="54"/>
      <c r="D37" s="54"/>
      <c r="E37" s="32"/>
      <c r="F37" s="33"/>
    </row>
    <row r="38" spans="1:6" ht="15.75" thickBot="1" x14ac:dyDescent="0.3">
      <c r="A38" s="57"/>
      <c r="B38" s="58"/>
      <c r="C38" s="58"/>
      <c r="D38" s="58"/>
      <c r="E38" s="58"/>
      <c r="F38" s="59"/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showGridLines="0" workbookViewId="0">
      <pane ySplit="4" topLeftCell="A5" activePane="bottomLeft" state="frozen"/>
      <selection activeCell="A39" sqref="A39:F39"/>
      <selection pane="bottomLeft" activeCell="A5" sqref="A5"/>
    </sheetView>
  </sheetViews>
  <sheetFormatPr defaultRowHeight="15" x14ac:dyDescent="0.25"/>
  <cols>
    <col min="1" max="1" width="78" customWidth="1"/>
    <col min="2" max="2" width="15.85546875" customWidth="1"/>
    <col min="3" max="3" width="26.85546875" customWidth="1"/>
    <col min="4" max="4" width="15.42578125" customWidth="1"/>
    <col min="5" max="5" width="16.5703125" customWidth="1"/>
    <col min="6" max="6" width="15.42578125" customWidth="1"/>
    <col min="12" max="12" width="66.42578125" bestFit="1" customWidth="1"/>
    <col min="13" max="13" width="10" bestFit="1" customWidth="1"/>
    <col min="14" max="14" width="9.85546875" bestFit="1" customWidth="1"/>
    <col min="15" max="15" width="14.42578125" bestFit="1" customWidth="1"/>
    <col min="16" max="16" width="11.5703125" bestFit="1" customWidth="1"/>
  </cols>
  <sheetData>
    <row r="1" spans="1:8" ht="36.75" customHeight="1" x14ac:dyDescent="0.25">
      <c r="A1" s="86" t="s">
        <v>62</v>
      </c>
      <c r="B1" s="87"/>
      <c r="C1" s="87"/>
      <c r="D1" s="87"/>
      <c r="E1" s="87"/>
      <c r="F1" s="88"/>
      <c r="H1" s="20" t="str">
        <f>HYPERLINK("[Portfolio Monthly 30062019.xlsx]Index!A1","Index")</f>
        <v>Index</v>
      </c>
    </row>
    <row r="2" spans="1:8" ht="19.5" customHeight="1" x14ac:dyDescent="0.25">
      <c r="A2" s="89" t="s">
        <v>63</v>
      </c>
      <c r="B2" s="90"/>
      <c r="C2" s="90"/>
      <c r="D2" s="90"/>
      <c r="E2" s="90"/>
      <c r="F2" s="91"/>
    </row>
    <row r="3" spans="1:8" x14ac:dyDescent="0.25">
      <c r="A3" s="23"/>
      <c r="B3" s="32"/>
      <c r="C3" s="32"/>
      <c r="D3" s="32"/>
      <c r="E3" s="32"/>
      <c r="F3" s="33"/>
    </row>
    <row r="4" spans="1:8" ht="48" customHeight="1" x14ac:dyDescent="0.25">
      <c r="A4" s="34" t="s">
        <v>0</v>
      </c>
      <c r="B4" s="35" t="s">
        <v>1</v>
      </c>
      <c r="C4" s="35" t="s">
        <v>5</v>
      </c>
      <c r="D4" s="36" t="s">
        <v>2</v>
      </c>
      <c r="E4" s="37" t="s">
        <v>4</v>
      </c>
      <c r="F4" s="38" t="s">
        <v>3</v>
      </c>
    </row>
    <row r="5" spans="1:8" x14ac:dyDescent="0.25">
      <c r="A5" s="39"/>
      <c r="B5" s="10"/>
      <c r="C5" s="10"/>
      <c r="D5" s="2"/>
      <c r="E5" s="3"/>
      <c r="F5" s="40"/>
    </row>
    <row r="6" spans="1:8" x14ac:dyDescent="0.25">
      <c r="A6" s="41"/>
      <c r="B6" s="11"/>
      <c r="C6" s="11"/>
      <c r="D6" s="4"/>
      <c r="E6" s="5"/>
      <c r="F6" s="42"/>
    </row>
    <row r="7" spans="1:8" x14ac:dyDescent="0.25">
      <c r="A7" s="43" t="s">
        <v>1004</v>
      </c>
      <c r="B7" s="11"/>
      <c r="C7" s="11"/>
      <c r="D7" s="4"/>
      <c r="E7" s="5"/>
      <c r="F7" s="42"/>
    </row>
    <row r="8" spans="1:8" x14ac:dyDescent="0.25">
      <c r="A8" s="43" t="s">
        <v>1005</v>
      </c>
      <c r="B8" s="12"/>
      <c r="C8" s="12"/>
      <c r="D8" s="6"/>
      <c r="E8" s="7"/>
      <c r="F8" s="44"/>
    </row>
    <row r="9" spans="1:8" x14ac:dyDescent="0.25">
      <c r="A9" s="41" t="s">
        <v>1014</v>
      </c>
      <c r="B9" s="11" t="s">
        <v>1015</v>
      </c>
      <c r="C9" s="11"/>
      <c r="D9" s="4">
        <v>193182.984876</v>
      </c>
      <c r="E9" s="5">
        <v>4010.11</v>
      </c>
      <c r="F9" s="42">
        <v>0.99390000000000001</v>
      </c>
    </row>
    <row r="10" spans="1:8" x14ac:dyDescent="0.25">
      <c r="A10" s="43" t="s">
        <v>100</v>
      </c>
      <c r="B10" s="12"/>
      <c r="C10" s="12"/>
      <c r="D10" s="6"/>
      <c r="E10" s="14">
        <v>4010.11</v>
      </c>
      <c r="F10" s="45">
        <v>0.99390000000000001</v>
      </c>
    </row>
    <row r="11" spans="1:8" x14ac:dyDescent="0.25">
      <c r="A11" s="41"/>
      <c r="B11" s="11"/>
      <c r="C11" s="11"/>
      <c r="D11" s="4"/>
      <c r="E11" s="5"/>
      <c r="F11" s="42"/>
    </row>
    <row r="12" spans="1:8" x14ac:dyDescent="0.25">
      <c r="A12" s="46" t="s">
        <v>109</v>
      </c>
      <c r="B12" s="47"/>
      <c r="C12" s="47"/>
      <c r="D12" s="48"/>
      <c r="E12" s="14">
        <v>4010.11</v>
      </c>
      <c r="F12" s="45">
        <v>0.99390000000000001</v>
      </c>
    </row>
    <row r="13" spans="1:8" x14ac:dyDescent="0.25">
      <c r="A13" s="41"/>
      <c r="B13" s="11"/>
      <c r="C13" s="11"/>
      <c r="D13" s="4"/>
      <c r="E13" s="5"/>
      <c r="F13" s="42"/>
    </row>
    <row r="14" spans="1:8" x14ac:dyDescent="0.25">
      <c r="A14" s="43" t="s">
        <v>110</v>
      </c>
      <c r="B14" s="11"/>
      <c r="C14" s="11"/>
      <c r="D14" s="4"/>
      <c r="E14" s="5"/>
      <c r="F14" s="42"/>
    </row>
    <row r="15" spans="1:8" x14ac:dyDescent="0.25">
      <c r="A15" s="41" t="s">
        <v>111</v>
      </c>
      <c r="B15" s="11"/>
      <c r="C15" s="11"/>
      <c r="D15" s="4"/>
      <c r="E15" s="5">
        <v>28.99</v>
      </c>
      <c r="F15" s="42">
        <v>7.1999999999999998E-3</v>
      </c>
    </row>
    <row r="16" spans="1:8" x14ac:dyDescent="0.25">
      <c r="A16" s="43" t="s">
        <v>100</v>
      </c>
      <c r="B16" s="12"/>
      <c r="C16" s="12"/>
      <c r="D16" s="6"/>
      <c r="E16" s="14">
        <v>28.99</v>
      </c>
      <c r="F16" s="45">
        <v>7.1999999999999998E-3</v>
      </c>
    </row>
    <row r="17" spans="1:6" x14ac:dyDescent="0.25">
      <c r="A17" s="41"/>
      <c r="B17" s="11"/>
      <c r="C17" s="11"/>
      <c r="D17" s="4"/>
      <c r="E17" s="5"/>
      <c r="F17" s="42"/>
    </row>
    <row r="18" spans="1:6" x14ac:dyDescent="0.25">
      <c r="A18" s="46" t="s">
        <v>109</v>
      </c>
      <c r="B18" s="47"/>
      <c r="C18" s="47"/>
      <c r="D18" s="48"/>
      <c r="E18" s="14">
        <v>28.99</v>
      </c>
      <c r="F18" s="45">
        <v>7.1999999999999998E-3</v>
      </c>
    </row>
    <row r="19" spans="1:6" x14ac:dyDescent="0.25">
      <c r="A19" s="41" t="s">
        <v>112</v>
      </c>
      <c r="B19" s="11"/>
      <c r="C19" s="11"/>
      <c r="D19" s="4"/>
      <c r="E19" s="17">
        <v>-4.3899999999999997</v>
      </c>
      <c r="F19" s="49">
        <v>-1.1000000000000001E-3</v>
      </c>
    </row>
    <row r="20" spans="1:6" x14ac:dyDescent="0.25">
      <c r="A20" s="50" t="s">
        <v>113</v>
      </c>
      <c r="B20" s="13"/>
      <c r="C20" s="13"/>
      <c r="D20" s="8"/>
      <c r="E20" s="9">
        <v>4034.71</v>
      </c>
      <c r="F20" s="51">
        <v>1</v>
      </c>
    </row>
    <row r="21" spans="1:6" x14ac:dyDescent="0.25">
      <c r="A21" s="23"/>
      <c r="B21" s="32"/>
      <c r="C21" s="32"/>
      <c r="D21" s="32"/>
      <c r="E21" s="32"/>
      <c r="F21" s="33"/>
    </row>
    <row r="22" spans="1:6" x14ac:dyDescent="0.25">
      <c r="A22" s="23"/>
      <c r="B22" s="32"/>
      <c r="C22" s="32"/>
      <c r="D22" s="32"/>
      <c r="E22" s="32"/>
      <c r="F22" s="33"/>
    </row>
    <row r="23" spans="1:6" x14ac:dyDescent="0.25">
      <c r="A23" s="52" t="s">
        <v>1016</v>
      </c>
      <c r="B23" s="32"/>
      <c r="C23" s="32"/>
      <c r="D23" s="32"/>
      <c r="E23" s="32"/>
      <c r="F23" s="33"/>
    </row>
    <row r="24" spans="1:6" x14ac:dyDescent="0.25">
      <c r="A24" s="22" t="s">
        <v>1017</v>
      </c>
      <c r="B24" s="53" t="s">
        <v>65</v>
      </c>
      <c r="C24" s="54"/>
      <c r="D24" s="54"/>
      <c r="E24" s="54"/>
      <c r="F24" s="33"/>
    </row>
    <row r="25" spans="1:6" x14ac:dyDescent="0.25">
      <c r="A25" s="27" t="s">
        <v>1018</v>
      </c>
      <c r="B25" s="54"/>
      <c r="C25" s="54"/>
      <c r="D25" s="54"/>
      <c r="E25" s="54"/>
      <c r="F25" s="33"/>
    </row>
    <row r="26" spans="1:6" x14ac:dyDescent="0.25">
      <c r="A26" s="27" t="s">
        <v>1019</v>
      </c>
      <c r="B26" s="54" t="s">
        <v>1020</v>
      </c>
      <c r="C26" s="54" t="s">
        <v>1020</v>
      </c>
      <c r="D26" s="54"/>
      <c r="E26" s="54"/>
      <c r="F26" s="33"/>
    </row>
    <row r="27" spans="1:6" x14ac:dyDescent="0.25">
      <c r="A27" s="27"/>
      <c r="B27" s="55">
        <v>43616</v>
      </c>
      <c r="C27" s="55">
        <v>43644</v>
      </c>
      <c r="D27" s="54"/>
      <c r="E27" s="54"/>
      <c r="F27" s="33"/>
    </row>
    <row r="28" spans="1:6" x14ac:dyDescent="0.25">
      <c r="A28" s="27" t="s">
        <v>1100</v>
      </c>
      <c r="B28" s="54">
        <v>15.7608</v>
      </c>
      <c r="C28" s="54">
        <v>16.478400000000001</v>
      </c>
      <c r="D28" s="54"/>
      <c r="E28" s="54"/>
      <c r="F28" s="33"/>
    </row>
    <row r="29" spans="1:6" x14ac:dyDescent="0.25">
      <c r="A29" s="27" t="s">
        <v>1101</v>
      </c>
      <c r="B29" s="54">
        <v>15.0479</v>
      </c>
      <c r="C29" s="54">
        <v>15.722899999999999</v>
      </c>
      <c r="D29" s="54"/>
      <c r="E29" s="54"/>
      <c r="F29" s="33"/>
    </row>
    <row r="30" spans="1:6" x14ac:dyDescent="0.25">
      <c r="A30" s="27"/>
      <c r="B30" s="54"/>
      <c r="C30" s="54"/>
      <c r="D30" s="54"/>
      <c r="E30" s="54"/>
      <c r="F30" s="33"/>
    </row>
    <row r="31" spans="1:6" x14ac:dyDescent="0.25">
      <c r="A31" s="27" t="s">
        <v>1035</v>
      </c>
      <c r="B31" s="53" t="s">
        <v>65</v>
      </c>
      <c r="C31" s="54"/>
      <c r="D31" s="54"/>
      <c r="E31" s="54"/>
      <c r="F31" s="33"/>
    </row>
    <row r="32" spans="1:6" x14ac:dyDescent="0.25">
      <c r="A32" s="27" t="s">
        <v>1036</v>
      </c>
      <c r="B32" s="53" t="s">
        <v>65</v>
      </c>
      <c r="C32" s="54"/>
      <c r="D32" s="54"/>
      <c r="E32" s="54"/>
      <c r="F32" s="33"/>
    </row>
    <row r="33" spans="1:6" ht="30" x14ac:dyDescent="0.25">
      <c r="A33" s="22" t="s">
        <v>1037</v>
      </c>
      <c r="B33" s="53" t="s">
        <v>65</v>
      </c>
      <c r="C33" s="54"/>
      <c r="D33" s="54"/>
      <c r="E33" s="54"/>
      <c r="F33" s="33"/>
    </row>
    <row r="34" spans="1:6" x14ac:dyDescent="0.25">
      <c r="A34" s="22" t="s">
        <v>1038</v>
      </c>
      <c r="B34" s="56">
        <f>E12</f>
        <v>4010.11</v>
      </c>
      <c r="C34" s="54"/>
      <c r="D34" s="54"/>
      <c r="E34" s="54"/>
      <c r="F34" s="33"/>
    </row>
    <row r="35" spans="1:6" ht="30" x14ac:dyDescent="0.25">
      <c r="A35" s="26" t="s">
        <v>1111</v>
      </c>
      <c r="B35" s="53" t="s">
        <v>65</v>
      </c>
      <c r="C35" s="54"/>
      <c r="D35" s="54"/>
      <c r="E35" s="54"/>
      <c r="F35" s="33"/>
    </row>
    <row r="36" spans="1:6" ht="30" x14ac:dyDescent="0.25">
      <c r="A36" s="26" t="s">
        <v>1112</v>
      </c>
      <c r="B36" s="53" t="s">
        <v>65</v>
      </c>
      <c r="C36" s="54"/>
      <c r="D36" s="54"/>
      <c r="E36" s="54"/>
      <c r="F36" s="33"/>
    </row>
    <row r="37" spans="1:6" x14ac:dyDescent="0.25">
      <c r="A37" s="26" t="s">
        <v>1113</v>
      </c>
      <c r="B37" s="53" t="s">
        <v>65</v>
      </c>
      <c r="C37" s="54"/>
      <c r="D37" s="54"/>
      <c r="E37" s="54"/>
      <c r="F37" s="33"/>
    </row>
    <row r="38" spans="1:6" ht="15.75" thickBot="1" x14ac:dyDescent="0.3">
      <c r="A38" s="57"/>
      <c r="B38" s="58"/>
      <c r="C38" s="58"/>
      <c r="D38" s="58"/>
      <c r="E38" s="58"/>
      <c r="F38" s="59"/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showGridLines="0" workbookViewId="0">
      <pane ySplit="4" topLeftCell="A5" activePane="bottomLeft" state="frozen"/>
      <selection activeCell="H1" sqref="H1"/>
      <selection pane="bottomLeft" activeCell="A5" sqref="A5"/>
    </sheetView>
  </sheetViews>
  <sheetFormatPr defaultRowHeight="15" x14ac:dyDescent="0.25"/>
  <cols>
    <col min="1" max="1" width="73.85546875" customWidth="1"/>
    <col min="2" max="2" width="15.85546875" customWidth="1"/>
    <col min="3" max="3" width="26.85546875" customWidth="1"/>
    <col min="4" max="4" width="15.42578125" customWidth="1"/>
    <col min="5" max="5" width="16.5703125" customWidth="1"/>
    <col min="6" max="6" width="15.42578125" customWidth="1"/>
    <col min="12" max="12" width="66.42578125" bestFit="1" customWidth="1"/>
    <col min="13" max="13" width="10" bestFit="1" customWidth="1"/>
    <col min="14" max="14" width="9.85546875" bestFit="1" customWidth="1"/>
    <col min="15" max="15" width="14.42578125" bestFit="1" customWidth="1"/>
    <col min="16" max="16" width="11.5703125" bestFit="1" customWidth="1"/>
  </cols>
  <sheetData>
    <row r="1" spans="1:8" ht="36.75" customHeight="1" x14ac:dyDescent="0.25">
      <c r="A1" s="86" t="s">
        <v>10</v>
      </c>
      <c r="B1" s="87"/>
      <c r="C1" s="87"/>
      <c r="D1" s="87"/>
      <c r="E1" s="87"/>
      <c r="F1" s="88"/>
      <c r="H1" s="20" t="str">
        <f>HYPERLINK("[Portfolio Monthly 30062019.xlsx]Index!A1","Index")</f>
        <v>Index</v>
      </c>
    </row>
    <row r="2" spans="1:8" ht="19.5" customHeight="1" x14ac:dyDescent="0.25">
      <c r="A2" s="89" t="s">
        <v>11</v>
      </c>
      <c r="B2" s="90"/>
      <c r="C2" s="90"/>
      <c r="D2" s="90"/>
      <c r="E2" s="90"/>
      <c r="F2" s="91"/>
    </row>
    <row r="3" spans="1:8" x14ac:dyDescent="0.25">
      <c r="A3" s="23"/>
      <c r="B3" s="32"/>
      <c r="C3" s="32"/>
      <c r="D3" s="32"/>
      <c r="E3" s="32"/>
      <c r="F3" s="33"/>
    </row>
    <row r="4" spans="1:8" ht="48" customHeight="1" x14ac:dyDescent="0.25">
      <c r="A4" s="34" t="s">
        <v>0</v>
      </c>
      <c r="B4" s="35" t="s">
        <v>1</v>
      </c>
      <c r="C4" s="35" t="s">
        <v>5</v>
      </c>
      <c r="D4" s="36" t="s">
        <v>2</v>
      </c>
      <c r="E4" s="37" t="s">
        <v>4</v>
      </c>
      <c r="F4" s="38" t="s">
        <v>3</v>
      </c>
    </row>
    <row r="5" spans="1:8" x14ac:dyDescent="0.25">
      <c r="A5" s="39"/>
      <c r="B5" s="10"/>
      <c r="C5" s="10"/>
      <c r="D5" s="2"/>
      <c r="E5" s="3"/>
      <c r="F5" s="40"/>
    </row>
    <row r="6" spans="1:8" x14ac:dyDescent="0.25">
      <c r="A6" s="41"/>
      <c r="B6" s="11"/>
      <c r="C6" s="11"/>
      <c r="D6" s="4"/>
      <c r="E6" s="5"/>
      <c r="F6" s="42"/>
    </row>
    <row r="7" spans="1:8" x14ac:dyDescent="0.25">
      <c r="A7" s="43" t="s">
        <v>64</v>
      </c>
      <c r="B7" s="11"/>
      <c r="C7" s="11"/>
      <c r="D7" s="4"/>
      <c r="E7" s="5" t="s">
        <v>65</v>
      </c>
      <c r="F7" s="42" t="s">
        <v>65</v>
      </c>
    </row>
    <row r="8" spans="1:8" x14ac:dyDescent="0.25">
      <c r="A8" s="41"/>
      <c r="B8" s="11"/>
      <c r="C8" s="11"/>
      <c r="D8" s="4"/>
      <c r="E8" s="5"/>
      <c r="F8" s="42"/>
    </row>
    <row r="9" spans="1:8" x14ac:dyDescent="0.25">
      <c r="A9" s="43" t="s">
        <v>66</v>
      </c>
      <c r="B9" s="11"/>
      <c r="C9" s="11"/>
      <c r="D9" s="4"/>
      <c r="E9" s="5"/>
      <c r="F9" s="42"/>
    </row>
    <row r="10" spans="1:8" x14ac:dyDescent="0.25">
      <c r="A10" s="43" t="s">
        <v>67</v>
      </c>
      <c r="B10" s="11"/>
      <c r="C10" s="11"/>
      <c r="D10" s="4"/>
      <c r="E10" s="5"/>
      <c r="F10" s="42"/>
    </row>
    <row r="11" spans="1:8" x14ac:dyDescent="0.25">
      <c r="A11" s="41" t="s">
        <v>83</v>
      </c>
      <c r="B11" s="11" t="s">
        <v>84</v>
      </c>
      <c r="C11" s="11" t="s">
        <v>85</v>
      </c>
      <c r="D11" s="4">
        <v>1000000</v>
      </c>
      <c r="E11" s="5">
        <v>995.84</v>
      </c>
      <c r="F11" s="42">
        <v>0.1593</v>
      </c>
    </row>
    <row r="12" spans="1:8" x14ac:dyDescent="0.25">
      <c r="A12" s="41" t="s">
        <v>125</v>
      </c>
      <c r="B12" s="11" t="s">
        <v>126</v>
      </c>
      <c r="C12" s="11" t="s">
        <v>127</v>
      </c>
      <c r="D12" s="4">
        <v>500000</v>
      </c>
      <c r="E12" s="5">
        <v>493.46</v>
      </c>
      <c r="F12" s="42">
        <v>7.9000000000000001E-2</v>
      </c>
    </row>
    <row r="13" spans="1:8" x14ac:dyDescent="0.25">
      <c r="A13" s="41" t="s">
        <v>128</v>
      </c>
      <c r="B13" s="11" t="s">
        <v>129</v>
      </c>
      <c r="C13" s="11" t="s">
        <v>130</v>
      </c>
      <c r="D13" s="4">
        <v>1500000</v>
      </c>
      <c r="E13" s="5">
        <v>375</v>
      </c>
      <c r="F13" s="42">
        <v>0.06</v>
      </c>
    </row>
    <row r="14" spans="1:8" x14ac:dyDescent="0.25">
      <c r="A14" s="41" t="s">
        <v>131</v>
      </c>
      <c r="B14" s="11" t="s">
        <v>132</v>
      </c>
      <c r="C14" s="11" t="s">
        <v>90</v>
      </c>
      <c r="D14" s="4">
        <v>280000</v>
      </c>
      <c r="E14" s="5">
        <v>279.62</v>
      </c>
      <c r="F14" s="42">
        <v>4.4699999999999997E-2</v>
      </c>
    </row>
    <row r="15" spans="1:8" x14ac:dyDescent="0.25">
      <c r="A15" s="41" t="s">
        <v>133</v>
      </c>
      <c r="B15" s="11" t="s">
        <v>134</v>
      </c>
      <c r="C15" s="11" t="s">
        <v>130</v>
      </c>
      <c r="D15" s="4">
        <v>1000000</v>
      </c>
      <c r="E15" s="5">
        <v>250</v>
      </c>
      <c r="F15" s="42">
        <v>0.04</v>
      </c>
    </row>
    <row r="16" spans="1:8" x14ac:dyDescent="0.25">
      <c r="A16" s="41" t="s">
        <v>68</v>
      </c>
      <c r="B16" s="11" t="s">
        <v>69</v>
      </c>
      <c r="C16" s="11" t="s">
        <v>70</v>
      </c>
      <c r="D16" s="4">
        <v>190000</v>
      </c>
      <c r="E16" s="5">
        <v>201.75</v>
      </c>
      <c r="F16" s="42">
        <v>3.2300000000000002E-2</v>
      </c>
    </row>
    <row r="17" spans="1:6" x14ac:dyDescent="0.25">
      <c r="A17" s="41" t="s">
        <v>135</v>
      </c>
      <c r="B17" s="11" t="s">
        <v>136</v>
      </c>
      <c r="C17" s="11" t="s">
        <v>73</v>
      </c>
      <c r="D17" s="4">
        <v>200000</v>
      </c>
      <c r="E17" s="5">
        <v>197.56</v>
      </c>
      <c r="F17" s="42">
        <v>3.1600000000000003E-2</v>
      </c>
    </row>
    <row r="18" spans="1:6" x14ac:dyDescent="0.25">
      <c r="A18" s="41" t="s">
        <v>137</v>
      </c>
      <c r="B18" s="11" t="s">
        <v>138</v>
      </c>
      <c r="C18" s="11" t="s">
        <v>76</v>
      </c>
      <c r="D18" s="4">
        <v>180000</v>
      </c>
      <c r="E18" s="5">
        <v>179.53</v>
      </c>
      <c r="F18" s="42">
        <v>2.87E-2</v>
      </c>
    </row>
    <row r="19" spans="1:6" x14ac:dyDescent="0.25">
      <c r="A19" s="41" t="s">
        <v>139</v>
      </c>
      <c r="B19" s="11" t="s">
        <v>140</v>
      </c>
      <c r="C19" s="11" t="s">
        <v>70</v>
      </c>
      <c r="D19" s="4">
        <v>130000</v>
      </c>
      <c r="E19" s="5">
        <v>127.23</v>
      </c>
      <c r="F19" s="42">
        <v>2.0400000000000001E-2</v>
      </c>
    </row>
    <row r="20" spans="1:6" x14ac:dyDescent="0.25">
      <c r="A20" s="41" t="s">
        <v>141</v>
      </c>
      <c r="B20" s="11" t="s">
        <v>142</v>
      </c>
      <c r="C20" s="11" t="s">
        <v>76</v>
      </c>
      <c r="D20" s="4">
        <v>50000</v>
      </c>
      <c r="E20" s="5">
        <v>50.23</v>
      </c>
      <c r="F20" s="42">
        <v>8.0000000000000002E-3</v>
      </c>
    </row>
    <row r="21" spans="1:6" x14ac:dyDescent="0.25">
      <c r="A21" s="41" t="s">
        <v>143</v>
      </c>
      <c r="B21" s="11" t="s">
        <v>144</v>
      </c>
      <c r="C21" s="11" t="s">
        <v>76</v>
      </c>
      <c r="D21" s="4">
        <v>10000</v>
      </c>
      <c r="E21" s="5">
        <v>10.31</v>
      </c>
      <c r="F21" s="42">
        <v>1.6000000000000001E-3</v>
      </c>
    </row>
    <row r="22" spans="1:6" x14ac:dyDescent="0.25">
      <c r="A22" s="43" t="s">
        <v>100</v>
      </c>
      <c r="B22" s="12"/>
      <c r="C22" s="12"/>
      <c r="D22" s="6"/>
      <c r="E22" s="14">
        <v>3160.53</v>
      </c>
      <c r="F22" s="45">
        <v>0.50560000000000005</v>
      </c>
    </row>
    <row r="23" spans="1:6" x14ac:dyDescent="0.25">
      <c r="A23" s="41"/>
      <c r="B23" s="11"/>
      <c r="C23" s="11"/>
      <c r="D23" s="4"/>
      <c r="E23" s="5"/>
      <c r="F23" s="42"/>
    </row>
    <row r="24" spans="1:6" x14ac:dyDescent="0.25">
      <c r="A24" s="43" t="s">
        <v>104</v>
      </c>
      <c r="B24" s="12"/>
      <c r="C24" s="12"/>
      <c r="D24" s="6"/>
      <c r="E24" s="7"/>
      <c r="F24" s="44"/>
    </row>
    <row r="25" spans="1:6" x14ac:dyDescent="0.25">
      <c r="A25" s="41" t="s">
        <v>105</v>
      </c>
      <c r="B25" s="11" t="s">
        <v>106</v>
      </c>
      <c r="C25" s="11" t="s">
        <v>107</v>
      </c>
      <c r="D25" s="4">
        <v>1000000</v>
      </c>
      <c r="E25" s="5">
        <v>946.02</v>
      </c>
      <c r="F25" s="42">
        <v>0.15140000000000001</v>
      </c>
    </row>
    <row r="26" spans="1:6" x14ac:dyDescent="0.25">
      <c r="A26" s="43" t="s">
        <v>100</v>
      </c>
      <c r="B26" s="12"/>
      <c r="C26" s="12"/>
      <c r="D26" s="6"/>
      <c r="E26" s="14">
        <v>946.02</v>
      </c>
      <c r="F26" s="45">
        <v>0.15140000000000001</v>
      </c>
    </row>
    <row r="27" spans="1:6" x14ac:dyDescent="0.25">
      <c r="A27" s="41" t="s">
        <v>145</v>
      </c>
      <c r="B27" s="11" t="s">
        <v>146</v>
      </c>
      <c r="C27" s="11" t="s">
        <v>85</v>
      </c>
      <c r="D27" s="4">
        <v>20000</v>
      </c>
      <c r="E27" s="5">
        <v>21.53</v>
      </c>
      <c r="F27" s="42">
        <v>3.3999999999999998E-3</v>
      </c>
    </row>
    <row r="28" spans="1:6" x14ac:dyDescent="0.25">
      <c r="A28" s="46" t="s">
        <v>109</v>
      </c>
      <c r="B28" s="47"/>
      <c r="C28" s="47"/>
      <c r="D28" s="48"/>
      <c r="E28" s="14">
        <v>21.53</v>
      </c>
      <c r="F28" s="45">
        <v>3.3999999999999998E-3</v>
      </c>
    </row>
    <row r="29" spans="1:6" x14ac:dyDescent="0.25">
      <c r="A29" s="41"/>
      <c r="B29" s="11"/>
      <c r="C29" s="11"/>
      <c r="D29" s="4"/>
      <c r="E29" s="5"/>
      <c r="F29" s="42"/>
    </row>
    <row r="30" spans="1:6" x14ac:dyDescent="0.25">
      <c r="A30" s="46" t="s">
        <v>109</v>
      </c>
      <c r="B30" s="47"/>
      <c r="C30" s="47"/>
      <c r="D30" s="48"/>
      <c r="E30" s="14">
        <v>4128.08</v>
      </c>
      <c r="F30" s="45">
        <v>0.66039999999999999</v>
      </c>
    </row>
    <row r="31" spans="1:6" x14ac:dyDescent="0.25">
      <c r="A31" s="41"/>
      <c r="B31" s="11"/>
      <c r="C31" s="11"/>
      <c r="D31" s="4"/>
      <c r="E31" s="5"/>
      <c r="F31" s="42"/>
    </row>
    <row r="32" spans="1:6" x14ac:dyDescent="0.25">
      <c r="A32" s="41"/>
      <c r="B32" s="11"/>
      <c r="C32" s="11"/>
      <c r="D32" s="4"/>
      <c r="E32" s="5"/>
      <c r="F32" s="42"/>
    </row>
    <row r="33" spans="1:6" x14ac:dyDescent="0.25">
      <c r="A33" s="43" t="s">
        <v>110</v>
      </c>
      <c r="B33" s="11"/>
      <c r="C33" s="11"/>
      <c r="D33" s="4"/>
      <c r="E33" s="5"/>
      <c r="F33" s="42"/>
    </row>
    <row r="34" spans="1:6" x14ac:dyDescent="0.25">
      <c r="A34" s="41" t="s">
        <v>111</v>
      </c>
      <c r="B34" s="11"/>
      <c r="C34" s="11"/>
      <c r="D34" s="4"/>
      <c r="E34" s="5">
        <v>1472.29</v>
      </c>
      <c r="F34" s="42">
        <v>0.2356</v>
      </c>
    </row>
    <row r="35" spans="1:6" x14ac:dyDescent="0.25">
      <c r="A35" s="43" t="s">
        <v>100</v>
      </c>
      <c r="B35" s="12"/>
      <c r="C35" s="12"/>
      <c r="D35" s="6"/>
      <c r="E35" s="14">
        <v>1472.29</v>
      </c>
      <c r="F35" s="45">
        <v>0.2356</v>
      </c>
    </row>
    <row r="36" spans="1:6" x14ac:dyDescent="0.25">
      <c r="A36" s="41"/>
      <c r="B36" s="11"/>
      <c r="C36" s="11"/>
      <c r="D36" s="4"/>
      <c r="E36" s="5"/>
      <c r="F36" s="42"/>
    </row>
    <row r="37" spans="1:6" x14ac:dyDescent="0.25">
      <c r="A37" s="46" t="s">
        <v>109</v>
      </c>
      <c r="B37" s="47"/>
      <c r="C37" s="47"/>
      <c r="D37" s="48"/>
      <c r="E37" s="14">
        <v>1472.29</v>
      </c>
      <c r="F37" s="45">
        <v>0.2356</v>
      </c>
    </row>
    <row r="38" spans="1:6" x14ac:dyDescent="0.25">
      <c r="A38" s="39" t="s">
        <v>112</v>
      </c>
      <c r="B38" s="10"/>
      <c r="C38" s="10"/>
      <c r="D38" s="72"/>
      <c r="E38" s="73">
        <v>649.39</v>
      </c>
      <c r="F38" s="74">
        <v>0.104</v>
      </c>
    </row>
    <row r="39" spans="1:6" x14ac:dyDescent="0.25">
      <c r="A39" s="50" t="s">
        <v>113</v>
      </c>
      <c r="B39" s="13"/>
      <c r="C39" s="13"/>
      <c r="D39" s="8"/>
      <c r="E39" s="9">
        <v>6249.76</v>
      </c>
      <c r="F39" s="51">
        <v>1</v>
      </c>
    </row>
    <row r="40" spans="1:6" x14ac:dyDescent="0.25">
      <c r="A40" s="23"/>
      <c r="B40" s="32"/>
      <c r="C40" s="32"/>
      <c r="D40" s="32"/>
      <c r="E40" s="32"/>
      <c r="F40" s="33"/>
    </row>
    <row r="41" spans="1:6" x14ac:dyDescent="0.25">
      <c r="A41" s="52" t="s">
        <v>114</v>
      </c>
      <c r="B41" s="32"/>
      <c r="C41" s="32"/>
      <c r="D41" s="32"/>
      <c r="E41" s="32"/>
      <c r="F41" s="33"/>
    </row>
    <row r="42" spans="1:6" x14ac:dyDescent="0.25">
      <c r="A42" s="52" t="s">
        <v>115</v>
      </c>
      <c r="B42" s="32"/>
      <c r="C42" s="32"/>
      <c r="D42" s="32"/>
      <c r="E42" s="32"/>
      <c r="F42" s="33"/>
    </row>
    <row r="43" spans="1:6" x14ac:dyDescent="0.25">
      <c r="A43" s="23"/>
      <c r="B43" s="32"/>
      <c r="C43" s="32"/>
      <c r="D43" s="32"/>
      <c r="E43" s="32"/>
      <c r="F43" s="33"/>
    </row>
    <row r="44" spans="1:6" x14ac:dyDescent="0.25">
      <c r="A44" s="23"/>
      <c r="B44" s="32"/>
      <c r="C44" s="32"/>
      <c r="D44" s="32"/>
      <c r="E44" s="32"/>
      <c r="F44" s="33"/>
    </row>
    <row r="45" spans="1:6" x14ac:dyDescent="0.25">
      <c r="A45" s="52" t="s">
        <v>1016</v>
      </c>
      <c r="B45" s="32"/>
      <c r="C45" s="32"/>
      <c r="D45" s="32"/>
      <c r="E45" s="32"/>
      <c r="F45" s="33"/>
    </row>
    <row r="46" spans="1:6" x14ac:dyDescent="0.25">
      <c r="A46" s="22" t="s">
        <v>1017</v>
      </c>
      <c r="B46" s="53" t="s">
        <v>65</v>
      </c>
      <c r="C46" s="54"/>
      <c r="D46" s="54"/>
      <c r="E46" s="32"/>
      <c r="F46" s="33"/>
    </row>
    <row r="47" spans="1:6" x14ac:dyDescent="0.25">
      <c r="A47" s="27" t="s">
        <v>1018</v>
      </c>
      <c r="B47" s="54"/>
      <c r="C47" s="54"/>
      <c r="D47" s="54"/>
      <c r="E47" s="32"/>
      <c r="F47" s="33"/>
    </row>
    <row r="48" spans="1:6" x14ac:dyDescent="0.25">
      <c r="A48" s="27" t="s">
        <v>1019</v>
      </c>
      <c r="B48" s="54" t="s">
        <v>1020</v>
      </c>
      <c r="C48" s="54" t="s">
        <v>1020</v>
      </c>
      <c r="D48" s="54"/>
      <c r="E48" s="32"/>
      <c r="F48" s="33"/>
    </row>
    <row r="49" spans="1:6" x14ac:dyDescent="0.25">
      <c r="A49" s="27"/>
      <c r="B49" s="55">
        <v>43616</v>
      </c>
      <c r="C49" s="55">
        <v>43644</v>
      </c>
      <c r="D49" s="54"/>
      <c r="E49" s="32"/>
      <c r="F49" s="33"/>
    </row>
    <row r="50" spans="1:6" x14ac:dyDescent="0.25">
      <c r="A50" s="27" t="s">
        <v>1021</v>
      </c>
      <c r="B50" s="53">
        <v>14.6785</v>
      </c>
      <c r="C50" s="53">
        <v>12.843500000000001</v>
      </c>
      <c r="D50" s="54"/>
      <c r="E50" s="32"/>
      <c r="F50" s="33"/>
    </row>
    <row r="51" spans="1:6" x14ac:dyDescent="0.25">
      <c r="A51" s="27" t="s">
        <v>1022</v>
      </c>
      <c r="B51" s="53" t="s">
        <v>1023</v>
      </c>
      <c r="C51" s="53" t="s">
        <v>1023</v>
      </c>
      <c r="D51" s="54"/>
      <c r="E51" s="32"/>
      <c r="F51" s="33"/>
    </row>
    <row r="52" spans="1:6" x14ac:dyDescent="0.25">
      <c r="A52" s="27" t="s">
        <v>1024</v>
      </c>
      <c r="B52" s="53">
        <v>14.6845</v>
      </c>
      <c r="C52" s="53">
        <v>12.8489</v>
      </c>
      <c r="D52" s="54"/>
      <c r="E52" s="32"/>
      <c r="F52" s="33"/>
    </row>
    <row r="53" spans="1:6" x14ac:dyDescent="0.25">
      <c r="A53" s="27" t="s">
        <v>1040</v>
      </c>
      <c r="B53" s="53" t="s">
        <v>1023</v>
      </c>
      <c r="C53" s="53" t="s">
        <v>1023</v>
      </c>
      <c r="D53" s="54"/>
      <c r="E53" s="32"/>
      <c r="F53" s="33"/>
    </row>
    <row r="54" spans="1:6" x14ac:dyDescent="0.25">
      <c r="A54" s="27" t="s">
        <v>1025</v>
      </c>
      <c r="B54" s="53">
        <v>14.6853</v>
      </c>
      <c r="C54" s="53">
        <v>12.8497</v>
      </c>
      <c r="D54" s="54"/>
      <c r="E54" s="32"/>
      <c r="F54" s="33"/>
    </row>
    <row r="55" spans="1:6" x14ac:dyDescent="0.25">
      <c r="A55" s="27" t="s">
        <v>1041</v>
      </c>
      <c r="B55" s="53" t="s">
        <v>1023</v>
      </c>
      <c r="C55" s="53" t="s">
        <v>1023</v>
      </c>
      <c r="D55" s="54"/>
      <c r="E55" s="32"/>
      <c r="F55" s="33"/>
    </row>
    <row r="56" spans="1:6" x14ac:dyDescent="0.25">
      <c r="A56" s="27" t="s">
        <v>1042</v>
      </c>
      <c r="B56" s="53" t="s">
        <v>1023</v>
      </c>
      <c r="C56" s="53" t="s">
        <v>1023</v>
      </c>
      <c r="D56" s="54"/>
      <c r="E56" s="32"/>
      <c r="F56" s="33"/>
    </row>
    <row r="57" spans="1:6" x14ac:dyDescent="0.25">
      <c r="A57" s="27" t="s">
        <v>1057</v>
      </c>
      <c r="B57" s="53">
        <v>14.3413</v>
      </c>
      <c r="C57" s="53">
        <v>12.5448</v>
      </c>
      <c r="D57" s="54"/>
      <c r="E57" s="32"/>
      <c r="F57" s="33"/>
    </row>
    <row r="58" spans="1:6" x14ac:dyDescent="0.25">
      <c r="A58" s="27" t="s">
        <v>1031</v>
      </c>
      <c r="B58" s="53" t="s">
        <v>1023</v>
      </c>
      <c r="C58" s="53" t="s">
        <v>1023</v>
      </c>
      <c r="D58" s="54"/>
      <c r="E58" s="32"/>
      <c r="F58" s="33"/>
    </row>
    <row r="59" spans="1:6" x14ac:dyDescent="0.25">
      <c r="A59" s="27" t="s">
        <v>1043</v>
      </c>
      <c r="B59" s="53">
        <v>14.3437</v>
      </c>
      <c r="C59" s="53">
        <v>12.546900000000001</v>
      </c>
      <c r="D59" s="54"/>
      <c r="E59" s="32"/>
      <c r="F59" s="33"/>
    </row>
    <row r="60" spans="1:6" x14ac:dyDescent="0.25">
      <c r="A60" s="27" t="s">
        <v>1044</v>
      </c>
      <c r="B60" s="53">
        <v>14.316800000000001</v>
      </c>
      <c r="C60" s="53">
        <v>12.523300000000001</v>
      </c>
      <c r="D60" s="54"/>
      <c r="E60" s="32"/>
      <c r="F60" s="33"/>
    </row>
    <row r="61" spans="1:6" x14ac:dyDescent="0.25">
      <c r="A61" s="27" t="s">
        <v>1045</v>
      </c>
      <c r="B61" s="53">
        <v>14.3414</v>
      </c>
      <c r="C61" s="53">
        <v>12.5448</v>
      </c>
      <c r="D61" s="54"/>
      <c r="E61" s="32"/>
      <c r="F61" s="33"/>
    </row>
    <row r="62" spans="1:6" x14ac:dyDescent="0.25">
      <c r="A62" s="27" t="s">
        <v>1046</v>
      </c>
      <c r="B62" s="53">
        <v>10.4848</v>
      </c>
      <c r="C62" s="53">
        <v>9.1714000000000002</v>
      </c>
      <c r="D62" s="54"/>
      <c r="E62" s="32"/>
      <c r="F62" s="33"/>
    </row>
    <row r="63" spans="1:6" x14ac:dyDescent="0.25">
      <c r="A63" s="27" t="s">
        <v>1047</v>
      </c>
      <c r="B63" s="53">
        <v>11.296900000000001</v>
      </c>
      <c r="C63" s="53">
        <v>9.8818000000000001</v>
      </c>
      <c r="D63" s="54"/>
      <c r="E63" s="32"/>
      <c r="F63" s="33"/>
    </row>
    <row r="64" spans="1:6" x14ac:dyDescent="0.25">
      <c r="A64" s="27" t="s">
        <v>1034</v>
      </c>
      <c r="B64" s="54"/>
      <c r="C64" s="54"/>
      <c r="D64" s="54"/>
      <c r="E64" s="32"/>
      <c r="F64" s="33"/>
    </row>
    <row r="65" spans="1:6" x14ac:dyDescent="0.25">
      <c r="A65" s="27"/>
      <c r="B65" s="54"/>
      <c r="C65" s="54"/>
      <c r="D65" s="54"/>
      <c r="E65" s="32"/>
      <c r="F65" s="33"/>
    </row>
    <row r="66" spans="1:6" x14ac:dyDescent="0.25">
      <c r="A66" s="27" t="s">
        <v>1035</v>
      </c>
      <c r="B66" s="53" t="s">
        <v>65</v>
      </c>
      <c r="C66" s="54"/>
      <c r="D66" s="54"/>
      <c r="E66" s="32"/>
      <c r="F66" s="33"/>
    </row>
    <row r="67" spans="1:6" x14ac:dyDescent="0.25">
      <c r="A67" s="27" t="s">
        <v>1036</v>
      </c>
      <c r="B67" s="53" t="s">
        <v>65</v>
      </c>
      <c r="C67" s="54"/>
      <c r="D67" s="54"/>
      <c r="E67" s="32"/>
      <c r="F67" s="33"/>
    </row>
    <row r="68" spans="1:6" ht="18.600000000000001" customHeight="1" x14ac:dyDescent="0.25">
      <c r="A68" s="22" t="s">
        <v>1037</v>
      </c>
      <c r="B68" s="53" t="s">
        <v>65</v>
      </c>
      <c r="C68" s="54"/>
      <c r="D68" s="54"/>
      <c r="E68" s="32"/>
      <c r="F68" s="33"/>
    </row>
    <row r="69" spans="1:6" x14ac:dyDescent="0.25">
      <c r="A69" s="22" t="s">
        <v>1038</v>
      </c>
      <c r="B69" s="53" t="s">
        <v>65</v>
      </c>
      <c r="C69" s="54"/>
      <c r="D69" s="54"/>
      <c r="E69" s="32"/>
      <c r="F69" s="33"/>
    </row>
    <row r="70" spans="1:6" x14ac:dyDescent="0.25">
      <c r="A70" s="27" t="s">
        <v>1039</v>
      </c>
      <c r="B70" s="56">
        <v>1.5095510000000001</v>
      </c>
      <c r="C70" s="54"/>
      <c r="D70" s="54"/>
      <c r="E70" s="32"/>
      <c r="F70" s="33"/>
    </row>
    <row r="71" spans="1:6" ht="30" x14ac:dyDescent="0.25">
      <c r="A71" s="22" t="s">
        <v>1106</v>
      </c>
      <c r="B71" s="53" t="s">
        <v>65</v>
      </c>
      <c r="C71" s="54"/>
      <c r="D71" s="54"/>
      <c r="E71" s="32"/>
      <c r="F71" s="33"/>
    </row>
    <row r="72" spans="1:6" ht="30.75" thickBot="1" x14ac:dyDescent="0.3">
      <c r="A72" s="21" t="s">
        <v>1107</v>
      </c>
      <c r="B72" s="69" t="s">
        <v>65</v>
      </c>
      <c r="C72" s="61"/>
      <c r="D72" s="61"/>
      <c r="E72" s="58"/>
      <c r="F72" s="59"/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showGridLines="0" workbookViewId="0">
      <pane ySplit="4" topLeftCell="A5" activePane="bottomLeft" state="frozen"/>
      <selection activeCell="H1" sqref="H1"/>
      <selection pane="bottomLeft" activeCell="A5" sqref="A5"/>
    </sheetView>
  </sheetViews>
  <sheetFormatPr defaultRowHeight="15" x14ac:dyDescent="0.25"/>
  <cols>
    <col min="1" max="1" width="73.85546875" customWidth="1"/>
    <col min="2" max="2" width="15.85546875" customWidth="1"/>
    <col min="3" max="3" width="26.85546875" customWidth="1"/>
    <col min="4" max="4" width="15.42578125" customWidth="1"/>
    <col min="5" max="5" width="16.5703125" customWidth="1"/>
    <col min="6" max="6" width="15.42578125" customWidth="1"/>
    <col min="12" max="12" width="66.42578125" bestFit="1" customWidth="1"/>
    <col min="13" max="13" width="10" bestFit="1" customWidth="1"/>
    <col min="14" max="14" width="9.85546875" bestFit="1" customWidth="1"/>
    <col min="15" max="15" width="14.42578125" bestFit="1" customWidth="1"/>
    <col min="16" max="16" width="11.5703125" bestFit="1" customWidth="1"/>
  </cols>
  <sheetData>
    <row r="1" spans="1:8" ht="36.75" customHeight="1" x14ac:dyDescent="0.25">
      <c r="A1" s="86" t="s">
        <v>12</v>
      </c>
      <c r="B1" s="87"/>
      <c r="C1" s="87"/>
      <c r="D1" s="87"/>
      <c r="E1" s="87"/>
      <c r="F1" s="88"/>
      <c r="H1" s="20" t="str">
        <f>HYPERLINK("[Portfolio Monthly 30062019.xlsx]Index!A1","Index")</f>
        <v>Index</v>
      </c>
    </row>
    <row r="2" spans="1:8" ht="19.5" customHeight="1" x14ac:dyDescent="0.25">
      <c r="A2" s="89" t="s">
        <v>13</v>
      </c>
      <c r="B2" s="90"/>
      <c r="C2" s="90"/>
      <c r="D2" s="90"/>
      <c r="E2" s="90"/>
      <c r="F2" s="91"/>
    </row>
    <row r="3" spans="1:8" x14ac:dyDescent="0.25">
      <c r="A3" s="23"/>
      <c r="B3" s="32"/>
      <c r="C3" s="32"/>
      <c r="D3" s="32"/>
      <c r="E3" s="32"/>
      <c r="F3" s="33"/>
    </row>
    <row r="4" spans="1:8" ht="48" customHeight="1" x14ac:dyDescent="0.25">
      <c r="A4" s="34" t="s">
        <v>0</v>
      </c>
      <c r="B4" s="35" t="s">
        <v>1</v>
      </c>
      <c r="C4" s="35" t="s">
        <v>5</v>
      </c>
      <c r="D4" s="36" t="s">
        <v>2</v>
      </c>
      <c r="E4" s="37" t="s">
        <v>4</v>
      </c>
      <c r="F4" s="38" t="s">
        <v>3</v>
      </c>
    </row>
    <row r="5" spans="1:8" x14ac:dyDescent="0.25">
      <c r="A5" s="39"/>
      <c r="B5" s="10"/>
      <c r="C5" s="10"/>
      <c r="D5" s="2"/>
      <c r="E5" s="3"/>
      <c r="F5" s="40"/>
    </row>
    <row r="6" spans="1:8" x14ac:dyDescent="0.25">
      <c r="A6" s="41"/>
      <c r="B6" s="11"/>
      <c r="C6" s="11"/>
      <c r="D6" s="4"/>
      <c r="E6" s="5"/>
      <c r="F6" s="42"/>
    </row>
    <row r="7" spans="1:8" x14ac:dyDescent="0.25">
      <c r="A7" s="43" t="s">
        <v>64</v>
      </c>
      <c r="B7" s="11"/>
      <c r="C7" s="11"/>
      <c r="D7" s="4"/>
      <c r="E7" s="5" t="s">
        <v>65</v>
      </c>
      <c r="F7" s="42" t="s">
        <v>65</v>
      </c>
    </row>
    <row r="8" spans="1:8" x14ac:dyDescent="0.25">
      <c r="A8" s="43" t="s">
        <v>66</v>
      </c>
      <c r="B8" s="11"/>
      <c r="C8" s="11"/>
      <c r="D8" s="4"/>
      <c r="E8" s="5"/>
      <c r="F8" s="42"/>
    </row>
    <row r="9" spans="1:8" x14ac:dyDescent="0.25">
      <c r="A9" s="43" t="s">
        <v>147</v>
      </c>
      <c r="B9" s="11"/>
      <c r="C9" s="11"/>
      <c r="D9" s="4"/>
      <c r="E9" s="5"/>
      <c r="F9" s="42"/>
    </row>
    <row r="10" spans="1:8" x14ac:dyDescent="0.25">
      <c r="A10" s="43" t="s">
        <v>100</v>
      </c>
      <c r="B10" s="11"/>
      <c r="C10" s="11"/>
      <c r="D10" s="4"/>
      <c r="E10" s="15" t="s">
        <v>65</v>
      </c>
      <c r="F10" s="62" t="s">
        <v>65</v>
      </c>
    </row>
    <row r="11" spans="1:8" x14ac:dyDescent="0.25">
      <c r="A11" s="41"/>
      <c r="B11" s="11"/>
      <c r="C11" s="11"/>
      <c r="D11" s="4"/>
      <c r="E11" s="5"/>
      <c r="F11" s="42"/>
    </row>
    <row r="12" spans="1:8" x14ac:dyDescent="0.25">
      <c r="A12" s="43" t="s">
        <v>101</v>
      </c>
      <c r="B12" s="11"/>
      <c r="C12" s="11"/>
      <c r="D12" s="4"/>
      <c r="E12" s="5"/>
      <c r="F12" s="42"/>
    </row>
    <row r="13" spans="1:8" x14ac:dyDescent="0.25">
      <c r="A13" s="41" t="s">
        <v>1145</v>
      </c>
      <c r="B13" s="11" t="s">
        <v>148</v>
      </c>
      <c r="C13" s="11" t="s">
        <v>103</v>
      </c>
      <c r="D13" s="4">
        <v>2500000</v>
      </c>
      <c r="E13" s="5">
        <v>2565.63</v>
      </c>
      <c r="F13" s="42">
        <v>0.35160000000000002</v>
      </c>
    </row>
    <row r="14" spans="1:8" x14ac:dyDescent="0.25">
      <c r="A14" s="41" t="s">
        <v>1144</v>
      </c>
      <c r="B14" s="11" t="s">
        <v>102</v>
      </c>
      <c r="C14" s="11" t="s">
        <v>103</v>
      </c>
      <c r="D14" s="4">
        <v>800000</v>
      </c>
      <c r="E14" s="5">
        <v>838.4</v>
      </c>
      <c r="F14" s="42">
        <v>0.1149</v>
      </c>
    </row>
    <row r="15" spans="1:8" x14ac:dyDescent="0.25">
      <c r="A15" s="43" t="s">
        <v>100</v>
      </c>
      <c r="B15" s="12"/>
      <c r="C15" s="12"/>
      <c r="D15" s="6"/>
      <c r="E15" s="14">
        <v>3404.03</v>
      </c>
      <c r="F15" s="45">
        <v>0.46650000000000003</v>
      </c>
    </row>
    <row r="16" spans="1:8" x14ac:dyDescent="0.25">
      <c r="A16" s="41"/>
      <c r="B16" s="11"/>
      <c r="C16" s="11"/>
      <c r="D16" s="4"/>
      <c r="E16" s="5"/>
      <c r="F16" s="42"/>
    </row>
    <row r="17" spans="1:6" x14ac:dyDescent="0.25">
      <c r="A17" s="43" t="s">
        <v>149</v>
      </c>
      <c r="B17" s="11"/>
      <c r="C17" s="11"/>
      <c r="D17" s="4"/>
      <c r="E17" s="5"/>
      <c r="F17" s="42"/>
    </row>
    <row r="18" spans="1:6" x14ac:dyDescent="0.25">
      <c r="A18" s="41" t="s">
        <v>1146</v>
      </c>
      <c r="B18" s="11" t="s">
        <v>150</v>
      </c>
      <c r="C18" s="11" t="s">
        <v>103</v>
      </c>
      <c r="D18" s="4">
        <v>2509100</v>
      </c>
      <c r="E18" s="5">
        <v>2674.01</v>
      </c>
      <c r="F18" s="42">
        <v>0.3664</v>
      </c>
    </row>
    <row r="19" spans="1:6" x14ac:dyDescent="0.25">
      <c r="A19" s="43" t="s">
        <v>100</v>
      </c>
      <c r="B19" s="12"/>
      <c r="C19" s="12"/>
      <c r="D19" s="6"/>
      <c r="E19" s="14">
        <v>2674.01</v>
      </c>
      <c r="F19" s="45">
        <v>0.3664</v>
      </c>
    </row>
    <row r="20" spans="1:6" x14ac:dyDescent="0.25">
      <c r="A20" s="41"/>
      <c r="B20" s="11"/>
      <c r="C20" s="11"/>
      <c r="D20" s="4"/>
      <c r="E20" s="5"/>
      <c r="F20" s="42"/>
    </row>
    <row r="21" spans="1:6" x14ac:dyDescent="0.25">
      <c r="A21" s="41"/>
      <c r="B21" s="11"/>
      <c r="C21" s="11"/>
      <c r="D21" s="4"/>
      <c r="E21" s="5"/>
      <c r="F21" s="42"/>
    </row>
    <row r="22" spans="1:6" x14ac:dyDescent="0.25">
      <c r="A22" s="43" t="s">
        <v>104</v>
      </c>
      <c r="B22" s="11"/>
      <c r="C22" s="11"/>
      <c r="D22" s="4"/>
      <c r="E22" s="5"/>
      <c r="F22" s="42"/>
    </row>
    <row r="23" spans="1:6" x14ac:dyDescent="0.25">
      <c r="A23" s="43" t="s">
        <v>100</v>
      </c>
      <c r="B23" s="11"/>
      <c r="C23" s="11"/>
      <c r="D23" s="4"/>
      <c r="E23" s="15" t="s">
        <v>65</v>
      </c>
      <c r="F23" s="62" t="s">
        <v>65</v>
      </c>
    </row>
    <row r="24" spans="1:6" x14ac:dyDescent="0.25">
      <c r="A24" s="41"/>
      <c r="B24" s="11"/>
      <c r="C24" s="11"/>
      <c r="D24" s="4"/>
      <c r="E24" s="5"/>
      <c r="F24" s="42"/>
    </row>
    <row r="25" spans="1:6" x14ac:dyDescent="0.25">
      <c r="A25" s="43" t="s">
        <v>108</v>
      </c>
      <c r="B25" s="11"/>
      <c r="C25" s="11"/>
      <c r="D25" s="4"/>
      <c r="E25" s="5"/>
      <c r="F25" s="42"/>
    </row>
    <row r="26" spans="1:6" x14ac:dyDescent="0.25">
      <c r="A26" s="43" t="s">
        <v>100</v>
      </c>
      <c r="B26" s="11"/>
      <c r="C26" s="11"/>
      <c r="D26" s="4"/>
      <c r="E26" s="15" t="s">
        <v>65</v>
      </c>
      <c r="F26" s="62" t="s">
        <v>65</v>
      </c>
    </row>
    <row r="27" spans="1:6" x14ac:dyDescent="0.25">
      <c r="A27" s="41"/>
      <c r="B27" s="11"/>
      <c r="C27" s="11"/>
      <c r="D27" s="4"/>
      <c r="E27" s="5"/>
      <c r="F27" s="42"/>
    </row>
    <row r="28" spans="1:6" x14ac:dyDescent="0.25">
      <c r="A28" s="46" t="s">
        <v>109</v>
      </c>
      <c r="B28" s="47"/>
      <c r="C28" s="47"/>
      <c r="D28" s="48"/>
      <c r="E28" s="14">
        <v>6078.04</v>
      </c>
      <c r="F28" s="45">
        <v>0.83289999999999997</v>
      </c>
    </row>
    <row r="29" spans="1:6" x14ac:dyDescent="0.25">
      <c r="A29" s="41"/>
      <c r="B29" s="11"/>
      <c r="C29" s="11"/>
      <c r="D29" s="4"/>
      <c r="E29" s="5"/>
      <c r="F29" s="42"/>
    </row>
    <row r="30" spans="1:6" x14ac:dyDescent="0.25">
      <c r="A30" s="41"/>
      <c r="B30" s="11"/>
      <c r="C30" s="11"/>
      <c r="D30" s="4"/>
      <c r="E30" s="5"/>
      <c r="F30" s="42"/>
    </row>
    <row r="31" spans="1:6" x14ac:dyDescent="0.25">
      <c r="A31" s="43" t="s">
        <v>110</v>
      </c>
      <c r="B31" s="11"/>
      <c r="C31" s="11"/>
      <c r="D31" s="4"/>
      <c r="E31" s="5"/>
      <c r="F31" s="42"/>
    </row>
    <row r="32" spans="1:6" x14ac:dyDescent="0.25">
      <c r="A32" s="41" t="s">
        <v>111</v>
      </c>
      <c r="B32" s="11"/>
      <c r="C32" s="11"/>
      <c r="D32" s="4"/>
      <c r="E32" s="5">
        <v>1054.49</v>
      </c>
      <c r="F32" s="42">
        <v>0.14449999999999999</v>
      </c>
    </row>
    <row r="33" spans="1:6" x14ac:dyDescent="0.25">
      <c r="A33" s="43" t="s">
        <v>100</v>
      </c>
      <c r="B33" s="12"/>
      <c r="C33" s="12"/>
      <c r="D33" s="6"/>
      <c r="E33" s="14">
        <v>1054.49</v>
      </c>
      <c r="F33" s="45">
        <v>0.14449999999999999</v>
      </c>
    </row>
    <row r="34" spans="1:6" x14ac:dyDescent="0.25">
      <c r="A34" s="41"/>
      <c r="B34" s="11"/>
      <c r="C34" s="11"/>
      <c r="D34" s="4"/>
      <c r="E34" s="5"/>
      <c r="F34" s="42"/>
    </row>
    <row r="35" spans="1:6" x14ac:dyDescent="0.25">
      <c r="A35" s="46" t="s">
        <v>109</v>
      </c>
      <c r="B35" s="47"/>
      <c r="C35" s="47"/>
      <c r="D35" s="48"/>
      <c r="E35" s="14">
        <v>1054.49</v>
      </c>
      <c r="F35" s="45">
        <v>0.14449999999999999</v>
      </c>
    </row>
    <row r="36" spans="1:6" x14ac:dyDescent="0.25">
      <c r="A36" s="41" t="s">
        <v>112</v>
      </c>
      <c r="B36" s="11"/>
      <c r="C36" s="11"/>
      <c r="D36" s="4"/>
      <c r="E36" s="5">
        <v>165.11</v>
      </c>
      <c r="F36" s="42">
        <v>2.2599999999999999E-2</v>
      </c>
    </row>
    <row r="37" spans="1:6" x14ac:dyDescent="0.25">
      <c r="A37" s="50" t="s">
        <v>113</v>
      </c>
      <c r="B37" s="13"/>
      <c r="C37" s="13"/>
      <c r="D37" s="8"/>
      <c r="E37" s="9">
        <v>7297.64</v>
      </c>
      <c r="F37" s="51">
        <v>1</v>
      </c>
    </row>
    <row r="38" spans="1:6" x14ac:dyDescent="0.25">
      <c r="A38" s="75"/>
      <c r="B38" s="76"/>
      <c r="C38" s="76"/>
      <c r="D38" s="76"/>
      <c r="E38" s="76"/>
      <c r="F38" s="77"/>
    </row>
    <row r="39" spans="1:6" x14ac:dyDescent="0.25">
      <c r="A39" s="52" t="s">
        <v>115</v>
      </c>
      <c r="B39" s="32"/>
      <c r="C39" s="32"/>
      <c r="D39" s="32"/>
      <c r="E39" s="32"/>
      <c r="F39" s="33"/>
    </row>
    <row r="40" spans="1:6" x14ac:dyDescent="0.25">
      <c r="A40" s="23"/>
      <c r="B40" s="32"/>
      <c r="C40" s="32"/>
      <c r="D40" s="32"/>
      <c r="E40" s="32"/>
      <c r="F40" s="33"/>
    </row>
    <row r="41" spans="1:6" x14ac:dyDescent="0.25">
      <c r="A41" s="23"/>
      <c r="B41" s="32"/>
      <c r="C41" s="32"/>
      <c r="D41" s="32"/>
      <c r="E41" s="32"/>
      <c r="F41" s="33"/>
    </row>
    <row r="42" spans="1:6" x14ac:dyDescent="0.25">
      <c r="A42" s="52" t="s">
        <v>1016</v>
      </c>
      <c r="B42" s="32"/>
      <c r="C42" s="32"/>
      <c r="D42" s="32"/>
      <c r="E42" s="32"/>
      <c r="F42" s="33"/>
    </row>
    <row r="43" spans="1:6" x14ac:dyDescent="0.25">
      <c r="A43" s="22" t="s">
        <v>1017</v>
      </c>
      <c r="B43" s="53" t="s">
        <v>65</v>
      </c>
      <c r="C43" s="54"/>
      <c r="D43" s="54"/>
      <c r="E43" s="32"/>
      <c r="F43" s="33"/>
    </row>
    <row r="44" spans="1:6" x14ac:dyDescent="0.25">
      <c r="A44" s="27" t="s">
        <v>1018</v>
      </c>
      <c r="B44" s="54"/>
      <c r="C44" s="54"/>
      <c r="D44" s="54"/>
      <c r="E44" s="32"/>
      <c r="F44" s="33"/>
    </row>
    <row r="45" spans="1:6" x14ac:dyDescent="0.25">
      <c r="A45" s="27" t="s">
        <v>1019</v>
      </c>
      <c r="B45" s="54" t="s">
        <v>1020</v>
      </c>
      <c r="C45" s="54" t="s">
        <v>1020</v>
      </c>
      <c r="D45" s="54"/>
      <c r="E45" s="32"/>
      <c r="F45" s="33"/>
    </row>
    <row r="46" spans="1:6" x14ac:dyDescent="0.25">
      <c r="A46" s="27"/>
      <c r="B46" s="55">
        <v>43616</v>
      </c>
      <c r="C46" s="55">
        <v>43644</v>
      </c>
      <c r="D46" s="54"/>
      <c r="E46" s="32"/>
      <c r="F46" s="33"/>
    </row>
    <row r="47" spans="1:6" x14ac:dyDescent="0.25">
      <c r="A47" s="27" t="s">
        <v>1021</v>
      </c>
      <c r="B47" s="53" t="s">
        <v>1023</v>
      </c>
      <c r="C47" s="53" t="s">
        <v>1023</v>
      </c>
      <c r="D47" s="54"/>
      <c r="E47" s="32"/>
      <c r="F47" s="33"/>
    </row>
    <row r="48" spans="1:6" x14ac:dyDescent="0.25">
      <c r="A48" s="27" t="s">
        <v>1022</v>
      </c>
      <c r="B48" s="53" t="s">
        <v>1023</v>
      </c>
      <c r="C48" s="53" t="s">
        <v>1023</v>
      </c>
      <c r="D48" s="54"/>
      <c r="E48" s="32"/>
      <c r="F48" s="33"/>
    </row>
    <row r="49" spans="1:6" x14ac:dyDescent="0.25">
      <c r="A49" s="27" t="s">
        <v>1024</v>
      </c>
      <c r="B49" s="53">
        <v>16.231300000000001</v>
      </c>
      <c r="C49" s="53">
        <v>16.614699999999999</v>
      </c>
      <c r="D49" s="54"/>
      <c r="E49" s="32"/>
      <c r="F49" s="33"/>
    </row>
    <row r="50" spans="1:6" x14ac:dyDescent="0.25">
      <c r="A50" s="27" t="s">
        <v>1040</v>
      </c>
      <c r="B50" s="53" t="s">
        <v>1023</v>
      </c>
      <c r="C50" s="53" t="s">
        <v>1023</v>
      </c>
      <c r="D50" s="54"/>
      <c r="E50" s="32"/>
      <c r="F50" s="33"/>
    </row>
    <row r="51" spans="1:6" x14ac:dyDescent="0.25">
      <c r="A51" s="27" t="s">
        <v>1025</v>
      </c>
      <c r="B51" s="53">
        <v>16.296299999999999</v>
      </c>
      <c r="C51" s="53">
        <v>16.6812</v>
      </c>
      <c r="D51" s="54"/>
      <c r="E51" s="32"/>
      <c r="F51" s="33"/>
    </row>
    <row r="52" spans="1:6" x14ac:dyDescent="0.25">
      <c r="A52" s="27" t="s">
        <v>1041</v>
      </c>
      <c r="B52" s="53">
        <v>16.249099999999999</v>
      </c>
      <c r="C52" s="53">
        <v>16.555199999999999</v>
      </c>
      <c r="D52" s="54"/>
      <c r="E52" s="32"/>
      <c r="F52" s="33"/>
    </row>
    <row r="53" spans="1:6" x14ac:dyDescent="0.25">
      <c r="A53" s="27" t="s">
        <v>1042</v>
      </c>
      <c r="B53" s="53" t="s">
        <v>1023</v>
      </c>
      <c r="C53" s="53" t="s">
        <v>1023</v>
      </c>
      <c r="D53" s="54"/>
      <c r="E53" s="32"/>
      <c r="F53" s="33"/>
    </row>
    <row r="54" spans="1:6" x14ac:dyDescent="0.25">
      <c r="A54" s="27" t="s">
        <v>1031</v>
      </c>
      <c r="B54" s="53" t="s">
        <v>1023</v>
      </c>
      <c r="C54" s="53" t="s">
        <v>1023</v>
      </c>
      <c r="D54" s="54"/>
      <c r="E54" s="32"/>
      <c r="F54" s="33"/>
    </row>
    <row r="55" spans="1:6" x14ac:dyDescent="0.25">
      <c r="A55" s="27" t="s">
        <v>1043</v>
      </c>
      <c r="B55" s="53">
        <v>15.9099</v>
      </c>
      <c r="C55" s="53">
        <v>16.279399999999999</v>
      </c>
      <c r="D55" s="54"/>
      <c r="E55" s="32"/>
      <c r="F55" s="33"/>
    </row>
    <row r="56" spans="1:6" x14ac:dyDescent="0.25">
      <c r="A56" s="27" t="s">
        <v>1044</v>
      </c>
      <c r="B56" s="53" t="s">
        <v>1023</v>
      </c>
      <c r="C56" s="53" t="s">
        <v>1023</v>
      </c>
      <c r="D56" s="54"/>
      <c r="E56" s="32"/>
      <c r="F56" s="33"/>
    </row>
    <row r="57" spans="1:6" x14ac:dyDescent="0.25">
      <c r="A57" s="27" t="s">
        <v>1045</v>
      </c>
      <c r="B57" s="53">
        <v>15.899800000000001</v>
      </c>
      <c r="C57" s="53">
        <v>16.269100000000002</v>
      </c>
      <c r="D57" s="54"/>
      <c r="E57" s="32"/>
      <c r="F57" s="33"/>
    </row>
    <row r="58" spans="1:6" x14ac:dyDescent="0.25">
      <c r="A58" s="27" t="s">
        <v>1046</v>
      </c>
      <c r="B58" s="53">
        <v>10.7502</v>
      </c>
      <c r="C58" s="53">
        <v>10.699400000000001</v>
      </c>
      <c r="D58" s="54"/>
      <c r="E58" s="32"/>
      <c r="F58" s="33"/>
    </row>
    <row r="59" spans="1:6" x14ac:dyDescent="0.25">
      <c r="A59" s="27" t="s">
        <v>1047</v>
      </c>
      <c r="B59" s="53">
        <v>11.9939</v>
      </c>
      <c r="C59" s="53">
        <v>10.479699999999999</v>
      </c>
      <c r="D59" s="54"/>
      <c r="E59" s="32"/>
      <c r="F59" s="33"/>
    </row>
    <row r="60" spans="1:6" x14ac:dyDescent="0.25">
      <c r="A60" s="27" t="s">
        <v>1058</v>
      </c>
      <c r="B60" s="53">
        <v>15.906599999999999</v>
      </c>
      <c r="C60" s="53">
        <v>16.2761</v>
      </c>
      <c r="D60" s="54"/>
      <c r="E60" s="32"/>
      <c r="F60" s="33"/>
    </row>
    <row r="61" spans="1:6" x14ac:dyDescent="0.25">
      <c r="A61" s="27" t="s">
        <v>1034</v>
      </c>
      <c r="B61" s="54"/>
      <c r="C61" s="54"/>
      <c r="D61" s="54"/>
      <c r="E61" s="32"/>
      <c r="F61" s="33"/>
    </row>
    <row r="62" spans="1:6" x14ac:dyDescent="0.25">
      <c r="A62" s="27"/>
      <c r="B62" s="54"/>
      <c r="C62" s="54"/>
      <c r="D62" s="54"/>
      <c r="E62" s="32"/>
      <c r="F62" s="33"/>
    </row>
    <row r="63" spans="1:6" x14ac:dyDescent="0.25">
      <c r="A63" s="27" t="s">
        <v>1048</v>
      </c>
      <c r="B63" s="54"/>
      <c r="C63" s="54"/>
      <c r="D63" s="54"/>
      <c r="E63" s="32"/>
      <c r="F63" s="33"/>
    </row>
    <row r="64" spans="1:6" x14ac:dyDescent="0.25">
      <c r="A64" s="27"/>
      <c r="B64" s="54"/>
      <c r="C64" s="54"/>
      <c r="D64" s="54"/>
      <c r="E64" s="32"/>
      <c r="F64" s="33"/>
    </row>
    <row r="65" spans="1:6" x14ac:dyDescent="0.25">
      <c r="A65" s="70" t="s">
        <v>1049</v>
      </c>
      <c r="B65" s="71" t="s">
        <v>1050</v>
      </c>
      <c r="C65" s="71" t="s">
        <v>1051</v>
      </c>
      <c r="D65" s="71" t="s">
        <v>1052</v>
      </c>
      <c r="E65" s="32"/>
      <c r="F65" s="33"/>
    </row>
    <row r="66" spans="1:6" x14ac:dyDescent="0.25">
      <c r="A66" s="70" t="s">
        <v>1059</v>
      </c>
      <c r="B66" s="71"/>
      <c r="C66" s="71">
        <v>0.2159857</v>
      </c>
      <c r="D66" s="71">
        <v>0.20000380000000001</v>
      </c>
      <c r="E66" s="32"/>
      <c r="F66" s="33"/>
    </row>
    <row r="67" spans="1:6" x14ac:dyDescent="0.25">
      <c r="A67" s="70" t="s">
        <v>1056</v>
      </c>
      <c r="B67" s="71"/>
      <c r="C67" s="71">
        <v>1.2879563000000001</v>
      </c>
      <c r="D67" s="71">
        <v>1.1926539</v>
      </c>
      <c r="E67" s="32"/>
      <c r="F67" s="33"/>
    </row>
    <row r="68" spans="1:6" x14ac:dyDescent="0.25">
      <c r="A68" s="27"/>
      <c r="B68" s="54"/>
      <c r="C68" s="54"/>
      <c r="D68" s="54"/>
      <c r="E68" s="32"/>
      <c r="F68" s="33"/>
    </row>
    <row r="69" spans="1:6" x14ac:dyDescent="0.25">
      <c r="A69" s="27" t="s">
        <v>1036</v>
      </c>
      <c r="B69" s="53" t="s">
        <v>65</v>
      </c>
      <c r="C69" s="54"/>
      <c r="D69" s="54"/>
      <c r="E69" s="32"/>
      <c r="F69" s="33"/>
    </row>
    <row r="70" spans="1:6" ht="21" customHeight="1" x14ac:dyDescent="0.25">
      <c r="A70" s="22" t="s">
        <v>1037</v>
      </c>
      <c r="B70" s="53" t="s">
        <v>65</v>
      </c>
      <c r="C70" s="54"/>
      <c r="D70" s="54"/>
      <c r="E70" s="32"/>
      <c r="F70" s="33"/>
    </row>
    <row r="71" spans="1:6" x14ac:dyDescent="0.25">
      <c r="A71" s="22" t="s">
        <v>1038</v>
      </c>
      <c r="B71" s="53" t="s">
        <v>65</v>
      </c>
      <c r="C71" s="54"/>
      <c r="D71" s="54"/>
      <c r="E71" s="32"/>
      <c r="F71" s="33"/>
    </row>
    <row r="72" spans="1:6" x14ac:dyDescent="0.25">
      <c r="A72" s="27" t="s">
        <v>1039</v>
      </c>
      <c r="B72" s="56">
        <v>8.5047720000000009</v>
      </c>
      <c r="C72" s="54"/>
      <c r="D72" s="54"/>
      <c r="E72" s="32"/>
      <c r="F72" s="33"/>
    </row>
    <row r="73" spans="1:6" ht="30" x14ac:dyDescent="0.25">
      <c r="A73" s="22" t="s">
        <v>1106</v>
      </c>
      <c r="B73" s="53" t="s">
        <v>65</v>
      </c>
      <c r="C73" s="54"/>
      <c r="D73" s="54"/>
      <c r="E73" s="32"/>
      <c r="F73" s="33"/>
    </row>
    <row r="74" spans="1:6" ht="30.75" thickBot="1" x14ac:dyDescent="0.3">
      <c r="A74" s="21" t="s">
        <v>1107</v>
      </c>
      <c r="B74" s="69" t="s">
        <v>65</v>
      </c>
      <c r="C74" s="61"/>
      <c r="D74" s="61"/>
      <c r="E74" s="58"/>
      <c r="F74" s="59"/>
    </row>
    <row r="75" spans="1:6" x14ac:dyDescent="0.25">
      <c r="A75" s="25"/>
      <c r="B75" s="25"/>
      <c r="C75" s="25"/>
      <c r="D75" s="25"/>
    </row>
    <row r="76" spans="1:6" x14ac:dyDescent="0.25">
      <c r="A76" s="25"/>
      <c r="B76" s="25"/>
      <c r="C76" s="25"/>
      <c r="D76" s="25"/>
    </row>
    <row r="77" spans="1:6" x14ac:dyDescent="0.25">
      <c r="A77" s="25"/>
      <c r="B77" s="25"/>
      <c r="C77" s="25"/>
      <c r="D77" s="25"/>
    </row>
    <row r="78" spans="1:6" x14ac:dyDescent="0.25">
      <c r="A78" s="25"/>
      <c r="B78" s="25"/>
      <c r="C78" s="25"/>
      <c r="D78" s="25"/>
    </row>
    <row r="79" spans="1:6" x14ac:dyDescent="0.25">
      <c r="A79" s="25"/>
      <c r="B79" s="25"/>
      <c r="C79" s="25"/>
      <c r="D79" s="25"/>
    </row>
    <row r="80" spans="1:6" x14ac:dyDescent="0.25">
      <c r="A80" s="25"/>
      <c r="B80" s="25"/>
      <c r="C80" s="25"/>
      <c r="D80" s="25"/>
    </row>
    <row r="81" spans="1:4" x14ac:dyDescent="0.25">
      <c r="A81" s="25"/>
      <c r="B81" s="25"/>
      <c r="C81" s="25"/>
      <c r="D81" s="25"/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showGridLines="0" workbookViewId="0">
      <pane ySplit="4" topLeftCell="A5" activePane="bottomLeft" state="frozen"/>
      <selection activeCell="H1" sqref="H1"/>
      <selection pane="bottomLeft" sqref="A1:F1"/>
    </sheetView>
  </sheetViews>
  <sheetFormatPr defaultRowHeight="15" x14ac:dyDescent="0.25"/>
  <cols>
    <col min="1" max="1" width="73.85546875" customWidth="1"/>
    <col min="2" max="2" width="15.85546875" customWidth="1"/>
    <col min="3" max="3" width="26.85546875" customWidth="1"/>
    <col min="4" max="4" width="15.42578125" customWidth="1"/>
    <col min="5" max="5" width="16.5703125" customWidth="1"/>
    <col min="6" max="6" width="15.42578125" customWidth="1"/>
    <col min="12" max="12" width="66.42578125" bestFit="1" customWidth="1"/>
    <col min="13" max="13" width="10" bestFit="1" customWidth="1"/>
    <col min="14" max="14" width="9.85546875" bestFit="1" customWidth="1"/>
    <col min="15" max="15" width="14.42578125" bestFit="1" customWidth="1"/>
    <col min="16" max="16" width="11.5703125" bestFit="1" customWidth="1"/>
  </cols>
  <sheetData>
    <row r="1" spans="1:8" ht="36.75" customHeight="1" x14ac:dyDescent="0.25">
      <c r="A1" s="86" t="s">
        <v>14</v>
      </c>
      <c r="B1" s="87"/>
      <c r="C1" s="87"/>
      <c r="D1" s="87"/>
      <c r="E1" s="87"/>
      <c r="F1" s="88"/>
      <c r="H1" s="20" t="str">
        <f>HYPERLINK("[Portfolio Monthly 30062019.xlsx]Index!A1","Index")</f>
        <v>Index</v>
      </c>
    </row>
    <row r="2" spans="1:8" ht="35.450000000000003" customHeight="1" x14ac:dyDescent="0.25">
      <c r="A2" s="89" t="s">
        <v>15</v>
      </c>
      <c r="B2" s="90"/>
      <c r="C2" s="90"/>
      <c r="D2" s="90"/>
      <c r="E2" s="90"/>
      <c r="F2" s="91"/>
    </row>
    <row r="3" spans="1:8" x14ac:dyDescent="0.25">
      <c r="A3" s="23"/>
      <c r="B3" s="32"/>
      <c r="C3" s="32"/>
      <c r="D3" s="32"/>
      <c r="E3" s="32"/>
      <c r="F3" s="33"/>
    </row>
    <row r="4" spans="1:8" ht="48" customHeight="1" x14ac:dyDescent="0.25">
      <c r="A4" s="34" t="s">
        <v>0</v>
      </c>
      <c r="B4" s="35" t="s">
        <v>1</v>
      </c>
      <c r="C4" s="35" t="s">
        <v>5</v>
      </c>
      <c r="D4" s="36" t="s">
        <v>2</v>
      </c>
      <c r="E4" s="37" t="s">
        <v>4</v>
      </c>
      <c r="F4" s="38" t="s">
        <v>3</v>
      </c>
    </row>
    <row r="5" spans="1:8" x14ac:dyDescent="0.25">
      <c r="A5" s="39"/>
      <c r="B5" s="10"/>
      <c r="C5" s="10"/>
      <c r="D5" s="2"/>
      <c r="E5" s="3"/>
      <c r="F5" s="40"/>
    </row>
    <row r="6" spans="1:8" x14ac:dyDescent="0.25">
      <c r="A6" s="41"/>
      <c r="B6" s="11"/>
      <c r="C6" s="11"/>
      <c r="D6" s="4"/>
      <c r="E6" s="5"/>
      <c r="F6" s="42"/>
    </row>
    <row r="7" spans="1:8" x14ac:dyDescent="0.25">
      <c r="A7" s="43" t="s">
        <v>64</v>
      </c>
      <c r="B7" s="11"/>
      <c r="C7" s="11"/>
      <c r="D7" s="4"/>
      <c r="E7" s="5" t="s">
        <v>65</v>
      </c>
      <c r="F7" s="42" t="s">
        <v>65</v>
      </c>
    </row>
    <row r="8" spans="1:8" x14ac:dyDescent="0.25">
      <c r="A8" s="41"/>
      <c r="B8" s="11"/>
      <c r="C8" s="11"/>
      <c r="D8" s="4"/>
      <c r="E8" s="5"/>
      <c r="F8" s="42"/>
    </row>
    <row r="9" spans="1:8" x14ac:dyDescent="0.25">
      <c r="A9" s="43" t="s">
        <v>66</v>
      </c>
      <c r="B9" s="11"/>
      <c r="C9" s="11"/>
      <c r="D9" s="4"/>
      <c r="E9" s="5"/>
      <c r="F9" s="42"/>
    </row>
    <row r="10" spans="1:8" x14ac:dyDescent="0.25">
      <c r="A10" s="43" t="s">
        <v>67</v>
      </c>
      <c r="B10" s="11"/>
      <c r="C10" s="11"/>
      <c r="D10" s="4"/>
      <c r="E10" s="5"/>
      <c r="F10" s="42"/>
    </row>
    <row r="11" spans="1:8" x14ac:dyDescent="0.25">
      <c r="A11" s="41" t="s">
        <v>151</v>
      </c>
      <c r="B11" s="11" t="s">
        <v>152</v>
      </c>
      <c r="C11" s="11" t="s">
        <v>153</v>
      </c>
      <c r="D11" s="4">
        <v>300000</v>
      </c>
      <c r="E11" s="5">
        <v>318.74</v>
      </c>
      <c r="F11" s="42">
        <v>0.13159999999999999</v>
      </c>
    </row>
    <row r="12" spans="1:8" x14ac:dyDescent="0.25">
      <c r="A12" s="41" t="s">
        <v>154</v>
      </c>
      <c r="B12" s="11" t="s">
        <v>155</v>
      </c>
      <c r="C12" s="11" t="s">
        <v>153</v>
      </c>
      <c r="D12" s="4">
        <v>300000</v>
      </c>
      <c r="E12" s="5">
        <v>297.42</v>
      </c>
      <c r="F12" s="42">
        <v>0.12280000000000001</v>
      </c>
    </row>
    <row r="13" spans="1:8" x14ac:dyDescent="0.25">
      <c r="A13" s="41" t="s">
        <v>156</v>
      </c>
      <c r="B13" s="11" t="s">
        <v>157</v>
      </c>
      <c r="C13" s="11" t="s">
        <v>158</v>
      </c>
      <c r="D13" s="4">
        <v>300000</v>
      </c>
      <c r="E13" s="5">
        <v>296.45999999999998</v>
      </c>
      <c r="F13" s="42">
        <v>0.12239999999999999</v>
      </c>
    </row>
    <row r="14" spans="1:8" x14ac:dyDescent="0.25">
      <c r="A14" s="41" t="s">
        <v>125</v>
      </c>
      <c r="B14" s="11" t="s">
        <v>126</v>
      </c>
      <c r="C14" s="11" t="s">
        <v>127</v>
      </c>
      <c r="D14" s="4">
        <v>300000</v>
      </c>
      <c r="E14" s="5">
        <v>296.08</v>
      </c>
      <c r="F14" s="42">
        <v>0.12230000000000001</v>
      </c>
    </row>
    <row r="15" spans="1:8" x14ac:dyDescent="0.25">
      <c r="A15" s="41" t="s">
        <v>95</v>
      </c>
      <c r="B15" s="11" t="s">
        <v>96</v>
      </c>
      <c r="C15" s="11" t="s">
        <v>85</v>
      </c>
      <c r="D15" s="4">
        <v>200000</v>
      </c>
      <c r="E15" s="5">
        <v>199.17</v>
      </c>
      <c r="F15" s="42">
        <v>8.2199999999999995E-2</v>
      </c>
    </row>
    <row r="16" spans="1:8" x14ac:dyDescent="0.25">
      <c r="A16" s="41" t="s">
        <v>135</v>
      </c>
      <c r="B16" s="11" t="s">
        <v>136</v>
      </c>
      <c r="C16" s="11" t="s">
        <v>73</v>
      </c>
      <c r="D16" s="4">
        <v>200000</v>
      </c>
      <c r="E16" s="5">
        <v>197.56</v>
      </c>
      <c r="F16" s="42">
        <v>8.1600000000000006E-2</v>
      </c>
    </row>
    <row r="17" spans="1:6" x14ac:dyDescent="0.25">
      <c r="A17" s="41" t="s">
        <v>159</v>
      </c>
      <c r="B17" s="11" t="s">
        <v>160</v>
      </c>
      <c r="C17" s="11" t="s">
        <v>130</v>
      </c>
      <c r="D17" s="4">
        <v>250000</v>
      </c>
      <c r="E17" s="5">
        <v>62.5</v>
      </c>
      <c r="F17" s="42">
        <v>2.58E-2</v>
      </c>
    </row>
    <row r="18" spans="1:6" x14ac:dyDescent="0.25">
      <c r="A18" s="41" t="s">
        <v>139</v>
      </c>
      <c r="B18" s="11" t="s">
        <v>140</v>
      </c>
      <c r="C18" s="11" t="s">
        <v>70</v>
      </c>
      <c r="D18" s="4">
        <v>50000</v>
      </c>
      <c r="E18" s="5">
        <v>48.94</v>
      </c>
      <c r="F18" s="42">
        <v>2.0199999999999999E-2</v>
      </c>
    </row>
    <row r="19" spans="1:6" x14ac:dyDescent="0.25">
      <c r="A19" s="41" t="s">
        <v>161</v>
      </c>
      <c r="B19" s="11" t="s">
        <v>162</v>
      </c>
      <c r="C19" s="11" t="s">
        <v>130</v>
      </c>
      <c r="D19" s="4">
        <v>50000</v>
      </c>
      <c r="E19" s="5">
        <v>12.5</v>
      </c>
      <c r="F19" s="42">
        <v>5.1999999999999998E-3</v>
      </c>
    </row>
    <row r="20" spans="1:6" x14ac:dyDescent="0.25">
      <c r="A20" s="43" t="s">
        <v>100</v>
      </c>
      <c r="B20" s="12"/>
      <c r="C20" s="12"/>
      <c r="D20" s="6"/>
      <c r="E20" s="14">
        <v>1729.37</v>
      </c>
      <c r="F20" s="45">
        <v>0.71409999999999996</v>
      </c>
    </row>
    <row r="21" spans="1:6" x14ac:dyDescent="0.25">
      <c r="A21" s="41"/>
      <c r="B21" s="11"/>
      <c r="C21" s="11"/>
      <c r="D21" s="4"/>
      <c r="E21" s="5"/>
      <c r="F21" s="42"/>
    </row>
    <row r="22" spans="1:6" x14ac:dyDescent="0.25">
      <c r="A22" s="43" t="s">
        <v>104</v>
      </c>
      <c r="B22" s="12"/>
      <c r="C22" s="12"/>
      <c r="D22" s="6"/>
      <c r="E22" s="7"/>
      <c r="F22" s="44"/>
    </row>
    <row r="23" spans="1:6" x14ac:dyDescent="0.25">
      <c r="A23" s="41" t="s">
        <v>163</v>
      </c>
      <c r="B23" s="11" t="s">
        <v>164</v>
      </c>
      <c r="C23" s="11" t="s">
        <v>165</v>
      </c>
      <c r="D23" s="4">
        <v>300000</v>
      </c>
      <c r="E23" s="5">
        <v>285.24</v>
      </c>
      <c r="F23" s="42">
        <v>0.1178</v>
      </c>
    </row>
    <row r="24" spans="1:6" x14ac:dyDescent="0.25">
      <c r="A24" s="41" t="s">
        <v>105</v>
      </c>
      <c r="B24" s="11" t="s">
        <v>106</v>
      </c>
      <c r="C24" s="11" t="s">
        <v>107</v>
      </c>
      <c r="D24" s="4">
        <v>300000</v>
      </c>
      <c r="E24" s="5">
        <v>283.81</v>
      </c>
      <c r="F24" s="42">
        <v>0.1172</v>
      </c>
    </row>
    <row r="25" spans="1:6" x14ac:dyDescent="0.25">
      <c r="A25" s="43" t="s">
        <v>100</v>
      </c>
      <c r="B25" s="12"/>
      <c r="C25" s="12"/>
      <c r="D25" s="6"/>
      <c r="E25" s="14">
        <v>569.04999999999995</v>
      </c>
      <c r="F25" s="45">
        <v>0.23499999999999999</v>
      </c>
    </row>
    <row r="26" spans="1:6" x14ac:dyDescent="0.25">
      <c r="A26" s="43" t="s">
        <v>108</v>
      </c>
      <c r="B26" s="11"/>
      <c r="C26" s="11"/>
      <c r="D26" s="4"/>
      <c r="E26" s="5"/>
      <c r="F26" s="42"/>
    </row>
    <row r="27" spans="1:6" x14ac:dyDescent="0.25">
      <c r="A27" s="43" t="s">
        <v>100</v>
      </c>
      <c r="B27" s="11"/>
      <c r="C27" s="11"/>
      <c r="D27" s="4"/>
      <c r="E27" s="15" t="s">
        <v>65</v>
      </c>
      <c r="F27" s="62" t="s">
        <v>65</v>
      </c>
    </row>
    <row r="28" spans="1:6" x14ac:dyDescent="0.25">
      <c r="A28" s="41"/>
      <c r="B28" s="11"/>
      <c r="C28" s="11"/>
      <c r="D28" s="4"/>
      <c r="E28" s="5"/>
      <c r="F28" s="42"/>
    </row>
    <row r="29" spans="1:6" x14ac:dyDescent="0.25">
      <c r="A29" s="46" t="s">
        <v>109</v>
      </c>
      <c r="B29" s="47"/>
      <c r="C29" s="47"/>
      <c r="D29" s="48"/>
      <c r="E29" s="14">
        <v>2298.42</v>
      </c>
      <c r="F29" s="45">
        <v>0.94910000000000005</v>
      </c>
    </row>
    <row r="30" spans="1:6" x14ac:dyDescent="0.25">
      <c r="A30" s="41"/>
      <c r="B30" s="11"/>
      <c r="C30" s="11"/>
      <c r="D30" s="4"/>
      <c r="E30" s="5"/>
      <c r="F30" s="42"/>
    </row>
    <row r="31" spans="1:6" x14ac:dyDescent="0.25">
      <c r="A31" s="41"/>
      <c r="B31" s="11"/>
      <c r="C31" s="11"/>
      <c r="D31" s="4"/>
      <c r="E31" s="5"/>
      <c r="F31" s="42"/>
    </row>
    <row r="32" spans="1:6" x14ac:dyDescent="0.25">
      <c r="A32" s="43" t="s">
        <v>110</v>
      </c>
      <c r="B32" s="11"/>
      <c r="C32" s="11"/>
      <c r="D32" s="4"/>
      <c r="E32" s="5"/>
      <c r="F32" s="42"/>
    </row>
    <row r="33" spans="1:6" x14ac:dyDescent="0.25">
      <c r="A33" s="41" t="s">
        <v>111</v>
      </c>
      <c r="B33" s="11"/>
      <c r="C33" s="11"/>
      <c r="D33" s="4"/>
      <c r="E33" s="5">
        <v>12.99</v>
      </c>
      <c r="F33" s="42">
        <v>5.4000000000000003E-3</v>
      </c>
    </row>
    <row r="34" spans="1:6" x14ac:dyDescent="0.25">
      <c r="A34" s="43" t="s">
        <v>100</v>
      </c>
      <c r="B34" s="12"/>
      <c r="C34" s="12"/>
      <c r="D34" s="6"/>
      <c r="E34" s="14">
        <v>12.99</v>
      </c>
      <c r="F34" s="45">
        <v>5.4000000000000003E-3</v>
      </c>
    </row>
    <row r="35" spans="1:6" x14ac:dyDescent="0.25">
      <c r="A35" s="41"/>
      <c r="B35" s="11"/>
      <c r="C35" s="11"/>
      <c r="D35" s="4"/>
      <c r="E35" s="5"/>
      <c r="F35" s="42"/>
    </row>
    <row r="36" spans="1:6" x14ac:dyDescent="0.25">
      <c r="A36" s="46" t="s">
        <v>109</v>
      </c>
      <c r="B36" s="47"/>
      <c r="C36" s="47"/>
      <c r="D36" s="48"/>
      <c r="E36" s="14">
        <v>12.99</v>
      </c>
      <c r="F36" s="45">
        <v>5.4000000000000003E-3</v>
      </c>
    </row>
    <row r="37" spans="1:6" x14ac:dyDescent="0.25">
      <c r="A37" s="41" t="s">
        <v>112</v>
      </c>
      <c r="B37" s="11"/>
      <c r="C37" s="11"/>
      <c r="D37" s="4"/>
      <c r="E37" s="5">
        <v>110.22</v>
      </c>
      <c r="F37" s="42">
        <v>4.5499999999999999E-2</v>
      </c>
    </row>
    <row r="38" spans="1:6" ht="15.75" thickBot="1" x14ac:dyDescent="0.3">
      <c r="A38" s="63" t="s">
        <v>113</v>
      </c>
      <c r="B38" s="64"/>
      <c r="C38" s="64"/>
      <c r="D38" s="65"/>
      <c r="E38" s="66">
        <v>2421.63</v>
      </c>
      <c r="F38" s="67">
        <v>1</v>
      </c>
    </row>
    <row r="39" spans="1:6" x14ac:dyDescent="0.25">
      <c r="A39" s="23"/>
      <c r="B39" s="32"/>
      <c r="C39" s="32"/>
      <c r="D39" s="32"/>
      <c r="E39" s="32"/>
      <c r="F39" s="33"/>
    </row>
    <row r="40" spans="1:6" x14ac:dyDescent="0.25">
      <c r="A40" s="52" t="s">
        <v>114</v>
      </c>
      <c r="B40" s="32"/>
      <c r="C40" s="32"/>
      <c r="D40" s="32"/>
      <c r="E40" s="32"/>
      <c r="F40" s="33"/>
    </row>
    <row r="41" spans="1:6" x14ac:dyDescent="0.25">
      <c r="A41" s="52" t="s">
        <v>115</v>
      </c>
      <c r="B41" s="32"/>
      <c r="C41" s="32"/>
      <c r="D41" s="32"/>
      <c r="E41" s="32"/>
      <c r="F41" s="33"/>
    </row>
    <row r="42" spans="1:6" x14ac:dyDescent="0.25">
      <c r="A42" s="23"/>
      <c r="B42" s="32"/>
      <c r="C42" s="32"/>
      <c r="D42" s="32"/>
      <c r="E42" s="32"/>
      <c r="F42" s="33"/>
    </row>
    <row r="43" spans="1:6" x14ac:dyDescent="0.25">
      <c r="A43" s="23"/>
      <c r="B43" s="32"/>
      <c r="C43" s="32"/>
      <c r="D43" s="32"/>
      <c r="E43" s="32"/>
      <c r="F43" s="33"/>
    </row>
    <row r="44" spans="1:6" x14ac:dyDescent="0.25">
      <c r="A44" s="52" t="s">
        <v>1016</v>
      </c>
      <c r="B44" s="32"/>
      <c r="C44" s="32"/>
      <c r="D44" s="32"/>
      <c r="E44" s="32"/>
      <c r="F44" s="33"/>
    </row>
    <row r="45" spans="1:6" x14ac:dyDescent="0.25">
      <c r="A45" s="22" t="s">
        <v>1017</v>
      </c>
      <c r="B45" s="53" t="s">
        <v>65</v>
      </c>
      <c r="C45" s="54"/>
      <c r="D45" s="54"/>
      <c r="E45" s="32"/>
      <c r="F45" s="33"/>
    </row>
    <row r="46" spans="1:6" x14ac:dyDescent="0.25">
      <c r="A46" s="27" t="s">
        <v>1018</v>
      </c>
      <c r="B46" s="54"/>
      <c r="C46" s="54"/>
      <c r="D46" s="54"/>
      <c r="E46" s="32"/>
      <c r="F46" s="33"/>
    </row>
    <row r="47" spans="1:6" x14ac:dyDescent="0.25">
      <c r="A47" s="27" t="s">
        <v>1019</v>
      </c>
      <c r="B47" s="54" t="s">
        <v>1020</v>
      </c>
      <c r="C47" s="54" t="s">
        <v>1020</v>
      </c>
      <c r="D47" s="54"/>
      <c r="E47" s="32"/>
      <c r="F47" s="33"/>
    </row>
    <row r="48" spans="1:6" x14ac:dyDescent="0.25">
      <c r="A48" s="27"/>
      <c r="B48" s="55">
        <v>43616</v>
      </c>
      <c r="C48" s="55">
        <v>43644</v>
      </c>
      <c r="D48" s="54"/>
      <c r="E48" s="32"/>
      <c r="F48" s="33"/>
    </row>
    <row r="49" spans="1:6" x14ac:dyDescent="0.25">
      <c r="A49" s="27" t="s">
        <v>1024</v>
      </c>
      <c r="B49" s="53">
        <v>17.338999999999999</v>
      </c>
      <c r="C49" s="53">
        <v>15.7857</v>
      </c>
      <c r="D49" s="54"/>
      <c r="E49" s="32"/>
      <c r="F49" s="33"/>
    </row>
    <row r="50" spans="1:6" x14ac:dyDescent="0.25">
      <c r="A50" s="27" t="s">
        <v>1040</v>
      </c>
      <c r="B50" s="53" t="s">
        <v>1023</v>
      </c>
      <c r="C50" s="53" t="s">
        <v>1023</v>
      </c>
      <c r="D50" s="54"/>
      <c r="E50" s="32"/>
      <c r="F50" s="33"/>
    </row>
    <row r="51" spans="1:6" x14ac:dyDescent="0.25">
      <c r="A51" s="27" t="s">
        <v>1025</v>
      </c>
      <c r="B51" s="53">
        <v>17.347899999999999</v>
      </c>
      <c r="C51" s="53">
        <v>15.7936</v>
      </c>
      <c r="D51" s="54"/>
      <c r="E51" s="32"/>
      <c r="F51" s="33"/>
    </row>
    <row r="52" spans="1:6" x14ac:dyDescent="0.25">
      <c r="A52" s="27" t="s">
        <v>1041</v>
      </c>
      <c r="B52" s="53">
        <v>10.2067</v>
      </c>
      <c r="C52" s="53">
        <v>9.2922999999999991</v>
      </c>
      <c r="D52" s="54"/>
      <c r="E52" s="32"/>
      <c r="F52" s="33"/>
    </row>
    <row r="53" spans="1:6" x14ac:dyDescent="0.25">
      <c r="A53" s="27" t="s">
        <v>1042</v>
      </c>
      <c r="B53" s="53" t="s">
        <v>1023</v>
      </c>
      <c r="C53" s="53" t="s">
        <v>1023</v>
      </c>
      <c r="D53" s="54"/>
      <c r="E53" s="32"/>
      <c r="F53" s="33"/>
    </row>
    <row r="54" spans="1:6" x14ac:dyDescent="0.25">
      <c r="A54" s="27" t="s">
        <v>1043</v>
      </c>
      <c r="B54" s="53">
        <v>13.655799999999999</v>
      </c>
      <c r="C54" s="53">
        <v>12.425800000000001</v>
      </c>
      <c r="D54" s="54"/>
      <c r="E54" s="32"/>
      <c r="F54" s="33"/>
    </row>
    <row r="55" spans="1:6" x14ac:dyDescent="0.25">
      <c r="A55" s="27" t="s">
        <v>1044</v>
      </c>
      <c r="B55" s="53">
        <v>10.193</v>
      </c>
      <c r="C55" s="53">
        <v>9.2749000000000006</v>
      </c>
      <c r="D55" s="54"/>
      <c r="E55" s="32"/>
      <c r="F55" s="33"/>
    </row>
    <row r="56" spans="1:6" x14ac:dyDescent="0.25">
      <c r="A56" s="27" t="s">
        <v>1045</v>
      </c>
      <c r="B56" s="53">
        <v>16.952300000000001</v>
      </c>
      <c r="C56" s="53">
        <v>15.4255</v>
      </c>
      <c r="D56" s="54"/>
      <c r="E56" s="32"/>
      <c r="F56" s="33"/>
    </row>
    <row r="57" spans="1:6" x14ac:dyDescent="0.25">
      <c r="A57" s="27" t="s">
        <v>1046</v>
      </c>
      <c r="B57" s="53">
        <v>10.129899999999999</v>
      </c>
      <c r="C57" s="53">
        <v>9.2174999999999994</v>
      </c>
      <c r="D57" s="54"/>
      <c r="E57" s="32"/>
      <c r="F57" s="33"/>
    </row>
    <row r="58" spans="1:6" x14ac:dyDescent="0.25">
      <c r="A58" s="27" t="s">
        <v>1047</v>
      </c>
      <c r="B58" s="53">
        <v>10.1569</v>
      </c>
      <c r="C58" s="53">
        <v>9.2420000000000009</v>
      </c>
      <c r="D58" s="54"/>
      <c r="E58" s="32"/>
      <c r="F58" s="33"/>
    </row>
    <row r="59" spans="1:6" x14ac:dyDescent="0.25">
      <c r="A59" s="27" t="s">
        <v>1060</v>
      </c>
      <c r="B59" s="53" t="s">
        <v>1023</v>
      </c>
      <c r="C59" s="53" t="s">
        <v>1023</v>
      </c>
      <c r="D59" s="54"/>
      <c r="E59" s="32"/>
      <c r="F59" s="33"/>
    </row>
    <row r="60" spans="1:6" x14ac:dyDescent="0.25">
      <c r="A60" s="27" t="s">
        <v>1034</v>
      </c>
      <c r="B60" s="54"/>
      <c r="C60" s="54"/>
      <c r="D60" s="54"/>
      <c r="E60" s="32"/>
      <c r="F60" s="33"/>
    </row>
    <row r="61" spans="1:6" x14ac:dyDescent="0.25">
      <c r="A61" s="27"/>
      <c r="B61" s="54"/>
      <c r="C61" s="54"/>
      <c r="D61" s="54"/>
      <c r="E61" s="32"/>
      <c r="F61" s="33"/>
    </row>
    <row r="62" spans="1:6" x14ac:dyDescent="0.25">
      <c r="A62" s="27" t="s">
        <v>1035</v>
      </c>
      <c r="B62" s="53" t="s">
        <v>65</v>
      </c>
      <c r="C62" s="54"/>
      <c r="D62" s="54"/>
      <c r="E62" s="32"/>
      <c r="F62" s="33"/>
    </row>
    <row r="63" spans="1:6" x14ac:dyDescent="0.25">
      <c r="A63" s="27" t="s">
        <v>1036</v>
      </c>
      <c r="B63" s="53" t="s">
        <v>65</v>
      </c>
      <c r="C63" s="54"/>
      <c r="D63" s="54"/>
      <c r="E63" s="32"/>
      <c r="F63" s="33"/>
    </row>
    <row r="64" spans="1:6" ht="16.7" customHeight="1" x14ac:dyDescent="0.25">
      <c r="A64" s="22" t="s">
        <v>1037</v>
      </c>
      <c r="B64" s="53" t="s">
        <v>65</v>
      </c>
      <c r="C64" s="54"/>
      <c r="D64" s="54"/>
      <c r="E64" s="32"/>
      <c r="F64" s="33"/>
    </row>
    <row r="65" spans="1:6" x14ac:dyDescent="0.25">
      <c r="A65" s="22" t="s">
        <v>1038</v>
      </c>
      <c r="B65" s="53" t="s">
        <v>65</v>
      </c>
      <c r="C65" s="54"/>
      <c r="D65" s="54"/>
      <c r="E65" s="32"/>
      <c r="F65" s="33"/>
    </row>
    <row r="66" spans="1:6" x14ac:dyDescent="0.25">
      <c r="A66" s="27" t="s">
        <v>1039</v>
      </c>
      <c r="B66" s="56">
        <v>1.6293470000000001</v>
      </c>
      <c r="C66" s="54"/>
      <c r="D66" s="54"/>
      <c r="E66" s="32"/>
      <c r="F66" s="33"/>
    </row>
    <row r="67" spans="1:6" ht="30" x14ac:dyDescent="0.25">
      <c r="A67" s="22" t="s">
        <v>1106</v>
      </c>
      <c r="B67" s="53" t="s">
        <v>65</v>
      </c>
      <c r="C67" s="54"/>
      <c r="D67" s="54"/>
      <c r="E67" s="32"/>
      <c r="F67" s="33"/>
    </row>
    <row r="68" spans="1:6" ht="30.75" thickBot="1" x14ac:dyDescent="0.3">
      <c r="A68" s="21" t="s">
        <v>1107</v>
      </c>
      <c r="B68" s="69" t="s">
        <v>65</v>
      </c>
      <c r="C68" s="61"/>
      <c r="D68" s="61"/>
      <c r="E68" s="58"/>
      <c r="F68" s="59"/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showGridLines="0" workbookViewId="0">
      <pane ySplit="4" topLeftCell="A5" activePane="bottomLeft" state="frozen"/>
      <selection activeCell="H1" sqref="H1"/>
      <selection pane="bottomLeft" activeCell="A5" sqref="A5"/>
    </sheetView>
  </sheetViews>
  <sheetFormatPr defaultRowHeight="15" x14ac:dyDescent="0.25"/>
  <cols>
    <col min="1" max="1" width="73.85546875" customWidth="1"/>
    <col min="2" max="2" width="15.85546875" customWidth="1"/>
    <col min="3" max="3" width="26.85546875" customWidth="1"/>
    <col min="4" max="4" width="15.42578125" customWidth="1"/>
    <col min="5" max="5" width="16.5703125" customWidth="1"/>
    <col min="6" max="6" width="15.42578125" customWidth="1"/>
    <col min="12" max="12" width="66.42578125" bestFit="1" customWidth="1"/>
    <col min="13" max="13" width="10" bestFit="1" customWidth="1"/>
    <col min="14" max="14" width="9.85546875" bestFit="1" customWidth="1"/>
    <col min="15" max="15" width="14.42578125" bestFit="1" customWidth="1"/>
    <col min="16" max="16" width="11.5703125" bestFit="1" customWidth="1"/>
  </cols>
  <sheetData>
    <row r="1" spans="1:8" ht="36.75" customHeight="1" x14ac:dyDescent="0.25">
      <c r="A1" s="86" t="s">
        <v>16</v>
      </c>
      <c r="B1" s="87"/>
      <c r="C1" s="87"/>
      <c r="D1" s="87"/>
      <c r="E1" s="87"/>
      <c r="F1" s="88"/>
      <c r="H1" s="20" t="str">
        <f>HYPERLINK("[Portfolio Monthly 30062019.xlsx]Index!A1","Index")</f>
        <v>Index</v>
      </c>
    </row>
    <row r="2" spans="1:8" ht="33" customHeight="1" x14ac:dyDescent="0.25">
      <c r="A2" s="89" t="s">
        <v>17</v>
      </c>
      <c r="B2" s="90"/>
      <c r="C2" s="90"/>
      <c r="D2" s="90"/>
      <c r="E2" s="90"/>
      <c r="F2" s="91"/>
    </row>
    <row r="3" spans="1:8" x14ac:dyDescent="0.25">
      <c r="A3" s="23"/>
      <c r="B3" s="32"/>
      <c r="C3" s="32"/>
      <c r="D3" s="32"/>
      <c r="E3" s="32"/>
      <c r="F3" s="33"/>
    </row>
    <row r="4" spans="1:8" ht="48" customHeight="1" x14ac:dyDescent="0.25">
      <c r="A4" s="34" t="s">
        <v>0</v>
      </c>
      <c r="B4" s="35" t="s">
        <v>1</v>
      </c>
      <c r="C4" s="35" t="s">
        <v>5</v>
      </c>
      <c r="D4" s="36" t="s">
        <v>2</v>
      </c>
      <c r="E4" s="37" t="s">
        <v>4</v>
      </c>
      <c r="F4" s="38" t="s">
        <v>3</v>
      </c>
    </row>
    <row r="5" spans="1:8" x14ac:dyDescent="0.25">
      <c r="A5" s="39"/>
      <c r="B5" s="10"/>
      <c r="C5" s="10"/>
      <c r="D5" s="2"/>
      <c r="E5" s="3"/>
      <c r="F5" s="40"/>
    </row>
    <row r="6" spans="1:8" x14ac:dyDescent="0.25">
      <c r="A6" s="41"/>
      <c r="B6" s="11"/>
      <c r="C6" s="11"/>
      <c r="D6" s="4"/>
      <c r="E6" s="5"/>
      <c r="F6" s="42"/>
    </row>
    <row r="7" spans="1:8" x14ac:dyDescent="0.25">
      <c r="A7" s="43" t="s">
        <v>64</v>
      </c>
      <c r="B7" s="11"/>
      <c r="C7" s="11"/>
      <c r="D7" s="4"/>
      <c r="E7" s="5" t="s">
        <v>65</v>
      </c>
      <c r="F7" s="42" t="s">
        <v>65</v>
      </c>
    </row>
    <row r="8" spans="1:8" x14ac:dyDescent="0.25">
      <c r="A8" s="41"/>
      <c r="B8" s="11"/>
      <c r="C8" s="11"/>
      <c r="D8" s="4"/>
      <c r="E8" s="5"/>
      <c r="F8" s="42"/>
    </row>
    <row r="9" spans="1:8" x14ac:dyDescent="0.25">
      <c r="A9" s="43" t="s">
        <v>66</v>
      </c>
      <c r="B9" s="11"/>
      <c r="C9" s="11"/>
      <c r="D9" s="4"/>
      <c r="E9" s="5"/>
      <c r="F9" s="42"/>
    </row>
    <row r="10" spans="1:8" x14ac:dyDescent="0.25">
      <c r="A10" s="43" t="s">
        <v>67</v>
      </c>
      <c r="B10" s="11"/>
      <c r="C10" s="11"/>
      <c r="D10" s="4"/>
      <c r="E10" s="5"/>
      <c r="F10" s="42"/>
    </row>
    <row r="11" spans="1:8" x14ac:dyDescent="0.25">
      <c r="A11" s="41" t="s">
        <v>166</v>
      </c>
      <c r="B11" s="11" t="s">
        <v>167</v>
      </c>
      <c r="C11" s="11" t="s">
        <v>76</v>
      </c>
      <c r="D11" s="4">
        <v>2500000</v>
      </c>
      <c r="E11" s="5">
        <v>2472.5700000000002</v>
      </c>
      <c r="F11" s="42">
        <v>0.14449999999999999</v>
      </c>
    </row>
    <row r="12" spans="1:8" x14ac:dyDescent="0.25">
      <c r="A12" s="41" t="s">
        <v>168</v>
      </c>
      <c r="B12" s="11" t="s">
        <v>169</v>
      </c>
      <c r="C12" s="11" t="s">
        <v>170</v>
      </c>
      <c r="D12" s="4">
        <v>500000</v>
      </c>
      <c r="E12" s="5">
        <v>1087.04</v>
      </c>
      <c r="F12" s="42">
        <v>6.3500000000000001E-2</v>
      </c>
    </row>
    <row r="13" spans="1:8" x14ac:dyDescent="0.25">
      <c r="A13" s="41" t="s">
        <v>161</v>
      </c>
      <c r="B13" s="11" t="s">
        <v>162</v>
      </c>
      <c r="C13" s="11" t="s">
        <v>130</v>
      </c>
      <c r="D13" s="4">
        <v>2697140</v>
      </c>
      <c r="E13" s="5">
        <v>674.29</v>
      </c>
      <c r="F13" s="42">
        <v>3.9399999999999998E-2</v>
      </c>
    </row>
    <row r="14" spans="1:8" x14ac:dyDescent="0.25">
      <c r="A14" s="41" t="s">
        <v>171</v>
      </c>
      <c r="B14" s="11" t="s">
        <v>172</v>
      </c>
      <c r="C14" s="11" t="s">
        <v>99</v>
      </c>
      <c r="D14" s="4">
        <v>210000</v>
      </c>
      <c r="E14" s="5">
        <v>203.83</v>
      </c>
      <c r="F14" s="42">
        <v>1.1900000000000001E-2</v>
      </c>
    </row>
    <row r="15" spans="1:8" x14ac:dyDescent="0.25">
      <c r="A15" s="41" t="s">
        <v>173</v>
      </c>
      <c r="B15" s="11" t="s">
        <v>174</v>
      </c>
      <c r="C15" s="11" t="s">
        <v>76</v>
      </c>
      <c r="D15" s="4">
        <v>200000</v>
      </c>
      <c r="E15" s="5">
        <v>200.7</v>
      </c>
      <c r="F15" s="42">
        <v>1.17E-2</v>
      </c>
    </row>
    <row r="16" spans="1:8" x14ac:dyDescent="0.25">
      <c r="A16" s="41" t="s">
        <v>83</v>
      </c>
      <c r="B16" s="11" t="s">
        <v>84</v>
      </c>
      <c r="C16" s="11" t="s">
        <v>85</v>
      </c>
      <c r="D16" s="4">
        <v>200000</v>
      </c>
      <c r="E16" s="5">
        <v>199.17</v>
      </c>
      <c r="F16" s="42">
        <v>1.1599999999999999E-2</v>
      </c>
    </row>
    <row r="17" spans="1:6" x14ac:dyDescent="0.25">
      <c r="A17" s="41" t="s">
        <v>156</v>
      </c>
      <c r="B17" s="11" t="s">
        <v>157</v>
      </c>
      <c r="C17" s="11" t="s">
        <v>158</v>
      </c>
      <c r="D17" s="4">
        <v>200000</v>
      </c>
      <c r="E17" s="5">
        <v>197.64</v>
      </c>
      <c r="F17" s="42">
        <v>1.1599999999999999E-2</v>
      </c>
    </row>
    <row r="18" spans="1:6" x14ac:dyDescent="0.25">
      <c r="A18" s="41" t="s">
        <v>175</v>
      </c>
      <c r="B18" s="11" t="s">
        <v>176</v>
      </c>
      <c r="C18" s="11" t="s">
        <v>153</v>
      </c>
      <c r="D18" s="4">
        <v>200000</v>
      </c>
      <c r="E18" s="5">
        <v>193.07</v>
      </c>
      <c r="F18" s="42">
        <v>1.1299999999999999E-2</v>
      </c>
    </row>
    <row r="19" spans="1:6" x14ac:dyDescent="0.25">
      <c r="A19" s="41" t="s">
        <v>159</v>
      </c>
      <c r="B19" s="11" t="s">
        <v>160</v>
      </c>
      <c r="C19" s="11" t="s">
        <v>130</v>
      </c>
      <c r="D19" s="4">
        <v>540000</v>
      </c>
      <c r="E19" s="5">
        <v>135</v>
      </c>
      <c r="F19" s="42">
        <v>7.9000000000000008E-3</v>
      </c>
    </row>
    <row r="20" spans="1:6" x14ac:dyDescent="0.25">
      <c r="A20" s="41" t="s">
        <v>135</v>
      </c>
      <c r="B20" s="11" t="s">
        <v>136</v>
      </c>
      <c r="C20" s="11" t="s">
        <v>73</v>
      </c>
      <c r="D20" s="4">
        <v>100000</v>
      </c>
      <c r="E20" s="5">
        <v>98.78</v>
      </c>
      <c r="F20" s="42">
        <v>5.7999999999999996E-3</v>
      </c>
    </row>
    <row r="21" spans="1:6" x14ac:dyDescent="0.25">
      <c r="A21" s="41" t="s">
        <v>177</v>
      </c>
      <c r="B21" s="11" t="s">
        <v>178</v>
      </c>
      <c r="C21" s="11" t="s">
        <v>90</v>
      </c>
      <c r="D21" s="4">
        <v>72850</v>
      </c>
      <c r="E21" s="5">
        <v>73.23</v>
      </c>
      <c r="F21" s="42">
        <v>4.3E-3</v>
      </c>
    </row>
    <row r="22" spans="1:6" x14ac:dyDescent="0.25">
      <c r="A22" s="41" t="s">
        <v>95</v>
      </c>
      <c r="B22" s="11" t="s">
        <v>96</v>
      </c>
      <c r="C22" s="11" t="s">
        <v>85</v>
      </c>
      <c r="D22" s="4">
        <v>50000</v>
      </c>
      <c r="E22" s="5">
        <v>49.79</v>
      </c>
      <c r="F22" s="42">
        <v>2.8999999999999998E-3</v>
      </c>
    </row>
    <row r="23" spans="1:6" x14ac:dyDescent="0.25">
      <c r="A23" s="41" t="s">
        <v>179</v>
      </c>
      <c r="B23" s="11" t="s">
        <v>180</v>
      </c>
      <c r="C23" s="11" t="s">
        <v>76</v>
      </c>
      <c r="D23" s="4">
        <v>25000</v>
      </c>
      <c r="E23" s="5">
        <v>25.11</v>
      </c>
      <c r="F23" s="42">
        <v>1.5E-3</v>
      </c>
    </row>
    <row r="24" spans="1:6" x14ac:dyDescent="0.25">
      <c r="A24" s="43" t="s">
        <v>100</v>
      </c>
      <c r="B24" s="12"/>
      <c r="C24" s="12"/>
      <c r="D24" s="6"/>
      <c r="E24" s="14">
        <v>5610.22</v>
      </c>
      <c r="F24" s="45">
        <v>0.32790000000000002</v>
      </c>
    </row>
    <row r="25" spans="1:6" x14ac:dyDescent="0.25">
      <c r="A25" s="41"/>
      <c r="B25" s="11"/>
      <c r="C25" s="11"/>
      <c r="D25" s="4"/>
      <c r="E25" s="5"/>
      <c r="F25" s="42"/>
    </row>
    <row r="26" spans="1:6" x14ac:dyDescent="0.25">
      <c r="A26" s="43" t="s">
        <v>104</v>
      </c>
      <c r="B26" s="12"/>
      <c r="C26" s="12"/>
      <c r="D26" s="6"/>
      <c r="E26" s="7"/>
      <c r="F26" s="44"/>
    </row>
    <row r="27" spans="1:6" x14ac:dyDescent="0.25">
      <c r="A27" s="41" t="s">
        <v>181</v>
      </c>
      <c r="B27" s="11" t="s">
        <v>182</v>
      </c>
      <c r="C27" s="11" t="s">
        <v>183</v>
      </c>
      <c r="D27" s="4">
        <v>3000000</v>
      </c>
      <c r="E27" s="5">
        <v>3243.1</v>
      </c>
      <c r="F27" s="42">
        <v>0.18959999999999999</v>
      </c>
    </row>
    <row r="28" spans="1:6" x14ac:dyDescent="0.25">
      <c r="A28" s="41" t="s">
        <v>163</v>
      </c>
      <c r="B28" s="11" t="s">
        <v>164</v>
      </c>
      <c r="C28" s="11" t="s">
        <v>165</v>
      </c>
      <c r="D28" s="4">
        <v>700000</v>
      </c>
      <c r="E28" s="5">
        <v>665.56</v>
      </c>
      <c r="F28" s="42">
        <v>3.8899999999999997E-2</v>
      </c>
    </row>
    <row r="29" spans="1:6" x14ac:dyDescent="0.25">
      <c r="A29" s="43" t="s">
        <v>100</v>
      </c>
      <c r="B29" s="12"/>
      <c r="C29" s="12"/>
      <c r="D29" s="6"/>
      <c r="E29" s="14">
        <v>3908.66</v>
      </c>
      <c r="F29" s="45">
        <v>0.22850000000000001</v>
      </c>
    </row>
    <row r="30" spans="1:6" x14ac:dyDescent="0.25">
      <c r="A30" s="43" t="s">
        <v>108</v>
      </c>
      <c r="B30" s="11"/>
      <c r="C30" s="11"/>
      <c r="D30" s="4"/>
      <c r="E30" s="5"/>
      <c r="F30" s="42"/>
    </row>
    <row r="31" spans="1:6" x14ac:dyDescent="0.25">
      <c r="A31" s="43" t="s">
        <v>100</v>
      </c>
      <c r="B31" s="11"/>
      <c r="C31" s="11"/>
      <c r="D31" s="4"/>
      <c r="E31" s="15" t="s">
        <v>65</v>
      </c>
      <c r="F31" s="62" t="s">
        <v>65</v>
      </c>
    </row>
    <row r="32" spans="1:6" x14ac:dyDescent="0.25">
      <c r="A32" s="41"/>
      <c r="B32" s="11"/>
      <c r="C32" s="11"/>
      <c r="D32" s="4"/>
      <c r="E32" s="5"/>
      <c r="F32" s="42"/>
    </row>
    <row r="33" spans="1:6" x14ac:dyDescent="0.25">
      <c r="A33" s="46" t="s">
        <v>109</v>
      </c>
      <c r="B33" s="47"/>
      <c r="C33" s="47"/>
      <c r="D33" s="48"/>
      <c r="E33" s="14">
        <v>9518.8799999999992</v>
      </c>
      <c r="F33" s="45">
        <v>0.55640000000000001</v>
      </c>
    </row>
    <row r="34" spans="1:6" x14ac:dyDescent="0.25">
      <c r="A34" s="41"/>
      <c r="B34" s="11"/>
      <c r="C34" s="11"/>
      <c r="D34" s="4"/>
      <c r="E34" s="5"/>
      <c r="F34" s="42"/>
    </row>
    <row r="35" spans="1:6" x14ac:dyDescent="0.25">
      <c r="A35" s="43" t="s">
        <v>184</v>
      </c>
      <c r="B35" s="11"/>
      <c r="C35" s="11"/>
      <c r="D35" s="4"/>
      <c r="E35" s="5"/>
      <c r="F35" s="42"/>
    </row>
    <row r="36" spans="1:6" x14ac:dyDescent="0.25">
      <c r="A36" s="43" t="s">
        <v>185</v>
      </c>
      <c r="B36" s="11"/>
      <c r="C36" s="11"/>
      <c r="D36" s="4"/>
      <c r="E36" s="5"/>
      <c r="F36" s="42"/>
    </row>
    <row r="37" spans="1:6" x14ac:dyDescent="0.25">
      <c r="A37" s="41" t="s">
        <v>186</v>
      </c>
      <c r="B37" s="11" t="s">
        <v>187</v>
      </c>
      <c r="C37" s="11" t="s">
        <v>188</v>
      </c>
      <c r="D37" s="4">
        <v>2500000</v>
      </c>
      <c r="E37" s="5">
        <v>2388</v>
      </c>
      <c r="F37" s="42">
        <v>0.1396</v>
      </c>
    </row>
    <row r="38" spans="1:6" x14ac:dyDescent="0.25">
      <c r="A38" s="41" t="s">
        <v>189</v>
      </c>
      <c r="B38" s="11" t="s">
        <v>190</v>
      </c>
      <c r="C38" s="11" t="s">
        <v>191</v>
      </c>
      <c r="D38" s="4">
        <v>2500000</v>
      </c>
      <c r="E38" s="5">
        <v>2386.88</v>
      </c>
      <c r="F38" s="42">
        <v>0.13950000000000001</v>
      </c>
    </row>
    <row r="39" spans="1:6" x14ac:dyDescent="0.25">
      <c r="A39" s="41" t="s">
        <v>192</v>
      </c>
      <c r="B39" s="11" t="s">
        <v>193</v>
      </c>
      <c r="C39" s="11" t="s">
        <v>194</v>
      </c>
      <c r="D39" s="4">
        <v>2150000</v>
      </c>
      <c r="E39" s="5">
        <v>2051.81</v>
      </c>
      <c r="F39" s="42">
        <v>0.11990000000000001</v>
      </c>
    </row>
    <row r="40" spans="1:6" x14ac:dyDescent="0.25">
      <c r="A40" s="41"/>
      <c r="B40" s="11"/>
      <c r="C40" s="11"/>
      <c r="D40" s="4"/>
      <c r="E40" s="5"/>
      <c r="F40" s="42"/>
    </row>
    <row r="41" spans="1:6" x14ac:dyDescent="0.25">
      <c r="A41" s="46" t="s">
        <v>109</v>
      </c>
      <c r="B41" s="47"/>
      <c r="C41" s="47"/>
      <c r="D41" s="48"/>
      <c r="E41" s="14">
        <v>6826.69</v>
      </c>
      <c r="F41" s="45">
        <v>0.39900000000000002</v>
      </c>
    </row>
    <row r="42" spans="1:6" x14ac:dyDescent="0.25">
      <c r="A42" s="41"/>
      <c r="B42" s="11"/>
      <c r="C42" s="11"/>
      <c r="D42" s="4"/>
      <c r="E42" s="5"/>
      <c r="F42" s="42"/>
    </row>
    <row r="43" spans="1:6" x14ac:dyDescent="0.25">
      <c r="A43" s="41"/>
      <c r="B43" s="11"/>
      <c r="C43" s="11"/>
      <c r="D43" s="4"/>
      <c r="E43" s="5"/>
      <c r="F43" s="42"/>
    </row>
    <row r="44" spans="1:6" x14ac:dyDescent="0.25">
      <c r="A44" s="43" t="s">
        <v>110</v>
      </c>
      <c r="B44" s="11"/>
      <c r="C44" s="11"/>
      <c r="D44" s="4"/>
      <c r="E44" s="5"/>
      <c r="F44" s="42"/>
    </row>
    <row r="45" spans="1:6" x14ac:dyDescent="0.25">
      <c r="A45" s="41" t="s">
        <v>111</v>
      </c>
      <c r="B45" s="11"/>
      <c r="C45" s="11"/>
      <c r="D45" s="4"/>
      <c r="E45" s="5">
        <v>486.76</v>
      </c>
      <c r="F45" s="42">
        <v>2.8500000000000001E-2</v>
      </c>
    </row>
    <row r="46" spans="1:6" x14ac:dyDescent="0.25">
      <c r="A46" s="43" t="s">
        <v>100</v>
      </c>
      <c r="B46" s="12"/>
      <c r="C46" s="12"/>
      <c r="D46" s="6"/>
      <c r="E46" s="14">
        <v>486.76</v>
      </c>
      <c r="F46" s="45">
        <v>2.8500000000000001E-2</v>
      </c>
    </row>
    <row r="47" spans="1:6" x14ac:dyDescent="0.25">
      <c r="A47" s="41"/>
      <c r="B47" s="11"/>
      <c r="C47" s="11"/>
      <c r="D47" s="4"/>
      <c r="E47" s="5"/>
      <c r="F47" s="42"/>
    </row>
    <row r="48" spans="1:6" x14ac:dyDescent="0.25">
      <c r="A48" s="46" t="s">
        <v>109</v>
      </c>
      <c r="B48" s="47"/>
      <c r="C48" s="47"/>
      <c r="D48" s="48"/>
      <c r="E48" s="14">
        <v>486.76</v>
      </c>
      <c r="F48" s="45">
        <v>2.8500000000000001E-2</v>
      </c>
    </row>
    <row r="49" spans="1:6" x14ac:dyDescent="0.25">
      <c r="A49" s="41" t="s">
        <v>112</v>
      </c>
      <c r="B49" s="11"/>
      <c r="C49" s="11"/>
      <c r="D49" s="4"/>
      <c r="E49" s="5">
        <v>275.73</v>
      </c>
      <c r="F49" s="42">
        <v>1.61E-2</v>
      </c>
    </row>
    <row r="50" spans="1:6" x14ac:dyDescent="0.25">
      <c r="A50" s="50" t="s">
        <v>113</v>
      </c>
      <c r="B50" s="13"/>
      <c r="C50" s="13"/>
      <c r="D50" s="8"/>
      <c r="E50" s="9">
        <v>17108.060000000001</v>
      </c>
      <c r="F50" s="51">
        <v>1</v>
      </c>
    </row>
    <row r="51" spans="1:6" x14ac:dyDescent="0.25">
      <c r="A51" s="23"/>
      <c r="B51" s="32"/>
      <c r="C51" s="32"/>
      <c r="D51" s="32"/>
      <c r="E51" s="32"/>
      <c r="F51" s="33"/>
    </row>
    <row r="52" spans="1:6" x14ac:dyDescent="0.25">
      <c r="A52" s="52" t="s">
        <v>114</v>
      </c>
      <c r="B52" s="32"/>
      <c r="C52" s="32"/>
      <c r="D52" s="32"/>
      <c r="E52" s="32"/>
      <c r="F52" s="33"/>
    </row>
    <row r="53" spans="1:6" x14ac:dyDescent="0.25">
      <c r="A53" s="52" t="s">
        <v>115</v>
      </c>
      <c r="B53" s="32"/>
      <c r="C53" s="32"/>
      <c r="D53" s="32"/>
      <c r="E53" s="32"/>
      <c r="F53" s="33"/>
    </row>
    <row r="54" spans="1:6" x14ac:dyDescent="0.25">
      <c r="A54" s="23"/>
      <c r="B54" s="32"/>
      <c r="C54" s="32"/>
      <c r="D54" s="32"/>
      <c r="E54" s="32"/>
      <c r="F54" s="33"/>
    </row>
    <row r="55" spans="1:6" x14ac:dyDescent="0.25">
      <c r="A55" s="23"/>
      <c r="B55" s="32"/>
      <c r="C55" s="32"/>
      <c r="D55" s="32"/>
      <c r="E55" s="32"/>
      <c r="F55" s="33"/>
    </row>
    <row r="56" spans="1:6" x14ac:dyDescent="0.25">
      <c r="A56" s="52" t="s">
        <v>1016</v>
      </c>
      <c r="B56" s="32"/>
      <c r="C56" s="32"/>
      <c r="D56" s="32"/>
      <c r="E56" s="32"/>
      <c r="F56" s="33"/>
    </row>
    <row r="57" spans="1:6" x14ac:dyDescent="0.25">
      <c r="A57" s="22" t="s">
        <v>1017</v>
      </c>
      <c r="B57" s="53" t="s">
        <v>65</v>
      </c>
      <c r="C57" s="54"/>
      <c r="D57" s="54"/>
      <c r="E57" s="32"/>
      <c r="F57" s="33"/>
    </row>
    <row r="58" spans="1:6" x14ac:dyDescent="0.25">
      <c r="A58" s="27" t="s">
        <v>1018</v>
      </c>
      <c r="B58" s="54"/>
      <c r="C58" s="54"/>
      <c r="D58" s="54"/>
      <c r="E58" s="32"/>
      <c r="F58" s="33"/>
    </row>
    <row r="59" spans="1:6" x14ac:dyDescent="0.25">
      <c r="A59" s="27" t="s">
        <v>1061</v>
      </c>
      <c r="B59" s="54" t="s">
        <v>1020</v>
      </c>
      <c r="C59" s="54" t="s">
        <v>1020</v>
      </c>
      <c r="D59" s="54"/>
      <c r="E59" s="32"/>
      <c r="F59" s="33"/>
    </row>
    <row r="60" spans="1:6" x14ac:dyDescent="0.25">
      <c r="A60" s="27"/>
      <c r="B60" s="55">
        <v>43616</v>
      </c>
      <c r="C60" s="55">
        <v>43644</v>
      </c>
      <c r="D60" s="54"/>
      <c r="E60" s="32"/>
      <c r="F60" s="33"/>
    </row>
    <row r="61" spans="1:6" x14ac:dyDescent="0.25">
      <c r="A61" s="27" t="s">
        <v>1021</v>
      </c>
      <c r="B61" s="53">
        <v>2304.1482000000001</v>
      </c>
      <c r="C61" s="53">
        <v>2038.7624000000001</v>
      </c>
      <c r="D61" s="54"/>
      <c r="E61" s="32"/>
      <c r="F61" s="33"/>
    </row>
    <row r="62" spans="1:6" x14ac:dyDescent="0.25">
      <c r="A62" s="27" t="s">
        <v>1022</v>
      </c>
      <c r="B62" s="53" t="s">
        <v>1023</v>
      </c>
      <c r="C62" s="53" t="s">
        <v>1023</v>
      </c>
      <c r="D62" s="54"/>
      <c r="E62" s="32"/>
      <c r="F62" s="33"/>
    </row>
    <row r="63" spans="1:6" x14ac:dyDescent="0.25">
      <c r="A63" s="27" t="s">
        <v>1062</v>
      </c>
      <c r="B63" s="53">
        <v>1009.8309</v>
      </c>
      <c r="C63" s="53">
        <v>892.6472</v>
      </c>
      <c r="D63" s="54"/>
      <c r="E63" s="32"/>
      <c r="F63" s="33"/>
    </row>
    <row r="64" spans="1:6" x14ac:dyDescent="0.25">
      <c r="A64" s="27" t="s">
        <v>1024</v>
      </c>
      <c r="B64" s="53">
        <v>2350.7305000000001</v>
      </c>
      <c r="C64" s="53">
        <v>2079.9796000000001</v>
      </c>
      <c r="D64" s="54"/>
      <c r="E64" s="32"/>
      <c r="F64" s="33"/>
    </row>
    <row r="65" spans="1:6" x14ac:dyDescent="0.25">
      <c r="A65" s="27" t="s">
        <v>1040</v>
      </c>
      <c r="B65" s="53">
        <v>2048.1732999999999</v>
      </c>
      <c r="C65" s="53">
        <v>1812.2672</v>
      </c>
      <c r="D65" s="54"/>
      <c r="E65" s="32"/>
      <c r="F65" s="33"/>
    </row>
    <row r="66" spans="1:6" x14ac:dyDescent="0.25">
      <c r="A66" s="27" t="s">
        <v>1025</v>
      </c>
      <c r="B66" s="53">
        <v>2304.0699</v>
      </c>
      <c r="C66" s="53">
        <v>2038.6931</v>
      </c>
      <c r="D66" s="54"/>
      <c r="E66" s="32"/>
      <c r="F66" s="33"/>
    </row>
    <row r="67" spans="1:6" x14ac:dyDescent="0.25">
      <c r="A67" s="27" t="s">
        <v>1041</v>
      </c>
      <c r="B67" s="53">
        <v>2049.7507999999998</v>
      </c>
      <c r="C67" s="53">
        <v>1813.6658</v>
      </c>
      <c r="D67" s="54"/>
      <c r="E67" s="32"/>
      <c r="F67" s="33"/>
    </row>
    <row r="68" spans="1:6" x14ac:dyDescent="0.25">
      <c r="A68" s="27" t="s">
        <v>1042</v>
      </c>
      <c r="B68" s="53">
        <v>1007.0775</v>
      </c>
      <c r="C68" s="53">
        <v>891.0856</v>
      </c>
      <c r="D68" s="54"/>
      <c r="E68" s="32"/>
      <c r="F68" s="33"/>
    </row>
    <row r="69" spans="1:6" x14ac:dyDescent="0.25">
      <c r="A69" s="27" t="s">
        <v>1057</v>
      </c>
      <c r="B69" s="53" t="s">
        <v>1023</v>
      </c>
      <c r="C69" s="53" t="s">
        <v>1023</v>
      </c>
      <c r="D69" s="54"/>
      <c r="E69" s="32"/>
      <c r="F69" s="33"/>
    </row>
    <row r="70" spans="1:6" x14ac:dyDescent="0.25">
      <c r="A70" s="27" t="s">
        <v>1063</v>
      </c>
      <c r="B70" s="53" t="s">
        <v>1023</v>
      </c>
      <c r="C70" s="53" t="s">
        <v>1023</v>
      </c>
      <c r="D70" s="54"/>
      <c r="E70" s="32"/>
      <c r="F70" s="33"/>
    </row>
    <row r="71" spans="1:6" x14ac:dyDescent="0.25">
      <c r="A71" s="27" t="s">
        <v>1064</v>
      </c>
      <c r="B71" s="53">
        <v>1007.5037</v>
      </c>
      <c r="C71" s="53">
        <v>890.10350000000005</v>
      </c>
      <c r="D71" s="54"/>
      <c r="E71" s="32"/>
      <c r="F71" s="33"/>
    </row>
    <row r="72" spans="1:6" x14ac:dyDescent="0.25">
      <c r="A72" s="27" t="s">
        <v>1065</v>
      </c>
      <c r="B72" s="53">
        <v>1526.4996000000001</v>
      </c>
      <c r="C72" s="53">
        <v>1349.855</v>
      </c>
      <c r="D72" s="54"/>
      <c r="E72" s="32"/>
      <c r="F72" s="33"/>
    </row>
    <row r="73" spans="1:6" x14ac:dyDescent="0.25">
      <c r="A73" s="27" t="s">
        <v>1066</v>
      </c>
      <c r="B73" s="53">
        <v>2025.3786</v>
      </c>
      <c r="C73" s="53">
        <v>1791.0044</v>
      </c>
      <c r="D73" s="54"/>
      <c r="E73" s="32"/>
      <c r="F73" s="33"/>
    </row>
    <row r="74" spans="1:6" x14ac:dyDescent="0.25">
      <c r="A74" s="27" t="s">
        <v>1067</v>
      </c>
      <c r="B74" s="53">
        <v>2255.1678999999999</v>
      </c>
      <c r="C74" s="53">
        <v>1994.2027</v>
      </c>
      <c r="D74" s="54"/>
      <c r="E74" s="32"/>
      <c r="F74" s="33"/>
    </row>
    <row r="75" spans="1:6" x14ac:dyDescent="0.25">
      <c r="A75" s="27" t="s">
        <v>1068</v>
      </c>
      <c r="B75" s="53">
        <v>1074.8371</v>
      </c>
      <c r="C75" s="53">
        <v>950.45830000000001</v>
      </c>
      <c r="D75" s="54"/>
      <c r="E75" s="32"/>
      <c r="F75" s="33"/>
    </row>
    <row r="76" spans="1:6" x14ac:dyDescent="0.25">
      <c r="A76" s="27" t="s">
        <v>1069</v>
      </c>
      <c r="B76" s="53">
        <v>1007.0335</v>
      </c>
      <c r="C76" s="53">
        <v>890.50080000000003</v>
      </c>
      <c r="D76" s="54"/>
      <c r="E76" s="32"/>
      <c r="F76" s="33"/>
    </row>
    <row r="77" spans="1:6" x14ac:dyDescent="0.25">
      <c r="A77" s="27" t="s">
        <v>1058</v>
      </c>
      <c r="B77" s="53" t="s">
        <v>1023</v>
      </c>
      <c r="C77" s="53" t="s">
        <v>1023</v>
      </c>
      <c r="D77" s="54"/>
      <c r="E77" s="32"/>
      <c r="F77" s="33"/>
    </row>
    <row r="78" spans="1:6" x14ac:dyDescent="0.25">
      <c r="A78" s="27" t="s">
        <v>1070</v>
      </c>
      <c r="B78" s="53" t="s">
        <v>1023</v>
      </c>
      <c r="C78" s="53" t="s">
        <v>1023</v>
      </c>
      <c r="D78" s="54"/>
      <c r="E78" s="32"/>
      <c r="F78" s="33"/>
    </row>
    <row r="79" spans="1:6" x14ac:dyDescent="0.25">
      <c r="A79" s="27" t="s">
        <v>1071</v>
      </c>
      <c r="B79" s="53">
        <v>1006.2320999999999</v>
      </c>
      <c r="C79" s="53">
        <v>888.9778</v>
      </c>
      <c r="D79" s="54"/>
      <c r="E79" s="32"/>
      <c r="F79" s="33"/>
    </row>
    <row r="80" spans="1:6" x14ac:dyDescent="0.25">
      <c r="A80" s="27" t="s">
        <v>1072</v>
      </c>
      <c r="B80" s="53" t="s">
        <v>1023</v>
      </c>
      <c r="C80" s="53" t="s">
        <v>1023</v>
      </c>
      <c r="D80" s="54"/>
      <c r="E80" s="32"/>
      <c r="F80" s="33"/>
    </row>
    <row r="81" spans="1:6" x14ac:dyDescent="0.25">
      <c r="A81" s="27" t="s">
        <v>1073</v>
      </c>
      <c r="B81" s="53" t="s">
        <v>1023</v>
      </c>
      <c r="C81" s="53" t="s">
        <v>1023</v>
      </c>
      <c r="D81" s="54"/>
      <c r="E81" s="32"/>
      <c r="F81" s="33"/>
    </row>
    <row r="82" spans="1:6" x14ac:dyDescent="0.25">
      <c r="A82" s="27" t="s">
        <v>1074</v>
      </c>
      <c r="B82" s="53">
        <v>2026.3026</v>
      </c>
      <c r="C82" s="53">
        <v>1791.8214</v>
      </c>
      <c r="D82" s="54"/>
      <c r="E82" s="32"/>
      <c r="F82" s="33"/>
    </row>
    <row r="83" spans="1:6" x14ac:dyDescent="0.25">
      <c r="A83" s="27" t="s">
        <v>1075</v>
      </c>
      <c r="B83" s="53">
        <v>1149.8907999999999</v>
      </c>
      <c r="C83" s="53">
        <v>1016.8292</v>
      </c>
      <c r="D83" s="54"/>
      <c r="E83" s="32"/>
      <c r="F83" s="33"/>
    </row>
    <row r="84" spans="1:6" x14ac:dyDescent="0.25">
      <c r="A84" s="27" t="s">
        <v>1076</v>
      </c>
      <c r="B84" s="53">
        <v>1007.774</v>
      </c>
      <c r="C84" s="53">
        <v>891.15560000000005</v>
      </c>
      <c r="D84" s="54"/>
      <c r="E84" s="32"/>
      <c r="F84" s="33"/>
    </row>
    <row r="85" spans="1:6" x14ac:dyDescent="0.25">
      <c r="A85" s="27" t="s">
        <v>1060</v>
      </c>
      <c r="B85" s="53" t="s">
        <v>1023</v>
      </c>
      <c r="C85" s="53" t="s">
        <v>1023</v>
      </c>
      <c r="D85" s="54"/>
      <c r="E85" s="32"/>
      <c r="F85" s="33"/>
    </row>
    <row r="86" spans="1:6" x14ac:dyDescent="0.25">
      <c r="A86" s="27" t="s">
        <v>1034</v>
      </c>
      <c r="B86" s="54"/>
      <c r="C86" s="54"/>
      <c r="D86" s="54"/>
      <c r="E86" s="32"/>
      <c r="F86" s="33"/>
    </row>
    <row r="87" spans="1:6" x14ac:dyDescent="0.25">
      <c r="A87" s="27"/>
      <c r="B87" s="54"/>
      <c r="C87" s="54"/>
      <c r="D87" s="54"/>
      <c r="E87" s="32"/>
      <c r="F87" s="33"/>
    </row>
    <row r="88" spans="1:6" x14ac:dyDescent="0.25">
      <c r="A88" s="27" t="s">
        <v>1048</v>
      </c>
      <c r="B88" s="54"/>
      <c r="C88" s="54"/>
      <c r="D88" s="54"/>
      <c r="E88" s="32"/>
      <c r="F88" s="33"/>
    </row>
    <row r="89" spans="1:6" x14ac:dyDescent="0.25">
      <c r="A89" s="27"/>
      <c r="B89" s="54"/>
      <c r="C89" s="54"/>
      <c r="D89" s="54"/>
      <c r="E89" s="32"/>
      <c r="F89" s="33"/>
    </row>
    <row r="90" spans="1:6" x14ac:dyDescent="0.25">
      <c r="A90" s="70" t="s">
        <v>1049</v>
      </c>
      <c r="B90" s="71" t="s">
        <v>1050</v>
      </c>
      <c r="C90" s="71" t="s">
        <v>1051</v>
      </c>
      <c r="D90" s="71" t="s">
        <v>1052</v>
      </c>
      <c r="E90" s="32"/>
      <c r="F90" s="33"/>
    </row>
    <row r="91" spans="1:6" x14ac:dyDescent="0.25">
      <c r="A91" s="70" t="s">
        <v>1077</v>
      </c>
      <c r="B91" s="71"/>
      <c r="C91" s="71">
        <v>0.71225000000000005</v>
      </c>
      <c r="D91" s="71">
        <v>0.65954710000000005</v>
      </c>
      <c r="E91" s="32"/>
      <c r="F91" s="33"/>
    </row>
    <row r="92" spans="1:6" x14ac:dyDescent="0.25">
      <c r="A92" s="70" t="s">
        <v>1078</v>
      </c>
      <c r="B92" s="71"/>
      <c r="C92" s="71">
        <v>0.66297569999999995</v>
      </c>
      <c r="D92" s="71">
        <v>0.61391879999999999</v>
      </c>
      <c r="E92" s="32"/>
      <c r="F92" s="33"/>
    </row>
    <row r="93" spans="1:6" x14ac:dyDescent="0.25">
      <c r="A93" s="70" t="s">
        <v>1079</v>
      </c>
      <c r="B93" s="71"/>
      <c r="C93" s="71">
        <v>0.66214130000000004</v>
      </c>
      <c r="D93" s="71">
        <v>0.61314619999999997</v>
      </c>
      <c r="E93" s="32"/>
      <c r="F93" s="33"/>
    </row>
    <row r="94" spans="1:6" x14ac:dyDescent="0.25">
      <c r="A94" s="27"/>
      <c r="B94" s="54"/>
      <c r="C94" s="54"/>
      <c r="D94" s="54"/>
      <c r="E94" s="32"/>
      <c r="F94" s="33"/>
    </row>
    <row r="95" spans="1:6" x14ac:dyDescent="0.25">
      <c r="A95" s="27" t="s">
        <v>1036</v>
      </c>
      <c r="B95" s="53" t="s">
        <v>65</v>
      </c>
      <c r="C95" s="54"/>
      <c r="D95" s="54"/>
      <c r="E95" s="32"/>
      <c r="F95" s="33"/>
    </row>
    <row r="96" spans="1:6" ht="16.350000000000001" customHeight="1" x14ac:dyDescent="0.25">
      <c r="A96" s="22" t="s">
        <v>1037</v>
      </c>
      <c r="B96" s="53" t="s">
        <v>65</v>
      </c>
      <c r="C96" s="54"/>
      <c r="D96" s="54"/>
      <c r="E96" s="32"/>
      <c r="F96" s="33"/>
    </row>
    <row r="97" spans="1:6" x14ac:dyDescent="0.25">
      <c r="A97" s="22" t="s">
        <v>1038</v>
      </c>
      <c r="B97" s="53" t="s">
        <v>65</v>
      </c>
      <c r="C97" s="54"/>
      <c r="D97" s="54"/>
      <c r="E97" s="32"/>
      <c r="F97" s="33"/>
    </row>
    <row r="98" spans="1:6" x14ac:dyDescent="0.25">
      <c r="A98" s="27" t="s">
        <v>1039</v>
      </c>
      <c r="B98" s="56">
        <v>1.1186590000000001</v>
      </c>
      <c r="C98" s="54"/>
      <c r="D98" s="54"/>
      <c r="E98" s="32"/>
      <c r="F98" s="33"/>
    </row>
    <row r="99" spans="1:6" ht="30" x14ac:dyDescent="0.25">
      <c r="A99" s="22" t="s">
        <v>1106</v>
      </c>
      <c r="B99" s="53" t="s">
        <v>65</v>
      </c>
      <c r="C99" s="54"/>
      <c r="D99" s="54"/>
      <c r="E99" s="32"/>
      <c r="F99" s="33"/>
    </row>
    <row r="100" spans="1:6" ht="30.75" thickBot="1" x14ac:dyDescent="0.3">
      <c r="A100" s="21" t="s">
        <v>1107</v>
      </c>
      <c r="B100" s="69" t="s">
        <v>65</v>
      </c>
      <c r="C100" s="61"/>
      <c r="D100" s="61"/>
      <c r="E100" s="58"/>
      <c r="F100" s="59"/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5"/>
  <sheetViews>
    <sheetView showGridLines="0" workbookViewId="0">
      <pane ySplit="4" topLeftCell="A5" activePane="bottomLeft" state="frozen"/>
      <selection activeCell="H1" sqref="H1"/>
      <selection pane="bottomLeft" activeCell="A5" sqref="A5"/>
    </sheetView>
  </sheetViews>
  <sheetFormatPr defaultRowHeight="15" x14ac:dyDescent="0.25"/>
  <cols>
    <col min="1" max="1" width="73.85546875" customWidth="1"/>
    <col min="2" max="2" width="15.85546875" customWidth="1"/>
    <col min="3" max="3" width="26.85546875" customWidth="1"/>
    <col min="4" max="4" width="15.42578125" customWidth="1"/>
    <col min="5" max="5" width="16.5703125" customWidth="1"/>
    <col min="6" max="6" width="15.42578125" customWidth="1"/>
    <col min="12" max="12" width="66.42578125" bestFit="1" customWidth="1"/>
    <col min="13" max="13" width="10" bestFit="1" customWidth="1"/>
    <col min="14" max="14" width="9.85546875" bestFit="1" customWidth="1"/>
    <col min="15" max="15" width="14.42578125" bestFit="1" customWidth="1"/>
    <col min="16" max="16" width="11.5703125" bestFit="1" customWidth="1"/>
  </cols>
  <sheetData>
    <row r="1" spans="1:8" ht="36.75" customHeight="1" x14ac:dyDescent="0.25">
      <c r="A1" s="86" t="s">
        <v>18</v>
      </c>
      <c r="B1" s="87"/>
      <c r="C1" s="87"/>
      <c r="D1" s="87"/>
      <c r="E1" s="87"/>
      <c r="F1" s="88"/>
      <c r="H1" s="20" t="str">
        <f>HYPERLINK("[Portfolio Monthly 30062019.xlsx]Index!A1","Index")</f>
        <v>Index</v>
      </c>
    </row>
    <row r="2" spans="1:8" ht="19.5" customHeight="1" x14ac:dyDescent="0.25">
      <c r="A2" s="89" t="s">
        <v>19</v>
      </c>
      <c r="B2" s="90"/>
      <c r="C2" s="90"/>
      <c r="D2" s="90"/>
      <c r="E2" s="90"/>
      <c r="F2" s="91"/>
    </row>
    <row r="3" spans="1:8" x14ac:dyDescent="0.25">
      <c r="A3" s="23"/>
      <c r="B3" s="32"/>
      <c r="C3" s="32"/>
      <c r="D3" s="32"/>
      <c r="E3" s="32"/>
      <c r="F3" s="33"/>
    </row>
    <row r="4" spans="1:8" ht="48" customHeight="1" x14ac:dyDescent="0.25">
      <c r="A4" s="34" t="s">
        <v>0</v>
      </c>
      <c r="B4" s="35" t="s">
        <v>1</v>
      </c>
      <c r="C4" s="35" t="s">
        <v>5</v>
      </c>
      <c r="D4" s="36" t="s">
        <v>2</v>
      </c>
      <c r="E4" s="37" t="s">
        <v>4</v>
      </c>
      <c r="F4" s="38" t="s">
        <v>3</v>
      </c>
    </row>
    <row r="5" spans="1:8" x14ac:dyDescent="0.25">
      <c r="A5" s="39"/>
      <c r="B5" s="10"/>
      <c r="C5" s="10"/>
      <c r="D5" s="2"/>
      <c r="E5" s="3"/>
      <c r="F5" s="40"/>
    </row>
    <row r="6" spans="1:8" x14ac:dyDescent="0.25">
      <c r="A6" s="43" t="s">
        <v>64</v>
      </c>
      <c r="B6" s="11"/>
      <c r="C6" s="11"/>
      <c r="D6" s="4"/>
      <c r="E6" s="5"/>
      <c r="F6" s="42"/>
    </row>
    <row r="7" spans="1:8" x14ac:dyDescent="0.25">
      <c r="A7" s="43" t="s">
        <v>195</v>
      </c>
      <c r="B7" s="11"/>
      <c r="C7" s="11"/>
      <c r="D7" s="4"/>
      <c r="E7" s="5"/>
      <c r="F7" s="42"/>
    </row>
    <row r="8" spans="1:8" x14ac:dyDescent="0.25">
      <c r="A8" s="41" t="s">
        <v>196</v>
      </c>
      <c r="B8" s="11" t="s">
        <v>197</v>
      </c>
      <c r="C8" s="11" t="s">
        <v>198</v>
      </c>
      <c r="D8" s="4">
        <v>2306500</v>
      </c>
      <c r="E8" s="5">
        <v>28902.75</v>
      </c>
      <c r="F8" s="42">
        <v>8.4199999999999997E-2</v>
      </c>
    </row>
    <row r="9" spans="1:8" x14ac:dyDescent="0.25">
      <c r="A9" s="41" t="s">
        <v>199</v>
      </c>
      <c r="B9" s="11" t="s">
        <v>200</v>
      </c>
      <c r="C9" s="11" t="s">
        <v>201</v>
      </c>
      <c r="D9" s="4">
        <v>1198500</v>
      </c>
      <c r="E9" s="5">
        <v>26272.32</v>
      </c>
      <c r="F9" s="42">
        <v>7.6499999999999999E-2</v>
      </c>
    </row>
    <row r="10" spans="1:8" x14ac:dyDescent="0.25">
      <c r="A10" s="41" t="s">
        <v>202</v>
      </c>
      <c r="B10" s="11" t="s">
        <v>203</v>
      </c>
      <c r="C10" s="11" t="s">
        <v>204</v>
      </c>
      <c r="D10" s="4">
        <v>903500</v>
      </c>
      <c r="E10" s="5">
        <v>22079.279999999999</v>
      </c>
      <c r="F10" s="42">
        <v>6.4299999999999996E-2</v>
      </c>
    </row>
    <row r="11" spans="1:8" x14ac:dyDescent="0.25">
      <c r="A11" s="41" t="s">
        <v>205</v>
      </c>
      <c r="B11" s="11" t="s">
        <v>206</v>
      </c>
      <c r="C11" s="11" t="s">
        <v>207</v>
      </c>
      <c r="D11" s="4">
        <v>7423200</v>
      </c>
      <c r="E11" s="5">
        <v>20328.43</v>
      </c>
      <c r="F11" s="42">
        <v>5.9200000000000003E-2</v>
      </c>
    </row>
    <row r="12" spans="1:8" x14ac:dyDescent="0.25">
      <c r="A12" s="41" t="s">
        <v>208</v>
      </c>
      <c r="B12" s="11" t="s">
        <v>209</v>
      </c>
      <c r="C12" s="11" t="s">
        <v>210</v>
      </c>
      <c r="D12" s="4">
        <v>1061625</v>
      </c>
      <c r="E12" s="5">
        <v>16489.16</v>
      </c>
      <c r="F12" s="42">
        <v>4.8000000000000001E-2</v>
      </c>
    </row>
    <row r="13" spans="1:8" x14ac:dyDescent="0.25">
      <c r="A13" s="41" t="s">
        <v>211</v>
      </c>
      <c r="B13" s="11" t="s">
        <v>212</v>
      </c>
      <c r="C13" s="11" t="s">
        <v>213</v>
      </c>
      <c r="D13" s="4">
        <v>575000</v>
      </c>
      <c r="E13" s="5">
        <v>12806.4</v>
      </c>
      <c r="F13" s="42">
        <v>3.73E-2</v>
      </c>
    </row>
    <row r="14" spans="1:8" x14ac:dyDescent="0.25">
      <c r="A14" s="41" t="s">
        <v>214</v>
      </c>
      <c r="B14" s="11" t="s">
        <v>215</v>
      </c>
      <c r="C14" s="11" t="s">
        <v>216</v>
      </c>
      <c r="D14" s="4">
        <v>3098700</v>
      </c>
      <c r="E14" s="5">
        <v>12424.24</v>
      </c>
      <c r="F14" s="42">
        <v>3.6200000000000003E-2</v>
      </c>
    </row>
    <row r="15" spans="1:8" x14ac:dyDescent="0.25">
      <c r="A15" s="41" t="s">
        <v>217</v>
      </c>
      <c r="B15" s="11" t="s">
        <v>218</v>
      </c>
      <c r="C15" s="11" t="s">
        <v>207</v>
      </c>
      <c r="D15" s="4">
        <v>489000</v>
      </c>
      <c r="E15" s="5">
        <v>8741.36</v>
      </c>
      <c r="F15" s="42">
        <v>2.5499999999999998E-2</v>
      </c>
    </row>
    <row r="16" spans="1:8" x14ac:dyDescent="0.25">
      <c r="A16" s="41" t="s">
        <v>219</v>
      </c>
      <c r="B16" s="11" t="s">
        <v>220</v>
      </c>
      <c r="C16" s="11" t="s">
        <v>204</v>
      </c>
      <c r="D16" s="4">
        <v>1977000</v>
      </c>
      <c r="E16" s="5">
        <v>7141.91</v>
      </c>
      <c r="F16" s="42">
        <v>2.0799999999999999E-2</v>
      </c>
    </row>
    <row r="17" spans="1:6" x14ac:dyDescent="0.25">
      <c r="A17" s="41" t="s">
        <v>221</v>
      </c>
      <c r="B17" s="11" t="s">
        <v>222</v>
      </c>
      <c r="C17" s="11" t="s">
        <v>223</v>
      </c>
      <c r="D17" s="4">
        <v>1993527</v>
      </c>
      <c r="E17" s="5">
        <v>6910.56</v>
      </c>
      <c r="F17" s="42">
        <v>2.01E-2</v>
      </c>
    </row>
    <row r="18" spans="1:6" x14ac:dyDescent="0.25">
      <c r="A18" s="41" t="s">
        <v>224</v>
      </c>
      <c r="B18" s="11" t="s">
        <v>225</v>
      </c>
      <c r="C18" s="11" t="s">
        <v>226</v>
      </c>
      <c r="D18" s="4">
        <v>668250</v>
      </c>
      <c r="E18" s="5">
        <v>6108.47</v>
      </c>
      <c r="F18" s="42">
        <v>1.78E-2</v>
      </c>
    </row>
    <row r="19" spans="1:6" x14ac:dyDescent="0.25">
      <c r="A19" s="41" t="s">
        <v>227</v>
      </c>
      <c r="B19" s="11" t="s">
        <v>228</v>
      </c>
      <c r="C19" s="11" t="s">
        <v>229</v>
      </c>
      <c r="D19" s="4">
        <v>588600</v>
      </c>
      <c r="E19" s="5">
        <v>5517.83</v>
      </c>
      <c r="F19" s="42">
        <v>1.61E-2</v>
      </c>
    </row>
    <row r="20" spans="1:6" x14ac:dyDescent="0.25">
      <c r="A20" s="41" t="s">
        <v>230</v>
      </c>
      <c r="B20" s="11" t="s">
        <v>231</v>
      </c>
      <c r="C20" s="11" t="s">
        <v>232</v>
      </c>
      <c r="D20" s="4">
        <v>1738000</v>
      </c>
      <c r="E20" s="5">
        <v>4807.3100000000004</v>
      </c>
      <c r="F20" s="42">
        <v>1.4E-2</v>
      </c>
    </row>
    <row r="21" spans="1:6" x14ac:dyDescent="0.25">
      <c r="A21" s="41" t="s">
        <v>233</v>
      </c>
      <c r="B21" s="11" t="s">
        <v>234</v>
      </c>
      <c r="C21" s="11" t="s">
        <v>235</v>
      </c>
      <c r="D21" s="4">
        <v>2413600</v>
      </c>
      <c r="E21" s="5">
        <v>4550.84</v>
      </c>
      <c r="F21" s="42">
        <v>1.3299999999999999E-2</v>
      </c>
    </row>
    <row r="22" spans="1:6" x14ac:dyDescent="0.25">
      <c r="A22" s="41" t="s">
        <v>236</v>
      </c>
      <c r="B22" s="11" t="s">
        <v>237</v>
      </c>
      <c r="C22" s="11" t="s">
        <v>204</v>
      </c>
      <c r="D22" s="4">
        <v>530400</v>
      </c>
      <c r="E22" s="5">
        <v>4288.55</v>
      </c>
      <c r="F22" s="42">
        <v>1.2500000000000001E-2</v>
      </c>
    </row>
    <row r="23" spans="1:6" x14ac:dyDescent="0.25">
      <c r="A23" s="41" t="s">
        <v>238</v>
      </c>
      <c r="B23" s="11" t="s">
        <v>239</v>
      </c>
      <c r="C23" s="11" t="s">
        <v>240</v>
      </c>
      <c r="D23" s="4">
        <v>8240000</v>
      </c>
      <c r="E23" s="5">
        <v>4231.24</v>
      </c>
      <c r="F23" s="42">
        <v>1.23E-2</v>
      </c>
    </row>
    <row r="24" spans="1:6" x14ac:dyDescent="0.25">
      <c r="A24" s="41" t="s">
        <v>241</v>
      </c>
      <c r="B24" s="11" t="s">
        <v>242</v>
      </c>
      <c r="C24" s="11" t="s">
        <v>204</v>
      </c>
      <c r="D24" s="4">
        <v>4746000</v>
      </c>
      <c r="E24" s="5">
        <v>3775.44</v>
      </c>
      <c r="F24" s="42">
        <v>1.0999999999999999E-2</v>
      </c>
    </row>
    <row r="25" spans="1:6" x14ac:dyDescent="0.25">
      <c r="A25" s="41" t="s">
        <v>243</v>
      </c>
      <c r="B25" s="11" t="s">
        <v>244</v>
      </c>
      <c r="C25" s="11" t="s">
        <v>245</v>
      </c>
      <c r="D25" s="4">
        <v>2460000</v>
      </c>
      <c r="E25" s="5">
        <v>3702.3</v>
      </c>
      <c r="F25" s="42">
        <v>1.0800000000000001E-2</v>
      </c>
    </row>
    <row r="26" spans="1:6" x14ac:dyDescent="0.25">
      <c r="A26" s="41" t="s">
        <v>246</v>
      </c>
      <c r="B26" s="11" t="s">
        <v>247</v>
      </c>
      <c r="C26" s="11" t="s">
        <v>201</v>
      </c>
      <c r="D26" s="4">
        <v>95000</v>
      </c>
      <c r="E26" s="5">
        <v>3497.05</v>
      </c>
      <c r="F26" s="42">
        <v>1.0200000000000001E-2</v>
      </c>
    </row>
    <row r="27" spans="1:6" x14ac:dyDescent="0.25">
      <c r="A27" s="41" t="s">
        <v>248</v>
      </c>
      <c r="B27" s="11" t="s">
        <v>249</v>
      </c>
      <c r="C27" s="11" t="s">
        <v>216</v>
      </c>
      <c r="D27" s="4">
        <v>502000</v>
      </c>
      <c r="E27" s="5">
        <v>3052.41</v>
      </c>
      <c r="F27" s="42">
        <v>8.8999999999999999E-3</v>
      </c>
    </row>
    <row r="28" spans="1:6" x14ac:dyDescent="0.25">
      <c r="A28" s="41" t="s">
        <v>250</v>
      </c>
      <c r="B28" s="11" t="s">
        <v>251</v>
      </c>
      <c r="C28" s="11" t="s">
        <v>216</v>
      </c>
      <c r="D28" s="4">
        <v>114500</v>
      </c>
      <c r="E28" s="5">
        <v>2920.27</v>
      </c>
      <c r="F28" s="42">
        <v>8.5000000000000006E-3</v>
      </c>
    </row>
    <row r="29" spans="1:6" x14ac:dyDescent="0.25">
      <c r="A29" s="41" t="s">
        <v>252</v>
      </c>
      <c r="B29" s="11" t="s">
        <v>253</v>
      </c>
      <c r="C29" s="11" t="s">
        <v>254</v>
      </c>
      <c r="D29" s="4">
        <v>411000</v>
      </c>
      <c r="E29" s="5">
        <v>2693.49</v>
      </c>
      <c r="F29" s="42">
        <v>7.7999999999999996E-3</v>
      </c>
    </row>
    <row r="30" spans="1:6" x14ac:dyDescent="0.25">
      <c r="A30" s="41" t="s">
        <v>255</v>
      </c>
      <c r="B30" s="11" t="s">
        <v>256</v>
      </c>
      <c r="C30" s="11" t="s">
        <v>232</v>
      </c>
      <c r="D30" s="4">
        <v>5124000</v>
      </c>
      <c r="E30" s="5">
        <v>2600.4299999999998</v>
      </c>
      <c r="F30" s="42">
        <v>7.6E-3</v>
      </c>
    </row>
    <row r="31" spans="1:6" x14ac:dyDescent="0.25">
      <c r="A31" s="41" t="s">
        <v>257</v>
      </c>
      <c r="B31" s="11" t="s">
        <v>258</v>
      </c>
      <c r="C31" s="11" t="s">
        <v>207</v>
      </c>
      <c r="D31" s="4">
        <v>92200</v>
      </c>
      <c r="E31" s="5">
        <v>2529.69</v>
      </c>
      <c r="F31" s="42">
        <v>7.4000000000000003E-3</v>
      </c>
    </row>
    <row r="32" spans="1:6" x14ac:dyDescent="0.25">
      <c r="A32" s="41" t="s">
        <v>259</v>
      </c>
      <c r="B32" s="11" t="s">
        <v>260</v>
      </c>
      <c r="C32" s="11" t="s">
        <v>261</v>
      </c>
      <c r="D32" s="4">
        <v>4190</v>
      </c>
      <c r="E32" s="5">
        <v>2371.94</v>
      </c>
      <c r="F32" s="42">
        <v>6.8999999999999999E-3</v>
      </c>
    </row>
    <row r="33" spans="1:6" x14ac:dyDescent="0.25">
      <c r="A33" s="41" t="s">
        <v>262</v>
      </c>
      <c r="B33" s="11" t="s">
        <v>263</v>
      </c>
      <c r="C33" s="11" t="s">
        <v>264</v>
      </c>
      <c r="D33" s="4">
        <v>1302000</v>
      </c>
      <c r="E33" s="5">
        <v>2270.04</v>
      </c>
      <c r="F33" s="42">
        <v>6.6E-3</v>
      </c>
    </row>
    <row r="34" spans="1:6" x14ac:dyDescent="0.25">
      <c r="A34" s="41" t="s">
        <v>265</v>
      </c>
      <c r="B34" s="11" t="s">
        <v>266</v>
      </c>
      <c r="C34" s="11" t="s">
        <v>198</v>
      </c>
      <c r="D34" s="4">
        <v>547200</v>
      </c>
      <c r="E34" s="5">
        <v>2147.4899999999998</v>
      </c>
      <c r="F34" s="42">
        <v>6.3E-3</v>
      </c>
    </row>
    <row r="35" spans="1:6" x14ac:dyDescent="0.25">
      <c r="A35" s="41" t="s">
        <v>267</v>
      </c>
      <c r="B35" s="11" t="s">
        <v>268</v>
      </c>
      <c r="C35" s="11" t="s">
        <v>213</v>
      </c>
      <c r="D35" s="4">
        <v>196000</v>
      </c>
      <c r="E35" s="5">
        <v>2086.71</v>
      </c>
      <c r="F35" s="42">
        <v>6.1000000000000004E-3</v>
      </c>
    </row>
    <row r="36" spans="1:6" x14ac:dyDescent="0.25">
      <c r="A36" s="41" t="s">
        <v>269</v>
      </c>
      <c r="B36" s="11" t="s">
        <v>270</v>
      </c>
      <c r="C36" s="11" t="s">
        <v>201</v>
      </c>
      <c r="D36" s="4">
        <v>1452000</v>
      </c>
      <c r="E36" s="5">
        <v>2006.66</v>
      </c>
      <c r="F36" s="42">
        <v>5.7999999999999996E-3</v>
      </c>
    </row>
    <row r="37" spans="1:6" x14ac:dyDescent="0.25">
      <c r="A37" s="41" t="s">
        <v>271</v>
      </c>
      <c r="B37" s="11" t="s">
        <v>272</v>
      </c>
      <c r="C37" s="11" t="s">
        <v>226</v>
      </c>
      <c r="D37" s="4">
        <v>42800</v>
      </c>
      <c r="E37" s="5">
        <v>1949.9</v>
      </c>
      <c r="F37" s="42">
        <v>5.7000000000000002E-3</v>
      </c>
    </row>
    <row r="38" spans="1:6" x14ac:dyDescent="0.25">
      <c r="A38" s="41" t="s">
        <v>273</v>
      </c>
      <c r="B38" s="11" t="s">
        <v>274</v>
      </c>
      <c r="C38" s="11" t="s">
        <v>240</v>
      </c>
      <c r="D38" s="4">
        <v>2763000</v>
      </c>
      <c r="E38" s="5">
        <v>1906.47</v>
      </c>
      <c r="F38" s="42">
        <v>5.5999999999999999E-3</v>
      </c>
    </row>
    <row r="39" spans="1:6" x14ac:dyDescent="0.25">
      <c r="A39" s="41" t="s">
        <v>275</v>
      </c>
      <c r="B39" s="11" t="s">
        <v>276</v>
      </c>
      <c r="C39" s="11" t="s">
        <v>277</v>
      </c>
      <c r="D39" s="4">
        <v>2377500</v>
      </c>
      <c r="E39" s="5">
        <v>1739.14</v>
      </c>
      <c r="F39" s="42">
        <v>5.1000000000000004E-3</v>
      </c>
    </row>
    <row r="40" spans="1:6" x14ac:dyDescent="0.25">
      <c r="A40" s="41" t="s">
        <v>278</v>
      </c>
      <c r="B40" s="11" t="s">
        <v>279</v>
      </c>
      <c r="C40" s="11" t="s">
        <v>280</v>
      </c>
      <c r="D40" s="4">
        <v>1452000</v>
      </c>
      <c r="E40" s="5">
        <v>1640.03</v>
      </c>
      <c r="F40" s="42">
        <v>4.7999999999999996E-3</v>
      </c>
    </row>
    <row r="41" spans="1:6" x14ac:dyDescent="0.25">
      <c r="A41" s="41" t="s">
        <v>281</v>
      </c>
      <c r="B41" s="11" t="s">
        <v>282</v>
      </c>
      <c r="C41" s="11" t="s">
        <v>254</v>
      </c>
      <c r="D41" s="4">
        <v>233200</v>
      </c>
      <c r="E41" s="5">
        <v>1251</v>
      </c>
      <c r="F41" s="42">
        <v>3.5999999999999999E-3</v>
      </c>
    </row>
    <row r="42" spans="1:6" x14ac:dyDescent="0.25">
      <c r="A42" s="41" t="s">
        <v>283</v>
      </c>
      <c r="B42" s="11" t="s">
        <v>284</v>
      </c>
      <c r="C42" s="11" t="s">
        <v>254</v>
      </c>
      <c r="D42" s="4">
        <v>46800</v>
      </c>
      <c r="E42" s="5">
        <v>1208.1400000000001</v>
      </c>
      <c r="F42" s="42">
        <v>3.5000000000000001E-3</v>
      </c>
    </row>
    <row r="43" spans="1:6" x14ac:dyDescent="0.25">
      <c r="A43" s="41" t="s">
        <v>285</v>
      </c>
      <c r="B43" s="11" t="s">
        <v>286</v>
      </c>
      <c r="C43" s="11" t="s">
        <v>216</v>
      </c>
      <c r="D43" s="4">
        <v>444800</v>
      </c>
      <c r="E43" s="5">
        <v>1075.08</v>
      </c>
      <c r="F43" s="42">
        <v>3.0999999999999999E-3</v>
      </c>
    </row>
    <row r="44" spans="1:6" x14ac:dyDescent="0.25">
      <c r="A44" s="41" t="s">
        <v>287</v>
      </c>
      <c r="B44" s="11" t="s">
        <v>288</v>
      </c>
      <c r="C44" s="11" t="s">
        <v>204</v>
      </c>
      <c r="D44" s="4">
        <v>987000</v>
      </c>
      <c r="E44" s="5">
        <v>1069.9100000000001</v>
      </c>
      <c r="F44" s="42">
        <v>3.0999999999999999E-3</v>
      </c>
    </row>
    <row r="45" spans="1:6" x14ac:dyDescent="0.25">
      <c r="A45" s="41" t="s">
        <v>289</v>
      </c>
      <c r="B45" s="11" t="s">
        <v>290</v>
      </c>
      <c r="C45" s="11" t="s">
        <v>204</v>
      </c>
      <c r="D45" s="4">
        <v>74400</v>
      </c>
      <c r="E45" s="5">
        <v>1049.4100000000001</v>
      </c>
      <c r="F45" s="42">
        <v>3.0999999999999999E-3</v>
      </c>
    </row>
    <row r="46" spans="1:6" x14ac:dyDescent="0.25">
      <c r="A46" s="41" t="s">
        <v>291</v>
      </c>
      <c r="B46" s="11" t="s">
        <v>292</v>
      </c>
      <c r="C46" s="11" t="s">
        <v>198</v>
      </c>
      <c r="D46" s="4">
        <v>672000</v>
      </c>
      <c r="E46" s="5">
        <v>1047.6500000000001</v>
      </c>
      <c r="F46" s="42">
        <v>3.0999999999999999E-3</v>
      </c>
    </row>
    <row r="47" spans="1:6" x14ac:dyDescent="0.25">
      <c r="A47" s="41" t="s">
        <v>293</v>
      </c>
      <c r="B47" s="11" t="s">
        <v>294</v>
      </c>
      <c r="C47" s="11" t="s">
        <v>198</v>
      </c>
      <c r="D47" s="4">
        <v>291900</v>
      </c>
      <c r="E47" s="5">
        <v>846.66</v>
      </c>
      <c r="F47" s="42">
        <v>2.5000000000000001E-3</v>
      </c>
    </row>
    <row r="48" spans="1:6" x14ac:dyDescent="0.25">
      <c r="A48" s="41" t="s">
        <v>295</v>
      </c>
      <c r="B48" s="11" t="s">
        <v>296</v>
      </c>
      <c r="C48" s="11" t="s">
        <v>204</v>
      </c>
      <c r="D48" s="4">
        <v>648000</v>
      </c>
      <c r="E48" s="5">
        <v>787.97</v>
      </c>
      <c r="F48" s="42">
        <v>2.3E-3</v>
      </c>
    </row>
    <row r="49" spans="1:6" x14ac:dyDescent="0.25">
      <c r="A49" s="41" t="s">
        <v>297</v>
      </c>
      <c r="B49" s="11" t="s">
        <v>298</v>
      </c>
      <c r="C49" s="11" t="s">
        <v>299</v>
      </c>
      <c r="D49" s="4">
        <v>103200</v>
      </c>
      <c r="E49" s="5">
        <v>754.6</v>
      </c>
      <c r="F49" s="42">
        <v>2.2000000000000001E-3</v>
      </c>
    </row>
    <row r="50" spans="1:6" x14ac:dyDescent="0.25">
      <c r="A50" s="41" t="s">
        <v>300</v>
      </c>
      <c r="B50" s="11" t="s">
        <v>301</v>
      </c>
      <c r="C50" s="11" t="s">
        <v>207</v>
      </c>
      <c r="D50" s="4">
        <v>126250</v>
      </c>
      <c r="E50" s="5">
        <v>738.5</v>
      </c>
      <c r="F50" s="42">
        <v>2.2000000000000001E-3</v>
      </c>
    </row>
    <row r="51" spans="1:6" x14ac:dyDescent="0.25">
      <c r="A51" s="41" t="s">
        <v>302</v>
      </c>
      <c r="B51" s="11" t="s">
        <v>303</v>
      </c>
      <c r="C51" s="11" t="s">
        <v>207</v>
      </c>
      <c r="D51" s="4">
        <v>6150</v>
      </c>
      <c r="E51" s="5">
        <v>732.62</v>
      </c>
      <c r="F51" s="42">
        <v>2.0999999999999999E-3</v>
      </c>
    </row>
    <row r="52" spans="1:6" x14ac:dyDescent="0.25">
      <c r="A52" s="41" t="s">
        <v>304</v>
      </c>
      <c r="B52" s="11" t="s">
        <v>305</v>
      </c>
      <c r="C52" s="11" t="s">
        <v>254</v>
      </c>
      <c r="D52" s="4">
        <v>10725</v>
      </c>
      <c r="E52" s="5">
        <v>700.84</v>
      </c>
      <c r="F52" s="42">
        <v>2E-3</v>
      </c>
    </row>
    <row r="53" spans="1:6" x14ac:dyDescent="0.25">
      <c r="A53" s="41" t="s">
        <v>306</v>
      </c>
      <c r="B53" s="11" t="s">
        <v>307</v>
      </c>
      <c r="C53" s="11" t="s">
        <v>213</v>
      </c>
      <c r="D53" s="4">
        <v>97200</v>
      </c>
      <c r="E53" s="5">
        <v>686.82</v>
      </c>
      <c r="F53" s="42">
        <v>2E-3</v>
      </c>
    </row>
    <row r="54" spans="1:6" x14ac:dyDescent="0.25">
      <c r="A54" s="41" t="s">
        <v>308</v>
      </c>
      <c r="B54" s="11" t="s">
        <v>309</v>
      </c>
      <c r="C54" s="11" t="s">
        <v>201</v>
      </c>
      <c r="D54" s="4">
        <v>171250</v>
      </c>
      <c r="E54" s="5">
        <v>665.14</v>
      </c>
      <c r="F54" s="42">
        <v>1.9E-3</v>
      </c>
    </row>
    <row r="55" spans="1:6" x14ac:dyDescent="0.25">
      <c r="A55" s="41" t="s">
        <v>310</v>
      </c>
      <c r="B55" s="11" t="s">
        <v>311</v>
      </c>
      <c r="C55" s="11" t="s">
        <v>264</v>
      </c>
      <c r="D55" s="4">
        <v>304500</v>
      </c>
      <c r="E55" s="5">
        <v>630.47</v>
      </c>
      <c r="F55" s="42">
        <v>1.8E-3</v>
      </c>
    </row>
    <row r="56" spans="1:6" x14ac:dyDescent="0.25">
      <c r="A56" s="41" t="s">
        <v>312</v>
      </c>
      <c r="B56" s="11" t="s">
        <v>313</v>
      </c>
      <c r="C56" s="11" t="s">
        <v>232</v>
      </c>
      <c r="D56" s="4">
        <v>113527</v>
      </c>
      <c r="E56" s="5">
        <v>572.63</v>
      </c>
      <c r="F56" s="42">
        <v>1.6999999999999999E-3</v>
      </c>
    </row>
    <row r="57" spans="1:6" x14ac:dyDescent="0.25">
      <c r="A57" s="41" t="s">
        <v>314</v>
      </c>
      <c r="B57" s="11" t="s">
        <v>315</v>
      </c>
      <c r="C57" s="11" t="s">
        <v>204</v>
      </c>
      <c r="D57" s="4">
        <v>506000</v>
      </c>
      <c r="E57" s="5">
        <v>550.28</v>
      </c>
      <c r="F57" s="42">
        <v>1.6000000000000001E-3</v>
      </c>
    </row>
    <row r="58" spans="1:6" x14ac:dyDescent="0.25">
      <c r="A58" s="41" t="s">
        <v>316</v>
      </c>
      <c r="B58" s="11" t="s">
        <v>317</v>
      </c>
      <c r="C58" s="11" t="s">
        <v>254</v>
      </c>
      <c r="D58" s="4">
        <v>618000</v>
      </c>
      <c r="E58" s="5">
        <v>492.24</v>
      </c>
      <c r="F58" s="42">
        <v>1.4E-3</v>
      </c>
    </row>
    <row r="59" spans="1:6" x14ac:dyDescent="0.25">
      <c r="A59" s="41" t="s">
        <v>318</v>
      </c>
      <c r="B59" s="11" t="s">
        <v>319</v>
      </c>
      <c r="C59" s="11" t="s">
        <v>207</v>
      </c>
      <c r="D59" s="4">
        <v>132600</v>
      </c>
      <c r="E59" s="5">
        <v>491.35</v>
      </c>
      <c r="F59" s="42">
        <v>1.4E-3</v>
      </c>
    </row>
    <row r="60" spans="1:6" x14ac:dyDescent="0.25">
      <c r="A60" s="41" t="s">
        <v>320</v>
      </c>
      <c r="B60" s="11" t="s">
        <v>321</v>
      </c>
      <c r="C60" s="11" t="s">
        <v>322</v>
      </c>
      <c r="D60" s="4">
        <v>288750</v>
      </c>
      <c r="E60" s="5">
        <v>484.38</v>
      </c>
      <c r="F60" s="42">
        <v>1.4E-3</v>
      </c>
    </row>
    <row r="61" spans="1:6" x14ac:dyDescent="0.25">
      <c r="A61" s="41" t="s">
        <v>323</v>
      </c>
      <c r="B61" s="11" t="s">
        <v>324</v>
      </c>
      <c r="C61" s="11" t="s">
        <v>235</v>
      </c>
      <c r="D61" s="4">
        <v>807500</v>
      </c>
      <c r="E61" s="5">
        <v>481.27</v>
      </c>
      <c r="F61" s="42">
        <v>1.4E-3</v>
      </c>
    </row>
    <row r="62" spans="1:6" x14ac:dyDescent="0.25">
      <c r="A62" s="41" t="s">
        <v>325</v>
      </c>
      <c r="B62" s="11" t="s">
        <v>326</v>
      </c>
      <c r="C62" s="11" t="s">
        <v>261</v>
      </c>
      <c r="D62" s="4">
        <v>201600</v>
      </c>
      <c r="E62" s="5">
        <v>405.82</v>
      </c>
      <c r="F62" s="42">
        <v>1.1999999999999999E-3</v>
      </c>
    </row>
    <row r="63" spans="1:6" x14ac:dyDescent="0.25">
      <c r="A63" s="41" t="s">
        <v>327</v>
      </c>
      <c r="B63" s="11" t="s">
        <v>328</v>
      </c>
      <c r="C63" s="11" t="s">
        <v>254</v>
      </c>
      <c r="D63" s="4">
        <v>1925</v>
      </c>
      <c r="E63" s="5">
        <v>368.42</v>
      </c>
      <c r="F63" s="42">
        <v>1.1000000000000001E-3</v>
      </c>
    </row>
    <row r="64" spans="1:6" x14ac:dyDescent="0.25">
      <c r="A64" s="41" t="s">
        <v>329</v>
      </c>
      <c r="B64" s="11" t="s">
        <v>330</v>
      </c>
      <c r="C64" s="11" t="s">
        <v>201</v>
      </c>
      <c r="D64" s="4">
        <v>60000</v>
      </c>
      <c r="E64" s="5">
        <v>364.62</v>
      </c>
      <c r="F64" s="42">
        <v>1.1000000000000001E-3</v>
      </c>
    </row>
    <row r="65" spans="1:6" x14ac:dyDescent="0.25">
      <c r="A65" s="41" t="s">
        <v>331</v>
      </c>
      <c r="B65" s="11" t="s">
        <v>332</v>
      </c>
      <c r="C65" s="11" t="s">
        <v>204</v>
      </c>
      <c r="D65" s="4">
        <v>116000</v>
      </c>
      <c r="E65" s="5">
        <v>329.9</v>
      </c>
      <c r="F65" s="42">
        <v>1E-3</v>
      </c>
    </row>
    <row r="66" spans="1:6" x14ac:dyDescent="0.25">
      <c r="A66" s="41" t="s">
        <v>333</v>
      </c>
      <c r="B66" s="11" t="s">
        <v>334</v>
      </c>
      <c r="C66" s="11" t="s">
        <v>335</v>
      </c>
      <c r="D66" s="4">
        <v>19500</v>
      </c>
      <c r="E66" s="5">
        <v>260.27</v>
      </c>
      <c r="F66" s="42">
        <v>8.0000000000000004E-4</v>
      </c>
    </row>
    <row r="67" spans="1:6" x14ac:dyDescent="0.25">
      <c r="A67" s="41" t="s">
        <v>336</v>
      </c>
      <c r="B67" s="11" t="s">
        <v>337</v>
      </c>
      <c r="C67" s="11" t="s">
        <v>204</v>
      </c>
      <c r="D67" s="4">
        <v>57750</v>
      </c>
      <c r="E67" s="5">
        <v>252.43</v>
      </c>
      <c r="F67" s="42">
        <v>6.9999999999999999E-4</v>
      </c>
    </row>
    <row r="68" spans="1:6" x14ac:dyDescent="0.25">
      <c r="A68" s="41" t="s">
        <v>338</v>
      </c>
      <c r="B68" s="11" t="s">
        <v>339</v>
      </c>
      <c r="C68" s="11" t="s">
        <v>340</v>
      </c>
      <c r="D68" s="4">
        <v>47000</v>
      </c>
      <c r="E68" s="5">
        <v>237.3</v>
      </c>
      <c r="F68" s="42">
        <v>6.9999999999999999E-4</v>
      </c>
    </row>
    <row r="69" spans="1:6" x14ac:dyDescent="0.25">
      <c r="A69" s="41" t="s">
        <v>341</v>
      </c>
      <c r="B69" s="11" t="s">
        <v>342</v>
      </c>
      <c r="C69" s="11" t="s">
        <v>210</v>
      </c>
      <c r="D69" s="4">
        <v>1440000</v>
      </c>
      <c r="E69" s="5">
        <v>214.56</v>
      </c>
      <c r="F69" s="42">
        <v>5.9999999999999995E-4</v>
      </c>
    </row>
    <row r="70" spans="1:6" x14ac:dyDescent="0.25">
      <c r="A70" s="41" t="s">
        <v>343</v>
      </c>
      <c r="B70" s="11" t="s">
        <v>344</v>
      </c>
      <c r="C70" s="11" t="s">
        <v>201</v>
      </c>
      <c r="D70" s="4">
        <v>16800</v>
      </c>
      <c r="E70" s="5">
        <v>181.52</v>
      </c>
      <c r="F70" s="42">
        <v>5.0000000000000001E-4</v>
      </c>
    </row>
    <row r="71" spans="1:6" x14ac:dyDescent="0.25">
      <c r="A71" s="41" t="s">
        <v>345</v>
      </c>
      <c r="B71" s="11" t="s">
        <v>346</v>
      </c>
      <c r="C71" s="11" t="s">
        <v>201</v>
      </c>
      <c r="D71" s="4">
        <v>1500</v>
      </c>
      <c r="E71" s="5">
        <v>127.87</v>
      </c>
      <c r="F71" s="42">
        <v>4.0000000000000002E-4</v>
      </c>
    </row>
    <row r="72" spans="1:6" x14ac:dyDescent="0.25">
      <c r="A72" s="41" t="s">
        <v>347</v>
      </c>
      <c r="B72" s="11" t="s">
        <v>348</v>
      </c>
      <c r="C72" s="11" t="s">
        <v>349</v>
      </c>
      <c r="D72" s="4">
        <v>7800</v>
      </c>
      <c r="E72" s="5">
        <v>121.52</v>
      </c>
      <c r="F72" s="42">
        <v>4.0000000000000002E-4</v>
      </c>
    </row>
    <row r="73" spans="1:6" x14ac:dyDescent="0.25">
      <c r="A73" s="41" t="s">
        <v>350</v>
      </c>
      <c r="B73" s="11" t="s">
        <v>351</v>
      </c>
      <c r="C73" s="11" t="s">
        <v>232</v>
      </c>
      <c r="D73" s="4">
        <v>83200</v>
      </c>
      <c r="E73" s="5">
        <v>118.19</v>
      </c>
      <c r="F73" s="42">
        <v>2.9999999999999997E-4</v>
      </c>
    </row>
    <row r="74" spans="1:6" x14ac:dyDescent="0.25">
      <c r="A74" s="41" t="s">
        <v>352</v>
      </c>
      <c r="B74" s="11" t="s">
        <v>353</v>
      </c>
      <c r="C74" s="11" t="s">
        <v>216</v>
      </c>
      <c r="D74" s="4">
        <v>14000</v>
      </c>
      <c r="E74" s="5">
        <v>77.48</v>
      </c>
      <c r="F74" s="42">
        <v>2.0000000000000001E-4</v>
      </c>
    </row>
    <row r="75" spans="1:6" x14ac:dyDescent="0.25">
      <c r="A75" s="41" t="s">
        <v>354</v>
      </c>
      <c r="B75" s="11" t="s">
        <v>355</v>
      </c>
      <c r="C75" s="11" t="s">
        <v>213</v>
      </c>
      <c r="D75" s="4">
        <v>7200</v>
      </c>
      <c r="E75" s="5">
        <v>63.71</v>
      </c>
      <c r="F75" s="42">
        <v>2.0000000000000001E-4</v>
      </c>
    </row>
    <row r="76" spans="1:6" x14ac:dyDescent="0.25">
      <c r="A76" s="41" t="s">
        <v>356</v>
      </c>
      <c r="B76" s="11" t="s">
        <v>357</v>
      </c>
      <c r="C76" s="11" t="s">
        <v>340</v>
      </c>
      <c r="D76" s="4">
        <v>140000</v>
      </c>
      <c r="E76" s="5">
        <v>37.869999999999997</v>
      </c>
      <c r="F76" s="42">
        <v>1E-4</v>
      </c>
    </row>
    <row r="77" spans="1:6" x14ac:dyDescent="0.25">
      <c r="A77" s="41" t="s">
        <v>358</v>
      </c>
      <c r="B77" s="11" t="s">
        <v>359</v>
      </c>
      <c r="C77" s="11" t="s">
        <v>223</v>
      </c>
      <c r="D77" s="4">
        <v>140000</v>
      </c>
      <c r="E77" s="5">
        <v>17.010000000000002</v>
      </c>
      <c r="F77" s="42">
        <v>0</v>
      </c>
    </row>
    <row r="78" spans="1:6" x14ac:dyDescent="0.25">
      <c r="A78" s="43" t="s">
        <v>100</v>
      </c>
      <c r="B78" s="12"/>
      <c r="C78" s="12"/>
      <c r="D78" s="6"/>
      <c r="E78" s="14">
        <v>253985.56</v>
      </c>
      <c r="F78" s="45">
        <v>0.7399</v>
      </c>
    </row>
    <row r="79" spans="1:6" x14ac:dyDescent="0.25">
      <c r="A79" s="43" t="s">
        <v>360</v>
      </c>
      <c r="B79" s="11"/>
      <c r="C79" s="11"/>
      <c r="D79" s="4"/>
      <c r="E79" s="5"/>
      <c r="F79" s="42"/>
    </row>
    <row r="80" spans="1:6" x14ac:dyDescent="0.25">
      <c r="A80" s="43" t="s">
        <v>100</v>
      </c>
      <c r="B80" s="11"/>
      <c r="C80" s="11"/>
      <c r="D80" s="4"/>
      <c r="E80" s="15" t="s">
        <v>65</v>
      </c>
      <c r="F80" s="62" t="s">
        <v>65</v>
      </c>
    </row>
    <row r="81" spans="1:6" x14ac:dyDescent="0.25">
      <c r="A81" s="46" t="s">
        <v>109</v>
      </c>
      <c r="B81" s="47"/>
      <c r="C81" s="47"/>
      <c r="D81" s="48"/>
      <c r="E81" s="9">
        <v>253985.56</v>
      </c>
      <c r="F81" s="51">
        <v>0.7399</v>
      </c>
    </row>
    <row r="82" spans="1:6" x14ac:dyDescent="0.25">
      <c r="A82" s="41"/>
      <c r="B82" s="11"/>
      <c r="C82" s="11"/>
      <c r="D82" s="4"/>
      <c r="E82" s="5"/>
      <c r="F82" s="42"/>
    </row>
    <row r="83" spans="1:6" x14ac:dyDescent="0.25">
      <c r="A83" s="43" t="s">
        <v>361</v>
      </c>
      <c r="B83" s="11"/>
      <c r="C83" s="11"/>
      <c r="D83" s="4"/>
      <c r="E83" s="5"/>
      <c r="F83" s="42"/>
    </row>
    <row r="84" spans="1:6" x14ac:dyDescent="0.25">
      <c r="A84" s="43" t="s">
        <v>362</v>
      </c>
      <c r="B84" s="11"/>
      <c r="C84" s="11"/>
      <c r="D84" s="4"/>
      <c r="E84" s="5"/>
      <c r="F84" s="42"/>
    </row>
    <row r="85" spans="1:6" x14ac:dyDescent="0.25">
      <c r="A85" s="41" t="s">
        <v>363</v>
      </c>
      <c r="B85" s="11"/>
      <c r="C85" s="11" t="s">
        <v>223</v>
      </c>
      <c r="D85" s="16">
        <v>-140000</v>
      </c>
      <c r="E85" s="17">
        <v>-17.079999999999998</v>
      </c>
      <c r="F85" s="49">
        <v>-4.8999999999999998E-5</v>
      </c>
    </row>
    <row r="86" spans="1:6" x14ac:dyDescent="0.25">
      <c r="A86" s="41" t="s">
        <v>364</v>
      </c>
      <c r="B86" s="11"/>
      <c r="C86" s="11" t="s">
        <v>340</v>
      </c>
      <c r="D86" s="16">
        <v>-140000</v>
      </c>
      <c r="E86" s="17">
        <v>-38.08</v>
      </c>
      <c r="F86" s="49">
        <v>-1.1E-4</v>
      </c>
    </row>
    <row r="87" spans="1:6" x14ac:dyDescent="0.25">
      <c r="A87" s="41" t="s">
        <v>365</v>
      </c>
      <c r="B87" s="11"/>
      <c r="C87" s="11" t="s">
        <v>213</v>
      </c>
      <c r="D87" s="16">
        <v>-7200</v>
      </c>
      <c r="E87" s="17">
        <v>-62.98</v>
      </c>
      <c r="F87" s="49">
        <v>-1.83E-4</v>
      </c>
    </row>
    <row r="88" spans="1:6" x14ac:dyDescent="0.25">
      <c r="A88" s="41" t="s">
        <v>366</v>
      </c>
      <c r="B88" s="11"/>
      <c r="C88" s="11" t="s">
        <v>216</v>
      </c>
      <c r="D88" s="16">
        <v>-14000</v>
      </c>
      <c r="E88" s="17">
        <v>-77.83</v>
      </c>
      <c r="F88" s="49">
        <v>-2.2599999999999999E-4</v>
      </c>
    </row>
    <row r="89" spans="1:6" x14ac:dyDescent="0.25">
      <c r="A89" s="41" t="s">
        <v>367</v>
      </c>
      <c r="B89" s="11"/>
      <c r="C89" s="11" t="s">
        <v>232</v>
      </c>
      <c r="D89" s="16">
        <v>-83200</v>
      </c>
      <c r="E89" s="17">
        <v>-119.06</v>
      </c>
      <c r="F89" s="49">
        <v>-3.4600000000000001E-4</v>
      </c>
    </row>
    <row r="90" spans="1:6" x14ac:dyDescent="0.25">
      <c r="A90" s="41" t="s">
        <v>368</v>
      </c>
      <c r="B90" s="11"/>
      <c r="C90" s="11" t="s">
        <v>349</v>
      </c>
      <c r="D90" s="16">
        <v>-7800</v>
      </c>
      <c r="E90" s="17">
        <v>-122.37</v>
      </c>
      <c r="F90" s="49">
        <v>-3.5599999999999998E-4</v>
      </c>
    </row>
    <row r="91" spans="1:6" x14ac:dyDescent="0.25">
      <c r="A91" s="41" t="s">
        <v>369</v>
      </c>
      <c r="B91" s="11"/>
      <c r="C91" s="11" t="s">
        <v>201</v>
      </c>
      <c r="D91" s="16">
        <v>-1500</v>
      </c>
      <c r="E91" s="17">
        <v>-128.65</v>
      </c>
      <c r="F91" s="49">
        <v>-3.7399999999999998E-4</v>
      </c>
    </row>
    <row r="92" spans="1:6" x14ac:dyDescent="0.25">
      <c r="A92" s="41" t="s">
        <v>370</v>
      </c>
      <c r="B92" s="11"/>
      <c r="C92" s="11" t="s">
        <v>201</v>
      </c>
      <c r="D92" s="16">
        <v>-16800</v>
      </c>
      <c r="E92" s="17">
        <v>-182.71</v>
      </c>
      <c r="F92" s="49">
        <v>-5.3200000000000003E-4</v>
      </c>
    </row>
    <row r="93" spans="1:6" x14ac:dyDescent="0.25">
      <c r="A93" s="41" t="s">
        <v>371</v>
      </c>
      <c r="B93" s="11"/>
      <c r="C93" s="11" t="s">
        <v>210</v>
      </c>
      <c r="D93" s="16">
        <v>-1440000</v>
      </c>
      <c r="E93" s="17">
        <v>-216</v>
      </c>
      <c r="F93" s="49">
        <v>-6.29E-4</v>
      </c>
    </row>
    <row r="94" spans="1:6" x14ac:dyDescent="0.25">
      <c r="A94" s="41" t="s">
        <v>372</v>
      </c>
      <c r="B94" s="11"/>
      <c r="C94" s="11" t="s">
        <v>340</v>
      </c>
      <c r="D94" s="16">
        <v>-47000</v>
      </c>
      <c r="E94" s="17">
        <v>-238.78</v>
      </c>
      <c r="F94" s="49">
        <v>-6.9499999999999998E-4</v>
      </c>
    </row>
    <row r="95" spans="1:6" x14ac:dyDescent="0.25">
      <c r="A95" s="41" t="s">
        <v>373</v>
      </c>
      <c r="B95" s="11"/>
      <c r="C95" s="11" t="s">
        <v>204</v>
      </c>
      <c r="D95" s="16">
        <v>-57750</v>
      </c>
      <c r="E95" s="17">
        <v>-253.52</v>
      </c>
      <c r="F95" s="49">
        <v>-7.3800000000000005E-4</v>
      </c>
    </row>
    <row r="96" spans="1:6" x14ac:dyDescent="0.25">
      <c r="A96" s="41" t="s">
        <v>374</v>
      </c>
      <c r="B96" s="11"/>
      <c r="C96" s="11" t="s">
        <v>335</v>
      </c>
      <c r="D96" s="16">
        <v>-19500</v>
      </c>
      <c r="E96" s="17">
        <v>-261.22000000000003</v>
      </c>
      <c r="F96" s="49">
        <v>-7.6000000000000004E-4</v>
      </c>
    </row>
    <row r="97" spans="1:6" x14ac:dyDescent="0.25">
      <c r="A97" s="41" t="s">
        <v>375</v>
      </c>
      <c r="B97" s="11"/>
      <c r="C97" s="11" t="s">
        <v>204</v>
      </c>
      <c r="D97" s="16">
        <v>-116000</v>
      </c>
      <c r="E97" s="17">
        <v>-332.46</v>
      </c>
      <c r="F97" s="49">
        <v>-9.68E-4</v>
      </c>
    </row>
    <row r="98" spans="1:6" x14ac:dyDescent="0.25">
      <c r="A98" s="41" t="s">
        <v>376</v>
      </c>
      <c r="B98" s="11"/>
      <c r="C98" s="11" t="s">
        <v>201</v>
      </c>
      <c r="D98" s="16">
        <v>-60000</v>
      </c>
      <c r="E98" s="17">
        <v>-366.63</v>
      </c>
      <c r="F98" s="49">
        <v>-1.067E-3</v>
      </c>
    </row>
    <row r="99" spans="1:6" x14ac:dyDescent="0.25">
      <c r="A99" s="41" t="s">
        <v>377</v>
      </c>
      <c r="B99" s="11"/>
      <c r="C99" s="11" t="s">
        <v>254</v>
      </c>
      <c r="D99" s="16">
        <v>-1925</v>
      </c>
      <c r="E99" s="17">
        <v>-368.06</v>
      </c>
      <c r="F99" s="49">
        <v>-1.072E-3</v>
      </c>
    </row>
    <row r="100" spans="1:6" x14ac:dyDescent="0.25">
      <c r="A100" s="41" t="s">
        <v>378</v>
      </c>
      <c r="B100" s="11"/>
      <c r="C100" s="11" t="s">
        <v>261</v>
      </c>
      <c r="D100" s="16">
        <v>-201600</v>
      </c>
      <c r="E100" s="17">
        <v>-407.03</v>
      </c>
      <c r="F100" s="49">
        <v>-1.1850000000000001E-3</v>
      </c>
    </row>
    <row r="101" spans="1:6" x14ac:dyDescent="0.25">
      <c r="A101" s="41" t="s">
        <v>379</v>
      </c>
      <c r="B101" s="11"/>
      <c r="C101" s="11" t="s">
        <v>235</v>
      </c>
      <c r="D101" s="16">
        <v>-807500</v>
      </c>
      <c r="E101" s="17">
        <v>-483.69</v>
      </c>
      <c r="F101" s="49">
        <v>-1.408E-3</v>
      </c>
    </row>
    <row r="102" spans="1:6" x14ac:dyDescent="0.25">
      <c r="A102" s="41" t="s">
        <v>380</v>
      </c>
      <c r="B102" s="11"/>
      <c r="C102" s="11" t="s">
        <v>322</v>
      </c>
      <c r="D102" s="16">
        <v>-288750</v>
      </c>
      <c r="E102" s="17">
        <v>-487.7</v>
      </c>
      <c r="F102" s="49">
        <v>-1.42E-3</v>
      </c>
    </row>
    <row r="103" spans="1:6" x14ac:dyDescent="0.25">
      <c r="A103" s="41" t="s">
        <v>381</v>
      </c>
      <c r="B103" s="11"/>
      <c r="C103" s="11" t="s">
        <v>207</v>
      </c>
      <c r="D103" s="16">
        <v>-132600</v>
      </c>
      <c r="E103" s="17">
        <v>-494.6</v>
      </c>
      <c r="F103" s="49">
        <v>-1.4400000000000001E-3</v>
      </c>
    </row>
    <row r="104" spans="1:6" x14ac:dyDescent="0.25">
      <c r="A104" s="41" t="s">
        <v>382</v>
      </c>
      <c r="B104" s="11"/>
      <c r="C104" s="11" t="s">
        <v>254</v>
      </c>
      <c r="D104" s="16">
        <v>-618000</v>
      </c>
      <c r="E104" s="17">
        <v>-495.33</v>
      </c>
      <c r="F104" s="49">
        <v>-1.4419999999999999E-3</v>
      </c>
    </row>
    <row r="105" spans="1:6" x14ac:dyDescent="0.25">
      <c r="A105" s="41" t="s">
        <v>383</v>
      </c>
      <c r="B105" s="11"/>
      <c r="C105" s="11" t="s">
        <v>204</v>
      </c>
      <c r="D105" s="16">
        <v>-506000</v>
      </c>
      <c r="E105" s="17">
        <v>-552.54999999999995</v>
      </c>
      <c r="F105" s="49">
        <v>-1.609E-3</v>
      </c>
    </row>
    <row r="106" spans="1:6" x14ac:dyDescent="0.25">
      <c r="A106" s="41" t="s">
        <v>384</v>
      </c>
      <c r="B106" s="11"/>
      <c r="C106" s="11" t="s">
        <v>232</v>
      </c>
      <c r="D106" s="16">
        <v>-113527</v>
      </c>
      <c r="E106" s="17">
        <v>-561.9</v>
      </c>
      <c r="F106" s="49">
        <v>-1.6360000000000001E-3</v>
      </c>
    </row>
    <row r="107" spans="1:6" x14ac:dyDescent="0.25">
      <c r="A107" s="41" t="s">
        <v>385</v>
      </c>
      <c r="B107" s="11"/>
      <c r="C107" s="11" t="s">
        <v>210</v>
      </c>
      <c r="D107" s="16">
        <v>-37500</v>
      </c>
      <c r="E107" s="17">
        <v>-583.35</v>
      </c>
      <c r="F107" s="49">
        <v>-1.699E-3</v>
      </c>
    </row>
    <row r="108" spans="1:6" x14ac:dyDescent="0.25">
      <c r="A108" s="41" t="s">
        <v>386</v>
      </c>
      <c r="B108" s="11"/>
      <c r="C108" s="11" t="s">
        <v>264</v>
      </c>
      <c r="D108" s="16">
        <v>-304500</v>
      </c>
      <c r="E108" s="17">
        <v>-633.36</v>
      </c>
      <c r="F108" s="49">
        <v>-1.8439999999999999E-3</v>
      </c>
    </row>
    <row r="109" spans="1:6" x14ac:dyDescent="0.25">
      <c r="A109" s="41" t="s">
        <v>387</v>
      </c>
      <c r="B109" s="11"/>
      <c r="C109" s="11" t="s">
        <v>201</v>
      </c>
      <c r="D109" s="16">
        <v>-171250</v>
      </c>
      <c r="E109" s="17">
        <v>-657.51</v>
      </c>
      <c r="F109" s="49">
        <v>-1.915E-3</v>
      </c>
    </row>
    <row r="110" spans="1:6" x14ac:dyDescent="0.25">
      <c r="A110" s="41" t="s">
        <v>388</v>
      </c>
      <c r="B110" s="11"/>
      <c r="C110" s="11" t="s">
        <v>213</v>
      </c>
      <c r="D110" s="16">
        <v>-97200</v>
      </c>
      <c r="E110" s="17">
        <v>-676.9</v>
      </c>
      <c r="F110" s="49">
        <v>-1.9710000000000001E-3</v>
      </c>
    </row>
    <row r="111" spans="1:6" x14ac:dyDescent="0.25">
      <c r="A111" s="41" t="s">
        <v>389</v>
      </c>
      <c r="B111" s="11"/>
      <c r="C111" s="11" t="s">
        <v>254</v>
      </c>
      <c r="D111" s="16">
        <v>-10725</v>
      </c>
      <c r="E111" s="17">
        <v>-704.42</v>
      </c>
      <c r="F111" s="49">
        <v>-2.0509999999999999E-3</v>
      </c>
    </row>
    <row r="112" spans="1:6" x14ac:dyDescent="0.25">
      <c r="A112" s="41" t="s">
        <v>390</v>
      </c>
      <c r="B112" s="11"/>
      <c r="C112" s="11" t="s">
        <v>207</v>
      </c>
      <c r="D112" s="16">
        <v>-6150</v>
      </c>
      <c r="E112" s="17">
        <v>-735.45</v>
      </c>
      <c r="F112" s="49">
        <v>-2.1419999999999998E-3</v>
      </c>
    </row>
    <row r="113" spans="1:6" x14ac:dyDescent="0.25">
      <c r="A113" s="41" t="s">
        <v>391</v>
      </c>
      <c r="B113" s="11"/>
      <c r="C113" s="11" t="s">
        <v>207</v>
      </c>
      <c r="D113" s="16">
        <v>-126250</v>
      </c>
      <c r="E113" s="17">
        <v>-741.21</v>
      </c>
      <c r="F113" s="49">
        <v>-2.1580000000000002E-3</v>
      </c>
    </row>
    <row r="114" spans="1:6" x14ac:dyDescent="0.25">
      <c r="A114" s="41" t="s">
        <v>392</v>
      </c>
      <c r="B114" s="11"/>
      <c r="C114" s="11" t="s">
        <v>299</v>
      </c>
      <c r="D114" s="16">
        <v>-103200</v>
      </c>
      <c r="E114" s="17">
        <v>-757.59</v>
      </c>
      <c r="F114" s="49">
        <v>-2.2060000000000001E-3</v>
      </c>
    </row>
    <row r="115" spans="1:6" x14ac:dyDescent="0.25">
      <c r="A115" s="41" t="s">
        <v>393</v>
      </c>
      <c r="B115" s="11"/>
      <c r="C115" s="11" t="s">
        <v>204</v>
      </c>
      <c r="D115" s="16">
        <v>-648000</v>
      </c>
      <c r="E115" s="17">
        <v>-793.15</v>
      </c>
      <c r="F115" s="49">
        <v>-2.31E-3</v>
      </c>
    </row>
    <row r="116" spans="1:6" x14ac:dyDescent="0.25">
      <c r="A116" s="41" t="s">
        <v>394</v>
      </c>
      <c r="B116" s="11"/>
      <c r="C116" s="11" t="s">
        <v>198</v>
      </c>
      <c r="D116" s="16">
        <v>-291900</v>
      </c>
      <c r="E116" s="17">
        <v>-851.47</v>
      </c>
      <c r="F116" s="49">
        <v>-2.48E-3</v>
      </c>
    </row>
    <row r="117" spans="1:6" x14ac:dyDescent="0.25">
      <c r="A117" s="41" t="s">
        <v>395</v>
      </c>
      <c r="B117" s="11"/>
      <c r="C117" s="11" t="s">
        <v>204</v>
      </c>
      <c r="D117" s="16">
        <v>-74400</v>
      </c>
      <c r="E117" s="17">
        <v>-1049.75</v>
      </c>
      <c r="F117" s="49">
        <v>-3.0569999999999998E-3</v>
      </c>
    </row>
    <row r="118" spans="1:6" x14ac:dyDescent="0.25">
      <c r="A118" s="41" t="s">
        <v>396</v>
      </c>
      <c r="B118" s="11"/>
      <c r="C118" s="11" t="s">
        <v>198</v>
      </c>
      <c r="D118" s="16">
        <v>-672000</v>
      </c>
      <c r="E118" s="17">
        <v>-1053.7</v>
      </c>
      <c r="F118" s="49">
        <v>-3.0690000000000001E-3</v>
      </c>
    </row>
    <row r="119" spans="1:6" x14ac:dyDescent="0.25">
      <c r="A119" s="41" t="s">
        <v>397</v>
      </c>
      <c r="B119" s="11"/>
      <c r="C119" s="11" t="s">
        <v>204</v>
      </c>
      <c r="D119" s="16">
        <v>-987000</v>
      </c>
      <c r="E119" s="17">
        <v>-1059.05</v>
      </c>
      <c r="F119" s="49">
        <v>-3.0839999999999999E-3</v>
      </c>
    </row>
    <row r="120" spans="1:6" x14ac:dyDescent="0.25">
      <c r="A120" s="41" t="s">
        <v>398</v>
      </c>
      <c r="B120" s="11"/>
      <c r="C120" s="11" t="s">
        <v>216</v>
      </c>
      <c r="D120" s="16">
        <v>-444800</v>
      </c>
      <c r="E120" s="17">
        <v>-1063.96</v>
      </c>
      <c r="F120" s="49">
        <v>-3.0990000000000002E-3</v>
      </c>
    </row>
    <row r="121" spans="1:6" x14ac:dyDescent="0.25">
      <c r="A121" s="41" t="s">
        <v>399</v>
      </c>
      <c r="B121" s="11"/>
      <c r="C121" s="11" t="s">
        <v>254</v>
      </c>
      <c r="D121" s="16">
        <v>-46800</v>
      </c>
      <c r="E121" s="17">
        <v>-1200.6099999999999</v>
      </c>
      <c r="F121" s="49">
        <v>-3.4970000000000001E-3</v>
      </c>
    </row>
    <row r="122" spans="1:6" x14ac:dyDescent="0.25">
      <c r="A122" s="41" t="s">
        <v>400</v>
      </c>
      <c r="B122" s="11"/>
      <c r="C122" s="11" t="s">
        <v>254</v>
      </c>
      <c r="D122" s="16">
        <v>-233200</v>
      </c>
      <c r="E122" s="17">
        <v>-1249.95</v>
      </c>
      <c r="F122" s="49">
        <v>-3.64E-3</v>
      </c>
    </row>
    <row r="123" spans="1:6" x14ac:dyDescent="0.25">
      <c r="A123" s="41" t="s">
        <v>401</v>
      </c>
      <c r="B123" s="11"/>
      <c r="C123" s="11" t="s">
        <v>280</v>
      </c>
      <c r="D123" s="16">
        <v>-1452000</v>
      </c>
      <c r="E123" s="17">
        <v>-1651.65</v>
      </c>
      <c r="F123" s="49">
        <v>-4.81E-3</v>
      </c>
    </row>
    <row r="124" spans="1:6" x14ac:dyDescent="0.25">
      <c r="A124" s="41" t="s">
        <v>402</v>
      </c>
      <c r="B124" s="11"/>
      <c r="C124" s="11" t="s">
        <v>277</v>
      </c>
      <c r="D124" s="16">
        <v>-2377500</v>
      </c>
      <c r="E124" s="17">
        <v>-1743.9</v>
      </c>
      <c r="F124" s="49">
        <v>-5.0790000000000002E-3</v>
      </c>
    </row>
    <row r="125" spans="1:6" x14ac:dyDescent="0.25">
      <c r="A125" s="41" t="s">
        <v>403</v>
      </c>
      <c r="B125" s="11"/>
      <c r="C125" s="11" t="s">
        <v>240</v>
      </c>
      <c r="D125" s="16">
        <v>-2763000</v>
      </c>
      <c r="E125" s="17">
        <v>-1921.67</v>
      </c>
      <c r="F125" s="49">
        <v>-5.5970000000000004E-3</v>
      </c>
    </row>
    <row r="126" spans="1:6" x14ac:dyDescent="0.25">
      <c r="A126" s="41" t="s">
        <v>404</v>
      </c>
      <c r="B126" s="11"/>
      <c r="C126" s="11" t="s">
        <v>226</v>
      </c>
      <c r="D126" s="16">
        <v>-42800</v>
      </c>
      <c r="E126" s="17">
        <v>-1954.27</v>
      </c>
      <c r="F126" s="49">
        <v>-5.692E-3</v>
      </c>
    </row>
    <row r="127" spans="1:6" x14ac:dyDescent="0.25">
      <c r="A127" s="41" t="s">
        <v>405</v>
      </c>
      <c r="B127" s="11"/>
      <c r="C127" s="11" t="s">
        <v>201</v>
      </c>
      <c r="D127" s="16">
        <v>-1452000</v>
      </c>
      <c r="E127" s="17">
        <v>-2022.64</v>
      </c>
      <c r="F127" s="49">
        <v>-5.8910000000000004E-3</v>
      </c>
    </row>
    <row r="128" spans="1:6" x14ac:dyDescent="0.25">
      <c r="A128" s="41" t="s">
        <v>406</v>
      </c>
      <c r="B128" s="11"/>
      <c r="C128" s="11" t="s">
        <v>213</v>
      </c>
      <c r="D128" s="16">
        <v>-196000</v>
      </c>
      <c r="E128" s="17">
        <v>-2097.3000000000002</v>
      </c>
      <c r="F128" s="49">
        <v>-6.1079999999999997E-3</v>
      </c>
    </row>
    <row r="129" spans="1:6" x14ac:dyDescent="0.25">
      <c r="A129" s="41" t="s">
        <v>407</v>
      </c>
      <c r="B129" s="11"/>
      <c r="C129" s="11" t="s">
        <v>198</v>
      </c>
      <c r="D129" s="16">
        <v>-547200</v>
      </c>
      <c r="E129" s="17">
        <v>-2159.25</v>
      </c>
      <c r="F129" s="49">
        <v>-6.2890000000000003E-3</v>
      </c>
    </row>
    <row r="130" spans="1:6" x14ac:dyDescent="0.25">
      <c r="A130" s="41" t="s">
        <v>408</v>
      </c>
      <c r="B130" s="11"/>
      <c r="C130" s="11" t="s">
        <v>264</v>
      </c>
      <c r="D130" s="16">
        <v>-1302000</v>
      </c>
      <c r="E130" s="17">
        <v>-2284.36</v>
      </c>
      <c r="F130" s="49">
        <v>-6.6530000000000001E-3</v>
      </c>
    </row>
    <row r="131" spans="1:6" x14ac:dyDescent="0.25">
      <c r="A131" s="41" t="s">
        <v>409</v>
      </c>
      <c r="B131" s="11"/>
      <c r="C131" s="11" t="s">
        <v>261</v>
      </c>
      <c r="D131" s="16">
        <v>-4190</v>
      </c>
      <c r="E131" s="17">
        <v>-2376.13</v>
      </c>
      <c r="F131" s="49">
        <v>-6.9210000000000001E-3</v>
      </c>
    </row>
    <row r="132" spans="1:6" x14ac:dyDescent="0.25">
      <c r="A132" s="41" t="s">
        <v>410</v>
      </c>
      <c r="B132" s="11"/>
      <c r="C132" s="11" t="s">
        <v>207</v>
      </c>
      <c r="D132" s="16">
        <v>-92200</v>
      </c>
      <c r="E132" s="17">
        <v>-2548.87</v>
      </c>
      <c r="F132" s="49">
        <v>-7.424E-3</v>
      </c>
    </row>
    <row r="133" spans="1:6" x14ac:dyDescent="0.25">
      <c r="A133" s="41" t="s">
        <v>411</v>
      </c>
      <c r="B133" s="11"/>
      <c r="C133" s="11" t="s">
        <v>232</v>
      </c>
      <c r="D133" s="16">
        <v>-5124000</v>
      </c>
      <c r="E133" s="17">
        <v>-2610.6799999999998</v>
      </c>
      <c r="F133" s="49">
        <v>-7.6039999999999996E-3</v>
      </c>
    </row>
    <row r="134" spans="1:6" x14ac:dyDescent="0.25">
      <c r="A134" s="41" t="s">
        <v>412</v>
      </c>
      <c r="B134" s="11"/>
      <c r="C134" s="11" t="s">
        <v>254</v>
      </c>
      <c r="D134" s="16">
        <v>-411000</v>
      </c>
      <c r="E134" s="17">
        <v>-2671.71</v>
      </c>
      <c r="F134" s="49">
        <v>-7.7819999999999999E-3</v>
      </c>
    </row>
    <row r="135" spans="1:6" x14ac:dyDescent="0.25">
      <c r="A135" s="41" t="s">
        <v>413</v>
      </c>
      <c r="B135" s="11"/>
      <c r="C135" s="11" t="s">
        <v>216</v>
      </c>
      <c r="D135" s="16">
        <v>-114500</v>
      </c>
      <c r="E135" s="17">
        <v>-2918.72</v>
      </c>
      <c r="F135" s="49">
        <v>-8.5009999999999999E-3</v>
      </c>
    </row>
    <row r="136" spans="1:6" x14ac:dyDescent="0.25">
      <c r="A136" s="41" t="s">
        <v>414</v>
      </c>
      <c r="B136" s="11"/>
      <c r="C136" s="11" t="s">
        <v>216</v>
      </c>
      <c r="D136" s="16">
        <v>-502000</v>
      </c>
      <c r="E136" s="17">
        <v>-3072.24</v>
      </c>
      <c r="F136" s="49">
        <v>-8.9479999999999994E-3</v>
      </c>
    </row>
    <row r="137" spans="1:6" x14ac:dyDescent="0.25">
      <c r="A137" s="41" t="s">
        <v>415</v>
      </c>
      <c r="B137" s="11"/>
      <c r="C137" s="11" t="s">
        <v>213</v>
      </c>
      <c r="D137" s="16">
        <v>-145750</v>
      </c>
      <c r="E137" s="17">
        <v>-3267.5</v>
      </c>
      <c r="F137" s="49">
        <v>-9.5169999999999994E-3</v>
      </c>
    </row>
    <row r="138" spans="1:6" x14ac:dyDescent="0.25">
      <c r="A138" s="41" t="s">
        <v>416</v>
      </c>
      <c r="B138" s="11"/>
      <c r="C138" s="11" t="s">
        <v>201</v>
      </c>
      <c r="D138" s="16">
        <v>-95000</v>
      </c>
      <c r="E138" s="17">
        <v>-3504.41</v>
      </c>
      <c r="F138" s="49">
        <v>-1.0207000000000001E-2</v>
      </c>
    </row>
    <row r="139" spans="1:6" x14ac:dyDescent="0.25">
      <c r="A139" s="41" t="s">
        <v>417</v>
      </c>
      <c r="B139" s="11"/>
      <c r="C139" s="11" t="s">
        <v>245</v>
      </c>
      <c r="D139" s="16">
        <v>-2460000</v>
      </c>
      <c r="E139" s="17">
        <v>-3714.6</v>
      </c>
      <c r="F139" s="49">
        <v>-1.0819E-2</v>
      </c>
    </row>
    <row r="140" spans="1:6" x14ac:dyDescent="0.25">
      <c r="A140" s="41" t="s">
        <v>418</v>
      </c>
      <c r="B140" s="11"/>
      <c r="C140" s="11" t="s">
        <v>204</v>
      </c>
      <c r="D140" s="16">
        <v>-4746000</v>
      </c>
      <c r="E140" s="17">
        <v>-3799.17</v>
      </c>
      <c r="F140" s="49">
        <v>-1.1065999999999999E-2</v>
      </c>
    </row>
    <row r="141" spans="1:6" x14ac:dyDescent="0.25">
      <c r="A141" s="41" t="s">
        <v>419</v>
      </c>
      <c r="B141" s="11"/>
      <c r="C141" s="11" t="s">
        <v>240</v>
      </c>
      <c r="D141" s="16">
        <v>-8240000</v>
      </c>
      <c r="E141" s="17">
        <v>-4251.84</v>
      </c>
      <c r="F141" s="49">
        <v>-1.2383999999999999E-2</v>
      </c>
    </row>
    <row r="142" spans="1:6" x14ac:dyDescent="0.25">
      <c r="A142" s="41" t="s">
        <v>420</v>
      </c>
      <c r="B142" s="11"/>
      <c r="C142" s="11" t="s">
        <v>204</v>
      </c>
      <c r="D142" s="16">
        <v>-530400</v>
      </c>
      <c r="E142" s="17">
        <v>-4299.42</v>
      </c>
      <c r="F142" s="49">
        <v>-1.2522999999999999E-2</v>
      </c>
    </row>
    <row r="143" spans="1:6" x14ac:dyDescent="0.25">
      <c r="A143" s="41" t="s">
        <v>421</v>
      </c>
      <c r="B143" s="11"/>
      <c r="C143" s="11" t="s">
        <v>235</v>
      </c>
      <c r="D143" s="16">
        <v>-2413600</v>
      </c>
      <c r="E143" s="17">
        <v>-4531.53</v>
      </c>
      <c r="F143" s="49">
        <v>-1.3199000000000001E-2</v>
      </c>
    </row>
    <row r="144" spans="1:6" x14ac:dyDescent="0.25">
      <c r="A144" s="41" t="s">
        <v>422</v>
      </c>
      <c r="B144" s="11"/>
      <c r="C144" s="11" t="s">
        <v>232</v>
      </c>
      <c r="D144" s="16">
        <v>-1738000</v>
      </c>
      <c r="E144" s="17">
        <v>-4758.6400000000003</v>
      </c>
      <c r="F144" s="49">
        <v>-1.3860000000000001E-2</v>
      </c>
    </row>
    <row r="145" spans="1:6" x14ac:dyDescent="0.25">
      <c r="A145" s="41" t="s">
        <v>423</v>
      </c>
      <c r="B145" s="11"/>
      <c r="C145" s="11" t="s">
        <v>229</v>
      </c>
      <c r="D145" s="16">
        <v>-588600</v>
      </c>
      <c r="E145" s="17">
        <v>-5548.73</v>
      </c>
      <c r="F145" s="49">
        <v>-1.6161999999999999E-2</v>
      </c>
    </row>
    <row r="146" spans="1:6" x14ac:dyDescent="0.25">
      <c r="A146" s="41" t="s">
        <v>424</v>
      </c>
      <c r="B146" s="11"/>
      <c r="C146" s="11" t="s">
        <v>226</v>
      </c>
      <c r="D146" s="16">
        <v>-668250</v>
      </c>
      <c r="E146" s="17">
        <v>-6136.87</v>
      </c>
      <c r="F146" s="49">
        <v>-1.7874999999999999E-2</v>
      </c>
    </row>
    <row r="147" spans="1:6" x14ac:dyDescent="0.25">
      <c r="A147" s="41" t="s">
        <v>425</v>
      </c>
      <c r="B147" s="11"/>
      <c r="C147" s="11" t="s">
        <v>223</v>
      </c>
      <c r="D147" s="16">
        <v>-1993527</v>
      </c>
      <c r="E147" s="17">
        <v>-6944.45</v>
      </c>
      <c r="F147" s="49">
        <v>-2.0226999999999998E-2</v>
      </c>
    </row>
    <row r="148" spans="1:6" x14ac:dyDescent="0.25">
      <c r="A148" s="41" t="s">
        <v>426</v>
      </c>
      <c r="B148" s="11"/>
      <c r="C148" s="11" t="s">
        <v>204</v>
      </c>
      <c r="D148" s="16">
        <v>-1977000</v>
      </c>
      <c r="E148" s="17">
        <v>-7175.52</v>
      </c>
      <c r="F148" s="49">
        <v>-2.0899999999999998E-2</v>
      </c>
    </row>
    <row r="149" spans="1:6" x14ac:dyDescent="0.25">
      <c r="A149" s="41" t="s">
        <v>427</v>
      </c>
      <c r="B149" s="11"/>
      <c r="C149" s="11" t="s">
        <v>207</v>
      </c>
      <c r="D149" s="16">
        <v>-489000</v>
      </c>
      <c r="E149" s="17">
        <v>-8784.89</v>
      </c>
      <c r="F149" s="49">
        <v>-2.5588E-2</v>
      </c>
    </row>
    <row r="150" spans="1:6" x14ac:dyDescent="0.25">
      <c r="A150" s="41" t="s">
        <v>428</v>
      </c>
      <c r="B150" s="11"/>
      <c r="C150" s="11" t="s">
        <v>213</v>
      </c>
      <c r="D150" s="16">
        <v>-429250</v>
      </c>
      <c r="E150" s="17">
        <v>-9674.65</v>
      </c>
      <c r="F150" s="49">
        <v>-2.818E-2</v>
      </c>
    </row>
    <row r="151" spans="1:6" x14ac:dyDescent="0.25">
      <c r="A151" s="41" t="s">
        <v>429</v>
      </c>
      <c r="B151" s="11"/>
      <c r="C151" s="11" t="s">
        <v>216</v>
      </c>
      <c r="D151" s="16">
        <v>-3098700</v>
      </c>
      <c r="E151" s="17">
        <v>-12497.06</v>
      </c>
      <c r="F151" s="49">
        <v>-3.6401000000000003E-2</v>
      </c>
    </row>
    <row r="152" spans="1:6" x14ac:dyDescent="0.25">
      <c r="A152" s="41" t="s">
        <v>430</v>
      </c>
      <c r="B152" s="11"/>
      <c r="C152" s="11" t="s">
        <v>210</v>
      </c>
      <c r="D152" s="16">
        <v>-1024125</v>
      </c>
      <c r="E152" s="17">
        <v>-15850.38</v>
      </c>
      <c r="F152" s="49">
        <v>-4.6168000000000001E-2</v>
      </c>
    </row>
    <row r="153" spans="1:6" x14ac:dyDescent="0.25">
      <c r="A153" s="41" t="s">
        <v>431</v>
      </c>
      <c r="B153" s="11"/>
      <c r="C153" s="11" t="s">
        <v>207</v>
      </c>
      <c r="D153" s="16">
        <v>-7423200</v>
      </c>
      <c r="E153" s="17">
        <v>-20462.05</v>
      </c>
      <c r="F153" s="49">
        <v>-5.9601000000000001E-2</v>
      </c>
    </row>
    <row r="154" spans="1:6" x14ac:dyDescent="0.25">
      <c r="A154" s="41" t="s">
        <v>432</v>
      </c>
      <c r="B154" s="11"/>
      <c r="C154" s="11" t="s">
        <v>204</v>
      </c>
      <c r="D154" s="16">
        <v>-903500</v>
      </c>
      <c r="E154" s="17">
        <v>-22268.560000000001</v>
      </c>
      <c r="F154" s="49">
        <v>-6.4863000000000004E-2</v>
      </c>
    </row>
    <row r="155" spans="1:6" x14ac:dyDescent="0.25">
      <c r="A155" s="41" t="s">
        <v>433</v>
      </c>
      <c r="B155" s="11"/>
      <c r="C155" s="11" t="s">
        <v>201</v>
      </c>
      <c r="D155" s="16">
        <v>-1198500</v>
      </c>
      <c r="E155" s="17">
        <v>-26220.18</v>
      </c>
      <c r="F155" s="49">
        <v>-7.6372999999999996E-2</v>
      </c>
    </row>
    <row r="156" spans="1:6" x14ac:dyDescent="0.25">
      <c r="A156" s="41" t="s">
        <v>434</v>
      </c>
      <c r="B156" s="11"/>
      <c r="C156" s="11" t="s">
        <v>198</v>
      </c>
      <c r="D156" s="16">
        <v>-2306500</v>
      </c>
      <c r="E156" s="17">
        <v>-29119.56</v>
      </c>
      <c r="F156" s="49">
        <v>-8.4818000000000005E-2</v>
      </c>
    </row>
    <row r="157" spans="1:6" x14ac:dyDescent="0.25">
      <c r="A157" s="43" t="s">
        <v>100</v>
      </c>
      <c r="B157" s="12"/>
      <c r="C157" s="12"/>
      <c r="D157" s="6"/>
      <c r="E157" s="18">
        <v>-254923.06</v>
      </c>
      <c r="F157" s="78">
        <v>-0.74249699999999996</v>
      </c>
    </row>
    <row r="158" spans="1:6" x14ac:dyDescent="0.25">
      <c r="A158" s="41"/>
      <c r="B158" s="11"/>
      <c r="C158" s="11"/>
      <c r="D158" s="4"/>
      <c r="E158" s="5"/>
      <c r="F158" s="42"/>
    </row>
    <row r="159" spans="1:6" x14ac:dyDescent="0.25">
      <c r="A159" s="41"/>
      <c r="B159" s="11"/>
      <c r="C159" s="11"/>
      <c r="D159" s="4"/>
      <c r="E159" s="5"/>
      <c r="F159" s="42"/>
    </row>
    <row r="160" spans="1:6" x14ac:dyDescent="0.25">
      <c r="A160" s="41"/>
      <c r="B160" s="11"/>
      <c r="C160" s="11"/>
      <c r="D160" s="4"/>
      <c r="E160" s="5"/>
      <c r="F160" s="42"/>
    </row>
    <row r="161" spans="1:6" x14ac:dyDescent="0.25">
      <c r="A161" s="46" t="s">
        <v>109</v>
      </c>
      <c r="B161" s="47"/>
      <c r="C161" s="47"/>
      <c r="D161" s="48"/>
      <c r="E161" s="18">
        <v>-254923.06</v>
      </c>
      <c r="F161" s="78">
        <v>-0.74249699999999996</v>
      </c>
    </row>
    <row r="162" spans="1:6" x14ac:dyDescent="0.25">
      <c r="A162" s="41"/>
      <c r="B162" s="11"/>
      <c r="C162" s="11"/>
      <c r="D162" s="4"/>
      <c r="E162" s="5"/>
      <c r="F162" s="42"/>
    </row>
    <row r="163" spans="1:6" x14ac:dyDescent="0.25">
      <c r="A163" s="43" t="s">
        <v>66</v>
      </c>
      <c r="B163" s="11"/>
      <c r="C163" s="11"/>
      <c r="D163" s="4"/>
      <c r="E163" s="5"/>
      <c r="F163" s="42"/>
    </row>
    <row r="164" spans="1:6" x14ac:dyDescent="0.25">
      <c r="A164" s="43" t="s">
        <v>67</v>
      </c>
      <c r="B164" s="11"/>
      <c r="C164" s="11"/>
      <c r="D164" s="4"/>
      <c r="E164" s="5"/>
      <c r="F164" s="42"/>
    </row>
    <row r="165" spans="1:6" x14ac:dyDescent="0.25">
      <c r="A165" s="41" t="s">
        <v>435</v>
      </c>
      <c r="B165" s="11" t="s">
        <v>436</v>
      </c>
      <c r="C165" s="11" t="s">
        <v>76</v>
      </c>
      <c r="D165" s="4">
        <v>5000000</v>
      </c>
      <c r="E165" s="5">
        <v>4997.08</v>
      </c>
      <c r="F165" s="42">
        <v>1.46E-2</v>
      </c>
    </row>
    <row r="166" spans="1:6" x14ac:dyDescent="0.25">
      <c r="A166" s="41" t="s">
        <v>437</v>
      </c>
      <c r="B166" s="11" t="s">
        <v>438</v>
      </c>
      <c r="C166" s="11" t="s">
        <v>153</v>
      </c>
      <c r="D166" s="4">
        <v>2500000</v>
      </c>
      <c r="E166" s="5">
        <v>2486.2399999999998</v>
      </c>
      <c r="F166" s="42">
        <v>7.1999999999999998E-3</v>
      </c>
    </row>
    <row r="167" spans="1:6" x14ac:dyDescent="0.25">
      <c r="A167" s="41" t="s">
        <v>439</v>
      </c>
      <c r="B167" s="11" t="s">
        <v>440</v>
      </c>
      <c r="C167" s="11" t="s">
        <v>76</v>
      </c>
      <c r="D167" s="4">
        <v>1000000</v>
      </c>
      <c r="E167" s="5">
        <v>1535.56</v>
      </c>
      <c r="F167" s="42">
        <v>4.4999999999999997E-3</v>
      </c>
    </row>
    <row r="168" spans="1:6" x14ac:dyDescent="0.25">
      <c r="A168" s="43" t="s">
        <v>100</v>
      </c>
      <c r="B168" s="12"/>
      <c r="C168" s="12"/>
      <c r="D168" s="6"/>
      <c r="E168" s="14">
        <v>9018.8799999999992</v>
      </c>
      <c r="F168" s="45">
        <v>2.63E-2</v>
      </c>
    </row>
    <row r="169" spans="1:6" x14ac:dyDescent="0.25">
      <c r="A169" s="41"/>
      <c r="B169" s="11"/>
      <c r="C169" s="11"/>
      <c r="D169" s="4"/>
      <c r="E169" s="5"/>
      <c r="F169" s="42"/>
    </row>
    <row r="170" spans="1:6" x14ac:dyDescent="0.25">
      <c r="A170" s="43" t="s">
        <v>104</v>
      </c>
      <c r="B170" s="11"/>
      <c r="C170" s="11"/>
      <c r="D170" s="4"/>
      <c r="E170" s="5"/>
      <c r="F170" s="42"/>
    </row>
    <row r="171" spans="1:6" x14ac:dyDescent="0.25">
      <c r="A171" s="43" t="s">
        <v>100</v>
      </c>
      <c r="B171" s="11"/>
      <c r="C171" s="11"/>
      <c r="D171" s="4"/>
      <c r="E171" s="15" t="s">
        <v>65</v>
      </c>
      <c r="F171" s="62" t="s">
        <v>65</v>
      </c>
    </row>
    <row r="172" spans="1:6" x14ac:dyDescent="0.25">
      <c r="A172" s="41"/>
      <c r="B172" s="11"/>
      <c r="C172" s="11"/>
      <c r="D172" s="4"/>
      <c r="E172" s="5"/>
      <c r="F172" s="42"/>
    </row>
    <row r="173" spans="1:6" x14ac:dyDescent="0.25">
      <c r="A173" s="43" t="s">
        <v>108</v>
      </c>
      <c r="B173" s="11"/>
      <c r="C173" s="11"/>
      <c r="D173" s="4"/>
      <c r="E173" s="5"/>
      <c r="F173" s="42"/>
    </row>
    <row r="174" spans="1:6" x14ac:dyDescent="0.25">
      <c r="A174" s="43" t="s">
        <v>100</v>
      </c>
      <c r="B174" s="11"/>
      <c r="C174" s="11"/>
      <c r="D174" s="4"/>
      <c r="E174" s="15" t="s">
        <v>65</v>
      </c>
      <c r="F174" s="62" t="s">
        <v>65</v>
      </c>
    </row>
    <row r="175" spans="1:6" x14ac:dyDescent="0.25">
      <c r="A175" s="41"/>
      <c r="B175" s="11"/>
      <c r="C175" s="11"/>
      <c r="D175" s="4"/>
      <c r="E175" s="5"/>
      <c r="F175" s="42"/>
    </row>
    <row r="176" spans="1:6" x14ac:dyDescent="0.25">
      <c r="A176" s="46" t="s">
        <v>109</v>
      </c>
      <c r="B176" s="47"/>
      <c r="C176" s="47"/>
      <c r="D176" s="48"/>
      <c r="E176" s="14">
        <v>9018.8799999999992</v>
      </c>
      <c r="F176" s="45">
        <v>2.63E-2</v>
      </c>
    </row>
    <row r="177" spans="1:6" x14ac:dyDescent="0.25">
      <c r="A177" s="41"/>
      <c r="B177" s="11"/>
      <c r="C177" s="11"/>
      <c r="D177" s="4"/>
      <c r="E177" s="5"/>
      <c r="F177" s="42"/>
    </row>
    <row r="178" spans="1:6" x14ac:dyDescent="0.25">
      <c r="A178" s="43" t="s">
        <v>184</v>
      </c>
      <c r="B178" s="11"/>
      <c r="C178" s="11"/>
      <c r="D178" s="4"/>
      <c r="E178" s="5"/>
      <c r="F178" s="42"/>
    </row>
    <row r="179" spans="1:6" x14ac:dyDescent="0.25">
      <c r="A179" s="43" t="s">
        <v>185</v>
      </c>
      <c r="B179" s="11"/>
      <c r="C179" s="11"/>
      <c r="D179" s="4"/>
      <c r="E179" s="5"/>
      <c r="F179" s="42"/>
    </row>
    <row r="180" spans="1:6" x14ac:dyDescent="0.25">
      <c r="A180" s="41" t="s">
        <v>441</v>
      </c>
      <c r="B180" s="11" t="s">
        <v>442</v>
      </c>
      <c r="C180" s="11" t="s">
        <v>194</v>
      </c>
      <c r="D180" s="4">
        <v>3000000</v>
      </c>
      <c r="E180" s="5">
        <v>2962.72</v>
      </c>
      <c r="F180" s="42">
        <v>8.6E-3</v>
      </c>
    </row>
    <row r="181" spans="1:6" x14ac:dyDescent="0.25">
      <c r="A181" s="41" t="s">
        <v>192</v>
      </c>
      <c r="B181" s="11" t="s">
        <v>193</v>
      </c>
      <c r="C181" s="11" t="s">
        <v>194</v>
      </c>
      <c r="D181" s="4">
        <v>350000</v>
      </c>
      <c r="E181" s="5">
        <v>334.02</v>
      </c>
      <c r="F181" s="42">
        <v>1E-3</v>
      </c>
    </row>
    <row r="182" spans="1:6" x14ac:dyDescent="0.25">
      <c r="A182" s="41"/>
      <c r="B182" s="11"/>
      <c r="C182" s="11"/>
      <c r="D182" s="4"/>
      <c r="E182" s="5"/>
      <c r="F182" s="42"/>
    </row>
    <row r="183" spans="1:6" x14ac:dyDescent="0.25">
      <c r="A183" s="46" t="s">
        <v>109</v>
      </c>
      <c r="B183" s="47"/>
      <c r="C183" s="47"/>
      <c r="D183" s="48"/>
      <c r="E183" s="14">
        <v>3296.74</v>
      </c>
      <c r="F183" s="45">
        <v>9.5999999999999992E-3</v>
      </c>
    </row>
    <row r="184" spans="1:6" x14ac:dyDescent="0.25">
      <c r="A184" s="41"/>
      <c r="B184" s="11"/>
      <c r="C184" s="11"/>
      <c r="D184" s="4"/>
      <c r="E184" s="5"/>
      <c r="F184" s="42"/>
    </row>
    <row r="185" spans="1:6" x14ac:dyDescent="0.25">
      <c r="A185" s="43" t="s">
        <v>443</v>
      </c>
      <c r="B185" s="12"/>
      <c r="C185" s="12"/>
      <c r="D185" s="6"/>
      <c r="E185" s="7"/>
      <c r="F185" s="44"/>
    </row>
    <row r="186" spans="1:6" x14ac:dyDescent="0.25">
      <c r="A186" s="43" t="s">
        <v>444</v>
      </c>
      <c r="B186" s="12"/>
      <c r="C186" s="12"/>
      <c r="D186" s="6"/>
      <c r="E186" s="7"/>
      <c r="F186" s="44"/>
    </row>
    <row r="187" spans="1:6" x14ac:dyDescent="0.25">
      <c r="A187" s="41" t="s">
        <v>445</v>
      </c>
      <c r="B187" s="11"/>
      <c r="C187" s="11" t="s">
        <v>446</v>
      </c>
      <c r="D187" s="4">
        <v>260000000</v>
      </c>
      <c r="E187" s="5">
        <v>2600</v>
      </c>
      <c r="F187" s="42">
        <v>7.6E-3</v>
      </c>
    </row>
    <row r="188" spans="1:6" x14ac:dyDescent="0.25">
      <c r="A188" s="41" t="s">
        <v>447</v>
      </c>
      <c r="B188" s="11"/>
      <c r="C188" s="11" t="s">
        <v>448</v>
      </c>
      <c r="D188" s="4">
        <v>260000000</v>
      </c>
      <c r="E188" s="5">
        <v>2600</v>
      </c>
      <c r="F188" s="42">
        <v>7.6E-3</v>
      </c>
    </row>
    <row r="189" spans="1:6" x14ac:dyDescent="0.25">
      <c r="A189" s="41" t="s">
        <v>449</v>
      </c>
      <c r="B189" s="11"/>
      <c r="C189" s="11" t="s">
        <v>448</v>
      </c>
      <c r="D189" s="4">
        <v>250000000</v>
      </c>
      <c r="E189" s="5">
        <v>2500</v>
      </c>
      <c r="F189" s="42">
        <v>7.3000000000000001E-3</v>
      </c>
    </row>
    <row r="190" spans="1:6" x14ac:dyDescent="0.25">
      <c r="A190" s="41" t="s">
        <v>450</v>
      </c>
      <c r="B190" s="11"/>
      <c r="C190" s="11" t="s">
        <v>451</v>
      </c>
      <c r="D190" s="4">
        <v>250000000</v>
      </c>
      <c r="E190" s="5">
        <v>2500</v>
      </c>
      <c r="F190" s="42">
        <v>7.3000000000000001E-3</v>
      </c>
    </row>
    <row r="191" spans="1:6" x14ac:dyDescent="0.25">
      <c r="A191" s="41" t="s">
        <v>452</v>
      </c>
      <c r="B191" s="11"/>
      <c r="C191" s="11" t="s">
        <v>448</v>
      </c>
      <c r="D191" s="4">
        <v>250000000</v>
      </c>
      <c r="E191" s="5">
        <v>2500</v>
      </c>
      <c r="F191" s="42">
        <v>7.3000000000000001E-3</v>
      </c>
    </row>
    <row r="192" spans="1:6" x14ac:dyDescent="0.25">
      <c r="A192" s="41" t="s">
        <v>453</v>
      </c>
      <c r="B192" s="11"/>
      <c r="C192" s="11" t="s">
        <v>446</v>
      </c>
      <c r="D192" s="4">
        <v>240000000</v>
      </c>
      <c r="E192" s="5">
        <v>2400</v>
      </c>
      <c r="F192" s="42">
        <v>7.0000000000000001E-3</v>
      </c>
    </row>
    <row r="193" spans="1:6" x14ac:dyDescent="0.25">
      <c r="A193" s="41" t="s">
        <v>454</v>
      </c>
      <c r="B193" s="11"/>
      <c r="C193" s="11" t="s">
        <v>448</v>
      </c>
      <c r="D193" s="4">
        <v>240000000</v>
      </c>
      <c r="E193" s="5">
        <v>2400</v>
      </c>
      <c r="F193" s="42">
        <v>7.0000000000000001E-3</v>
      </c>
    </row>
    <row r="194" spans="1:6" x14ac:dyDescent="0.25">
      <c r="A194" s="41" t="s">
        <v>455</v>
      </c>
      <c r="B194" s="11"/>
      <c r="C194" s="11" t="s">
        <v>456</v>
      </c>
      <c r="D194" s="4">
        <v>240000000</v>
      </c>
      <c r="E194" s="5">
        <v>2400</v>
      </c>
      <c r="F194" s="42">
        <v>7.0000000000000001E-3</v>
      </c>
    </row>
    <row r="195" spans="1:6" x14ac:dyDescent="0.25">
      <c r="A195" s="41" t="s">
        <v>457</v>
      </c>
      <c r="B195" s="11"/>
      <c r="C195" s="11" t="s">
        <v>448</v>
      </c>
      <c r="D195" s="4">
        <v>240000000</v>
      </c>
      <c r="E195" s="5">
        <v>2400</v>
      </c>
      <c r="F195" s="42">
        <v>7.0000000000000001E-3</v>
      </c>
    </row>
    <row r="196" spans="1:6" x14ac:dyDescent="0.25">
      <c r="A196" s="41" t="s">
        <v>458</v>
      </c>
      <c r="B196" s="11"/>
      <c r="C196" s="11" t="s">
        <v>459</v>
      </c>
      <c r="D196" s="4">
        <v>240000000</v>
      </c>
      <c r="E196" s="5">
        <v>2400</v>
      </c>
      <c r="F196" s="42">
        <v>7.0000000000000001E-3</v>
      </c>
    </row>
    <row r="197" spans="1:6" x14ac:dyDescent="0.25">
      <c r="A197" s="41" t="s">
        <v>460</v>
      </c>
      <c r="B197" s="11"/>
      <c r="C197" s="11" t="s">
        <v>461</v>
      </c>
      <c r="D197" s="4">
        <v>240000000</v>
      </c>
      <c r="E197" s="5">
        <v>2400</v>
      </c>
      <c r="F197" s="42">
        <v>7.0000000000000001E-3</v>
      </c>
    </row>
    <row r="198" spans="1:6" x14ac:dyDescent="0.25">
      <c r="A198" s="41" t="s">
        <v>462</v>
      </c>
      <c r="B198" s="11"/>
      <c r="C198" s="11" t="s">
        <v>463</v>
      </c>
      <c r="D198" s="4">
        <v>200000000</v>
      </c>
      <c r="E198" s="5">
        <v>2000</v>
      </c>
      <c r="F198" s="42">
        <v>5.7999999999999996E-3</v>
      </c>
    </row>
    <row r="199" spans="1:6" x14ac:dyDescent="0.25">
      <c r="A199" s="41" t="s">
        <v>464</v>
      </c>
      <c r="B199" s="11"/>
      <c r="C199" s="11" t="s">
        <v>465</v>
      </c>
      <c r="D199" s="4">
        <v>200000000</v>
      </c>
      <c r="E199" s="5">
        <v>2000</v>
      </c>
      <c r="F199" s="42">
        <v>5.7999999999999996E-3</v>
      </c>
    </row>
    <row r="200" spans="1:6" x14ac:dyDescent="0.25">
      <c r="A200" s="41" t="s">
        <v>466</v>
      </c>
      <c r="B200" s="11"/>
      <c r="C200" s="11" t="s">
        <v>448</v>
      </c>
      <c r="D200" s="4">
        <v>171500000</v>
      </c>
      <c r="E200" s="5">
        <v>1715</v>
      </c>
      <c r="F200" s="42">
        <v>5.0000000000000001E-3</v>
      </c>
    </row>
    <row r="201" spans="1:6" x14ac:dyDescent="0.25">
      <c r="A201" s="41" t="s">
        <v>467</v>
      </c>
      <c r="B201" s="11"/>
      <c r="C201" s="11" t="s">
        <v>446</v>
      </c>
      <c r="D201" s="4">
        <v>150000000</v>
      </c>
      <c r="E201" s="5">
        <v>1500</v>
      </c>
      <c r="F201" s="42">
        <v>4.4000000000000003E-3</v>
      </c>
    </row>
    <row r="202" spans="1:6" x14ac:dyDescent="0.25">
      <c r="A202" s="41" t="s">
        <v>468</v>
      </c>
      <c r="B202" s="11"/>
      <c r="C202" s="11" t="s">
        <v>469</v>
      </c>
      <c r="D202" s="4">
        <v>150000000</v>
      </c>
      <c r="E202" s="5">
        <v>1500</v>
      </c>
      <c r="F202" s="42">
        <v>4.4000000000000003E-3</v>
      </c>
    </row>
    <row r="203" spans="1:6" x14ac:dyDescent="0.25">
      <c r="A203" s="41" t="s">
        <v>470</v>
      </c>
      <c r="B203" s="11"/>
      <c r="C203" s="11" t="s">
        <v>446</v>
      </c>
      <c r="D203" s="4">
        <v>150000000</v>
      </c>
      <c r="E203" s="5">
        <v>1500</v>
      </c>
      <c r="F203" s="42">
        <v>4.4000000000000003E-3</v>
      </c>
    </row>
    <row r="204" spans="1:6" x14ac:dyDescent="0.25">
      <c r="A204" s="41" t="s">
        <v>471</v>
      </c>
      <c r="B204" s="11"/>
      <c r="C204" s="11" t="s">
        <v>446</v>
      </c>
      <c r="D204" s="4">
        <v>150000000</v>
      </c>
      <c r="E204" s="5">
        <v>1500</v>
      </c>
      <c r="F204" s="42">
        <v>4.4000000000000003E-3</v>
      </c>
    </row>
    <row r="205" spans="1:6" x14ac:dyDescent="0.25">
      <c r="A205" s="41" t="s">
        <v>472</v>
      </c>
      <c r="B205" s="11"/>
      <c r="C205" s="11" t="s">
        <v>451</v>
      </c>
      <c r="D205" s="4">
        <v>130000000</v>
      </c>
      <c r="E205" s="5">
        <v>1300</v>
      </c>
      <c r="F205" s="42">
        <v>3.8E-3</v>
      </c>
    </row>
    <row r="206" spans="1:6" x14ac:dyDescent="0.25">
      <c r="A206" s="41" t="s">
        <v>473</v>
      </c>
      <c r="B206" s="11"/>
      <c r="C206" s="11" t="s">
        <v>465</v>
      </c>
      <c r="D206" s="4">
        <v>120000000</v>
      </c>
      <c r="E206" s="5">
        <v>1200</v>
      </c>
      <c r="F206" s="42">
        <v>3.5000000000000001E-3</v>
      </c>
    </row>
    <row r="207" spans="1:6" x14ac:dyDescent="0.25">
      <c r="A207" s="41" t="s">
        <v>474</v>
      </c>
      <c r="B207" s="11"/>
      <c r="C207" s="11" t="s">
        <v>475</v>
      </c>
      <c r="D207" s="4">
        <v>100000000</v>
      </c>
      <c r="E207" s="5">
        <v>1000</v>
      </c>
      <c r="F207" s="42">
        <v>2.8999999999999998E-3</v>
      </c>
    </row>
    <row r="208" spans="1:6" x14ac:dyDescent="0.25">
      <c r="A208" s="41" t="s">
        <v>476</v>
      </c>
      <c r="B208" s="11"/>
      <c r="C208" s="11" t="s">
        <v>477</v>
      </c>
      <c r="D208" s="4">
        <v>80000000</v>
      </c>
      <c r="E208" s="5">
        <v>800</v>
      </c>
      <c r="F208" s="42">
        <v>2.3E-3</v>
      </c>
    </row>
    <row r="209" spans="1:6" x14ac:dyDescent="0.25">
      <c r="A209" s="41" t="s">
        <v>478</v>
      </c>
      <c r="B209" s="11"/>
      <c r="C209" s="11" t="s">
        <v>448</v>
      </c>
      <c r="D209" s="4">
        <v>50000000</v>
      </c>
      <c r="E209" s="5">
        <v>500</v>
      </c>
      <c r="F209" s="42">
        <v>1.5E-3</v>
      </c>
    </row>
    <row r="210" spans="1:6" x14ac:dyDescent="0.25">
      <c r="A210" s="41" t="s">
        <v>479</v>
      </c>
      <c r="B210" s="11"/>
      <c r="C210" s="11" t="s">
        <v>480</v>
      </c>
      <c r="D210" s="4">
        <v>49900000</v>
      </c>
      <c r="E210" s="5">
        <v>499</v>
      </c>
      <c r="F210" s="42">
        <v>1.5E-3</v>
      </c>
    </row>
    <row r="211" spans="1:6" x14ac:dyDescent="0.25">
      <c r="A211" s="41" t="s">
        <v>481</v>
      </c>
      <c r="B211" s="11"/>
      <c r="C211" s="11" t="s">
        <v>446</v>
      </c>
      <c r="D211" s="4">
        <v>49900000</v>
      </c>
      <c r="E211" s="5">
        <v>499</v>
      </c>
      <c r="F211" s="42">
        <v>1.5E-3</v>
      </c>
    </row>
    <row r="212" spans="1:6" x14ac:dyDescent="0.25">
      <c r="A212" s="41" t="s">
        <v>482</v>
      </c>
      <c r="B212" s="11"/>
      <c r="C212" s="11" t="s">
        <v>480</v>
      </c>
      <c r="D212" s="4">
        <v>49900000</v>
      </c>
      <c r="E212" s="5">
        <v>499</v>
      </c>
      <c r="F212" s="42">
        <v>1.5E-3</v>
      </c>
    </row>
    <row r="213" spans="1:6" x14ac:dyDescent="0.25">
      <c r="A213" s="41" t="s">
        <v>483</v>
      </c>
      <c r="B213" s="11"/>
      <c r="C213" s="11" t="s">
        <v>456</v>
      </c>
      <c r="D213" s="4">
        <v>49900000</v>
      </c>
      <c r="E213" s="5">
        <v>499</v>
      </c>
      <c r="F213" s="42">
        <v>1.5E-3</v>
      </c>
    </row>
    <row r="214" spans="1:6" x14ac:dyDescent="0.25">
      <c r="A214" s="41" t="s">
        <v>484</v>
      </c>
      <c r="B214" s="11"/>
      <c r="C214" s="11" t="s">
        <v>451</v>
      </c>
      <c r="D214" s="4">
        <v>49900000</v>
      </c>
      <c r="E214" s="5">
        <v>499</v>
      </c>
      <c r="F214" s="42">
        <v>1.5E-3</v>
      </c>
    </row>
    <row r="215" spans="1:6" x14ac:dyDescent="0.25">
      <c r="A215" s="41" t="s">
        <v>485</v>
      </c>
      <c r="B215" s="11"/>
      <c r="C215" s="11" t="s">
        <v>448</v>
      </c>
      <c r="D215" s="4">
        <v>49900000</v>
      </c>
      <c r="E215" s="5">
        <v>499</v>
      </c>
      <c r="F215" s="42">
        <v>1.5E-3</v>
      </c>
    </row>
    <row r="216" spans="1:6" x14ac:dyDescent="0.25">
      <c r="A216" s="41" t="s">
        <v>486</v>
      </c>
      <c r="B216" s="11"/>
      <c r="C216" s="11" t="s">
        <v>448</v>
      </c>
      <c r="D216" s="4">
        <v>49900000</v>
      </c>
      <c r="E216" s="5">
        <v>499</v>
      </c>
      <c r="F216" s="42">
        <v>1.5E-3</v>
      </c>
    </row>
    <row r="217" spans="1:6" x14ac:dyDescent="0.25">
      <c r="A217" s="41" t="s">
        <v>487</v>
      </c>
      <c r="B217" s="11"/>
      <c r="C217" s="11" t="s">
        <v>448</v>
      </c>
      <c r="D217" s="4">
        <v>49900000</v>
      </c>
      <c r="E217" s="5">
        <v>499</v>
      </c>
      <c r="F217" s="42">
        <v>1.5E-3</v>
      </c>
    </row>
    <row r="218" spans="1:6" x14ac:dyDescent="0.25">
      <c r="A218" s="41" t="s">
        <v>488</v>
      </c>
      <c r="B218" s="11"/>
      <c r="C218" s="11" t="s">
        <v>463</v>
      </c>
      <c r="D218" s="4">
        <v>49500000</v>
      </c>
      <c r="E218" s="5">
        <v>495</v>
      </c>
      <c r="F218" s="42">
        <v>1.4E-3</v>
      </c>
    </row>
    <row r="219" spans="1:6" x14ac:dyDescent="0.25">
      <c r="A219" s="41" t="s">
        <v>489</v>
      </c>
      <c r="B219" s="11"/>
      <c r="C219" s="11" t="s">
        <v>480</v>
      </c>
      <c r="D219" s="4">
        <v>49500000</v>
      </c>
      <c r="E219" s="5">
        <v>495</v>
      </c>
      <c r="F219" s="42">
        <v>1.4E-3</v>
      </c>
    </row>
    <row r="220" spans="1:6" x14ac:dyDescent="0.25">
      <c r="A220" s="41" t="s">
        <v>490</v>
      </c>
      <c r="B220" s="11"/>
      <c r="C220" s="11" t="s">
        <v>446</v>
      </c>
      <c r="D220" s="4">
        <v>49500000</v>
      </c>
      <c r="E220" s="5">
        <v>495</v>
      </c>
      <c r="F220" s="42">
        <v>1.4E-3</v>
      </c>
    </row>
    <row r="221" spans="1:6" x14ac:dyDescent="0.25">
      <c r="A221" s="41" t="s">
        <v>491</v>
      </c>
      <c r="B221" s="11"/>
      <c r="C221" s="11" t="s">
        <v>448</v>
      </c>
      <c r="D221" s="4">
        <v>49500000</v>
      </c>
      <c r="E221" s="5">
        <v>495</v>
      </c>
      <c r="F221" s="42">
        <v>1.4E-3</v>
      </c>
    </row>
    <row r="222" spans="1:6" x14ac:dyDescent="0.25">
      <c r="A222" s="41" t="s">
        <v>492</v>
      </c>
      <c r="B222" s="11"/>
      <c r="C222" s="11" t="s">
        <v>465</v>
      </c>
      <c r="D222" s="4">
        <v>49500000</v>
      </c>
      <c r="E222" s="5">
        <v>495</v>
      </c>
      <c r="F222" s="42">
        <v>1.4E-3</v>
      </c>
    </row>
    <row r="223" spans="1:6" x14ac:dyDescent="0.25">
      <c r="A223" s="41" t="s">
        <v>493</v>
      </c>
      <c r="B223" s="11"/>
      <c r="C223" s="11" t="s">
        <v>446</v>
      </c>
      <c r="D223" s="4">
        <v>49500000</v>
      </c>
      <c r="E223" s="5">
        <v>495</v>
      </c>
      <c r="F223" s="42">
        <v>1.4E-3</v>
      </c>
    </row>
    <row r="224" spans="1:6" x14ac:dyDescent="0.25">
      <c r="A224" s="41" t="s">
        <v>494</v>
      </c>
      <c r="B224" s="11"/>
      <c r="C224" s="11" t="s">
        <v>448</v>
      </c>
      <c r="D224" s="4">
        <v>49500000</v>
      </c>
      <c r="E224" s="5">
        <v>495</v>
      </c>
      <c r="F224" s="42">
        <v>1.4E-3</v>
      </c>
    </row>
    <row r="225" spans="1:6" x14ac:dyDescent="0.25">
      <c r="A225" s="41" t="s">
        <v>495</v>
      </c>
      <c r="B225" s="11"/>
      <c r="C225" s="11" t="s">
        <v>465</v>
      </c>
      <c r="D225" s="4">
        <v>49500000</v>
      </c>
      <c r="E225" s="5">
        <v>495</v>
      </c>
      <c r="F225" s="42">
        <v>1.4E-3</v>
      </c>
    </row>
    <row r="226" spans="1:6" x14ac:dyDescent="0.25">
      <c r="A226" s="41" t="s">
        <v>496</v>
      </c>
      <c r="B226" s="11"/>
      <c r="C226" s="11" t="s">
        <v>497</v>
      </c>
      <c r="D226" s="4">
        <v>49500000</v>
      </c>
      <c r="E226" s="5">
        <v>495</v>
      </c>
      <c r="F226" s="42">
        <v>1.4E-3</v>
      </c>
    </row>
    <row r="227" spans="1:6" x14ac:dyDescent="0.25">
      <c r="A227" s="41" t="s">
        <v>498</v>
      </c>
      <c r="B227" s="11"/>
      <c r="C227" s="11" t="s">
        <v>499</v>
      </c>
      <c r="D227" s="4">
        <v>49500000</v>
      </c>
      <c r="E227" s="5">
        <v>495</v>
      </c>
      <c r="F227" s="42">
        <v>1.4E-3</v>
      </c>
    </row>
    <row r="228" spans="1:6" x14ac:dyDescent="0.25">
      <c r="A228" s="41" t="s">
        <v>500</v>
      </c>
      <c r="B228" s="11"/>
      <c r="C228" s="11" t="s">
        <v>501</v>
      </c>
      <c r="D228" s="4">
        <v>49500000</v>
      </c>
      <c r="E228" s="5">
        <v>495</v>
      </c>
      <c r="F228" s="42">
        <v>1.4E-3</v>
      </c>
    </row>
    <row r="229" spans="1:6" x14ac:dyDescent="0.25">
      <c r="A229" s="41" t="s">
        <v>502</v>
      </c>
      <c r="B229" s="11"/>
      <c r="C229" s="11" t="s">
        <v>503</v>
      </c>
      <c r="D229" s="4">
        <v>49500000</v>
      </c>
      <c r="E229" s="5">
        <v>495</v>
      </c>
      <c r="F229" s="42">
        <v>1.4E-3</v>
      </c>
    </row>
    <row r="230" spans="1:6" x14ac:dyDescent="0.25">
      <c r="A230" s="41" t="s">
        <v>504</v>
      </c>
      <c r="B230" s="11"/>
      <c r="C230" s="11" t="s">
        <v>463</v>
      </c>
      <c r="D230" s="4">
        <v>49500000</v>
      </c>
      <c r="E230" s="5">
        <v>495</v>
      </c>
      <c r="F230" s="42">
        <v>1.4E-3</v>
      </c>
    </row>
    <row r="231" spans="1:6" x14ac:dyDescent="0.25">
      <c r="A231" s="41" t="s">
        <v>505</v>
      </c>
      <c r="B231" s="11"/>
      <c r="C231" s="11" t="s">
        <v>451</v>
      </c>
      <c r="D231" s="4">
        <v>49500000</v>
      </c>
      <c r="E231" s="5">
        <v>495</v>
      </c>
      <c r="F231" s="42">
        <v>1.4E-3</v>
      </c>
    </row>
    <row r="232" spans="1:6" x14ac:dyDescent="0.25">
      <c r="A232" s="41" t="s">
        <v>506</v>
      </c>
      <c r="B232" s="11"/>
      <c r="C232" s="11" t="s">
        <v>456</v>
      </c>
      <c r="D232" s="4">
        <v>49500000</v>
      </c>
      <c r="E232" s="5">
        <v>495</v>
      </c>
      <c r="F232" s="42">
        <v>1.4E-3</v>
      </c>
    </row>
    <row r="233" spans="1:6" x14ac:dyDescent="0.25">
      <c r="A233" s="41" t="s">
        <v>507</v>
      </c>
      <c r="B233" s="11"/>
      <c r="C233" s="11" t="s">
        <v>451</v>
      </c>
      <c r="D233" s="4">
        <v>49500000</v>
      </c>
      <c r="E233" s="5">
        <v>495</v>
      </c>
      <c r="F233" s="42">
        <v>1.4E-3</v>
      </c>
    </row>
    <row r="234" spans="1:6" x14ac:dyDescent="0.25">
      <c r="A234" s="41" t="s">
        <v>508</v>
      </c>
      <c r="B234" s="11"/>
      <c r="C234" s="11" t="s">
        <v>465</v>
      </c>
      <c r="D234" s="4">
        <v>49500000</v>
      </c>
      <c r="E234" s="5">
        <v>495</v>
      </c>
      <c r="F234" s="42">
        <v>1.4E-3</v>
      </c>
    </row>
    <row r="235" spans="1:6" x14ac:dyDescent="0.25">
      <c r="A235" s="41" t="s">
        <v>509</v>
      </c>
      <c r="B235" s="11"/>
      <c r="C235" s="11" t="s">
        <v>448</v>
      </c>
      <c r="D235" s="4">
        <v>49500000</v>
      </c>
      <c r="E235" s="5">
        <v>495</v>
      </c>
      <c r="F235" s="42">
        <v>1.4E-3</v>
      </c>
    </row>
    <row r="236" spans="1:6" x14ac:dyDescent="0.25">
      <c r="A236" s="41" t="s">
        <v>510</v>
      </c>
      <c r="B236" s="11"/>
      <c r="C236" s="11" t="s">
        <v>448</v>
      </c>
      <c r="D236" s="4">
        <v>49500000</v>
      </c>
      <c r="E236" s="5">
        <v>495</v>
      </c>
      <c r="F236" s="42">
        <v>1.4E-3</v>
      </c>
    </row>
    <row r="237" spans="1:6" x14ac:dyDescent="0.25">
      <c r="A237" s="41" t="s">
        <v>511</v>
      </c>
      <c r="B237" s="11"/>
      <c r="C237" s="11" t="s">
        <v>446</v>
      </c>
      <c r="D237" s="4">
        <v>49500000</v>
      </c>
      <c r="E237" s="5">
        <v>495</v>
      </c>
      <c r="F237" s="42">
        <v>1.4E-3</v>
      </c>
    </row>
    <row r="238" spans="1:6" x14ac:dyDescent="0.25">
      <c r="A238" s="41" t="s">
        <v>512</v>
      </c>
      <c r="B238" s="11"/>
      <c r="C238" s="11" t="s">
        <v>448</v>
      </c>
      <c r="D238" s="4">
        <v>49500000</v>
      </c>
      <c r="E238" s="5">
        <v>495</v>
      </c>
      <c r="F238" s="42">
        <v>1.4E-3</v>
      </c>
    </row>
    <row r="239" spans="1:6" x14ac:dyDescent="0.25">
      <c r="A239" s="41" t="s">
        <v>513</v>
      </c>
      <c r="B239" s="11"/>
      <c r="C239" s="11" t="s">
        <v>451</v>
      </c>
      <c r="D239" s="4">
        <v>49500000</v>
      </c>
      <c r="E239" s="5">
        <v>495</v>
      </c>
      <c r="F239" s="42">
        <v>1.4E-3</v>
      </c>
    </row>
    <row r="240" spans="1:6" x14ac:dyDescent="0.25">
      <c r="A240" s="41" t="s">
        <v>514</v>
      </c>
      <c r="B240" s="11"/>
      <c r="C240" s="11" t="s">
        <v>448</v>
      </c>
      <c r="D240" s="4">
        <v>49500000</v>
      </c>
      <c r="E240" s="5">
        <v>495</v>
      </c>
      <c r="F240" s="42">
        <v>1.4E-3</v>
      </c>
    </row>
    <row r="241" spans="1:6" x14ac:dyDescent="0.25">
      <c r="A241" s="41" t="s">
        <v>514</v>
      </c>
      <c r="B241" s="11"/>
      <c r="C241" s="11" t="s">
        <v>446</v>
      </c>
      <c r="D241" s="4">
        <v>49500000</v>
      </c>
      <c r="E241" s="5">
        <v>495</v>
      </c>
      <c r="F241" s="42">
        <v>1.4E-3</v>
      </c>
    </row>
    <row r="242" spans="1:6" x14ac:dyDescent="0.25">
      <c r="A242" s="41" t="s">
        <v>515</v>
      </c>
      <c r="B242" s="11"/>
      <c r="C242" s="11" t="s">
        <v>446</v>
      </c>
      <c r="D242" s="4">
        <v>49500000</v>
      </c>
      <c r="E242" s="5">
        <v>495</v>
      </c>
      <c r="F242" s="42">
        <v>1.4E-3</v>
      </c>
    </row>
    <row r="243" spans="1:6" x14ac:dyDescent="0.25">
      <c r="A243" s="43" t="s">
        <v>100</v>
      </c>
      <c r="B243" s="12"/>
      <c r="C243" s="12"/>
      <c r="D243" s="6"/>
      <c r="E243" s="14">
        <v>59982</v>
      </c>
      <c r="F243" s="45">
        <v>0.17430000000000001</v>
      </c>
    </row>
    <row r="244" spans="1:6" x14ac:dyDescent="0.25">
      <c r="A244" s="46" t="s">
        <v>109</v>
      </c>
      <c r="B244" s="47"/>
      <c r="C244" s="47"/>
      <c r="D244" s="48"/>
      <c r="E244" s="9">
        <v>59982</v>
      </c>
      <c r="F244" s="51">
        <v>0.17430000000000001</v>
      </c>
    </row>
    <row r="245" spans="1:6" x14ac:dyDescent="0.25">
      <c r="A245" s="41"/>
      <c r="B245" s="11"/>
      <c r="C245" s="11"/>
      <c r="D245" s="4"/>
      <c r="E245" s="5"/>
      <c r="F245" s="42"/>
    </row>
    <row r="246" spans="1:6" x14ac:dyDescent="0.25">
      <c r="A246" s="41"/>
      <c r="B246" s="11"/>
      <c r="C246" s="11"/>
      <c r="D246" s="4"/>
      <c r="E246" s="5"/>
      <c r="F246" s="42"/>
    </row>
    <row r="247" spans="1:6" x14ac:dyDescent="0.25">
      <c r="A247" s="43" t="s">
        <v>110</v>
      </c>
      <c r="B247" s="11"/>
      <c r="C247" s="11"/>
      <c r="D247" s="4"/>
      <c r="E247" s="5"/>
      <c r="F247" s="42"/>
    </row>
    <row r="248" spans="1:6" x14ac:dyDescent="0.25">
      <c r="A248" s="41" t="s">
        <v>111</v>
      </c>
      <c r="B248" s="11"/>
      <c r="C248" s="11"/>
      <c r="D248" s="4"/>
      <c r="E248" s="5">
        <v>17533.13</v>
      </c>
      <c r="F248" s="42">
        <v>5.11E-2</v>
      </c>
    </row>
    <row r="249" spans="1:6" x14ac:dyDescent="0.25">
      <c r="A249" s="43" t="s">
        <v>100</v>
      </c>
      <c r="B249" s="12"/>
      <c r="C249" s="12"/>
      <c r="D249" s="6"/>
      <c r="E249" s="14">
        <v>17533.13</v>
      </c>
      <c r="F249" s="45">
        <v>5.11E-2</v>
      </c>
    </row>
    <row r="250" spans="1:6" x14ac:dyDescent="0.25">
      <c r="A250" s="41"/>
      <c r="B250" s="11"/>
      <c r="C250" s="11"/>
      <c r="D250" s="4"/>
      <c r="E250" s="5"/>
      <c r="F250" s="42"/>
    </row>
    <row r="251" spans="1:6" x14ac:dyDescent="0.25">
      <c r="A251" s="46" t="s">
        <v>109</v>
      </c>
      <c r="B251" s="47"/>
      <c r="C251" s="47"/>
      <c r="D251" s="48"/>
      <c r="E251" s="14">
        <v>17533.13</v>
      </c>
      <c r="F251" s="45">
        <v>5.11E-2</v>
      </c>
    </row>
    <row r="252" spans="1:6" x14ac:dyDescent="0.25">
      <c r="A252" s="41" t="s">
        <v>112</v>
      </c>
      <c r="B252" s="11"/>
      <c r="C252" s="11"/>
      <c r="D252" s="4"/>
      <c r="E252" s="17">
        <v>-501.02</v>
      </c>
      <c r="F252" s="49">
        <v>-1.1999999999999999E-3</v>
      </c>
    </row>
    <row r="253" spans="1:6" x14ac:dyDescent="0.25">
      <c r="A253" s="50" t="s">
        <v>113</v>
      </c>
      <c r="B253" s="13"/>
      <c r="C253" s="13"/>
      <c r="D253" s="8"/>
      <c r="E253" s="9">
        <v>343315.29</v>
      </c>
      <c r="F253" s="51">
        <v>1</v>
      </c>
    </row>
    <row r="254" spans="1:6" x14ac:dyDescent="0.25">
      <c r="A254" s="23"/>
      <c r="B254" s="32"/>
      <c r="C254" s="32"/>
      <c r="D254" s="32"/>
      <c r="E254" s="32"/>
      <c r="F254" s="33"/>
    </row>
    <row r="255" spans="1:6" x14ac:dyDescent="0.25">
      <c r="A255" s="52" t="s">
        <v>516</v>
      </c>
      <c r="B255" s="32"/>
      <c r="C255" s="32"/>
      <c r="D255" s="32"/>
      <c r="E255" s="32"/>
      <c r="F255" s="33"/>
    </row>
    <row r="256" spans="1:6" x14ac:dyDescent="0.25">
      <c r="A256" s="52" t="s">
        <v>114</v>
      </c>
      <c r="B256" s="32"/>
      <c r="C256" s="32"/>
      <c r="D256" s="32"/>
      <c r="E256" s="32"/>
      <c r="F256" s="33"/>
    </row>
    <row r="257" spans="1:6" x14ac:dyDescent="0.25">
      <c r="A257" s="52" t="s">
        <v>115</v>
      </c>
      <c r="B257" s="32"/>
      <c r="C257" s="32"/>
      <c r="D257" s="32"/>
      <c r="E257" s="32"/>
      <c r="F257" s="33"/>
    </row>
    <row r="258" spans="1:6" x14ac:dyDescent="0.25">
      <c r="A258" s="23"/>
      <c r="B258" s="32"/>
      <c r="C258" s="32"/>
      <c r="D258" s="32"/>
      <c r="E258" s="32"/>
      <c r="F258" s="33"/>
    </row>
    <row r="259" spans="1:6" x14ac:dyDescent="0.25">
      <c r="A259" s="23"/>
      <c r="B259" s="32"/>
      <c r="C259" s="32"/>
      <c r="D259" s="32"/>
      <c r="E259" s="32"/>
      <c r="F259" s="33"/>
    </row>
    <row r="260" spans="1:6" x14ac:dyDescent="0.25">
      <c r="A260" s="52" t="s">
        <v>1016</v>
      </c>
      <c r="B260" s="32"/>
      <c r="C260" s="32"/>
      <c r="D260" s="32"/>
      <c r="E260" s="32"/>
      <c r="F260" s="33"/>
    </row>
    <row r="261" spans="1:6" x14ac:dyDescent="0.25">
      <c r="A261" s="22" t="s">
        <v>1017</v>
      </c>
      <c r="B261" s="53" t="s">
        <v>65</v>
      </c>
      <c r="C261" s="54"/>
      <c r="D261" s="54"/>
      <c r="E261" s="32"/>
      <c r="F261" s="33"/>
    </row>
    <row r="262" spans="1:6" x14ac:dyDescent="0.25">
      <c r="A262" s="27" t="s">
        <v>1018</v>
      </c>
      <c r="B262" s="54"/>
      <c r="C262" s="54"/>
      <c r="D262" s="54"/>
      <c r="E262" s="32"/>
      <c r="F262" s="33"/>
    </row>
    <row r="263" spans="1:6" x14ac:dyDescent="0.25">
      <c r="A263" s="27" t="s">
        <v>1019</v>
      </c>
      <c r="B263" s="54" t="s">
        <v>1020</v>
      </c>
      <c r="C263" s="54" t="s">
        <v>1020</v>
      </c>
      <c r="D263" s="54"/>
      <c r="E263" s="32"/>
      <c r="F263" s="33"/>
    </row>
    <row r="264" spans="1:6" x14ac:dyDescent="0.25">
      <c r="A264" s="27"/>
      <c r="B264" s="55">
        <v>43616</v>
      </c>
      <c r="C264" s="55">
        <v>43644</v>
      </c>
      <c r="D264" s="54"/>
      <c r="E264" s="32"/>
      <c r="F264" s="33"/>
    </row>
    <row r="265" spans="1:6" x14ac:dyDescent="0.25">
      <c r="A265" s="27" t="s">
        <v>1024</v>
      </c>
      <c r="B265" s="54">
        <v>10.8284</v>
      </c>
      <c r="C265" s="54">
        <v>10.8611</v>
      </c>
      <c r="D265" s="54"/>
      <c r="E265" s="32"/>
      <c r="F265" s="33"/>
    </row>
    <row r="266" spans="1:6" x14ac:dyDescent="0.25">
      <c r="A266" s="27" t="s">
        <v>1025</v>
      </c>
      <c r="B266" s="54">
        <v>14.3011</v>
      </c>
      <c r="C266" s="54">
        <v>14.344200000000001</v>
      </c>
      <c r="D266" s="54"/>
      <c r="E266" s="32"/>
      <c r="F266" s="33"/>
    </row>
    <row r="267" spans="1:6" x14ac:dyDescent="0.25">
      <c r="A267" s="27" t="s">
        <v>1041</v>
      </c>
      <c r="B267" s="54">
        <v>12.6736</v>
      </c>
      <c r="C267" s="54">
        <v>12.6518</v>
      </c>
      <c r="D267" s="54"/>
      <c r="E267" s="32"/>
      <c r="F267" s="33"/>
    </row>
    <row r="268" spans="1:6" x14ac:dyDescent="0.25">
      <c r="A268" s="27" t="s">
        <v>1031</v>
      </c>
      <c r="B268" s="54">
        <v>13.9153</v>
      </c>
      <c r="C268" s="54">
        <v>13.9498</v>
      </c>
      <c r="D268" s="54"/>
      <c r="E268" s="32"/>
      <c r="F268" s="33"/>
    </row>
    <row r="269" spans="1:6" x14ac:dyDescent="0.25">
      <c r="A269" s="27" t="s">
        <v>1043</v>
      </c>
      <c r="B269" s="54">
        <v>10.5974</v>
      </c>
      <c r="C269" s="54">
        <v>10.6236</v>
      </c>
      <c r="D269" s="54"/>
      <c r="E269" s="32"/>
      <c r="F269" s="33"/>
    </row>
    <row r="270" spans="1:6" x14ac:dyDescent="0.25">
      <c r="A270" s="27" t="s">
        <v>1045</v>
      </c>
      <c r="B270" s="54">
        <v>13.9137</v>
      </c>
      <c r="C270" s="54">
        <v>13.9482</v>
      </c>
      <c r="D270" s="54"/>
      <c r="E270" s="32"/>
      <c r="F270" s="33"/>
    </row>
    <row r="271" spans="1:6" x14ac:dyDescent="0.25">
      <c r="A271" s="27" t="s">
        <v>1046</v>
      </c>
      <c r="B271" s="54">
        <v>12.296200000000001</v>
      </c>
      <c r="C271" s="54">
        <v>12.2667</v>
      </c>
      <c r="D271" s="54"/>
      <c r="E271" s="32"/>
      <c r="F271" s="33"/>
    </row>
    <row r="272" spans="1:6" x14ac:dyDescent="0.25">
      <c r="A272" s="27"/>
      <c r="B272" s="54"/>
      <c r="C272" s="54"/>
      <c r="D272" s="54"/>
      <c r="E272" s="32"/>
      <c r="F272" s="33"/>
    </row>
    <row r="273" spans="1:6" x14ac:dyDescent="0.25">
      <c r="A273" s="27" t="s">
        <v>1048</v>
      </c>
      <c r="B273" s="54"/>
      <c r="C273" s="54"/>
      <c r="D273" s="54"/>
      <c r="E273" s="32"/>
      <c r="F273" s="33"/>
    </row>
    <row r="274" spans="1:6" x14ac:dyDescent="0.25">
      <c r="A274" s="27"/>
      <c r="B274" s="54"/>
      <c r="C274" s="54"/>
      <c r="D274" s="54"/>
      <c r="E274" s="32"/>
      <c r="F274" s="33"/>
    </row>
    <row r="275" spans="1:6" x14ac:dyDescent="0.25">
      <c r="A275" s="70" t="s">
        <v>1049</v>
      </c>
      <c r="B275" s="71" t="s">
        <v>1050</v>
      </c>
      <c r="C275" s="71" t="s">
        <v>1051</v>
      </c>
      <c r="D275" s="71" t="s">
        <v>1052</v>
      </c>
      <c r="E275" s="32"/>
      <c r="F275" s="33"/>
    </row>
    <row r="276" spans="1:6" x14ac:dyDescent="0.25">
      <c r="A276" s="70" t="s">
        <v>1080</v>
      </c>
      <c r="B276" s="71"/>
      <c r="C276" s="71">
        <v>5.3124499999999998E-2</v>
      </c>
      <c r="D276" s="71">
        <v>5.3124499999999998E-2</v>
      </c>
      <c r="E276" s="32"/>
      <c r="F276" s="33"/>
    </row>
    <row r="277" spans="1:6" x14ac:dyDescent="0.25">
      <c r="A277" s="70" t="s">
        <v>1081</v>
      </c>
      <c r="B277" s="71"/>
      <c r="C277" s="71">
        <v>5.3124499999999998E-2</v>
      </c>
      <c r="D277" s="71">
        <v>5.3124499999999998E-2</v>
      </c>
      <c r="E277" s="32"/>
      <c r="F277" s="33"/>
    </row>
    <row r="278" spans="1:6" x14ac:dyDescent="0.25">
      <c r="A278" s="27"/>
      <c r="B278" s="54"/>
      <c r="C278" s="54"/>
      <c r="D278" s="54"/>
      <c r="E278" s="32"/>
      <c r="F278" s="33"/>
    </row>
    <row r="279" spans="1:6" x14ac:dyDescent="0.25">
      <c r="A279" s="27" t="s">
        <v>1036</v>
      </c>
      <c r="B279" s="53" t="s">
        <v>65</v>
      </c>
      <c r="C279" s="54"/>
      <c r="D279" s="54"/>
      <c r="E279" s="32"/>
      <c r="F279" s="33"/>
    </row>
    <row r="280" spans="1:6" ht="21" customHeight="1" x14ac:dyDescent="0.25">
      <c r="A280" s="22" t="s">
        <v>1037</v>
      </c>
      <c r="B280" s="53" t="s">
        <v>65</v>
      </c>
      <c r="C280" s="54"/>
      <c r="D280" s="54"/>
      <c r="E280" s="32"/>
      <c r="F280" s="33"/>
    </row>
    <row r="281" spans="1:6" x14ac:dyDescent="0.25">
      <c r="A281" s="22" t="s">
        <v>1038</v>
      </c>
      <c r="B281" s="53" t="s">
        <v>65</v>
      </c>
      <c r="C281" s="54"/>
      <c r="D281" s="54"/>
      <c r="E281" s="32"/>
      <c r="F281" s="33"/>
    </row>
    <row r="282" spans="1:6" x14ac:dyDescent="0.25">
      <c r="A282" s="27" t="s">
        <v>1108</v>
      </c>
      <c r="B282" s="56">
        <v>13.68</v>
      </c>
      <c r="C282" s="54"/>
      <c r="D282" s="54"/>
      <c r="E282" s="32"/>
      <c r="F282" s="33"/>
    </row>
    <row r="283" spans="1:6" ht="30" x14ac:dyDescent="0.25">
      <c r="A283" s="22" t="s">
        <v>1106</v>
      </c>
      <c r="B283" s="53" t="s">
        <v>65</v>
      </c>
      <c r="C283" s="54"/>
      <c r="D283" s="54"/>
      <c r="E283" s="32"/>
      <c r="F283" s="33"/>
    </row>
    <row r="284" spans="1:6" ht="30" x14ac:dyDescent="0.25">
      <c r="A284" s="22" t="s">
        <v>1107</v>
      </c>
      <c r="B284" s="53" t="s">
        <v>65</v>
      </c>
      <c r="C284" s="54"/>
      <c r="D284" s="54"/>
      <c r="E284" s="32"/>
      <c r="F284" s="33"/>
    </row>
    <row r="285" spans="1:6" ht="30.75" thickBot="1" x14ac:dyDescent="0.3">
      <c r="A285" s="21" t="s">
        <v>1109</v>
      </c>
      <c r="B285" s="69" t="s">
        <v>65</v>
      </c>
      <c r="C285" s="61"/>
      <c r="D285" s="61"/>
      <c r="E285" s="58"/>
      <c r="F285" s="59"/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7"/>
  <sheetViews>
    <sheetView showGridLines="0" workbookViewId="0">
      <pane ySplit="4" topLeftCell="A5" activePane="bottomLeft" state="frozen"/>
      <selection activeCell="H1" sqref="H1"/>
      <selection pane="bottomLeft" activeCell="A5" sqref="A5"/>
    </sheetView>
  </sheetViews>
  <sheetFormatPr defaultRowHeight="15" x14ac:dyDescent="0.25"/>
  <cols>
    <col min="1" max="1" width="73.85546875" customWidth="1"/>
    <col min="2" max="2" width="15.85546875" customWidth="1"/>
    <col min="3" max="3" width="26.85546875" customWidth="1"/>
    <col min="4" max="4" width="15.42578125" customWidth="1"/>
    <col min="5" max="5" width="16.5703125" customWidth="1"/>
    <col min="6" max="6" width="15.42578125" customWidth="1"/>
    <col min="12" max="12" width="66.42578125" bestFit="1" customWidth="1"/>
    <col min="13" max="13" width="10" bestFit="1" customWidth="1"/>
    <col min="14" max="14" width="9.85546875" bestFit="1" customWidth="1"/>
    <col min="15" max="15" width="14.42578125" bestFit="1" customWidth="1"/>
    <col min="16" max="16" width="11.5703125" bestFit="1" customWidth="1"/>
  </cols>
  <sheetData>
    <row r="1" spans="1:8" ht="36.75" customHeight="1" x14ac:dyDescent="0.25">
      <c r="A1" s="86" t="s">
        <v>20</v>
      </c>
      <c r="B1" s="87"/>
      <c r="C1" s="87"/>
      <c r="D1" s="87"/>
      <c r="E1" s="87"/>
      <c r="F1" s="88"/>
      <c r="H1" s="20" t="str">
        <f>HYPERLINK("[Portfolio Monthly 30062019.xlsx]Index!A1","Index")</f>
        <v>Index</v>
      </c>
    </row>
    <row r="2" spans="1:8" ht="19.5" customHeight="1" x14ac:dyDescent="0.25">
      <c r="A2" s="89" t="s">
        <v>21</v>
      </c>
      <c r="B2" s="90"/>
      <c r="C2" s="90"/>
      <c r="D2" s="90"/>
      <c r="E2" s="90"/>
      <c r="F2" s="91"/>
    </row>
    <row r="3" spans="1:8" x14ac:dyDescent="0.25">
      <c r="A3" s="23"/>
      <c r="B3" s="32"/>
      <c r="C3" s="32"/>
      <c r="D3" s="32"/>
      <c r="E3" s="32"/>
      <c r="F3" s="33"/>
    </row>
    <row r="4" spans="1:8" ht="48" customHeight="1" x14ac:dyDescent="0.25">
      <c r="A4" s="34" t="s">
        <v>0</v>
      </c>
      <c r="B4" s="35" t="s">
        <v>1</v>
      </c>
      <c r="C4" s="35" t="s">
        <v>5</v>
      </c>
      <c r="D4" s="36" t="s">
        <v>2</v>
      </c>
      <c r="E4" s="37" t="s">
        <v>4</v>
      </c>
      <c r="F4" s="38" t="s">
        <v>3</v>
      </c>
    </row>
    <row r="5" spans="1:8" x14ac:dyDescent="0.25">
      <c r="A5" s="39"/>
      <c r="B5" s="10"/>
      <c r="C5" s="10"/>
      <c r="D5" s="2"/>
      <c r="E5" s="3"/>
      <c r="F5" s="40"/>
    </row>
    <row r="6" spans="1:8" x14ac:dyDescent="0.25">
      <c r="A6" s="43" t="s">
        <v>64</v>
      </c>
      <c r="B6" s="11"/>
      <c r="C6" s="11"/>
      <c r="D6" s="4"/>
      <c r="E6" s="5"/>
      <c r="F6" s="42"/>
    </row>
    <row r="7" spans="1:8" x14ac:dyDescent="0.25">
      <c r="A7" s="43" t="s">
        <v>195</v>
      </c>
      <c r="B7" s="11"/>
      <c r="C7" s="11"/>
      <c r="D7" s="4"/>
      <c r="E7" s="5"/>
      <c r="F7" s="42"/>
    </row>
    <row r="8" spans="1:8" x14ac:dyDescent="0.25">
      <c r="A8" s="41" t="s">
        <v>202</v>
      </c>
      <c r="B8" s="11" t="s">
        <v>203</v>
      </c>
      <c r="C8" s="11" t="s">
        <v>204</v>
      </c>
      <c r="D8" s="4">
        <v>282474</v>
      </c>
      <c r="E8" s="5">
        <v>6902.96</v>
      </c>
      <c r="F8" s="42">
        <v>4.7600000000000003E-2</v>
      </c>
    </row>
    <row r="9" spans="1:8" x14ac:dyDescent="0.25">
      <c r="A9" s="41" t="s">
        <v>517</v>
      </c>
      <c r="B9" s="11" t="s">
        <v>518</v>
      </c>
      <c r="C9" s="11" t="s">
        <v>213</v>
      </c>
      <c r="D9" s="4">
        <v>600000</v>
      </c>
      <c r="E9" s="5">
        <v>5564.4</v>
      </c>
      <c r="F9" s="42">
        <v>3.8399999999999997E-2</v>
      </c>
    </row>
    <row r="10" spans="1:8" x14ac:dyDescent="0.25">
      <c r="A10" s="41" t="s">
        <v>211</v>
      </c>
      <c r="B10" s="11" t="s">
        <v>212</v>
      </c>
      <c r="C10" s="11" t="s">
        <v>213</v>
      </c>
      <c r="D10" s="4">
        <v>234029</v>
      </c>
      <c r="E10" s="5">
        <v>5212.29</v>
      </c>
      <c r="F10" s="42">
        <v>3.5900000000000001E-2</v>
      </c>
    </row>
    <row r="11" spans="1:8" x14ac:dyDescent="0.25">
      <c r="A11" s="41" t="s">
        <v>519</v>
      </c>
      <c r="B11" s="11" t="s">
        <v>520</v>
      </c>
      <c r="C11" s="11" t="s">
        <v>201</v>
      </c>
      <c r="D11" s="4">
        <v>544457</v>
      </c>
      <c r="E11" s="5">
        <v>4859.55</v>
      </c>
      <c r="F11" s="42">
        <v>3.3500000000000002E-2</v>
      </c>
    </row>
    <row r="12" spans="1:8" x14ac:dyDescent="0.25">
      <c r="A12" s="41" t="s">
        <v>246</v>
      </c>
      <c r="B12" s="11" t="s">
        <v>247</v>
      </c>
      <c r="C12" s="11" t="s">
        <v>201</v>
      </c>
      <c r="D12" s="4">
        <v>131835</v>
      </c>
      <c r="E12" s="5">
        <v>4852.9799999999996</v>
      </c>
      <c r="F12" s="42">
        <v>3.3500000000000002E-2</v>
      </c>
    </row>
    <row r="13" spans="1:8" x14ac:dyDescent="0.25">
      <c r="A13" s="41" t="s">
        <v>199</v>
      </c>
      <c r="B13" s="11" t="s">
        <v>200</v>
      </c>
      <c r="C13" s="11" t="s">
        <v>201</v>
      </c>
      <c r="D13" s="4">
        <v>220699</v>
      </c>
      <c r="E13" s="5">
        <v>4837.9399999999996</v>
      </c>
      <c r="F13" s="42">
        <v>3.3399999999999999E-2</v>
      </c>
    </row>
    <row r="14" spans="1:8" x14ac:dyDescent="0.25">
      <c r="A14" s="41" t="s">
        <v>196</v>
      </c>
      <c r="B14" s="11" t="s">
        <v>197</v>
      </c>
      <c r="C14" s="11" t="s">
        <v>198</v>
      </c>
      <c r="D14" s="4">
        <v>385861</v>
      </c>
      <c r="E14" s="5">
        <v>4835.22</v>
      </c>
      <c r="F14" s="42">
        <v>3.3300000000000003E-2</v>
      </c>
    </row>
    <row r="15" spans="1:8" x14ac:dyDescent="0.25">
      <c r="A15" s="41" t="s">
        <v>521</v>
      </c>
      <c r="B15" s="11" t="s">
        <v>522</v>
      </c>
      <c r="C15" s="11" t="s">
        <v>207</v>
      </c>
      <c r="D15" s="4">
        <v>57587</v>
      </c>
      <c r="E15" s="5">
        <v>4428.6400000000003</v>
      </c>
      <c r="F15" s="42">
        <v>3.0499999999999999E-2</v>
      </c>
    </row>
    <row r="16" spans="1:8" x14ac:dyDescent="0.25">
      <c r="A16" s="41" t="s">
        <v>336</v>
      </c>
      <c r="B16" s="11" t="s">
        <v>337</v>
      </c>
      <c r="C16" s="11" t="s">
        <v>204</v>
      </c>
      <c r="D16" s="4">
        <v>956022</v>
      </c>
      <c r="E16" s="5">
        <v>4178.7700000000004</v>
      </c>
      <c r="F16" s="42">
        <v>2.8799999999999999E-2</v>
      </c>
    </row>
    <row r="17" spans="1:6" x14ac:dyDescent="0.25">
      <c r="A17" s="41" t="s">
        <v>205</v>
      </c>
      <c r="B17" s="11" t="s">
        <v>206</v>
      </c>
      <c r="C17" s="11" t="s">
        <v>207</v>
      </c>
      <c r="D17" s="4">
        <v>1305628</v>
      </c>
      <c r="E17" s="5">
        <v>3575.46</v>
      </c>
      <c r="F17" s="42">
        <v>2.47E-2</v>
      </c>
    </row>
    <row r="18" spans="1:6" x14ac:dyDescent="0.25">
      <c r="A18" s="41" t="s">
        <v>208</v>
      </c>
      <c r="B18" s="11" t="s">
        <v>209</v>
      </c>
      <c r="C18" s="11" t="s">
        <v>210</v>
      </c>
      <c r="D18" s="4">
        <v>227492</v>
      </c>
      <c r="E18" s="5">
        <v>3533.41</v>
      </c>
      <c r="F18" s="42">
        <v>2.4400000000000002E-2</v>
      </c>
    </row>
    <row r="19" spans="1:6" x14ac:dyDescent="0.25">
      <c r="A19" s="41" t="s">
        <v>219</v>
      </c>
      <c r="B19" s="11" t="s">
        <v>220</v>
      </c>
      <c r="C19" s="11" t="s">
        <v>204</v>
      </c>
      <c r="D19" s="4">
        <v>905506</v>
      </c>
      <c r="E19" s="5">
        <v>3271.14</v>
      </c>
      <c r="F19" s="42">
        <v>2.2599999999999999E-2</v>
      </c>
    </row>
    <row r="20" spans="1:6" x14ac:dyDescent="0.25">
      <c r="A20" s="41" t="s">
        <v>523</v>
      </c>
      <c r="B20" s="11" t="s">
        <v>524</v>
      </c>
      <c r="C20" s="11" t="s">
        <v>213</v>
      </c>
      <c r="D20" s="4">
        <v>434974</v>
      </c>
      <c r="E20" s="5">
        <v>3184.01</v>
      </c>
      <c r="F20" s="42">
        <v>2.1999999999999999E-2</v>
      </c>
    </row>
    <row r="21" spans="1:6" x14ac:dyDescent="0.25">
      <c r="A21" s="41" t="s">
        <v>267</v>
      </c>
      <c r="B21" s="11" t="s">
        <v>268</v>
      </c>
      <c r="C21" s="11" t="s">
        <v>213</v>
      </c>
      <c r="D21" s="4">
        <v>296634</v>
      </c>
      <c r="E21" s="5">
        <v>3158.11</v>
      </c>
      <c r="F21" s="42">
        <v>2.18E-2</v>
      </c>
    </row>
    <row r="22" spans="1:6" x14ac:dyDescent="0.25">
      <c r="A22" s="41" t="s">
        <v>236</v>
      </c>
      <c r="B22" s="11" t="s">
        <v>237</v>
      </c>
      <c r="C22" s="11" t="s">
        <v>204</v>
      </c>
      <c r="D22" s="4">
        <v>332383</v>
      </c>
      <c r="E22" s="5">
        <v>2687.48</v>
      </c>
      <c r="F22" s="42">
        <v>1.8499999999999999E-2</v>
      </c>
    </row>
    <row r="23" spans="1:6" x14ac:dyDescent="0.25">
      <c r="A23" s="41" t="s">
        <v>525</v>
      </c>
      <c r="B23" s="11" t="s">
        <v>526</v>
      </c>
      <c r="C23" s="11" t="s">
        <v>204</v>
      </c>
      <c r="D23" s="4">
        <v>335272</v>
      </c>
      <c r="E23" s="5">
        <v>2141.21</v>
      </c>
      <c r="F23" s="42">
        <v>1.4800000000000001E-2</v>
      </c>
    </row>
    <row r="24" spans="1:6" x14ac:dyDescent="0.25">
      <c r="A24" s="41" t="s">
        <v>527</v>
      </c>
      <c r="B24" s="11" t="s">
        <v>528</v>
      </c>
      <c r="C24" s="11" t="s">
        <v>201</v>
      </c>
      <c r="D24" s="4">
        <v>162879</v>
      </c>
      <c r="E24" s="5">
        <v>1812.11</v>
      </c>
      <c r="F24" s="42">
        <v>1.2500000000000001E-2</v>
      </c>
    </row>
    <row r="25" spans="1:6" x14ac:dyDescent="0.25">
      <c r="A25" s="41" t="s">
        <v>252</v>
      </c>
      <c r="B25" s="11" t="s">
        <v>253</v>
      </c>
      <c r="C25" s="11" t="s">
        <v>254</v>
      </c>
      <c r="D25" s="4">
        <v>275675</v>
      </c>
      <c r="E25" s="5">
        <v>1806.64</v>
      </c>
      <c r="F25" s="42">
        <v>1.2500000000000001E-2</v>
      </c>
    </row>
    <row r="26" spans="1:6" x14ac:dyDescent="0.25">
      <c r="A26" s="41" t="s">
        <v>529</v>
      </c>
      <c r="B26" s="11" t="s">
        <v>530</v>
      </c>
      <c r="C26" s="11" t="s">
        <v>213</v>
      </c>
      <c r="D26" s="4">
        <v>100000</v>
      </c>
      <c r="E26" s="5">
        <v>1745.65</v>
      </c>
      <c r="F26" s="42">
        <v>1.2E-2</v>
      </c>
    </row>
    <row r="27" spans="1:6" x14ac:dyDescent="0.25">
      <c r="A27" s="41" t="s">
        <v>531</v>
      </c>
      <c r="B27" s="11" t="s">
        <v>532</v>
      </c>
      <c r="C27" s="11" t="s">
        <v>207</v>
      </c>
      <c r="D27" s="4">
        <v>151816</v>
      </c>
      <c r="E27" s="5">
        <v>1712.03</v>
      </c>
      <c r="F27" s="42">
        <v>1.18E-2</v>
      </c>
    </row>
    <row r="28" spans="1:6" x14ac:dyDescent="0.25">
      <c r="A28" s="41" t="s">
        <v>318</v>
      </c>
      <c r="B28" s="11" t="s">
        <v>319</v>
      </c>
      <c r="C28" s="11" t="s">
        <v>207</v>
      </c>
      <c r="D28" s="4">
        <v>460776</v>
      </c>
      <c r="E28" s="5">
        <v>1707.41</v>
      </c>
      <c r="F28" s="42">
        <v>1.18E-2</v>
      </c>
    </row>
    <row r="29" spans="1:6" x14ac:dyDescent="0.25">
      <c r="A29" s="41" t="s">
        <v>533</v>
      </c>
      <c r="B29" s="11" t="s">
        <v>534</v>
      </c>
      <c r="C29" s="11" t="s">
        <v>216</v>
      </c>
      <c r="D29" s="4">
        <v>637072</v>
      </c>
      <c r="E29" s="5">
        <v>1596.18</v>
      </c>
      <c r="F29" s="42">
        <v>1.0999999999999999E-2</v>
      </c>
    </row>
    <row r="30" spans="1:6" x14ac:dyDescent="0.25">
      <c r="A30" s="41" t="s">
        <v>535</v>
      </c>
      <c r="B30" s="11" t="s">
        <v>536</v>
      </c>
      <c r="C30" s="11" t="s">
        <v>537</v>
      </c>
      <c r="D30" s="4">
        <v>87848</v>
      </c>
      <c r="E30" s="5">
        <v>1561.98</v>
      </c>
      <c r="F30" s="42">
        <v>1.0800000000000001E-2</v>
      </c>
    </row>
    <row r="31" spans="1:6" x14ac:dyDescent="0.25">
      <c r="A31" s="41" t="s">
        <v>291</v>
      </c>
      <c r="B31" s="11" t="s">
        <v>292</v>
      </c>
      <c r="C31" s="11" t="s">
        <v>198</v>
      </c>
      <c r="D31" s="4">
        <v>944262</v>
      </c>
      <c r="E31" s="5">
        <v>1472.1</v>
      </c>
      <c r="F31" s="42">
        <v>1.01E-2</v>
      </c>
    </row>
    <row r="32" spans="1:6" x14ac:dyDescent="0.25">
      <c r="A32" s="41" t="s">
        <v>538</v>
      </c>
      <c r="B32" s="11" t="s">
        <v>539</v>
      </c>
      <c r="C32" s="11" t="s">
        <v>280</v>
      </c>
      <c r="D32" s="4">
        <v>560903</v>
      </c>
      <c r="E32" s="5">
        <v>1423.57</v>
      </c>
      <c r="F32" s="42">
        <v>9.7999999999999997E-3</v>
      </c>
    </row>
    <row r="33" spans="1:6" x14ac:dyDescent="0.25">
      <c r="A33" s="41" t="s">
        <v>540</v>
      </c>
      <c r="B33" s="11" t="s">
        <v>541</v>
      </c>
      <c r="C33" s="11" t="s">
        <v>201</v>
      </c>
      <c r="D33" s="4">
        <v>474175</v>
      </c>
      <c r="E33" s="5">
        <v>1354.48</v>
      </c>
      <c r="F33" s="42">
        <v>9.2999999999999992E-3</v>
      </c>
    </row>
    <row r="34" spans="1:6" x14ac:dyDescent="0.25">
      <c r="A34" s="41" t="s">
        <v>542</v>
      </c>
      <c r="B34" s="11" t="s">
        <v>543</v>
      </c>
      <c r="C34" s="11" t="s">
        <v>544</v>
      </c>
      <c r="D34" s="4">
        <v>628567</v>
      </c>
      <c r="E34" s="5">
        <v>1353.62</v>
      </c>
      <c r="F34" s="42">
        <v>9.2999999999999992E-3</v>
      </c>
    </row>
    <row r="35" spans="1:6" x14ac:dyDescent="0.25">
      <c r="A35" s="41" t="s">
        <v>545</v>
      </c>
      <c r="B35" s="11" t="s">
        <v>546</v>
      </c>
      <c r="C35" s="11" t="s">
        <v>201</v>
      </c>
      <c r="D35" s="4">
        <v>610378</v>
      </c>
      <c r="E35" s="5">
        <v>1350.77</v>
      </c>
      <c r="F35" s="42">
        <v>9.2999999999999992E-3</v>
      </c>
    </row>
    <row r="36" spans="1:6" x14ac:dyDescent="0.25">
      <c r="A36" s="41" t="s">
        <v>547</v>
      </c>
      <c r="B36" s="11" t="s">
        <v>548</v>
      </c>
      <c r="C36" s="11" t="s">
        <v>261</v>
      </c>
      <c r="D36" s="4">
        <v>120315</v>
      </c>
      <c r="E36" s="5">
        <v>1340.79</v>
      </c>
      <c r="F36" s="42">
        <v>9.1999999999999998E-3</v>
      </c>
    </row>
    <row r="37" spans="1:6" x14ac:dyDescent="0.25">
      <c r="A37" s="41" t="s">
        <v>549</v>
      </c>
      <c r="B37" s="11" t="s">
        <v>550</v>
      </c>
      <c r="C37" s="11" t="s">
        <v>201</v>
      </c>
      <c r="D37" s="4">
        <v>482000</v>
      </c>
      <c r="E37" s="5">
        <v>1330.8</v>
      </c>
      <c r="F37" s="42">
        <v>9.1999999999999998E-3</v>
      </c>
    </row>
    <row r="38" spans="1:6" x14ac:dyDescent="0.25">
      <c r="A38" s="41" t="s">
        <v>551</v>
      </c>
      <c r="B38" s="11" t="s">
        <v>552</v>
      </c>
      <c r="C38" s="11" t="s">
        <v>201</v>
      </c>
      <c r="D38" s="4">
        <v>919229</v>
      </c>
      <c r="E38" s="5">
        <v>1233.6099999999999</v>
      </c>
      <c r="F38" s="42">
        <v>8.5000000000000006E-3</v>
      </c>
    </row>
    <row r="39" spans="1:6" x14ac:dyDescent="0.25">
      <c r="A39" s="41" t="s">
        <v>553</v>
      </c>
      <c r="B39" s="11" t="s">
        <v>554</v>
      </c>
      <c r="C39" s="11" t="s">
        <v>201</v>
      </c>
      <c r="D39" s="4">
        <v>168399</v>
      </c>
      <c r="E39" s="5">
        <v>1218.7</v>
      </c>
      <c r="F39" s="42">
        <v>8.3999999999999995E-3</v>
      </c>
    </row>
    <row r="40" spans="1:6" x14ac:dyDescent="0.25">
      <c r="A40" s="41" t="s">
        <v>555</v>
      </c>
      <c r="B40" s="11" t="s">
        <v>556</v>
      </c>
      <c r="C40" s="11" t="s">
        <v>213</v>
      </c>
      <c r="D40" s="4">
        <v>117846</v>
      </c>
      <c r="E40" s="5">
        <v>1183.29</v>
      </c>
      <c r="F40" s="42">
        <v>8.2000000000000007E-3</v>
      </c>
    </row>
    <row r="41" spans="1:6" x14ac:dyDescent="0.25">
      <c r="A41" s="41" t="s">
        <v>557</v>
      </c>
      <c r="B41" s="11" t="s">
        <v>558</v>
      </c>
      <c r="C41" s="11" t="s">
        <v>213</v>
      </c>
      <c r="D41" s="4">
        <v>64142</v>
      </c>
      <c r="E41" s="5">
        <v>1173.45</v>
      </c>
      <c r="F41" s="42">
        <v>8.0999999999999996E-3</v>
      </c>
    </row>
    <row r="42" spans="1:6" x14ac:dyDescent="0.25">
      <c r="A42" s="41" t="s">
        <v>559</v>
      </c>
      <c r="B42" s="11" t="s">
        <v>560</v>
      </c>
      <c r="C42" s="11" t="s">
        <v>204</v>
      </c>
      <c r="D42" s="4">
        <v>524204</v>
      </c>
      <c r="E42" s="5">
        <v>1143.03</v>
      </c>
      <c r="F42" s="42">
        <v>7.9000000000000008E-3</v>
      </c>
    </row>
    <row r="43" spans="1:6" x14ac:dyDescent="0.25">
      <c r="A43" s="41" t="s">
        <v>561</v>
      </c>
      <c r="B43" s="11" t="s">
        <v>562</v>
      </c>
      <c r="C43" s="11" t="s">
        <v>204</v>
      </c>
      <c r="D43" s="4">
        <v>75671</v>
      </c>
      <c r="E43" s="5">
        <v>1117.74</v>
      </c>
      <c r="F43" s="42">
        <v>7.7000000000000002E-3</v>
      </c>
    </row>
    <row r="44" spans="1:6" x14ac:dyDescent="0.25">
      <c r="A44" s="41" t="s">
        <v>271</v>
      </c>
      <c r="B44" s="11" t="s">
        <v>272</v>
      </c>
      <c r="C44" s="11" t="s">
        <v>226</v>
      </c>
      <c r="D44" s="4">
        <v>24285</v>
      </c>
      <c r="E44" s="5">
        <v>1106.3900000000001</v>
      </c>
      <c r="F44" s="42">
        <v>7.6E-3</v>
      </c>
    </row>
    <row r="45" spans="1:6" x14ac:dyDescent="0.25">
      <c r="A45" s="41" t="s">
        <v>250</v>
      </c>
      <c r="B45" s="11" t="s">
        <v>251</v>
      </c>
      <c r="C45" s="11" t="s">
        <v>216</v>
      </c>
      <c r="D45" s="4">
        <v>42606</v>
      </c>
      <c r="E45" s="5">
        <v>1086.6400000000001</v>
      </c>
      <c r="F45" s="42">
        <v>7.4999999999999997E-3</v>
      </c>
    </row>
    <row r="46" spans="1:6" x14ac:dyDescent="0.25">
      <c r="A46" s="41" t="s">
        <v>304</v>
      </c>
      <c r="B46" s="11" t="s">
        <v>305</v>
      </c>
      <c r="C46" s="11" t="s">
        <v>254</v>
      </c>
      <c r="D46" s="4">
        <v>16587</v>
      </c>
      <c r="E46" s="5">
        <v>1083.9000000000001</v>
      </c>
      <c r="F46" s="42">
        <v>7.4999999999999997E-3</v>
      </c>
    </row>
    <row r="47" spans="1:6" x14ac:dyDescent="0.25">
      <c r="A47" s="41" t="s">
        <v>320</v>
      </c>
      <c r="B47" s="11" t="s">
        <v>321</v>
      </c>
      <c r="C47" s="11" t="s">
        <v>322</v>
      </c>
      <c r="D47" s="4">
        <v>645000</v>
      </c>
      <c r="E47" s="5">
        <v>1081.99</v>
      </c>
      <c r="F47" s="42">
        <v>7.4999999999999997E-3</v>
      </c>
    </row>
    <row r="48" spans="1:6" x14ac:dyDescent="0.25">
      <c r="A48" s="41" t="s">
        <v>563</v>
      </c>
      <c r="B48" s="11" t="s">
        <v>564</v>
      </c>
      <c r="C48" s="11" t="s">
        <v>565</v>
      </c>
      <c r="D48" s="4">
        <v>342023</v>
      </c>
      <c r="E48" s="5">
        <v>1076.18</v>
      </c>
      <c r="F48" s="42">
        <v>7.4000000000000003E-3</v>
      </c>
    </row>
    <row r="49" spans="1:6" x14ac:dyDescent="0.25">
      <c r="A49" s="41" t="s">
        <v>566</v>
      </c>
      <c r="B49" s="11" t="s">
        <v>567</v>
      </c>
      <c r="C49" s="11" t="s">
        <v>568</v>
      </c>
      <c r="D49" s="4">
        <v>59406</v>
      </c>
      <c r="E49" s="5">
        <v>1065.48</v>
      </c>
      <c r="F49" s="42">
        <v>7.3000000000000001E-3</v>
      </c>
    </row>
    <row r="50" spans="1:6" x14ac:dyDescent="0.25">
      <c r="A50" s="41" t="s">
        <v>569</v>
      </c>
      <c r="B50" s="11" t="s">
        <v>570</v>
      </c>
      <c r="C50" s="11" t="s">
        <v>565</v>
      </c>
      <c r="D50" s="4">
        <v>323532</v>
      </c>
      <c r="E50" s="5">
        <v>1009.26</v>
      </c>
      <c r="F50" s="42">
        <v>7.0000000000000001E-3</v>
      </c>
    </row>
    <row r="51" spans="1:6" x14ac:dyDescent="0.25">
      <c r="A51" s="41" t="s">
        <v>571</v>
      </c>
      <c r="B51" s="11" t="s">
        <v>572</v>
      </c>
      <c r="C51" s="11" t="s">
        <v>204</v>
      </c>
      <c r="D51" s="4">
        <v>140484</v>
      </c>
      <c r="E51" s="5">
        <v>989.36</v>
      </c>
      <c r="F51" s="42">
        <v>6.7999999999999996E-3</v>
      </c>
    </row>
    <row r="52" spans="1:6" x14ac:dyDescent="0.25">
      <c r="A52" s="41" t="s">
        <v>573</v>
      </c>
      <c r="B52" s="11" t="s">
        <v>574</v>
      </c>
      <c r="C52" s="11" t="s">
        <v>299</v>
      </c>
      <c r="D52" s="4">
        <v>118221</v>
      </c>
      <c r="E52" s="5">
        <v>985.25</v>
      </c>
      <c r="F52" s="42">
        <v>6.7999999999999996E-3</v>
      </c>
    </row>
    <row r="53" spans="1:6" x14ac:dyDescent="0.25">
      <c r="A53" s="41" t="s">
        <v>575</v>
      </c>
      <c r="B53" s="11" t="s">
        <v>576</v>
      </c>
      <c r="C53" s="11" t="s">
        <v>537</v>
      </c>
      <c r="D53" s="4">
        <v>63957</v>
      </c>
      <c r="E53" s="5">
        <v>913.18</v>
      </c>
      <c r="F53" s="42">
        <v>6.3E-3</v>
      </c>
    </row>
    <row r="54" spans="1:6" x14ac:dyDescent="0.25">
      <c r="A54" s="41" t="s">
        <v>577</v>
      </c>
      <c r="B54" s="11" t="s">
        <v>578</v>
      </c>
      <c r="C54" s="11" t="s">
        <v>201</v>
      </c>
      <c r="D54" s="4">
        <v>56451</v>
      </c>
      <c r="E54" s="5">
        <v>846.37</v>
      </c>
      <c r="F54" s="42">
        <v>5.7999999999999996E-3</v>
      </c>
    </row>
    <row r="55" spans="1:6" x14ac:dyDescent="0.25">
      <c r="A55" s="41" t="s">
        <v>579</v>
      </c>
      <c r="B55" s="11" t="s">
        <v>580</v>
      </c>
      <c r="C55" s="11" t="s">
        <v>232</v>
      </c>
      <c r="D55" s="4">
        <v>56141</v>
      </c>
      <c r="E55" s="5">
        <v>842.76</v>
      </c>
      <c r="F55" s="42">
        <v>5.7999999999999996E-3</v>
      </c>
    </row>
    <row r="56" spans="1:6" x14ac:dyDescent="0.25">
      <c r="A56" s="41" t="s">
        <v>581</v>
      </c>
      <c r="B56" s="11" t="s">
        <v>582</v>
      </c>
      <c r="C56" s="11" t="s">
        <v>568</v>
      </c>
      <c r="D56" s="4">
        <v>173329</v>
      </c>
      <c r="E56" s="5">
        <v>832.15</v>
      </c>
      <c r="F56" s="42">
        <v>5.7000000000000002E-3</v>
      </c>
    </row>
    <row r="57" spans="1:6" x14ac:dyDescent="0.25">
      <c r="A57" s="41" t="s">
        <v>583</v>
      </c>
      <c r="B57" s="11" t="s">
        <v>584</v>
      </c>
      <c r="C57" s="11" t="s">
        <v>335</v>
      </c>
      <c r="D57" s="4">
        <v>350656</v>
      </c>
      <c r="E57" s="5">
        <v>813.52</v>
      </c>
      <c r="F57" s="42">
        <v>5.5999999999999999E-3</v>
      </c>
    </row>
    <row r="58" spans="1:6" x14ac:dyDescent="0.25">
      <c r="A58" s="41" t="s">
        <v>585</v>
      </c>
      <c r="B58" s="11" t="s">
        <v>586</v>
      </c>
      <c r="C58" s="11" t="s">
        <v>587</v>
      </c>
      <c r="D58" s="4">
        <v>80210</v>
      </c>
      <c r="E58" s="5">
        <v>779.08</v>
      </c>
      <c r="F58" s="42">
        <v>5.4000000000000003E-3</v>
      </c>
    </row>
    <row r="59" spans="1:6" x14ac:dyDescent="0.25">
      <c r="A59" s="41" t="s">
        <v>217</v>
      </c>
      <c r="B59" s="11" t="s">
        <v>218</v>
      </c>
      <c r="C59" s="11" t="s">
        <v>207</v>
      </c>
      <c r="D59" s="4">
        <v>38670</v>
      </c>
      <c r="E59" s="5">
        <v>691.26</v>
      </c>
      <c r="F59" s="42">
        <v>4.7999999999999996E-3</v>
      </c>
    </row>
    <row r="60" spans="1:6" x14ac:dyDescent="0.25">
      <c r="A60" s="41" t="s">
        <v>588</v>
      </c>
      <c r="B60" s="11" t="s">
        <v>589</v>
      </c>
      <c r="C60" s="11" t="s">
        <v>261</v>
      </c>
      <c r="D60" s="4">
        <v>334243</v>
      </c>
      <c r="E60" s="5">
        <v>689.21</v>
      </c>
      <c r="F60" s="42">
        <v>4.7999999999999996E-3</v>
      </c>
    </row>
    <row r="61" spans="1:6" x14ac:dyDescent="0.25">
      <c r="A61" s="41" t="s">
        <v>590</v>
      </c>
      <c r="B61" s="11" t="s">
        <v>591</v>
      </c>
      <c r="C61" s="11" t="s">
        <v>592</v>
      </c>
      <c r="D61" s="4">
        <v>22500</v>
      </c>
      <c r="E61" s="5">
        <v>662.78</v>
      </c>
      <c r="F61" s="42">
        <v>4.5999999999999999E-3</v>
      </c>
    </row>
    <row r="62" spans="1:6" x14ac:dyDescent="0.25">
      <c r="A62" s="41" t="s">
        <v>593</v>
      </c>
      <c r="B62" s="11" t="s">
        <v>594</v>
      </c>
      <c r="C62" s="11" t="s">
        <v>240</v>
      </c>
      <c r="D62" s="4">
        <v>303073</v>
      </c>
      <c r="E62" s="5">
        <v>627.05999999999995</v>
      </c>
      <c r="F62" s="42">
        <v>4.3E-3</v>
      </c>
    </row>
    <row r="63" spans="1:6" x14ac:dyDescent="0.25">
      <c r="A63" s="41" t="s">
        <v>595</v>
      </c>
      <c r="B63" s="11" t="s">
        <v>596</v>
      </c>
      <c r="C63" s="11" t="s">
        <v>207</v>
      </c>
      <c r="D63" s="4">
        <v>7881</v>
      </c>
      <c r="E63" s="5">
        <v>589.22</v>
      </c>
      <c r="F63" s="42">
        <v>4.1000000000000003E-3</v>
      </c>
    </row>
    <row r="64" spans="1:6" x14ac:dyDescent="0.25">
      <c r="A64" s="41" t="s">
        <v>597</v>
      </c>
      <c r="B64" s="11" t="s">
        <v>598</v>
      </c>
      <c r="C64" s="11" t="s">
        <v>565</v>
      </c>
      <c r="D64" s="4">
        <v>233524</v>
      </c>
      <c r="E64" s="5">
        <v>572.37</v>
      </c>
      <c r="F64" s="42">
        <v>3.8999999999999998E-3</v>
      </c>
    </row>
    <row r="65" spans="1:6" x14ac:dyDescent="0.25">
      <c r="A65" s="41" t="s">
        <v>599</v>
      </c>
      <c r="B65" s="11" t="s">
        <v>600</v>
      </c>
      <c r="C65" s="11" t="s">
        <v>207</v>
      </c>
      <c r="D65" s="4">
        <v>5258</v>
      </c>
      <c r="E65" s="5">
        <v>563.39</v>
      </c>
      <c r="F65" s="42">
        <v>3.8999999999999998E-3</v>
      </c>
    </row>
    <row r="66" spans="1:6" x14ac:dyDescent="0.25">
      <c r="A66" s="41" t="s">
        <v>601</v>
      </c>
      <c r="B66" s="11" t="s">
        <v>602</v>
      </c>
      <c r="C66" s="11" t="s">
        <v>207</v>
      </c>
      <c r="D66" s="4">
        <v>175400</v>
      </c>
      <c r="E66" s="5">
        <v>556.9</v>
      </c>
      <c r="F66" s="42">
        <v>3.8E-3</v>
      </c>
    </row>
    <row r="67" spans="1:6" x14ac:dyDescent="0.25">
      <c r="A67" s="41" t="s">
        <v>214</v>
      </c>
      <c r="B67" s="11" t="s">
        <v>215</v>
      </c>
      <c r="C67" s="11" t="s">
        <v>216</v>
      </c>
      <c r="D67" s="4">
        <v>138474</v>
      </c>
      <c r="E67" s="5">
        <v>555.21</v>
      </c>
      <c r="F67" s="42">
        <v>3.8E-3</v>
      </c>
    </row>
    <row r="68" spans="1:6" x14ac:dyDescent="0.25">
      <c r="A68" s="41" t="s">
        <v>603</v>
      </c>
      <c r="B68" s="11" t="s">
        <v>604</v>
      </c>
      <c r="C68" s="11" t="s">
        <v>277</v>
      </c>
      <c r="D68" s="4">
        <v>2169</v>
      </c>
      <c r="E68" s="5">
        <v>540.61</v>
      </c>
      <c r="F68" s="42">
        <v>3.7000000000000002E-3</v>
      </c>
    </row>
    <row r="69" spans="1:6" x14ac:dyDescent="0.25">
      <c r="A69" s="41" t="s">
        <v>262</v>
      </c>
      <c r="B69" s="11" t="s">
        <v>263</v>
      </c>
      <c r="C69" s="11" t="s">
        <v>264</v>
      </c>
      <c r="D69" s="4">
        <v>299544</v>
      </c>
      <c r="E69" s="5">
        <v>522.25</v>
      </c>
      <c r="F69" s="42">
        <v>3.5999999999999999E-3</v>
      </c>
    </row>
    <row r="70" spans="1:6" x14ac:dyDescent="0.25">
      <c r="A70" s="41" t="s">
        <v>312</v>
      </c>
      <c r="B70" s="11" t="s">
        <v>313</v>
      </c>
      <c r="C70" s="11" t="s">
        <v>232</v>
      </c>
      <c r="D70" s="4">
        <v>102379</v>
      </c>
      <c r="E70" s="5">
        <v>516.4</v>
      </c>
      <c r="F70" s="42">
        <v>3.5999999999999999E-3</v>
      </c>
    </row>
    <row r="71" spans="1:6" x14ac:dyDescent="0.25">
      <c r="A71" s="41" t="s">
        <v>230</v>
      </c>
      <c r="B71" s="11" t="s">
        <v>231</v>
      </c>
      <c r="C71" s="11" t="s">
        <v>232</v>
      </c>
      <c r="D71" s="4">
        <v>183152</v>
      </c>
      <c r="E71" s="5">
        <v>506.6</v>
      </c>
      <c r="F71" s="42">
        <v>3.5000000000000001E-3</v>
      </c>
    </row>
    <row r="72" spans="1:6" x14ac:dyDescent="0.25">
      <c r="A72" s="43" t="s">
        <v>100</v>
      </c>
      <c r="B72" s="12"/>
      <c r="C72" s="12"/>
      <c r="D72" s="6"/>
      <c r="E72" s="14">
        <v>117966.29</v>
      </c>
      <c r="F72" s="45">
        <v>0.8135</v>
      </c>
    </row>
    <row r="73" spans="1:6" x14ac:dyDescent="0.25">
      <c r="A73" s="43" t="s">
        <v>360</v>
      </c>
      <c r="B73" s="11"/>
      <c r="C73" s="11"/>
      <c r="D73" s="4"/>
      <c r="E73" s="5"/>
      <c r="F73" s="42"/>
    </row>
    <row r="74" spans="1:6" x14ac:dyDescent="0.25">
      <c r="A74" s="43" t="s">
        <v>100</v>
      </c>
      <c r="B74" s="11"/>
      <c r="C74" s="11"/>
      <c r="D74" s="4"/>
      <c r="E74" s="15" t="s">
        <v>65</v>
      </c>
      <c r="F74" s="62" t="s">
        <v>65</v>
      </c>
    </row>
    <row r="75" spans="1:6" x14ac:dyDescent="0.25">
      <c r="A75" s="46" t="s">
        <v>109</v>
      </c>
      <c r="B75" s="47"/>
      <c r="C75" s="47"/>
      <c r="D75" s="48"/>
      <c r="E75" s="9">
        <v>117966.29</v>
      </c>
      <c r="F75" s="51">
        <v>0.8135</v>
      </c>
    </row>
    <row r="76" spans="1:6" x14ac:dyDescent="0.25">
      <c r="A76" s="41"/>
      <c r="B76" s="11"/>
      <c r="C76" s="11"/>
      <c r="D76" s="4"/>
      <c r="E76" s="5"/>
      <c r="F76" s="42"/>
    </row>
    <row r="77" spans="1:6" x14ac:dyDescent="0.25">
      <c r="A77" s="43" t="s">
        <v>361</v>
      </c>
      <c r="B77" s="11"/>
      <c r="C77" s="11"/>
      <c r="D77" s="4"/>
      <c r="E77" s="5"/>
      <c r="F77" s="42"/>
    </row>
    <row r="78" spans="1:6" x14ac:dyDescent="0.25">
      <c r="A78" s="43" t="s">
        <v>362</v>
      </c>
      <c r="B78" s="11"/>
      <c r="C78" s="11"/>
      <c r="D78" s="4"/>
      <c r="E78" s="5"/>
      <c r="F78" s="42"/>
    </row>
    <row r="79" spans="1:6" x14ac:dyDescent="0.25">
      <c r="A79" s="41" t="s">
        <v>605</v>
      </c>
      <c r="B79" s="11"/>
      <c r="C79" s="11" t="s">
        <v>213</v>
      </c>
      <c r="D79" s="16">
        <v>-97200</v>
      </c>
      <c r="E79" s="17">
        <v>-839.47</v>
      </c>
      <c r="F79" s="49">
        <v>-5.7869999999999996E-3</v>
      </c>
    </row>
    <row r="80" spans="1:6" x14ac:dyDescent="0.25">
      <c r="A80" s="41" t="s">
        <v>395</v>
      </c>
      <c r="B80" s="11"/>
      <c r="C80" s="11" t="s">
        <v>204</v>
      </c>
      <c r="D80" s="16">
        <v>-320000</v>
      </c>
      <c r="E80" s="17">
        <v>-4515.04</v>
      </c>
      <c r="F80" s="49">
        <v>-3.1129E-2</v>
      </c>
    </row>
    <row r="81" spans="1:6" x14ac:dyDescent="0.25">
      <c r="A81" s="43" t="s">
        <v>100</v>
      </c>
      <c r="B81" s="12"/>
      <c r="C81" s="12"/>
      <c r="D81" s="6"/>
      <c r="E81" s="18">
        <v>-5354.51</v>
      </c>
      <c r="F81" s="78">
        <v>-3.6915999999999997E-2</v>
      </c>
    </row>
    <row r="82" spans="1:6" x14ac:dyDescent="0.25">
      <c r="A82" s="41"/>
      <c r="B82" s="11"/>
      <c r="C82" s="11"/>
      <c r="D82" s="4"/>
      <c r="E82" s="5"/>
      <c r="F82" s="42"/>
    </row>
    <row r="83" spans="1:6" x14ac:dyDescent="0.25">
      <c r="A83" s="41"/>
      <c r="B83" s="11"/>
      <c r="C83" s="11"/>
      <c r="D83" s="4"/>
      <c r="E83" s="5"/>
      <c r="F83" s="42"/>
    </row>
    <row r="84" spans="1:6" x14ac:dyDescent="0.25">
      <c r="A84" s="43" t="s">
        <v>606</v>
      </c>
      <c r="B84" s="12"/>
      <c r="C84" s="12"/>
      <c r="D84" s="6"/>
      <c r="E84" s="7"/>
      <c r="F84" s="44"/>
    </row>
    <row r="85" spans="1:6" x14ac:dyDescent="0.25">
      <c r="A85" s="41" t="s">
        <v>607</v>
      </c>
      <c r="B85" s="11"/>
      <c r="C85" s="11" t="s">
        <v>608</v>
      </c>
      <c r="D85" s="4">
        <v>240000</v>
      </c>
      <c r="E85" s="5">
        <v>633.36</v>
      </c>
      <c r="F85" s="42">
        <v>4.4000000000000003E-3</v>
      </c>
    </row>
    <row r="86" spans="1:6" x14ac:dyDescent="0.25">
      <c r="A86" s="43" t="s">
        <v>100</v>
      </c>
      <c r="B86" s="12"/>
      <c r="C86" s="12"/>
      <c r="D86" s="6"/>
      <c r="E86" s="14">
        <v>633.36</v>
      </c>
      <c r="F86" s="45">
        <v>4.4000000000000003E-3</v>
      </c>
    </row>
    <row r="87" spans="1:6" x14ac:dyDescent="0.25">
      <c r="A87" s="41"/>
      <c r="B87" s="11"/>
      <c r="C87" s="11"/>
      <c r="D87" s="4"/>
      <c r="E87" s="5"/>
      <c r="F87" s="42"/>
    </row>
    <row r="88" spans="1:6" x14ac:dyDescent="0.25">
      <c r="A88" s="46" t="s">
        <v>109</v>
      </c>
      <c r="B88" s="47"/>
      <c r="C88" s="47"/>
      <c r="D88" s="48"/>
      <c r="E88" s="14">
        <v>633.36</v>
      </c>
      <c r="F88" s="45">
        <v>4.4000000000000003E-3</v>
      </c>
    </row>
    <row r="89" spans="1:6" x14ac:dyDescent="0.25">
      <c r="A89" s="43" t="s">
        <v>66</v>
      </c>
      <c r="B89" s="11"/>
      <c r="C89" s="11"/>
      <c r="D89" s="4"/>
      <c r="E89" s="5"/>
      <c r="F89" s="42"/>
    </row>
    <row r="90" spans="1:6" x14ac:dyDescent="0.25">
      <c r="A90" s="43" t="s">
        <v>67</v>
      </c>
      <c r="B90" s="11"/>
      <c r="C90" s="11"/>
      <c r="D90" s="4"/>
      <c r="E90" s="5"/>
      <c r="F90" s="42"/>
    </row>
    <row r="91" spans="1:6" x14ac:dyDescent="0.25">
      <c r="A91" s="41" t="s">
        <v>609</v>
      </c>
      <c r="B91" s="11" t="s">
        <v>610</v>
      </c>
      <c r="C91" s="11" t="s">
        <v>611</v>
      </c>
      <c r="D91" s="4">
        <v>2500000</v>
      </c>
      <c r="E91" s="5">
        <v>2539.11</v>
      </c>
      <c r="F91" s="42">
        <v>1.7500000000000002E-2</v>
      </c>
    </row>
    <row r="92" spans="1:6" x14ac:dyDescent="0.25">
      <c r="A92" s="41" t="s">
        <v>437</v>
      </c>
      <c r="B92" s="11" t="s">
        <v>438</v>
      </c>
      <c r="C92" s="11" t="s">
        <v>153</v>
      </c>
      <c r="D92" s="4">
        <v>500000</v>
      </c>
      <c r="E92" s="5">
        <v>497.25</v>
      </c>
      <c r="F92" s="42">
        <v>3.3999999999999998E-3</v>
      </c>
    </row>
    <row r="93" spans="1:6" x14ac:dyDescent="0.25">
      <c r="A93" s="43" t="s">
        <v>100</v>
      </c>
      <c r="B93" s="12"/>
      <c r="C93" s="12"/>
      <c r="D93" s="6"/>
      <c r="E93" s="14">
        <v>3036.36</v>
      </c>
      <c r="F93" s="45">
        <v>2.0899999999999998E-2</v>
      </c>
    </row>
    <row r="94" spans="1:6" x14ac:dyDescent="0.25">
      <c r="A94" s="41"/>
      <c r="B94" s="11"/>
      <c r="C94" s="11"/>
      <c r="D94" s="4"/>
      <c r="E94" s="5"/>
      <c r="F94" s="42"/>
    </row>
    <row r="95" spans="1:6" x14ac:dyDescent="0.25">
      <c r="A95" s="43" t="s">
        <v>104</v>
      </c>
      <c r="B95" s="11"/>
      <c r="C95" s="11"/>
      <c r="D95" s="4"/>
      <c r="E95" s="5"/>
      <c r="F95" s="42"/>
    </row>
    <row r="96" spans="1:6" x14ac:dyDescent="0.25">
      <c r="A96" s="43" t="s">
        <v>100</v>
      </c>
      <c r="B96" s="11"/>
      <c r="C96" s="11"/>
      <c r="D96" s="4"/>
      <c r="E96" s="15" t="s">
        <v>65</v>
      </c>
      <c r="F96" s="62" t="s">
        <v>65</v>
      </c>
    </row>
    <row r="97" spans="1:6" x14ac:dyDescent="0.25">
      <c r="A97" s="41"/>
      <c r="B97" s="11"/>
      <c r="C97" s="11"/>
      <c r="D97" s="4"/>
      <c r="E97" s="5"/>
      <c r="F97" s="42"/>
    </row>
    <row r="98" spans="1:6" x14ac:dyDescent="0.25">
      <c r="A98" s="43" t="s">
        <v>108</v>
      </c>
      <c r="B98" s="11"/>
      <c r="C98" s="11"/>
      <c r="D98" s="4"/>
      <c r="E98" s="5"/>
      <c r="F98" s="42"/>
    </row>
    <row r="99" spans="1:6" x14ac:dyDescent="0.25">
      <c r="A99" s="43" t="s">
        <v>100</v>
      </c>
      <c r="B99" s="11"/>
      <c r="C99" s="11"/>
      <c r="D99" s="4"/>
      <c r="E99" s="15" t="s">
        <v>65</v>
      </c>
      <c r="F99" s="62" t="s">
        <v>65</v>
      </c>
    </row>
    <row r="100" spans="1:6" x14ac:dyDescent="0.25">
      <c r="A100" s="41"/>
      <c r="B100" s="11"/>
      <c r="C100" s="11"/>
      <c r="D100" s="4"/>
      <c r="E100" s="5"/>
      <c r="F100" s="42"/>
    </row>
    <row r="101" spans="1:6" x14ac:dyDescent="0.25">
      <c r="A101" s="46" t="s">
        <v>109</v>
      </c>
      <c r="B101" s="47"/>
      <c r="C101" s="47"/>
      <c r="D101" s="48"/>
      <c r="E101" s="14">
        <v>3036.36</v>
      </c>
      <c r="F101" s="45">
        <v>2.0899999999999998E-2</v>
      </c>
    </row>
    <row r="102" spans="1:6" x14ac:dyDescent="0.25">
      <c r="A102" s="41"/>
      <c r="B102" s="11"/>
      <c r="C102" s="11"/>
      <c r="D102" s="4"/>
      <c r="E102" s="5"/>
      <c r="F102" s="42"/>
    </row>
    <row r="103" spans="1:6" x14ac:dyDescent="0.25">
      <c r="A103" s="43" t="s">
        <v>184</v>
      </c>
      <c r="B103" s="11"/>
      <c r="C103" s="11"/>
      <c r="D103" s="4"/>
      <c r="E103" s="5"/>
      <c r="F103" s="42"/>
    </row>
    <row r="104" spans="1:6" x14ac:dyDescent="0.25">
      <c r="A104" s="43" t="s">
        <v>185</v>
      </c>
      <c r="B104" s="11"/>
      <c r="C104" s="11"/>
      <c r="D104" s="4"/>
      <c r="E104" s="5"/>
      <c r="F104" s="42"/>
    </row>
    <row r="105" spans="1:6" x14ac:dyDescent="0.25">
      <c r="A105" s="41" t="s">
        <v>441</v>
      </c>
      <c r="B105" s="11" t="s">
        <v>442</v>
      </c>
      <c r="C105" s="11" t="s">
        <v>194</v>
      </c>
      <c r="D105" s="4">
        <v>11000000</v>
      </c>
      <c r="E105" s="5">
        <v>10863.29</v>
      </c>
      <c r="F105" s="42">
        <v>7.4899999999999994E-2</v>
      </c>
    </row>
    <row r="106" spans="1:6" x14ac:dyDescent="0.25">
      <c r="A106" s="41"/>
      <c r="B106" s="11"/>
      <c r="C106" s="11"/>
      <c r="D106" s="4"/>
      <c r="E106" s="5"/>
      <c r="F106" s="42"/>
    </row>
    <row r="107" spans="1:6" x14ac:dyDescent="0.25">
      <c r="A107" s="46" t="s">
        <v>109</v>
      </c>
      <c r="B107" s="47"/>
      <c r="C107" s="47"/>
      <c r="D107" s="48"/>
      <c r="E107" s="14">
        <v>10863.29</v>
      </c>
      <c r="F107" s="45">
        <v>7.4899999999999994E-2</v>
      </c>
    </row>
    <row r="108" spans="1:6" x14ac:dyDescent="0.25">
      <c r="A108" s="41"/>
      <c r="B108" s="11"/>
      <c r="C108" s="11"/>
      <c r="D108" s="4"/>
      <c r="E108" s="5"/>
      <c r="F108" s="42"/>
    </row>
    <row r="109" spans="1:6" x14ac:dyDescent="0.25">
      <c r="A109" s="43" t="s">
        <v>443</v>
      </c>
      <c r="B109" s="12"/>
      <c r="C109" s="12"/>
      <c r="D109" s="6"/>
      <c r="E109" s="7"/>
      <c r="F109" s="44"/>
    </row>
    <row r="110" spans="1:6" x14ac:dyDescent="0.25">
      <c r="A110" s="43" t="s">
        <v>444</v>
      </c>
      <c r="B110" s="12"/>
      <c r="C110" s="12"/>
      <c r="D110" s="6"/>
      <c r="E110" s="7"/>
      <c r="F110" s="44"/>
    </row>
    <row r="111" spans="1:6" x14ac:dyDescent="0.25">
      <c r="A111" s="41" t="s">
        <v>612</v>
      </c>
      <c r="B111" s="11"/>
      <c r="C111" s="11" t="s">
        <v>613</v>
      </c>
      <c r="D111" s="4">
        <v>150000000</v>
      </c>
      <c r="E111" s="5">
        <v>1500</v>
      </c>
      <c r="F111" s="42">
        <v>1.03E-2</v>
      </c>
    </row>
    <row r="112" spans="1:6" x14ac:dyDescent="0.25">
      <c r="A112" s="41" t="s">
        <v>476</v>
      </c>
      <c r="B112" s="11"/>
      <c r="C112" s="11" t="s">
        <v>477</v>
      </c>
      <c r="D112" s="4">
        <v>100000000</v>
      </c>
      <c r="E112" s="5">
        <v>1000</v>
      </c>
      <c r="F112" s="42">
        <v>6.8999999999999999E-3</v>
      </c>
    </row>
    <row r="113" spans="1:6" x14ac:dyDescent="0.25">
      <c r="A113" s="41" t="s">
        <v>614</v>
      </c>
      <c r="B113" s="11"/>
      <c r="C113" s="11" t="s">
        <v>613</v>
      </c>
      <c r="D113" s="4">
        <v>100000000</v>
      </c>
      <c r="E113" s="5">
        <v>1000</v>
      </c>
      <c r="F113" s="42">
        <v>6.8999999999999999E-3</v>
      </c>
    </row>
    <row r="114" spans="1:6" x14ac:dyDescent="0.25">
      <c r="A114" s="43" t="s">
        <v>100</v>
      </c>
      <c r="B114" s="12"/>
      <c r="C114" s="12"/>
      <c r="D114" s="6"/>
      <c r="E114" s="14">
        <v>3500</v>
      </c>
      <c r="F114" s="45">
        <v>2.41E-2</v>
      </c>
    </row>
    <row r="115" spans="1:6" x14ac:dyDescent="0.25">
      <c r="A115" s="46" t="s">
        <v>109</v>
      </c>
      <c r="B115" s="47"/>
      <c r="C115" s="47"/>
      <c r="D115" s="48"/>
      <c r="E115" s="9">
        <v>3500</v>
      </c>
      <c r="F115" s="51">
        <v>2.41E-2</v>
      </c>
    </row>
    <row r="116" spans="1:6" x14ac:dyDescent="0.25">
      <c r="A116" s="41"/>
      <c r="B116" s="11"/>
      <c r="C116" s="11"/>
      <c r="D116" s="4"/>
      <c r="E116" s="5"/>
      <c r="F116" s="42"/>
    </row>
    <row r="117" spans="1:6" x14ac:dyDescent="0.25">
      <c r="A117" s="41"/>
      <c r="B117" s="11"/>
      <c r="C117" s="11"/>
      <c r="D117" s="4"/>
      <c r="E117" s="5"/>
      <c r="F117" s="42"/>
    </row>
    <row r="118" spans="1:6" x14ac:dyDescent="0.25">
      <c r="A118" s="43" t="s">
        <v>110</v>
      </c>
      <c r="B118" s="11"/>
      <c r="C118" s="11"/>
      <c r="D118" s="4"/>
      <c r="E118" s="5"/>
      <c r="F118" s="42"/>
    </row>
    <row r="119" spans="1:6" x14ac:dyDescent="0.25">
      <c r="A119" s="41" t="s">
        <v>111</v>
      </c>
      <c r="B119" s="11"/>
      <c r="C119" s="11"/>
      <c r="D119" s="4"/>
      <c r="E119" s="5">
        <v>8306.99</v>
      </c>
      <c r="F119" s="42">
        <v>5.7299999999999997E-2</v>
      </c>
    </row>
    <row r="120" spans="1:6" x14ac:dyDescent="0.25">
      <c r="A120" s="43" t="s">
        <v>100</v>
      </c>
      <c r="B120" s="12"/>
      <c r="C120" s="12"/>
      <c r="D120" s="6"/>
      <c r="E120" s="14">
        <v>8306.99</v>
      </c>
      <c r="F120" s="45">
        <v>5.7299999999999997E-2</v>
      </c>
    </row>
    <row r="121" spans="1:6" x14ac:dyDescent="0.25">
      <c r="A121" s="41"/>
      <c r="B121" s="11"/>
      <c r="C121" s="11"/>
      <c r="D121" s="4"/>
      <c r="E121" s="5"/>
      <c r="F121" s="42"/>
    </row>
    <row r="122" spans="1:6" x14ac:dyDescent="0.25">
      <c r="A122" s="46" t="s">
        <v>109</v>
      </c>
      <c r="B122" s="47"/>
      <c r="C122" s="47"/>
      <c r="D122" s="48"/>
      <c r="E122" s="14">
        <v>8306.99</v>
      </c>
      <c r="F122" s="45">
        <v>5.7299999999999997E-2</v>
      </c>
    </row>
    <row r="123" spans="1:6" x14ac:dyDescent="0.25">
      <c r="A123" s="41" t="s">
        <v>112</v>
      </c>
      <c r="B123" s="11"/>
      <c r="C123" s="11"/>
      <c r="D123" s="4"/>
      <c r="E123" s="5">
        <v>734.69</v>
      </c>
      <c r="F123" s="42">
        <v>4.8999999999999998E-3</v>
      </c>
    </row>
    <row r="124" spans="1:6" x14ac:dyDescent="0.25">
      <c r="A124" s="50" t="s">
        <v>113</v>
      </c>
      <c r="B124" s="13"/>
      <c r="C124" s="13"/>
      <c r="D124" s="8"/>
      <c r="E124" s="9">
        <v>145040.98000000001</v>
      </c>
      <c r="F124" s="51">
        <v>1</v>
      </c>
    </row>
    <row r="125" spans="1:6" x14ac:dyDescent="0.25">
      <c r="A125" s="23"/>
      <c r="B125" s="32"/>
      <c r="C125" s="32"/>
      <c r="D125" s="32"/>
      <c r="E125" s="32"/>
      <c r="F125" s="33"/>
    </row>
    <row r="126" spans="1:6" x14ac:dyDescent="0.25">
      <c r="A126" s="52" t="s">
        <v>516</v>
      </c>
      <c r="B126" s="32"/>
      <c r="C126" s="32"/>
      <c r="D126" s="32"/>
      <c r="E126" s="32"/>
      <c r="F126" s="33"/>
    </row>
    <row r="127" spans="1:6" x14ac:dyDescent="0.25">
      <c r="A127" s="52" t="s">
        <v>114</v>
      </c>
      <c r="B127" s="32"/>
      <c r="C127" s="32"/>
      <c r="D127" s="32"/>
      <c r="E127" s="32"/>
      <c r="F127" s="33"/>
    </row>
    <row r="128" spans="1:6" x14ac:dyDescent="0.25">
      <c r="A128" s="52" t="s">
        <v>115</v>
      </c>
      <c r="B128" s="32"/>
      <c r="C128" s="32"/>
      <c r="D128" s="32"/>
      <c r="E128" s="32"/>
      <c r="F128" s="33"/>
    </row>
    <row r="129" spans="1:6" x14ac:dyDescent="0.25">
      <c r="A129" s="23"/>
      <c r="B129" s="32"/>
      <c r="C129" s="32"/>
      <c r="D129" s="32"/>
      <c r="E129" s="32"/>
      <c r="F129" s="33"/>
    </row>
    <row r="130" spans="1:6" x14ac:dyDescent="0.25">
      <c r="A130" s="23"/>
      <c r="B130" s="32"/>
      <c r="C130" s="32"/>
      <c r="D130" s="32"/>
      <c r="E130" s="32"/>
      <c r="F130" s="33"/>
    </row>
    <row r="131" spans="1:6" x14ac:dyDescent="0.25">
      <c r="A131" s="52" t="s">
        <v>1016</v>
      </c>
      <c r="B131" s="32"/>
      <c r="C131" s="32"/>
      <c r="D131" s="32"/>
      <c r="E131" s="32"/>
      <c r="F131" s="33"/>
    </row>
    <row r="132" spans="1:6" x14ac:dyDescent="0.25">
      <c r="A132" s="22" t="s">
        <v>1017</v>
      </c>
      <c r="B132" s="53" t="s">
        <v>65</v>
      </c>
      <c r="C132" s="54"/>
      <c r="D132" s="54"/>
      <c r="E132" s="32"/>
      <c r="F132" s="33"/>
    </row>
    <row r="133" spans="1:6" x14ac:dyDescent="0.25">
      <c r="A133" s="27" t="s">
        <v>1018</v>
      </c>
      <c r="B133" s="54"/>
      <c r="C133" s="54"/>
      <c r="D133" s="54"/>
      <c r="E133" s="32"/>
      <c r="F133" s="33"/>
    </row>
    <row r="134" spans="1:6" x14ac:dyDescent="0.25">
      <c r="A134" s="27" t="s">
        <v>1019</v>
      </c>
      <c r="B134" s="54" t="s">
        <v>1020</v>
      </c>
      <c r="C134" s="54" t="s">
        <v>1020</v>
      </c>
      <c r="D134" s="54"/>
      <c r="E134" s="32"/>
      <c r="F134" s="33"/>
    </row>
    <row r="135" spans="1:6" x14ac:dyDescent="0.25">
      <c r="A135" s="27"/>
      <c r="B135" s="55">
        <v>43616</v>
      </c>
      <c r="C135" s="55">
        <v>43644</v>
      </c>
      <c r="D135" s="54"/>
      <c r="E135" s="32"/>
      <c r="F135" s="33"/>
    </row>
    <row r="136" spans="1:6" x14ac:dyDescent="0.25">
      <c r="A136" s="27" t="s">
        <v>1024</v>
      </c>
      <c r="B136" s="54">
        <v>15.57</v>
      </c>
      <c r="C136" s="54">
        <v>15.22</v>
      </c>
      <c r="D136" s="54"/>
      <c r="E136" s="32"/>
      <c r="F136" s="33"/>
    </row>
    <row r="137" spans="1:6" x14ac:dyDescent="0.25">
      <c r="A137" s="27" t="s">
        <v>1025</v>
      </c>
      <c r="B137" s="54">
        <v>25.25</v>
      </c>
      <c r="C137" s="54">
        <v>25</v>
      </c>
      <c r="D137" s="54"/>
      <c r="E137" s="32"/>
      <c r="F137" s="33"/>
    </row>
    <row r="138" spans="1:6" x14ac:dyDescent="0.25">
      <c r="A138" s="27" t="s">
        <v>1041</v>
      </c>
      <c r="B138" s="54">
        <v>20.21</v>
      </c>
      <c r="C138" s="54">
        <v>19.79</v>
      </c>
      <c r="D138" s="54"/>
      <c r="E138" s="32"/>
      <c r="F138" s="33"/>
    </row>
    <row r="139" spans="1:6" x14ac:dyDescent="0.25">
      <c r="A139" s="27" t="s">
        <v>1043</v>
      </c>
      <c r="B139" s="54">
        <v>13.26</v>
      </c>
      <c r="C139" s="54">
        <v>12.91</v>
      </c>
      <c r="D139" s="54"/>
      <c r="E139" s="32"/>
      <c r="F139" s="33"/>
    </row>
    <row r="140" spans="1:6" x14ac:dyDescent="0.25">
      <c r="A140" s="27" t="s">
        <v>1045</v>
      </c>
      <c r="B140" s="54">
        <v>24.09</v>
      </c>
      <c r="C140" s="54">
        <v>23.82</v>
      </c>
      <c r="D140" s="54"/>
      <c r="E140" s="32"/>
      <c r="F140" s="33"/>
    </row>
    <row r="141" spans="1:6" x14ac:dyDescent="0.25">
      <c r="A141" s="27" t="s">
        <v>1046</v>
      </c>
      <c r="B141" s="54">
        <v>19.12</v>
      </c>
      <c r="C141" s="54">
        <v>18.68</v>
      </c>
      <c r="D141" s="54"/>
      <c r="E141" s="32"/>
      <c r="F141" s="33"/>
    </row>
    <row r="142" spans="1:6" x14ac:dyDescent="0.25">
      <c r="A142" s="27"/>
      <c r="B142" s="54"/>
      <c r="C142" s="54"/>
      <c r="D142" s="54"/>
      <c r="E142" s="32"/>
      <c r="F142" s="33"/>
    </row>
    <row r="143" spans="1:6" x14ac:dyDescent="0.25">
      <c r="A143" s="27" t="s">
        <v>1048</v>
      </c>
      <c r="B143" s="54"/>
      <c r="C143" s="54"/>
      <c r="D143" s="54"/>
      <c r="E143" s="32"/>
      <c r="F143" s="33"/>
    </row>
    <row r="144" spans="1:6" x14ac:dyDescent="0.25">
      <c r="A144" s="27"/>
      <c r="B144" s="54"/>
      <c r="C144" s="54"/>
      <c r="D144" s="54"/>
      <c r="E144" s="32"/>
      <c r="F144" s="33"/>
    </row>
    <row r="145" spans="1:6" x14ac:dyDescent="0.25">
      <c r="A145" s="70" t="s">
        <v>1049</v>
      </c>
      <c r="B145" s="71" t="s">
        <v>1050</v>
      </c>
      <c r="C145" s="71" t="s">
        <v>1051</v>
      </c>
      <c r="D145" s="71" t="s">
        <v>1052</v>
      </c>
      <c r="E145" s="32"/>
      <c r="F145" s="33"/>
    </row>
    <row r="146" spans="1:6" x14ac:dyDescent="0.25">
      <c r="A146" s="70" t="s">
        <v>1082</v>
      </c>
      <c r="B146" s="71"/>
      <c r="C146" s="71">
        <v>0.17708170000000001</v>
      </c>
      <c r="D146" s="71">
        <v>0.17708170000000001</v>
      </c>
      <c r="E146" s="32"/>
      <c r="F146" s="33"/>
    </row>
    <row r="147" spans="1:6" x14ac:dyDescent="0.25">
      <c r="A147" s="70" t="s">
        <v>1083</v>
      </c>
      <c r="B147" s="71"/>
      <c r="C147" s="71">
        <v>0.19478989999999999</v>
      </c>
      <c r="D147" s="71">
        <v>0.19478989999999999</v>
      </c>
      <c r="E147" s="32"/>
      <c r="F147" s="33"/>
    </row>
    <row r="148" spans="1:6" x14ac:dyDescent="0.25">
      <c r="A148" s="70" t="s">
        <v>1084</v>
      </c>
      <c r="B148" s="71"/>
      <c r="C148" s="71">
        <v>0.19478989999999999</v>
      </c>
      <c r="D148" s="71">
        <v>0.19478989999999999</v>
      </c>
      <c r="E148" s="32"/>
      <c r="F148" s="33"/>
    </row>
    <row r="149" spans="1:6" x14ac:dyDescent="0.25">
      <c r="A149" s="70" t="s">
        <v>1085</v>
      </c>
      <c r="B149" s="71"/>
      <c r="C149" s="71">
        <v>0.17708170000000001</v>
      </c>
      <c r="D149" s="71">
        <v>0.17708170000000001</v>
      </c>
      <c r="E149" s="32"/>
      <c r="F149" s="33"/>
    </row>
    <row r="150" spans="1:6" x14ac:dyDescent="0.25">
      <c r="A150" s="27"/>
      <c r="B150" s="54"/>
      <c r="C150" s="54"/>
      <c r="D150" s="54"/>
      <c r="E150" s="32"/>
      <c r="F150" s="33"/>
    </row>
    <row r="151" spans="1:6" x14ac:dyDescent="0.25">
      <c r="A151" s="27" t="s">
        <v>1036</v>
      </c>
      <c r="B151" s="53" t="s">
        <v>65</v>
      </c>
      <c r="C151" s="54"/>
      <c r="D151" s="54"/>
      <c r="E151" s="32"/>
      <c r="F151" s="33"/>
    </row>
    <row r="152" spans="1:6" ht="18" customHeight="1" x14ac:dyDescent="0.25">
      <c r="A152" s="22" t="s">
        <v>1037</v>
      </c>
      <c r="B152" s="53" t="s">
        <v>65</v>
      </c>
      <c r="C152" s="54"/>
      <c r="D152" s="54"/>
      <c r="E152" s="32"/>
      <c r="F152" s="33"/>
    </row>
    <row r="153" spans="1:6" x14ac:dyDescent="0.25">
      <c r="A153" s="22" t="s">
        <v>1038</v>
      </c>
      <c r="B153" s="53" t="s">
        <v>65</v>
      </c>
      <c r="C153" s="54"/>
      <c r="D153" s="54"/>
      <c r="E153" s="32"/>
      <c r="F153" s="33"/>
    </row>
    <row r="154" spans="1:6" x14ac:dyDescent="0.25">
      <c r="A154" s="27" t="s">
        <v>1108</v>
      </c>
      <c r="B154" s="56">
        <v>4.4800000000000004</v>
      </c>
      <c r="C154" s="54"/>
      <c r="D154" s="54"/>
      <c r="E154" s="32"/>
      <c r="F154" s="33"/>
    </row>
    <row r="155" spans="1:6" ht="30" x14ac:dyDescent="0.25">
      <c r="A155" s="22" t="s">
        <v>1106</v>
      </c>
      <c r="B155" s="53">
        <v>633.36</v>
      </c>
      <c r="C155" s="54"/>
      <c r="D155" s="54"/>
      <c r="E155" s="32"/>
      <c r="F155" s="33"/>
    </row>
    <row r="156" spans="1:6" ht="30" x14ac:dyDescent="0.25">
      <c r="A156" s="22" t="s">
        <v>1107</v>
      </c>
      <c r="B156" s="53" t="s">
        <v>65</v>
      </c>
      <c r="C156" s="54"/>
      <c r="D156" s="54"/>
      <c r="E156" s="32"/>
      <c r="F156" s="33"/>
    </row>
    <row r="157" spans="1:6" ht="30.75" thickBot="1" x14ac:dyDescent="0.3">
      <c r="A157" s="21" t="s">
        <v>1109</v>
      </c>
      <c r="B157" s="69" t="s">
        <v>65</v>
      </c>
      <c r="C157" s="61"/>
      <c r="D157" s="61"/>
      <c r="E157" s="58"/>
      <c r="F157" s="59"/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Index</vt:lpstr>
      <vt:lpstr>EDACBF</vt:lpstr>
      <vt:lpstr>EDBPDF</vt:lpstr>
      <vt:lpstr>EDCDOF</vt:lpstr>
      <vt:lpstr>EDGSEC</vt:lpstr>
      <vt:lpstr>EDSTIF</vt:lpstr>
      <vt:lpstr>EDTREF</vt:lpstr>
      <vt:lpstr>EEARBF</vt:lpstr>
      <vt:lpstr>EEARFD</vt:lpstr>
      <vt:lpstr>EEDGEF</vt:lpstr>
      <vt:lpstr>EEECRF</vt:lpstr>
      <vt:lpstr>EEELSS</vt:lpstr>
      <vt:lpstr>EEEQTF</vt:lpstr>
      <vt:lpstr>EEESCF</vt:lpstr>
      <vt:lpstr>EEESSF</vt:lpstr>
      <vt:lpstr>EEMOF1</vt:lpstr>
      <vt:lpstr>EENF50</vt:lpstr>
      <vt:lpstr>EENFBA</vt:lpstr>
      <vt:lpstr>EENQ30</vt:lpstr>
      <vt:lpstr>EEPRUA</vt:lpstr>
      <vt:lpstr>EESMCF</vt:lpstr>
      <vt:lpstr>EETAXF</vt:lpstr>
      <vt:lpstr>EFMS41</vt:lpstr>
      <vt:lpstr>EFMS49</vt:lpstr>
      <vt:lpstr>EFMS55</vt:lpstr>
      <vt:lpstr>ELLIQF</vt:lpstr>
      <vt:lpstr>EOASEF</vt:lpstr>
      <vt:lpstr>EOCHIF</vt:lpstr>
      <vt:lpstr>EOEDOF</vt:lpstr>
      <vt:lpstr>EOEMOP</vt:lpstr>
      <vt:lpstr>EOUSEF</vt:lpstr>
    </vt:vector>
  </TitlesOfParts>
  <Company>greysoft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g.greysoft.001</dc:creator>
  <cp:lastModifiedBy>Bodhita Sen - Public Markets</cp:lastModifiedBy>
  <dcterms:created xsi:type="dcterms:W3CDTF">2015-12-17T12:36:10Z</dcterms:created>
  <dcterms:modified xsi:type="dcterms:W3CDTF">2019-07-10T11:05:34Z</dcterms:modified>
</cp:coreProperties>
</file>