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tabRatio="931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4" sheetId="9" r:id="rId9"/>
    <sheet name="MICAP8" sheetId="10" r:id="rId10"/>
    <sheet name="MICAP9" sheetId="11" r:id="rId11"/>
    <sheet name="MIDCAP" sheetId="12" r:id="rId12"/>
    <sheet name="MULTI1" sheetId="13" r:id="rId13"/>
    <sheet name="MULTI2" sheetId="14" r:id="rId14"/>
    <sheet name="MULTIP" sheetId="15" r:id="rId15"/>
    <sheet name="SESCAP1" sheetId="16" r:id="rId16"/>
    <sheet name="SESCAP2" sheetId="17" r:id="rId17"/>
    <sheet name="SESCAP3" sheetId="18" r:id="rId18"/>
    <sheet name="SESCAP4" sheetId="19" r:id="rId19"/>
    <sheet name="SESCAP5" sheetId="20" r:id="rId20"/>
    <sheet name="SESCAP6" sheetId="21" r:id="rId21"/>
    <sheet name="SESCAP7" sheetId="22" r:id="rId22"/>
    <sheet name="SFOCUS" sheetId="23" r:id="rId23"/>
    <sheet name="SLTADV3" sheetId="24" r:id="rId24"/>
    <sheet name="SLTADV4" sheetId="25" r:id="rId25"/>
    <sheet name="SLTAX1" sheetId="26" r:id="rId26"/>
    <sheet name="SLTAX2" sheetId="27" r:id="rId27"/>
    <sheet name="SLTAX3" sheetId="28" r:id="rId28"/>
    <sheet name="SLTAX4" sheetId="29" r:id="rId29"/>
    <sheet name="SLTAX5" sheetId="30" r:id="rId30"/>
    <sheet name="SLTAX6" sheetId="31" r:id="rId31"/>
    <sheet name="SMALL3" sheetId="32" r:id="rId32"/>
    <sheet name="SMALL4" sheetId="33" r:id="rId33"/>
    <sheet name="SMALL5" sheetId="34" r:id="rId34"/>
    <sheet name="SMALL6" sheetId="35" r:id="rId35"/>
    <sheet name="SMILE" sheetId="36" r:id="rId36"/>
    <sheet name="SRURAL" sheetId="37" r:id="rId37"/>
    <sheet name="SSFUND" sheetId="38" r:id="rId38"/>
    <sheet name="SSN100" sheetId="39" r:id="rId39"/>
    <sheet name="STAX" sheetId="40" r:id="rId40"/>
    <sheet name="STOP6" sheetId="43" r:id="rId41"/>
    <sheet name="STOP7" sheetId="44" r:id="rId42"/>
    <sheet name="SUNBAL" sheetId="54" r:id="rId43"/>
    <sheet name="SUNESF" sheetId="45" r:id="rId44"/>
    <sheet name="SUNFOP" sheetId="46" r:id="rId45"/>
    <sheet name="SUNVALF10" sheetId="47" r:id="rId46"/>
    <sheet name="SUNVALF2" sheetId="48" r:id="rId47"/>
    <sheet name="SUNVALF3" sheetId="49" r:id="rId48"/>
    <sheet name="SUNVALF7" sheetId="50" r:id="rId49"/>
    <sheet name="SUNVALF8" sheetId="51" r:id="rId50"/>
    <sheet name="SUNVALF9" sheetId="52" r:id="rId51"/>
    <sheet name="SWBF2" sheetId="55" r:id="rId52"/>
    <sheet name="SWBF3" sheetId="56" r:id="rId53"/>
    <sheet name="GLOBAL" sheetId="58" r:id="rId54"/>
    <sheet name="ANNEXURE-A" sheetId="59" r:id="rId55"/>
    <sheet name="XDO_METADATA" sheetId="53" state="hidden" r:id="rId56"/>
  </sheets>
  <externalReferences>
    <externalReference r:id="rId57"/>
  </externalReferences>
  <definedNames>
    <definedName name="_xlnm._FilterDatabase" localSheetId="54" hidden="1">'ANNEXURE-A'!$A$8:$L$124</definedName>
    <definedName name="_xlnm._FilterDatabase" localSheetId="51" hidden="1">SWBF2!$B$12:$G$18</definedName>
    <definedName name="XDO_?AMC_NAME?">CAPEXG!$A$1</definedName>
    <definedName name="XDO_?AMC_NAME?1?">MICAP10!$A$1</definedName>
    <definedName name="XDO_?AMC_NAME?10?">MICAP9!$A$1</definedName>
    <definedName name="XDO_?AMC_NAME?11?">MIDCAP!$A$1</definedName>
    <definedName name="XDO_?AMC_NAME?12?">MULTI1!$A$1</definedName>
    <definedName name="XDO_?AMC_NAME?13?">MULTI2!$A$1</definedName>
    <definedName name="XDO_?AMC_NAME?14?">MULTIP!$A$1</definedName>
    <definedName name="XDO_?AMC_NAME?15?">SESCAP1!$A$1</definedName>
    <definedName name="XDO_?AMC_NAME?16?">SESCAP2!$A$1</definedName>
    <definedName name="XDO_?AMC_NAME?17?">SESCAP3!$A$1</definedName>
    <definedName name="XDO_?AMC_NAME?18?">SESCAP4!$A$1</definedName>
    <definedName name="XDO_?AMC_NAME?19?">SESCAP5!$A$1</definedName>
    <definedName name="XDO_?AMC_NAME?2?">MICAP11!$A$1</definedName>
    <definedName name="XDO_?AMC_NAME?20?">SESCAP6!$A$1</definedName>
    <definedName name="XDO_?AMC_NAME?21?">SESCAP7!$A$1</definedName>
    <definedName name="XDO_?AMC_NAME?22?" localSheetId="42">SUNBAL!$A$1</definedName>
    <definedName name="XDO_?AMC_NAME?22?">SFOCUS!$A$1</definedName>
    <definedName name="XDO_?AMC_NAME?23?">SLTADV3!$A$1</definedName>
    <definedName name="XDO_?AMC_NAME?24?">SLTADV4!$A$1</definedName>
    <definedName name="XDO_?AMC_NAME?25?">SLTAX1!$A$1</definedName>
    <definedName name="XDO_?AMC_NAME?26?">SLTAX2!$A$1</definedName>
    <definedName name="XDO_?AMC_NAME?27?">SLTAX3!$A$1</definedName>
    <definedName name="XDO_?AMC_NAME?28?">SLTAX4!$A$1</definedName>
    <definedName name="XDO_?AMC_NAME?29?">SLTAX5!$A$1</definedName>
    <definedName name="XDO_?AMC_NAME?3?">MICAP12!$A$1</definedName>
    <definedName name="XDO_?AMC_NAME?30?">SLTAX6!$A$1</definedName>
    <definedName name="XDO_?AMC_NAME?31?">SMALL3!$A$1</definedName>
    <definedName name="XDO_?AMC_NAME?32?">SMALL4!$A$1</definedName>
    <definedName name="XDO_?AMC_NAME?33?">SMALL5!$A$1</definedName>
    <definedName name="XDO_?AMC_NAME?34?">SMALL6!$A$1</definedName>
    <definedName name="XDO_?AMC_NAME?35?">SMILE!$A$1</definedName>
    <definedName name="XDO_?AMC_NAME?36?">SRURAL!$A$1</definedName>
    <definedName name="XDO_?AMC_NAME?37?">SSFUND!$A$1</definedName>
    <definedName name="XDO_?AMC_NAME?38?">'SSN100'!$A$1</definedName>
    <definedName name="XDO_?AMC_NAME?39?">STAX!$A$1</definedName>
    <definedName name="XDO_?AMC_NAME?4?">MICAP14!$A$1</definedName>
    <definedName name="XDO_?AMC_NAME?40?">#REF!</definedName>
    <definedName name="XDO_?AMC_NAME?41?">#REF!</definedName>
    <definedName name="XDO_?AMC_NAME?42?">STOP6!$A$1</definedName>
    <definedName name="XDO_?AMC_NAME?43?">STOP7!$A$1</definedName>
    <definedName name="XDO_?AMC_NAME?44?">SUNESF!$A$1</definedName>
    <definedName name="XDO_?AMC_NAME?45?">SUNFOP!$A$1</definedName>
    <definedName name="XDO_?AMC_NAME?46?">SUNVALF10!$A$1</definedName>
    <definedName name="XDO_?AMC_NAME?47?">SUNVALF2!$A$1</definedName>
    <definedName name="XDO_?AMC_NAME?48?">SUNVALF3!$A$1</definedName>
    <definedName name="XDO_?AMC_NAME?49?">SUNVALF7!$A$1</definedName>
    <definedName name="XDO_?AMC_NAME?5?">MICAP15!$A$1</definedName>
    <definedName name="XDO_?AMC_NAME?50?">SUNVALF8!$A$1</definedName>
    <definedName name="XDO_?AMC_NAME?51?">SUNVALF9!$A$1</definedName>
    <definedName name="XDO_?AMC_NAME?6?">MICAP16!$A$1</definedName>
    <definedName name="XDO_?AMC_NAME?7?">MICAP17!$A$1</definedName>
    <definedName name="XDO_?AMC_NAME?8?">MICAP4!$A$1</definedName>
    <definedName name="XDO_?AMC_NAME?9?">MICAP8!$A$1</definedName>
    <definedName name="XDO_?AVG_DURATION_TOT?22?">SUNBAL!$D$168</definedName>
    <definedName name="XDO_?AVG_DURATION_TOT_TXT?22?">SUNBAL!$B$168</definedName>
    <definedName name="XDO_?AVG_MATURITY_PER_YR_TOT?22?">SUNBAL!$D$167</definedName>
    <definedName name="XDO_?AVG_MATURITY_PER_YR_TXT?22?">SUNBAL!$B$167</definedName>
    <definedName name="XDO_?CASHNCASECA_ISIN_CODE?">CAPEXG!$B$85:$B$111</definedName>
    <definedName name="XDO_?CASHNCASECA_ISIN_CODE?1?">MICAP10!$B$85:$B$119</definedName>
    <definedName name="XDO_?CASHNCASECA_ISIN_CODE?10?">MICAP9!$B$85:$B$119</definedName>
    <definedName name="XDO_?CASHNCASECA_ISIN_CODE?11?">MIDCAP!$B$85:$B$128</definedName>
    <definedName name="XDO_?CASHNCASECA_ISIN_CODE?12?">MULTI1!$B$85:$B$108</definedName>
    <definedName name="XDO_?CASHNCASECA_ISIN_CODE?13?">MULTI2!$B$85:$B$109</definedName>
    <definedName name="XDO_?CASHNCASECA_ISIN_CODE?14?">MULTIP!$B$85:$B$105</definedName>
    <definedName name="XDO_?CASHNCASECA_ISIN_CODE?15?">SESCAP1!$B$85:$B$127</definedName>
    <definedName name="XDO_?CASHNCASECA_ISIN_CODE?16?">SESCAP2!$B$85:$B$129</definedName>
    <definedName name="XDO_?CASHNCASECA_ISIN_CODE?17?">SESCAP3!$B$85:$B$130</definedName>
    <definedName name="XDO_?CASHNCASECA_ISIN_CODE?18?">SESCAP4!$B$85:$B$122</definedName>
    <definedName name="XDO_?CASHNCASECA_ISIN_CODE?19?">SESCAP5!$B$85:$B$120</definedName>
    <definedName name="XDO_?CASHNCASECA_ISIN_CODE?2?">MICAP11!$B$85:$B$126</definedName>
    <definedName name="XDO_?CASHNCASECA_ISIN_CODE?20?">SESCAP6!$B$85:$B$112</definedName>
    <definedName name="XDO_?CASHNCASECA_ISIN_CODE?21?">SESCAP7!$B$85:$B$90</definedName>
    <definedName name="XDO_?CASHNCASECA_ISIN_CODE?22?" localSheetId="42">SUNBAL!$B$84:$B$142</definedName>
    <definedName name="XDO_?CASHNCASECA_ISIN_CODE?22?">SFOCUS!$B$85:$B$98</definedName>
    <definedName name="XDO_?CASHNCASECA_ISIN_CODE?23?">SLTADV3!$B$85:$B$120</definedName>
    <definedName name="XDO_?CASHNCASECA_ISIN_CODE?24?">SLTADV4!$B$85:$B$110</definedName>
    <definedName name="XDO_?CASHNCASECA_ISIN_CODE?25?">SLTAX1!$B$85:$B$118</definedName>
    <definedName name="XDO_?CASHNCASECA_ISIN_CODE?26?">SLTAX2!$B$85:$B$120</definedName>
    <definedName name="XDO_?CASHNCASECA_ISIN_CODE?27?">SLTAX3!$B$85:$B$126</definedName>
    <definedName name="XDO_?CASHNCASECA_ISIN_CODE?28?">SLTAX4!$B$85:$B$128</definedName>
    <definedName name="XDO_?CASHNCASECA_ISIN_CODE?29?">SLTAX5!$B$85:$B$129</definedName>
    <definedName name="XDO_?CASHNCASECA_ISIN_CODE?3?">MICAP12!$B$85:$B$126</definedName>
    <definedName name="XDO_?CASHNCASECA_ISIN_CODE?30?">SLTAX6!$B$85:$B$127</definedName>
    <definedName name="XDO_?CASHNCASECA_ISIN_CODE?31?">SMALL3!$B$85:$B$114</definedName>
    <definedName name="XDO_?CASHNCASECA_ISIN_CODE?32?">SMALL4!$B$85:$B$115</definedName>
    <definedName name="XDO_?CASHNCASECA_ISIN_CODE?33?">SMALL5!$B$85:$B$114</definedName>
    <definedName name="XDO_?CASHNCASECA_ISIN_CODE?34?">SMALL6!$B$85:$B$113</definedName>
    <definedName name="XDO_?CASHNCASECA_ISIN_CODE?35?">SMILE!$B$85:$B$119</definedName>
    <definedName name="XDO_?CASHNCASECA_ISIN_CODE?36?">SRURAL!$B$85:$B$129</definedName>
    <definedName name="XDO_?CASHNCASECA_ISIN_CODE?37?">SSFUND!$B$85:$B$103</definedName>
    <definedName name="XDO_?CASHNCASECA_ISIN_CODE?38?">'SSN100'!$B$85:$B$168</definedName>
    <definedName name="XDO_?CASHNCASECA_ISIN_CODE?39?">STAX!$B$85:$B$126</definedName>
    <definedName name="XDO_?CASHNCASECA_ISIN_CODE?4?">MICAP14!$B$85:$B$130</definedName>
    <definedName name="XDO_?CASHNCASECA_ISIN_CODE?40?">STOP6!$B$85:$B$101</definedName>
    <definedName name="XDO_?CASHNCASECA_ISIN_CODE?41?">STOP7!$B$85:$B$101</definedName>
    <definedName name="XDO_?CASHNCASECA_ISIN_CODE?42?">SUNESF!$B$85:$B$127</definedName>
    <definedName name="XDO_?CASHNCASECA_ISIN_CODE?43?">SUNFOP!$B$85:$B$87</definedName>
    <definedName name="XDO_?CASHNCASECA_ISIN_CODE?44?">SUNVALF10!$B$85:$B$113</definedName>
    <definedName name="XDO_?CASHNCASECA_ISIN_CODE?45?">SUNVALF2!$B$85:$B$121</definedName>
    <definedName name="XDO_?CASHNCASECA_ISIN_CODE?46?">SUNVALF3!$B$85:$B$122</definedName>
    <definedName name="XDO_?CASHNCASECA_ISIN_CODE?47?">SUNVALF7!$B$85:$B$101</definedName>
    <definedName name="XDO_?CASHNCASECA_ISIN_CODE?48?">SUNVALF8!$B$85:$B$107</definedName>
    <definedName name="XDO_?CASHNCASECA_ISIN_CODE?49?">SUNVALF9!$B$85:$B$112</definedName>
    <definedName name="XDO_?CASHNCASECA_ISIN_CODE?5?">MICAP15!$B$85:$B$129</definedName>
    <definedName name="XDO_?CASHNCASECA_ISIN_CODE?6?">MICAP16!$B$85:$B$125</definedName>
    <definedName name="XDO_?CASHNCASECA_ISIN_CODE?7?">MICAP17!$B$85:$B$128</definedName>
    <definedName name="XDO_?CASHNCASECA_ISIN_CODE?8?">MICAP4!$B$69:$B$85</definedName>
    <definedName name="XDO_?CASHNCASECA_ISIN_CODE?9?">MICAP8!$B$85:$B$119</definedName>
    <definedName name="XDO_?CASHNCASECA_MARKET_VALUE?">CAPEXG!$F$85:$F$111</definedName>
    <definedName name="XDO_?CASHNCASECA_MARKET_VALUE?1?">MICAP10!$F$85:$F$119</definedName>
    <definedName name="XDO_?CASHNCASECA_MARKET_VALUE?10?">MICAP9!$F$85:$F$119</definedName>
    <definedName name="XDO_?CASHNCASECA_MARKET_VALUE?11?">MIDCAP!$F$85:$F$128</definedName>
    <definedName name="XDO_?CASHNCASECA_MARKET_VALUE?12?">MULTI1!$F$85:$F$108</definedName>
    <definedName name="XDO_?CASHNCASECA_MARKET_VALUE?13?">MULTI2!$F$85:$F$109</definedName>
    <definedName name="XDO_?CASHNCASECA_MARKET_VALUE?14?">MULTIP!$F$85:$F$105</definedName>
    <definedName name="XDO_?CASHNCASECA_MARKET_VALUE?15?">SESCAP1!$F$85:$F$127</definedName>
    <definedName name="XDO_?CASHNCASECA_MARKET_VALUE?16?">SESCAP2!$F$85:$F$129</definedName>
    <definedName name="XDO_?CASHNCASECA_MARKET_VALUE?17?">SESCAP3!$F$85:$F$130</definedName>
    <definedName name="XDO_?CASHNCASECA_MARKET_VALUE?18?">SESCAP4!$F$85:$F$122</definedName>
    <definedName name="XDO_?CASHNCASECA_MARKET_VALUE?19?">SESCAP5!$F$85:$F$120</definedName>
    <definedName name="XDO_?CASHNCASECA_MARKET_VALUE?2?">MICAP11!$F$85:$F$126</definedName>
    <definedName name="XDO_?CASHNCASECA_MARKET_VALUE?20?">SESCAP6!$F$85:$F$112</definedName>
    <definedName name="XDO_?CASHNCASECA_MARKET_VALUE?21?">SESCAP7!$F$85:$F$90</definedName>
    <definedName name="XDO_?CASHNCASECA_MARKET_VALUE?22?" localSheetId="42">SUNBAL!$F$84:$F$142</definedName>
    <definedName name="XDO_?CASHNCASECA_MARKET_VALUE?22?">SFOCUS!$F$85:$F$98</definedName>
    <definedName name="XDO_?CASHNCASECA_MARKET_VALUE?23?">SLTADV3!$F$85:$F$120</definedName>
    <definedName name="XDO_?CASHNCASECA_MARKET_VALUE?24?">SLTADV4!$F$85:$F$110</definedName>
    <definedName name="XDO_?CASHNCASECA_MARKET_VALUE?25?">SLTAX1!$F$85:$F$118</definedName>
    <definedName name="XDO_?CASHNCASECA_MARKET_VALUE?26?">SLTAX2!$F$85:$F$120</definedName>
    <definedName name="XDO_?CASHNCASECA_MARKET_VALUE?27?">SLTAX3!$F$85:$F$126</definedName>
    <definedName name="XDO_?CASHNCASECA_MARKET_VALUE?28?">SLTAX4!$F$85:$F$128</definedName>
    <definedName name="XDO_?CASHNCASECA_MARKET_VALUE?29?">SLTAX5!$F$85:$F$129</definedName>
    <definedName name="XDO_?CASHNCASECA_MARKET_VALUE?3?">MICAP12!$F$85:$F$126</definedName>
    <definedName name="XDO_?CASHNCASECA_MARKET_VALUE?30?">SLTAX6!$F$85:$F$127</definedName>
    <definedName name="XDO_?CASHNCASECA_MARKET_VALUE?31?">SMALL3!$F$85:$F$114</definedName>
    <definedName name="XDO_?CASHNCASECA_MARKET_VALUE?32?">SMALL4!$F$85:$F$115</definedName>
    <definedName name="XDO_?CASHNCASECA_MARKET_VALUE?33?">SMALL5!$F$85:$F$114</definedName>
    <definedName name="XDO_?CASHNCASECA_MARKET_VALUE?34?">SMALL6!$F$85:$F$113</definedName>
    <definedName name="XDO_?CASHNCASECA_MARKET_VALUE?35?">SMILE!$F$85:$F$119</definedName>
    <definedName name="XDO_?CASHNCASECA_MARKET_VALUE?36?">SRURAL!$F$85:$F$129</definedName>
    <definedName name="XDO_?CASHNCASECA_MARKET_VALUE?37?">SSFUND!$F$85:$F$103</definedName>
    <definedName name="XDO_?CASHNCASECA_MARKET_VALUE?38?">'SSN100'!$F$85:$F$168</definedName>
    <definedName name="XDO_?CASHNCASECA_MARKET_VALUE?39?">STAX!$F$85:$F$126</definedName>
    <definedName name="XDO_?CASHNCASECA_MARKET_VALUE?4?">MICAP14!$F$85:$F$130</definedName>
    <definedName name="XDO_?CASHNCASECA_MARKET_VALUE?40?">STOP6!$F$85:$F$101</definedName>
    <definedName name="XDO_?CASHNCASECA_MARKET_VALUE?41?">STOP7!$F$85:$F$101</definedName>
    <definedName name="XDO_?CASHNCASECA_MARKET_VALUE?42?">SUNESF!$F$85:$F$127</definedName>
    <definedName name="XDO_?CASHNCASECA_MARKET_VALUE?43?">SUNFOP!$F$85:$F$87</definedName>
    <definedName name="XDO_?CASHNCASECA_MARKET_VALUE?44?">SUNVALF10!$F$85:$F$113</definedName>
    <definedName name="XDO_?CASHNCASECA_MARKET_VALUE?45?">SUNVALF2!$F$85:$F$121</definedName>
    <definedName name="XDO_?CASHNCASECA_MARKET_VALUE?46?">SUNVALF3!$F$85:$F$122</definedName>
    <definedName name="XDO_?CASHNCASECA_MARKET_VALUE?47?">SUNVALF7!$F$85:$F$101</definedName>
    <definedName name="XDO_?CASHNCASECA_MARKET_VALUE?48?">SUNVALF8!$F$85:$F$107</definedName>
    <definedName name="XDO_?CASHNCASECA_MARKET_VALUE?49?">SUNVALF9!$F$85:$F$112</definedName>
    <definedName name="XDO_?CASHNCASECA_MARKET_VALUE?5?">MICAP15!$F$85:$F$129</definedName>
    <definedName name="XDO_?CASHNCASECA_MARKET_VALUE?6?">MICAP16!$F$85:$F$125</definedName>
    <definedName name="XDO_?CASHNCASECA_MARKET_VALUE?7?">MICAP17!$F$85:$F$128</definedName>
    <definedName name="XDO_?CASHNCASECA_MARKET_VALUE?8?">MICAP4!$F$69:$F$85</definedName>
    <definedName name="XDO_?CASHNCASECA_MARKET_VALUE?9?">MICAP8!$F$85:$F$119</definedName>
    <definedName name="XDO_?CASHNCASECA_NAME?">CAPEXG!$C$85:$C$111</definedName>
    <definedName name="XDO_?CASHNCASECA_NAME?1?">MICAP10!$C$85:$C$119</definedName>
    <definedName name="XDO_?CASHNCASECA_NAME?10?">MICAP9!$C$85:$C$119</definedName>
    <definedName name="XDO_?CASHNCASECA_NAME?11?">MIDCAP!$C$85:$C$128</definedName>
    <definedName name="XDO_?CASHNCASECA_NAME?12?">MULTI1!$C$85:$C$108</definedName>
    <definedName name="XDO_?CASHNCASECA_NAME?13?">MULTI2!$C$85:$C$109</definedName>
    <definedName name="XDO_?CASHNCASECA_NAME?14?">MULTIP!$C$85:$C$105</definedName>
    <definedName name="XDO_?CASHNCASECA_NAME?15?">SESCAP1!$C$85:$C$127</definedName>
    <definedName name="XDO_?CASHNCASECA_NAME?16?">SESCAP2!$C$85:$C$129</definedName>
    <definedName name="XDO_?CASHNCASECA_NAME?17?">SESCAP3!$C$85:$C$130</definedName>
    <definedName name="XDO_?CASHNCASECA_NAME?18?">SESCAP4!$C$85:$C$122</definedName>
    <definedName name="XDO_?CASHNCASECA_NAME?19?">SESCAP5!$C$85:$C$120</definedName>
    <definedName name="XDO_?CASHNCASECA_NAME?2?">MICAP11!$C$85:$C$126</definedName>
    <definedName name="XDO_?CASHNCASECA_NAME?20?">SESCAP6!$C$85:$C$112</definedName>
    <definedName name="XDO_?CASHNCASECA_NAME?21?">SESCAP7!$C$85:$C$90</definedName>
    <definedName name="XDO_?CASHNCASECA_NAME?22?" localSheetId="42">SUNBAL!$C$84:$C$142</definedName>
    <definedName name="XDO_?CASHNCASECA_NAME?22?">SFOCUS!$C$85:$C$98</definedName>
    <definedName name="XDO_?CASHNCASECA_NAME?23?">SLTADV3!$C$85:$C$120</definedName>
    <definedName name="XDO_?CASHNCASECA_NAME?24?">SLTADV4!$C$85:$C$110</definedName>
    <definedName name="XDO_?CASHNCASECA_NAME?25?">SLTAX1!$C$85:$C$118</definedName>
    <definedName name="XDO_?CASHNCASECA_NAME?26?">SLTAX2!$C$85:$C$120</definedName>
    <definedName name="XDO_?CASHNCASECA_NAME?27?">SLTAX3!$C$85:$C$126</definedName>
    <definedName name="XDO_?CASHNCASECA_NAME?28?">SLTAX4!$C$85:$C$128</definedName>
    <definedName name="XDO_?CASHNCASECA_NAME?29?">SLTAX5!$C$85:$C$129</definedName>
    <definedName name="XDO_?CASHNCASECA_NAME?3?">MICAP12!$C$85:$C$126</definedName>
    <definedName name="XDO_?CASHNCASECA_NAME?30?">SLTAX6!$C$85:$C$127</definedName>
    <definedName name="XDO_?CASHNCASECA_NAME?31?">SMALL3!$C$85:$C$114</definedName>
    <definedName name="XDO_?CASHNCASECA_NAME?32?">SMALL4!$C$85:$C$115</definedName>
    <definedName name="XDO_?CASHNCASECA_NAME?33?">SMALL5!$C$85:$C$114</definedName>
    <definedName name="XDO_?CASHNCASECA_NAME?34?">SMALL6!$C$85:$C$113</definedName>
    <definedName name="XDO_?CASHNCASECA_NAME?35?">SMILE!$C$85:$C$119</definedName>
    <definedName name="XDO_?CASHNCASECA_NAME?36?">SRURAL!$C$85:$C$129</definedName>
    <definedName name="XDO_?CASHNCASECA_NAME?37?">SSFUND!$C$85:$C$103</definedName>
    <definedName name="XDO_?CASHNCASECA_NAME?38?">'SSN100'!$C$85:$C$168</definedName>
    <definedName name="XDO_?CASHNCASECA_NAME?39?">STAX!$C$85:$C$126</definedName>
    <definedName name="XDO_?CASHNCASECA_NAME?4?">MICAP14!$C$85:$C$130</definedName>
    <definedName name="XDO_?CASHNCASECA_NAME?40?">STOP6!$C$85:$C$101</definedName>
    <definedName name="XDO_?CASHNCASECA_NAME?41?">STOP7!$C$85:$C$101</definedName>
    <definedName name="XDO_?CASHNCASECA_NAME?42?">SUNESF!$C$85:$C$127</definedName>
    <definedName name="XDO_?CASHNCASECA_NAME?43?">SUNFOP!$C$85:$C$87</definedName>
    <definedName name="XDO_?CASHNCASECA_NAME?44?">SUNVALF10!$C$85:$C$113</definedName>
    <definedName name="XDO_?CASHNCASECA_NAME?45?">SUNVALF2!$C$85:$C$121</definedName>
    <definedName name="XDO_?CASHNCASECA_NAME?46?">SUNVALF3!$C$85:$C$122</definedName>
    <definedName name="XDO_?CASHNCASECA_NAME?47?">SUNVALF7!$C$85:$C$101</definedName>
    <definedName name="XDO_?CASHNCASECA_NAME?48?">SUNVALF8!$C$85:$C$107</definedName>
    <definedName name="XDO_?CASHNCASECA_NAME?49?">SUNVALF9!$C$85:$C$112</definedName>
    <definedName name="XDO_?CASHNCASECA_NAME?5?">MICAP15!$C$85:$C$129</definedName>
    <definedName name="XDO_?CASHNCASECA_NAME?6?">MICAP16!$C$85:$C$125</definedName>
    <definedName name="XDO_?CASHNCASECA_NAME?7?">MICAP17!$C$85:$C$128</definedName>
    <definedName name="XDO_?CASHNCASECA_NAME?8?">MICAP4!$C$69:$C$85</definedName>
    <definedName name="XDO_?CASHNCASECA_NAME?9?">MICAP8!$C$85:$C$119</definedName>
    <definedName name="XDO_?CASHNCASECA_PER_NET_ASSETS?">CAPEXG!$G$85:$G$111</definedName>
    <definedName name="XDO_?CASHNCASECA_PER_NET_ASSETS?1?">MICAP10!$G$85:$G$119</definedName>
    <definedName name="XDO_?CASHNCASECA_PER_NET_ASSETS?10?">MICAP9!$G$85:$G$119</definedName>
    <definedName name="XDO_?CASHNCASECA_PER_NET_ASSETS?11?">MIDCAP!$G$85:$G$128</definedName>
    <definedName name="XDO_?CASHNCASECA_PER_NET_ASSETS?12?">MULTI1!$G$85:$G$108</definedName>
    <definedName name="XDO_?CASHNCASECA_PER_NET_ASSETS?13?">MULTI2!$G$85:$G$109</definedName>
    <definedName name="XDO_?CASHNCASECA_PER_NET_ASSETS?14?">MULTIP!$G$85:$G$105</definedName>
    <definedName name="XDO_?CASHNCASECA_PER_NET_ASSETS?15?">SESCAP1!$G$85:$G$127</definedName>
    <definedName name="XDO_?CASHNCASECA_PER_NET_ASSETS?16?">SESCAP2!$G$85:$G$129</definedName>
    <definedName name="XDO_?CASHNCASECA_PER_NET_ASSETS?17?">SESCAP3!$G$85:$G$130</definedName>
    <definedName name="XDO_?CASHNCASECA_PER_NET_ASSETS?18?">SESCAP4!$G$85:$G$122</definedName>
    <definedName name="XDO_?CASHNCASECA_PER_NET_ASSETS?19?">SESCAP5!$G$85:$G$120</definedName>
    <definedName name="XDO_?CASHNCASECA_PER_NET_ASSETS?2?">MICAP11!$G$85:$G$126</definedName>
    <definedName name="XDO_?CASHNCASECA_PER_NET_ASSETS?20?">SESCAP6!$G$85:$G$112</definedName>
    <definedName name="XDO_?CASHNCASECA_PER_NET_ASSETS?21?">SESCAP7!$G$85:$G$90</definedName>
    <definedName name="XDO_?CASHNCASECA_PER_NET_ASSETS?22?" localSheetId="42">SUNBAL!$G$84:$G$142</definedName>
    <definedName name="XDO_?CASHNCASECA_PER_NET_ASSETS?22?">SFOCUS!$G$85:$G$98</definedName>
    <definedName name="XDO_?CASHNCASECA_PER_NET_ASSETS?23?">SLTADV3!$G$85:$G$120</definedName>
    <definedName name="XDO_?CASHNCASECA_PER_NET_ASSETS?24?">SLTADV4!$G$85:$G$110</definedName>
    <definedName name="XDO_?CASHNCASECA_PER_NET_ASSETS?25?">SLTAX1!$G$85:$G$118</definedName>
    <definedName name="XDO_?CASHNCASECA_PER_NET_ASSETS?26?">SLTAX2!$G$85:$G$120</definedName>
    <definedName name="XDO_?CASHNCASECA_PER_NET_ASSETS?27?">SLTAX3!$G$85:$G$126</definedName>
    <definedName name="XDO_?CASHNCASECA_PER_NET_ASSETS?28?">SLTAX4!$G$85:$G$128</definedName>
    <definedName name="XDO_?CASHNCASECA_PER_NET_ASSETS?29?">SLTAX5!$G$85:$G$129</definedName>
    <definedName name="XDO_?CASHNCASECA_PER_NET_ASSETS?3?">MICAP12!$G$85:$G$126</definedName>
    <definedName name="XDO_?CASHNCASECA_PER_NET_ASSETS?30?">SLTAX6!$G$85:$G$127</definedName>
    <definedName name="XDO_?CASHNCASECA_PER_NET_ASSETS?31?">SMALL3!$G$85:$G$114</definedName>
    <definedName name="XDO_?CASHNCASECA_PER_NET_ASSETS?32?">SMALL4!$G$85:$G$115</definedName>
    <definedName name="XDO_?CASHNCASECA_PER_NET_ASSETS?33?">SMALL5!$G$85:$G$114</definedName>
    <definedName name="XDO_?CASHNCASECA_PER_NET_ASSETS?34?">SMALL6!$G$85:$G$113</definedName>
    <definedName name="XDO_?CASHNCASECA_PER_NET_ASSETS?35?">SMILE!$G$85:$G$119</definedName>
    <definedName name="XDO_?CASHNCASECA_PER_NET_ASSETS?36?">SRURAL!$G$85:$G$129</definedName>
    <definedName name="XDO_?CASHNCASECA_PER_NET_ASSETS?37?">SSFUND!$G$85:$G$103</definedName>
    <definedName name="XDO_?CASHNCASECA_PER_NET_ASSETS?38?">'SSN100'!$G$85:$G$168</definedName>
    <definedName name="XDO_?CASHNCASECA_PER_NET_ASSETS?39?">STAX!$G$85:$G$126</definedName>
    <definedName name="XDO_?CASHNCASECA_PER_NET_ASSETS?4?">MICAP14!$G$85:$G$130</definedName>
    <definedName name="XDO_?CASHNCASECA_PER_NET_ASSETS?40?">STOP6!$G$85:$G$101</definedName>
    <definedName name="XDO_?CASHNCASECA_PER_NET_ASSETS?41?">STOP7!$G$85:$G$101</definedName>
    <definedName name="XDO_?CASHNCASECA_PER_NET_ASSETS?42?">SUNESF!$G$85:$G$127</definedName>
    <definedName name="XDO_?CASHNCASECA_PER_NET_ASSETS?43?">SUNFOP!$G$85:$G$87</definedName>
    <definedName name="XDO_?CASHNCASECA_PER_NET_ASSETS?44?">SUNVALF10!$G$85:$G$113</definedName>
    <definedName name="XDO_?CASHNCASECA_PER_NET_ASSETS?45?">SUNVALF2!$G$85:$G$121</definedName>
    <definedName name="XDO_?CASHNCASECA_PER_NET_ASSETS?46?">SUNVALF3!$G$85:$G$122</definedName>
    <definedName name="XDO_?CASHNCASECA_PER_NET_ASSETS?47?">SUNVALF7!$G$85:$G$101</definedName>
    <definedName name="XDO_?CASHNCASECA_PER_NET_ASSETS?48?">SUNVALF8!$G$85:$G$107</definedName>
    <definedName name="XDO_?CASHNCASECA_PER_NET_ASSETS?49?">SUNVALF9!$G$85:$G$112</definedName>
    <definedName name="XDO_?CASHNCASECA_PER_NET_ASSETS?5?">MICAP15!$G$85:$G$129</definedName>
    <definedName name="XDO_?CASHNCASECA_PER_NET_ASSETS?6?">MICAP16!$G$85:$G$125</definedName>
    <definedName name="XDO_?CASHNCASECA_PER_NET_ASSETS?7?">MICAP17!$G$85:$G$128</definedName>
    <definedName name="XDO_?CASHNCASECA_PER_NET_ASSETS?8?">MICAP4!$G$69:$G$85</definedName>
    <definedName name="XDO_?CASHNCASECA_PER_NET_ASSETS?9?">MICAP8!$G$85:$G$119</definedName>
    <definedName name="XDO_?CASHNCASECA_RATING_INDUSTRY?">CAPEXG!$D$85:$D$111</definedName>
    <definedName name="XDO_?CASHNCASECA_RATING_INDUSTRY?1?">MICAP10!$D$85:$D$119</definedName>
    <definedName name="XDO_?CASHNCASECA_RATING_INDUSTRY?10?">MICAP9!$D$85:$D$119</definedName>
    <definedName name="XDO_?CASHNCASECA_RATING_INDUSTRY?11?">MIDCAP!$D$85:$D$128</definedName>
    <definedName name="XDO_?CASHNCASECA_RATING_INDUSTRY?12?">MULTI1!$D$85:$D$108</definedName>
    <definedName name="XDO_?CASHNCASECA_RATING_INDUSTRY?13?">MULTI2!$D$85:$D$109</definedName>
    <definedName name="XDO_?CASHNCASECA_RATING_INDUSTRY?14?">MULTIP!$D$85:$D$105</definedName>
    <definedName name="XDO_?CASHNCASECA_RATING_INDUSTRY?15?">SESCAP1!$D$85:$D$127</definedName>
    <definedName name="XDO_?CASHNCASECA_RATING_INDUSTRY?16?">SESCAP2!$D$85:$D$129</definedName>
    <definedName name="XDO_?CASHNCASECA_RATING_INDUSTRY?17?">SESCAP3!$D$85:$D$130</definedName>
    <definedName name="XDO_?CASHNCASECA_RATING_INDUSTRY?18?">SESCAP4!$D$85:$D$122</definedName>
    <definedName name="XDO_?CASHNCASECA_RATING_INDUSTRY?19?">SESCAP5!$D$85:$D$120</definedName>
    <definedName name="XDO_?CASHNCASECA_RATING_INDUSTRY?2?">MICAP11!$D$85:$D$126</definedName>
    <definedName name="XDO_?CASHNCASECA_RATING_INDUSTRY?20?">SESCAP6!$D$85:$D$112</definedName>
    <definedName name="XDO_?CASHNCASECA_RATING_INDUSTRY?21?">SESCAP7!$D$85:$D$90</definedName>
    <definedName name="XDO_?CASHNCASECA_RATING_INDUSTRY?22?" localSheetId="42">SUNBAL!$D$84:$D$142</definedName>
    <definedName name="XDO_?CASHNCASECA_RATING_INDUSTRY?22?">SFOCUS!$D$85:$D$98</definedName>
    <definedName name="XDO_?CASHNCASECA_RATING_INDUSTRY?23?">SLTADV3!$D$85:$D$120</definedName>
    <definedName name="XDO_?CASHNCASECA_RATING_INDUSTRY?24?">SLTADV4!$D$85:$D$110</definedName>
    <definedName name="XDO_?CASHNCASECA_RATING_INDUSTRY?25?">SLTAX1!$D$85:$D$118</definedName>
    <definedName name="XDO_?CASHNCASECA_RATING_INDUSTRY?26?">SLTAX2!$D$85:$D$120</definedName>
    <definedName name="XDO_?CASHNCASECA_RATING_INDUSTRY?27?">SLTAX3!$D$85:$D$126</definedName>
    <definedName name="XDO_?CASHNCASECA_RATING_INDUSTRY?28?">SLTAX4!$D$85:$D$128</definedName>
    <definedName name="XDO_?CASHNCASECA_RATING_INDUSTRY?29?">SLTAX5!$D$85:$D$129</definedName>
    <definedName name="XDO_?CASHNCASECA_RATING_INDUSTRY?3?">MICAP12!$D$85:$D$126</definedName>
    <definedName name="XDO_?CASHNCASECA_RATING_INDUSTRY?30?">SLTAX6!$D$85:$D$127</definedName>
    <definedName name="XDO_?CASHNCASECA_RATING_INDUSTRY?31?">SMALL3!$D$85:$D$114</definedName>
    <definedName name="XDO_?CASHNCASECA_RATING_INDUSTRY?32?">SMALL4!$D$85:$D$115</definedName>
    <definedName name="XDO_?CASHNCASECA_RATING_INDUSTRY?33?">SMALL5!$D$85:$D$114</definedName>
    <definedName name="XDO_?CASHNCASECA_RATING_INDUSTRY?34?">SMALL6!$D$85:$D$113</definedName>
    <definedName name="XDO_?CASHNCASECA_RATING_INDUSTRY?35?">SMILE!$D$85:$D$119</definedName>
    <definedName name="XDO_?CASHNCASECA_RATING_INDUSTRY?36?">SRURAL!$D$85:$D$129</definedName>
    <definedName name="XDO_?CASHNCASECA_RATING_INDUSTRY?37?">SSFUND!$D$85:$D$103</definedName>
    <definedName name="XDO_?CASHNCASECA_RATING_INDUSTRY?38?">'SSN100'!$D$85:$D$168</definedName>
    <definedName name="XDO_?CASHNCASECA_RATING_INDUSTRY?39?">STAX!$D$85:$D$126</definedName>
    <definedName name="XDO_?CASHNCASECA_RATING_INDUSTRY?4?">MICAP14!$D$85:$D$130</definedName>
    <definedName name="XDO_?CASHNCASECA_RATING_INDUSTRY?40?">STOP6!$D$85:$D$101</definedName>
    <definedName name="XDO_?CASHNCASECA_RATING_INDUSTRY?41?">STOP7!$D$85:$D$101</definedName>
    <definedName name="XDO_?CASHNCASECA_RATING_INDUSTRY?42?">SUNESF!$D$85:$D$127</definedName>
    <definedName name="XDO_?CASHNCASECA_RATING_INDUSTRY?43?">SUNFOP!$D$85:$D$87</definedName>
    <definedName name="XDO_?CASHNCASECA_RATING_INDUSTRY?44?">SUNVALF10!$D$85:$D$113</definedName>
    <definedName name="XDO_?CASHNCASECA_RATING_INDUSTRY?45?">SUNVALF2!$D$85:$D$121</definedName>
    <definedName name="XDO_?CASHNCASECA_RATING_INDUSTRY?46?">SUNVALF3!$D$85:$D$122</definedName>
    <definedName name="XDO_?CASHNCASECA_RATING_INDUSTRY?47?">SUNVALF7!$D$85:$D$101</definedName>
    <definedName name="XDO_?CASHNCASECA_RATING_INDUSTRY?48?">SUNVALF8!$D$85:$D$107</definedName>
    <definedName name="XDO_?CASHNCASECA_RATING_INDUSTRY?49?">SUNVALF9!$D$85:$D$112</definedName>
    <definedName name="XDO_?CASHNCASECA_RATING_INDUSTRY?5?">MICAP15!$D$85:$D$129</definedName>
    <definedName name="XDO_?CASHNCASECA_RATING_INDUSTRY?6?">MICAP16!$D$85:$D$125</definedName>
    <definedName name="XDO_?CASHNCASECA_RATING_INDUSTRY?7?">MICAP17!$D$85:$D$128</definedName>
    <definedName name="XDO_?CASHNCASECA_RATING_INDUSTRY?8?">MICAP4!$D$69:$D$85</definedName>
    <definedName name="XDO_?CASHNCASECA_RATING_INDUSTRY?9?">MICAP8!$D$85:$D$119</definedName>
    <definedName name="XDO_?COL1_DESC_DIV?">CAPEXG!$B$129</definedName>
    <definedName name="XDO_?COL1_DESC_DIV?1?">MICAP10!$B$137</definedName>
    <definedName name="XDO_?COL1_DESC_DIV?10?">MICAP9!$B$137</definedName>
    <definedName name="XDO_?COL1_DESC_DIV?11?">MIDCAP!$B$148</definedName>
    <definedName name="XDO_?COL1_DESC_DIV?12?">MULTI1!$B$126</definedName>
    <definedName name="XDO_?COL1_DESC_DIV?13?">MULTI2!$B$127</definedName>
    <definedName name="XDO_?COL1_DESC_DIV?14?">MULTIP!$B$123</definedName>
    <definedName name="XDO_?COL1_DESC_DIV?15?">SESCAP1!$B$145</definedName>
    <definedName name="XDO_?COL1_DESC_DIV?16?">SESCAP2!$B$147</definedName>
    <definedName name="XDO_?COL1_DESC_DIV?17?">SESCAP3!$B$148</definedName>
    <definedName name="XDO_?COL1_DESC_DIV?18?">SESCAP4!$B$140</definedName>
    <definedName name="XDO_?COL1_DESC_DIV?19?">SESCAP5!$B$138</definedName>
    <definedName name="XDO_?COL1_DESC_DIV?2?">MICAP11!$B$144</definedName>
    <definedName name="XDO_?COL1_DESC_DIV?20?">SESCAP6!$B$130</definedName>
    <definedName name="XDO_?COL1_DESC_DIV?21?">SESCAP7!$B$108</definedName>
    <definedName name="XDO_?COL1_DESC_DIV?22?" localSheetId="42">SUNBAL!$B$161</definedName>
    <definedName name="XDO_?COL1_DESC_DIV?22?">SFOCUS!$B$118</definedName>
    <definedName name="XDO_?COL1_DESC_DIV?23?">SLTADV3!$B$138</definedName>
    <definedName name="XDO_?COL1_DESC_DIV?24?">SLTADV4!$B$128</definedName>
    <definedName name="XDO_?COL1_DESC_DIV?25?">SLTAX1!$B$136</definedName>
    <definedName name="XDO_?COL1_DESC_DIV?26?">SLTAX2!$B$138</definedName>
    <definedName name="XDO_?COL1_DESC_DIV?27?">SLTAX3!$B$144</definedName>
    <definedName name="XDO_?COL1_DESC_DIV?28?">SLTAX4!$B$146</definedName>
    <definedName name="XDO_?COL1_DESC_DIV?29?">SLTAX5!$B$147</definedName>
    <definedName name="XDO_?COL1_DESC_DIV?3?">MICAP12!$B$144</definedName>
    <definedName name="XDO_?COL1_DESC_DIV?30?">SLTAX6!$B$145</definedName>
    <definedName name="XDO_?COL1_DESC_DIV?31?">SMALL3!$B$132</definedName>
    <definedName name="XDO_?COL1_DESC_DIV?32?">SMALL4!$B$133</definedName>
    <definedName name="XDO_?COL1_DESC_DIV?33?">SMALL5!$B$132</definedName>
    <definedName name="XDO_?COL1_DESC_DIV?34?">SMALL6!$B$131</definedName>
    <definedName name="XDO_?COL1_DESC_DIV?35?">SMILE!$B$139</definedName>
    <definedName name="XDO_?COL1_DESC_DIV?36?">SRURAL!$B$147</definedName>
    <definedName name="XDO_?COL1_DESC_DIV?37?">SSFUND!$B$121</definedName>
    <definedName name="XDO_?COL1_DESC_DIV?38?">'SSN100'!$B$186</definedName>
    <definedName name="XDO_?COL1_DESC_DIV?39?">STAX!$B$144</definedName>
    <definedName name="XDO_?COL1_DESC_DIV?4?">MICAP14!$B$148</definedName>
    <definedName name="XDO_?COL1_DESC_DIV?40?">#REF!</definedName>
    <definedName name="XDO_?COL1_DESC_DIV?41?">#REF!</definedName>
    <definedName name="XDO_?COL1_DESC_DIV?42?">STOP6!$B$119</definedName>
    <definedName name="XDO_?COL1_DESC_DIV?43?">STOP7!$B$119</definedName>
    <definedName name="XDO_?COL1_DESC_DIV?44?">SUNESF!$B$145</definedName>
    <definedName name="XDO_?COL1_DESC_DIV?45?">SUNFOP!$B$107</definedName>
    <definedName name="XDO_?COL1_DESC_DIV?46?">SUNVALF10!$B$131</definedName>
    <definedName name="XDO_?COL1_DESC_DIV?47?">SUNVALF2!$B$139</definedName>
    <definedName name="XDO_?COL1_DESC_DIV?48?">SUNVALF3!$B$140</definedName>
    <definedName name="XDO_?COL1_DESC_DIV?49?">SUNVALF7!$B$119</definedName>
    <definedName name="XDO_?COL1_DESC_DIV?5?">MICAP15!$B$147</definedName>
    <definedName name="XDO_?COL1_DESC_DIV?50?">SUNVALF8!$B$125</definedName>
    <definedName name="XDO_?COL1_DESC_DIV?51?">SUNVALF9!$B$130</definedName>
    <definedName name="XDO_?COL1_DESC_DIV?6?">MICAP16!$B$143</definedName>
    <definedName name="XDO_?COL1_DESC_DIV?7?">MICAP17!$B$146</definedName>
    <definedName name="XDO_?COL1_DESC_DIV?8?">MICAP4!$B$87</definedName>
    <definedName name="XDO_?COL1_DESC_DIV?9?">MICAP8!$B$137</definedName>
    <definedName name="XDO_?COL2_DESC_DIV?">CAPEXG!$C$129</definedName>
    <definedName name="XDO_?COL2_DESC_DIV?1?">MICAP10!$C$137</definedName>
    <definedName name="XDO_?COL2_DESC_DIV?10?">MICAP9!$C$137</definedName>
    <definedName name="XDO_?COL2_DESC_DIV?11?">MIDCAP!$C$148</definedName>
    <definedName name="XDO_?COL2_DESC_DIV?12?">MULTI1!$C$126</definedName>
    <definedName name="XDO_?COL2_DESC_DIV?13?">MULTI2!$C$127</definedName>
    <definedName name="XDO_?COL2_DESC_DIV?14?">MULTIP!$C$123</definedName>
    <definedName name="XDO_?COL2_DESC_DIV?15?">SESCAP1!$C$145</definedName>
    <definedName name="XDO_?COL2_DESC_DIV?16?">SESCAP2!$C$147</definedName>
    <definedName name="XDO_?COL2_DESC_DIV?17?">SESCAP3!$C$148</definedName>
    <definedName name="XDO_?COL2_DESC_DIV?18?">SESCAP4!$C$140</definedName>
    <definedName name="XDO_?COL2_DESC_DIV?19?">SESCAP5!$C$138</definedName>
    <definedName name="XDO_?COL2_DESC_DIV?2?">MICAP11!$C$144</definedName>
    <definedName name="XDO_?COL2_DESC_DIV?20?">SESCAP6!$C$130</definedName>
    <definedName name="XDO_?COL2_DESC_DIV?21?">SESCAP7!$C$108</definedName>
    <definedName name="XDO_?COL2_DESC_DIV?22?" localSheetId="42">SUNBAL!$C$161</definedName>
    <definedName name="XDO_?COL2_DESC_DIV?22?">SFOCUS!$C$118</definedName>
    <definedName name="XDO_?COL2_DESC_DIV?23?">SLTADV3!$C$138</definedName>
    <definedName name="XDO_?COL2_DESC_DIV?24?">SLTADV4!$C$128</definedName>
    <definedName name="XDO_?COL2_DESC_DIV?25?">SLTAX1!$C$136</definedName>
    <definedName name="XDO_?COL2_DESC_DIV?26?">SLTAX2!$C$138</definedName>
    <definedName name="XDO_?COL2_DESC_DIV?27?">SLTAX3!$C$144</definedName>
    <definedName name="XDO_?COL2_DESC_DIV?28?">SLTAX4!$C$146</definedName>
    <definedName name="XDO_?COL2_DESC_DIV?29?">SLTAX5!$C$147</definedName>
    <definedName name="XDO_?COL2_DESC_DIV?3?">MICAP12!$C$144</definedName>
    <definedName name="XDO_?COL2_DESC_DIV?30?">SLTAX6!$C$145</definedName>
    <definedName name="XDO_?COL2_DESC_DIV?31?">SMALL3!$C$132</definedName>
    <definedName name="XDO_?COL2_DESC_DIV?32?">SMALL4!$C$133</definedName>
    <definedName name="XDO_?COL2_DESC_DIV?33?">SMALL5!$C$132</definedName>
    <definedName name="XDO_?COL2_DESC_DIV?34?">SMALL6!$C$131</definedName>
    <definedName name="XDO_?COL2_DESC_DIV?35?">SMILE!$C$139</definedName>
    <definedName name="XDO_?COL2_DESC_DIV?36?">SRURAL!$C$147</definedName>
    <definedName name="XDO_?COL2_DESC_DIV?37?">SSFUND!$C$121</definedName>
    <definedName name="XDO_?COL2_DESC_DIV?38?">'SSN100'!$C$186</definedName>
    <definedName name="XDO_?COL2_DESC_DIV?39?">STAX!$C$144</definedName>
    <definedName name="XDO_?COL2_DESC_DIV?4?">MICAP14!$C$148</definedName>
    <definedName name="XDO_?COL2_DESC_DIV?40?">#REF!</definedName>
    <definedName name="XDO_?COL2_DESC_DIV?41?">#REF!</definedName>
    <definedName name="XDO_?COL2_DESC_DIV?42?">STOP6!$C$119</definedName>
    <definedName name="XDO_?COL2_DESC_DIV?43?">STOP7!$C$119</definedName>
    <definedName name="XDO_?COL2_DESC_DIV?44?">SUNESF!$C$145</definedName>
    <definedName name="XDO_?COL2_DESC_DIV?45?">SUNFOP!$C$107</definedName>
    <definedName name="XDO_?COL2_DESC_DIV?46?">SUNVALF10!$C$131</definedName>
    <definedName name="XDO_?COL2_DESC_DIV?47?">SUNVALF2!$C$139</definedName>
    <definedName name="XDO_?COL2_DESC_DIV?48?">SUNVALF3!$C$140</definedName>
    <definedName name="XDO_?COL2_DESC_DIV?49?">SUNVALF7!$C$119</definedName>
    <definedName name="XDO_?COL2_DESC_DIV?5?">MICAP15!$C$147</definedName>
    <definedName name="XDO_?COL2_DESC_DIV?50?">SUNVALF8!$C$125</definedName>
    <definedName name="XDO_?COL2_DESC_DIV?51?">SUNVALF9!$C$130</definedName>
    <definedName name="XDO_?COL2_DESC_DIV?6?">MICAP16!$C$143</definedName>
    <definedName name="XDO_?COL2_DESC_DIV?7?">MICAP17!$C$146</definedName>
    <definedName name="XDO_?COL2_DESC_DIV?8?">MICAP4!$C$87</definedName>
    <definedName name="XDO_?COL2_DESC_DIV?9?">MICAP8!$C$137</definedName>
    <definedName name="XDO_?COL3_DESC_DIV?22?">SUNBAL!#REF!</definedName>
    <definedName name="XDO_?CUR_MNTH_DAY?">CAPEXG!$D$122</definedName>
    <definedName name="XDO_?CUR_MNTH_DAY?1?">MICAP10!$D$130</definedName>
    <definedName name="XDO_?CUR_MNTH_DAY?10?">MICAP9!$D$130</definedName>
    <definedName name="XDO_?CUR_MNTH_DAY?11?">MIDCAP!$D$139</definedName>
    <definedName name="XDO_?CUR_MNTH_DAY?12?">MULTI1!$D$119</definedName>
    <definedName name="XDO_?CUR_MNTH_DAY?13?">MULTI2!$D$120</definedName>
    <definedName name="XDO_?CUR_MNTH_DAY?14?">MULTIP!$D$116</definedName>
    <definedName name="XDO_?CUR_MNTH_DAY?15?">SESCAP1!$D$138</definedName>
    <definedName name="XDO_?CUR_MNTH_DAY?16?">SESCAP2!$D$140</definedName>
    <definedName name="XDO_?CUR_MNTH_DAY?17?">SESCAP3!$D$141</definedName>
    <definedName name="XDO_?CUR_MNTH_DAY?18?">SESCAP4!$D$133</definedName>
    <definedName name="XDO_?CUR_MNTH_DAY?19?">SESCAP5!$D$131</definedName>
    <definedName name="XDO_?CUR_MNTH_DAY?2?">MICAP11!$D$137</definedName>
    <definedName name="XDO_?CUR_MNTH_DAY?20?">SESCAP6!$D$123</definedName>
    <definedName name="XDO_?CUR_MNTH_DAY?21?">SESCAP7!$D$101</definedName>
    <definedName name="XDO_?CUR_MNTH_DAY?22?" localSheetId="42">SUNBAL!$D$154</definedName>
    <definedName name="XDO_?CUR_MNTH_DAY?22?">SFOCUS!$D$109</definedName>
    <definedName name="XDO_?CUR_MNTH_DAY?23?">SLTADV3!$D$131</definedName>
    <definedName name="XDO_?CUR_MNTH_DAY?24?">SLTADV4!$D$121</definedName>
    <definedName name="XDO_?CUR_MNTH_DAY?25?">SLTAX1!$D$129</definedName>
    <definedName name="XDO_?CUR_MNTH_DAY?26?">SLTAX2!$D$131</definedName>
    <definedName name="XDO_?CUR_MNTH_DAY?27?">SLTAX3!$D$137</definedName>
    <definedName name="XDO_?CUR_MNTH_DAY?28?">SLTAX4!$D$139</definedName>
    <definedName name="XDO_?CUR_MNTH_DAY?29?">SLTAX5!$D$140</definedName>
    <definedName name="XDO_?CUR_MNTH_DAY?3?">MICAP12!$D$137</definedName>
    <definedName name="XDO_?CUR_MNTH_DAY?30?">SLTAX6!$D$138</definedName>
    <definedName name="XDO_?CUR_MNTH_DAY?31?">SMALL3!$D$125</definedName>
    <definedName name="XDO_?CUR_MNTH_DAY?32?">SMALL4!$D$126</definedName>
    <definedName name="XDO_?CUR_MNTH_DAY?33?">SMALL5!$D$125</definedName>
    <definedName name="XDO_?CUR_MNTH_DAY?34?">SMALL6!$D$124</definedName>
    <definedName name="XDO_?CUR_MNTH_DAY?35?">SMILE!$D$130</definedName>
    <definedName name="XDO_?CUR_MNTH_DAY?36?">SRURAL!$D$140</definedName>
    <definedName name="XDO_?CUR_MNTH_DAY?37?">SSFUND!$D$114</definedName>
    <definedName name="XDO_?CUR_MNTH_DAY?38?">'SSN100'!$D$179</definedName>
    <definedName name="XDO_?CUR_MNTH_DAY?39?">STAX!$D$137</definedName>
    <definedName name="XDO_?CUR_MNTH_DAY?4?">MICAP14!$D$141</definedName>
    <definedName name="XDO_?CUR_MNTH_DAY?40?">#REF!</definedName>
    <definedName name="XDO_?CUR_MNTH_DAY?41?">#REF!</definedName>
    <definedName name="XDO_?CUR_MNTH_DAY?42?">STOP6!$D$112</definedName>
    <definedName name="XDO_?CUR_MNTH_DAY?43?">STOP7!$D$112</definedName>
    <definedName name="XDO_?CUR_MNTH_DAY?44?">SUNESF!$D$138</definedName>
    <definedName name="XDO_?CUR_MNTH_DAY?45?">SUNFOP!$D$98</definedName>
    <definedName name="XDO_?CUR_MNTH_DAY?46?">SUNVALF10!$D$124</definedName>
    <definedName name="XDO_?CUR_MNTH_DAY?47?">SUNVALF2!$D$132</definedName>
    <definedName name="XDO_?CUR_MNTH_DAY?48?">SUNVALF3!$D$133</definedName>
    <definedName name="XDO_?CUR_MNTH_DAY?49?">SUNVALF7!$D$112</definedName>
    <definedName name="XDO_?CUR_MNTH_DAY?5?">MICAP15!$D$140</definedName>
    <definedName name="XDO_?CUR_MNTH_DAY?50?">SUNVALF8!$D$118</definedName>
    <definedName name="XDO_?CUR_MNTH_DAY?51?">SUNVALF9!$D$123</definedName>
    <definedName name="XDO_?CUR_MNTH_DAY?6?">MICAP16!$D$136</definedName>
    <definedName name="XDO_?CUR_MNTH_DAY?7?">MICAP17!$D$139</definedName>
    <definedName name="XDO_?CUR_MNTH_DAY?8?">MICAP4!$D$80</definedName>
    <definedName name="XDO_?CUR_MNTH_DAY?9?">MICAP8!$D$130</definedName>
    <definedName name="XDO_?CUR_MNTH_NAV?">CAPEXG!$D$97:$D$126</definedName>
    <definedName name="XDO_?CUR_MNTH_NAV?1?">MICAP10!$D$97:$D$134</definedName>
    <definedName name="XDO_?CUR_MNTH_NAV?10?">MICAP9!$D$97:$D$134</definedName>
    <definedName name="XDO_?CUR_MNTH_NAV?11?">MIDCAP!$D$97:$D$145</definedName>
    <definedName name="XDO_?CUR_MNTH_NAV?12?">MULTI1!$D$97:$D$123</definedName>
    <definedName name="XDO_?CUR_MNTH_NAV?13?">MULTI2!$D$97:$D$124</definedName>
    <definedName name="XDO_?CUR_MNTH_NAV?14?">MULTIP!$D$97:$D$120</definedName>
    <definedName name="XDO_?CUR_MNTH_NAV?15?">SESCAP1!$D$97:$D$142</definedName>
    <definedName name="XDO_?CUR_MNTH_NAV?16?">SESCAP2!$D$97:$D$144</definedName>
    <definedName name="XDO_?CUR_MNTH_NAV?17?">SESCAP3!$D$97:$D$145</definedName>
    <definedName name="XDO_?CUR_MNTH_NAV?18?">SESCAP4!$D$97:$D$137</definedName>
    <definedName name="XDO_?CUR_MNTH_NAV?19?">SESCAP5!$D$97:$D$135</definedName>
    <definedName name="XDO_?CUR_MNTH_NAV?2?">MICAP11!$D$97:$D$141</definedName>
    <definedName name="XDO_?CUR_MNTH_NAV?20?">SESCAP6!$D$97:$D$127</definedName>
    <definedName name="XDO_?CUR_MNTH_NAV?21?">SESCAP7!$D$97:$D$105</definedName>
    <definedName name="XDO_?CUR_MNTH_NAV?22?" localSheetId="42">SUNBAL!$D$97:$D$158</definedName>
    <definedName name="XDO_?CUR_MNTH_NAV?22?">SFOCUS!$D$97:$D$115</definedName>
    <definedName name="XDO_?CUR_MNTH_NAV?23?">SLTADV3!$D$97:$D$135</definedName>
    <definedName name="XDO_?CUR_MNTH_NAV?24?">SLTADV4!$D$97:$D$125</definedName>
    <definedName name="XDO_?CUR_MNTH_NAV?25?">SLTAX1!$D$97:$D$133</definedName>
    <definedName name="XDO_?CUR_MNTH_NAV?26?">SLTAX2!$D$97:$D$135</definedName>
    <definedName name="XDO_?CUR_MNTH_NAV?27?">SLTAX3!$D$97:$D$141</definedName>
    <definedName name="XDO_?CUR_MNTH_NAV?28?">SLTAX4!$D$97:$D$143</definedName>
    <definedName name="XDO_?CUR_MNTH_NAV?29?">SLTAX5!$D$97:$D$144</definedName>
    <definedName name="XDO_?CUR_MNTH_NAV?3?">MICAP12!$D$97:$D$141</definedName>
    <definedName name="XDO_?CUR_MNTH_NAV?30?">SLTAX6!$D$97:$D$142</definedName>
    <definedName name="XDO_?CUR_MNTH_NAV?31?">SMALL3!$D$97:$D$129</definedName>
    <definedName name="XDO_?CUR_MNTH_NAV?32?">SMALL4!$D$97:$D$130</definedName>
    <definedName name="XDO_?CUR_MNTH_NAV?33?">SMALL5!$D$97:$D$129</definedName>
    <definedName name="XDO_?CUR_MNTH_NAV?34?">SMALL6!$D$97:$D$128</definedName>
    <definedName name="XDO_?CUR_MNTH_NAV?35?">SMILE!$D$97:$D$136</definedName>
    <definedName name="XDO_?CUR_MNTH_NAV?36?">SRURAL!$D$97:$D$144</definedName>
    <definedName name="XDO_?CUR_MNTH_NAV?37?">SSFUND!$D$97:$D$118</definedName>
    <definedName name="XDO_?CUR_MNTH_NAV?38?">'SSN100'!$D$97:$D$183</definedName>
    <definedName name="XDO_?CUR_MNTH_NAV?39?">STAX!$D$97:$D$141</definedName>
    <definedName name="XDO_?CUR_MNTH_NAV?4?">MICAP14!$D$97:$D$145</definedName>
    <definedName name="XDO_?CUR_MNTH_NAV?40?">STOP6!$D$97:$D$116</definedName>
    <definedName name="XDO_?CUR_MNTH_NAV?41?">STOP7!$D$97:$D$116</definedName>
    <definedName name="XDO_?CUR_MNTH_NAV?42?">SUNESF!$D$97:$D$142</definedName>
    <definedName name="XDO_?CUR_MNTH_NAV?43?">SUNFOP!$D$97:$D$104</definedName>
    <definedName name="XDO_?CUR_MNTH_NAV?44?">SUNVALF10!$D$97:$D$128</definedName>
    <definedName name="XDO_?CUR_MNTH_NAV?45?">SUNVALF2!$D$97:$D$136</definedName>
    <definedName name="XDO_?CUR_MNTH_NAV?46?">SUNVALF3!$D$97:$D$137</definedName>
    <definedName name="XDO_?CUR_MNTH_NAV?47?">SUNVALF7!$D$97:$D$116</definedName>
    <definedName name="XDO_?CUR_MNTH_NAV?48?">SUNVALF8!$D$97:$D$122</definedName>
    <definedName name="XDO_?CUR_MNTH_NAV?49?">SUNVALF9!$D$97:$D$127</definedName>
    <definedName name="XDO_?CUR_MNTH_NAV?5?">MICAP15!$D$97:$D$144</definedName>
    <definedName name="XDO_?CUR_MNTH_NAV?6?">MICAP16!$D$97:$D$140</definedName>
    <definedName name="XDO_?CUR_MNTH_NAV?7?">MICAP17!$D$97:$D$143</definedName>
    <definedName name="XDO_?CUR_MNTH_NAV?8?">MICAP4!$D$84:$D$97</definedName>
    <definedName name="XDO_?CUR_MNTH_NAV?9?">MICAP8!$D$97:$D$134</definedName>
    <definedName name="XDO_?DEBTSEC_MARKET_VALUE_TOT?">CAPEXG!$F$82</definedName>
    <definedName name="XDO_?DEBTSEC_MARKET_VALUE_TOT?1?">MICAP10!$F$90</definedName>
    <definedName name="XDO_?DEBTSEC_MARKET_VALUE_TOT?10?">MICAP9!$F$90</definedName>
    <definedName name="XDO_?DEBTSEC_MARKET_VALUE_TOT?11?">MIDCAP!$F$99</definedName>
    <definedName name="XDO_?DEBTSEC_MARKET_VALUE_TOT?12?">MULTI1!$F$79</definedName>
    <definedName name="XDO_?DEBTSEC_MARKET_VALUE_TOT?13?">MULTI2!$F$80</definedName>
    <definedName name="XDO_?DEBTSEC_MARKET_VALUE_TOT?14?">MULTIP!$F$76</definedName>
    <definedName name="XDO_?DEBTSEC_MARKET_VALUE_TOT?15?">SESCAP1!$F$98</definedName>
    <definedName name="XDO_?DEBTSEC_MARKET_VALUE_TOT?16?">SESCAP2!$F$100</definedName>
    <definedName name="XDO_?DEBTSEC_MARKET_VALUE_TOT?17?">SESCAP3!$F$101</definedName>
    <definedName name="XDO_?DEBTSEC_MARKET_VALUE_TOT?18?">SESCAP4!$F$93</definedName>
    <definedName name="XDO_?DEBTSEC_MARKET_VALUE_TOT?19?">SESCAP5!$F$91</definedName>
    <definedName name="XDO_?DEBTSEC_MARKET_VALUE_TOT?2?">MICAP11!$F$97</definedName>
    <definedName name="XDO_?DEBTSEC_MARKET_VALUE_TOT?20?">SESCAP6!$F$83</definedName>
    <definedName name="XDO_?DEBTSEC_MARKET_VALUE_TOT?21?">SESCAP7!$F$61</definedName>
    <definedName name="XDO_?DEBTSEC_MARKET_VALUE_TOT?22?" localSheetId="42">SUNBAL!$F$114</definedName>
    <definedName name="XDO_?DEBTSEC_MARKET_VALUE_TOT?22?">SFOCUS!$F$69</definedName>
    <definedName name="XDO_?DEBTSEC_MARKET_VALUE_TOT?23?">SLTADV3!$F$91</definedName>
    <definedName name="XDO_?DEBTSEC_MARKET_VALUE_TOT?24?">SLTADV4!$F$81</definedName>
    <definedName name="XDO_?DEBTSEC_MARKET_VALUE_TOT?25?">SLTAX1!$F$89</definedName>
    <definedName name="XDO_?DEBTSEC_MARKET_VALUE_TOT?26?">SLTAX2!$F$91</definedName>
    <definedName name="XDO_?DEBTSEC_MARKET_VALUE_TOT?27?">SLTAX3!$F$97</definedName>
    <definedName name="XDO_?DEBTSEC_MARKET_VALUE_TOT?28?">SLTAX4!$F$99</definedName>
    <definedName name="XDO_?DEBTSEC_MARKET_VALUE_TOT?29?">SLTAX5!$F$100</definedName>
    <definedName name="XDO_?DEBTSEC_MARKET_VALUE_TOT?3?">MICAP12!$F$97</definedName>
    <definedName name="XDO_?DEBTSEC_MARKET_VALUE_TOT?30?">SLTAX6!$F$98</definedName>
    <definedName name="XDO_?DEBTSEC_MARKET_VALUE_TOT?31?">SMALL3!$F$85</definedName>
    <definedName name="XDO_?DEBTSEC_MARKET_VALUE_TOT?32?">SMALL4!$F$86</definedName>
    <definedName name="XDO_?DEBTSEC_MARKET_VALUE_TOT?33?">SMALL5!$F$85</definedName>
    <definedName name="XDO_?DEBTSEC_MARKET_VALUE_TOT?34?">SMALL6!$F$84</definedName>
    <definedName name="XDO_?DEBTSEC_MARKET_VALUE_TOT?35?">SMILE!$F$90</definedName>
    <definedName name="XDO_?DEBTSEC_MARKET_VALUE_TOT?36?">SRURAL!$F$100</definedName>
    <definedName name="XDO_?DEBTSEC_MARKET_VALUE_TOT?37?">SSFUND!$F$74</definedName>
    <definedName name="XDO_?DEBTSEC_MARKET_VALUE_TOT?38?">'SSN100'!$F$139</definedName>
    <definedName name="XDO_?DEBTSEC_MARKET_VALUE_TOT?39?">STAX!$F$97</definedName>
    <definedName name="XDO_?DEBTSEC_MARKET_VALUE_TOT?4?">MICAP14!$F$101</definedName>
    <definedName name="XDO_?DEBTSEC_MARKET_VALUE_TOT?40?">#REF!</definedName>
    <definedName name="XDO_?DEBTSEC_MARKET_VALUE_TOT?41?">#REF!</definedName>
    <definedName name="XDO_?DEBTSEC_MARKET_VALUE_TOT?42?">STOP6!$F$72</definedName>
    <definedName name="XDO_?DEBTSEC_MARKET_VALUE_TOT?43?">STOP7!$F$72</definedName>
    <definedName name="XDO_?DEBTSEC_MARKET_VALUE_TOT?44?">SUNESF!$F$96</definedName>
    <definedName name="XDO_?DEBTSEC_MARKET_VALUE_TOT?45?">SUNFOP!$F$58</definedName>
    <definedName name="XDO_?DEBTSEC_MARKET_VALUE_TOT?46?">SUNVALF10!$F$84</definedName>
    <definedName name="XDO_?DEBTSEC_MARKET_VALUE_TOT?47?">SUNVALF2!$F$92</definedName>
    <definedName name="XDO_?DEBTSEC_MARKET_VALUE_TOT?48?">SUNVALF3!$F$93</definedName>
    <definedName name="XDO_?DEBTSEC_MARKET_VALUE_TOT?49?">SUNVALF7!$F$72</definedName>
    <definedName name="XDO_?DEBTSEC_MARKET_VALUE_TOT?5?">MICAP15!$F$100</definedName>
    <definedName name="XDO_?DEBTSEC_MARKET_VALUE_TOT?50?">SUNVALF8!$F$78</definedName>
    <definedName name="XDO_?DEBTSEC_MARKET_VALUE_TOT?51?">SUNVALF9!$F$83</definedName>
    <definedName name="XDO_?DEBTSEC_MARKET_VALUE_TOT?6?">MICAP16!$F$96</definedName>
    <definedName name="XDO_?DEBTSEC_MARKET_VALUE_TOT?7?">MICAP17!$F$99</definedName>
    <definedName name="XDO_?DEBTSEC_MARKET_VALUE_TOT?8?">MICAP4!$F$40</definedName>
    <definedName name="XDO_?DEBTSEC_MARKET_VALUE_TOT?9?">MICAP8!$F$90</definedName>
    <definedName name="XDO_?DEBTSEC_PER_NET_ASSETS_TOT?">CAPEXG!$G$82</definedName>
    <definedName name="XDO_?DEBTSEC_PER_NET_ASSETS_TOT?1?">MICAP10!$G$90</definedName>
    <definedName name="XDO_?DEBTSEC_PER_NET_ASSETS_TOT?10?">MICAP9!$G$90</definedName>
    <definedName name="XDO_?DEBTSEC_PER_NET_ASSETS_TOT?11?">MIDCAP!$G$99</definedName>
    <definedName name="XDO_?DEBTSEC_PER_NET_ASSETS_TOT?12?">MULTI1!$G$79</definedName>
    <definedName name="XDO_?DEBTSEC_PER_NET_ASSETS_TOT?13?">MULTI2!$G$80</definedName>
    <definedName name="XDO_?DEBTSEC_PER_NET_ASSETS_TOT?14?">MULTIP!$G$76</definedName>
    <definedName name="XDO_?DEBTSEC_PER_NET_ASSETS_TOT?15?">SESCAP1!$G$98</definedName>
    <definedName name="XDO_?DEBTSEC_PER_NET_ASSETS_TOT?16?">SESCAP2!$G$100</definedName>
    <definedName name="XDO_?DEBTSEC_PER_NET_ASSETS_TOT?17?">SESCAP3!$G$101</definedName>
    <definedName name="XDO_?DEBTSEC_PER_NET_ASSETS_TOT?18?">SESCAP4!$G$93</definedName>
    <definedName name="XDO_?DEBTSEC_PER_NET_ASSETS_TOT?19?">SESCAP5!$G$91</definedName>
    <definedName name="XDO_?DEBTSEC_PER_NET_ASSETS_TOT?2?">MICAP11!$G$97</definedName>
    <definedName name="XDO_?DEBTSEC_PER_NET_ASSETS_TOT?20?">SESCAP6!$G$83</definedName>
    <definedName name="XDO_?DEBTSEC_PER_NET_ASSETS_TOT?21?">SESCAP7!$G$61</definedName>
    <definedName name="XDO_?DEBTSEC_PER_NET_ASSETS_TOT?22?" localSheetId="42">SUNBAL!$G$114</definedName>
    <definedName name="XDO_?DEBTSEC_PER_NET_ASSETS_TOT?22?">SFOCUS!$G$69</definedName>
    <definedName name="XDO_?DEBTSEC_PER_NET_ASSETS_TOT?23?">SLTADV3!$G$91</definedName>
    <definedName name="XDO_?DEBTSEC_PER_NET_ASSETS_TOT?24?">SLTADV4!$G$81</definedName>
    <definedName name="XDO_?DEBTSEC_PER_NET_ASSETS_TOT?25?">SLTAX1!$G$89</definedName>
    <definedName name="XDO_?DEBTSEC_PER_NET_ASSETS_TOT?26?">SLTAX2!$G$91</definedName>
    <definedName name="XDO_?DEBTSEC_PER_NET_ASSETS_TOT?27?">SLTAX3!$G$97</definedName>
    <definedName name="XDO_?DEBTSEC_PER_NET_ASSETS_TOT?28?">SLTAX4!$G$99</definedName>
    <definedName name="XDO_?DEBTSEC_PER_NET_ASSETS_TOT?29?">SLTAX5!$G$100</definedName>
    <definedName name="XDO_?DEBTSEC_PER_NET_ASSETS_TOT?3?">MICAP12!$G$97</definedName>
    <definedName name="XDO_?DEBTSEC_PER_NET_ASSETS_TOT?30?">SLTAX6!$G$98</definedName>
    <definedName name="XDO_?DEBTSEC_PER_NET_ASSETS_TOT?31?">SMALL3!$G$85</definedName>
    <definedName name="XDO_?DEBTSEC_PER_NET_ASSETS_TOT?32?">SMALL4!$G$86</definedName>
    <definedName name="XDO_?DEBTSEC_PER_NET_ASSETS_TOT?33?">SMALL5!$G$85</definedName>
    <definedName name="XDO_?DEBTSEC_PER_NET_ASSETS_TOT?34?">SMALL6!$G$84</definedName>
    <definedName name="XDO_?DEBTSEC_PER_NET_ASSETS_TOT?35?">SMILE!$G$90</definedName>
    <definedName name="XDO_?DEBTSEC_PER_NET_ASSETS_TOT?36?">SRURAL!$G$100</definedName>
    <definedName name="XDO_?DEBTSEC_PER_NET_ASSETS_TOT?37?">SSFUND!$G$74</definedName>
    <definedName name="XDO_?DEBTSEC_PER_NET_ASSETS_TOT?38?">'SSN100'!$G$139</definedName>
    <definedName name="XDO_?DEBTSEC_PER_NET_ASSETS_TOT?39?">STAX!$G$97</definedName>
    <definedName name="XDO_?DEBTSEC_PER_NET_ASSETS_TOT?4?">MICAP14!$G$101</definedName>
    <definedName name="XDO_?DEBTSEC_PER_NET_ASSETS_TOT?40?">#REF!</definedName>
    <definedName name="XDO_?DEBTSEC_PER_NET_ASSETS_TOT?41?">#REF!</definedName>
    <definedName name="XDO_?DEBTSEC_PER_NET_ASSETS_TOT?42?">STOP6!$G$72</definedName>
    <definedName name="XDO_?DEBTSEC_PER_NET_ASSETS_TOT?43?">STOP7!$G$72</definedName>
    <definedName name="XDO_?DEBTSEC_PER_NET_ASSETS_TOT?44?">SUNESF!$G$96</definedName>
    <definedName name="XDO_?DEBTSEC_PER_NET_ASSETS_TOT?45?">SUNFOP!$G$58</definedName>
    <definedName name="XDO_?DEBTSEC_PER_NET_ASSETS_TOT?46?">SUNVALF10!$G$84</definedName>
    <definedName name="XDO_?DEBTSEC_PER_NET_ASSETS_TOT?47?">SUNVALF2!$G$92</definedName>
    <definedName name="XDO_?DEBTSEC_PER_NET_ASSETS_TOT?48?">SUNVALF3!$G$93</definedName>
    <definedName name="XDO_?DEBTSEC_PER_NET_ASSETS_TOT?49?">SUNVALF7!$G$72</definedName>
    <definedName name="XDO_?DEBTSEC_PER_NET_ASSETS_TOT?5?">MICAP15!$G$100</definedName>
    <definedName name="XDO_?DEBTSEC_PER_NET_ASSETS_TOT?50?">SUNVALF8!$G$78</definedName>
    <definedName name="XDO_?DEBTSEC_PER_NET_ASSETS_TOT?51?">SUNVALF9!$G$83</definedName>
    <definedName name="XDO_?DEBTSEC_PER_NET_ASSETS_TOT?6?">MICAP16!$G$96</definedName>
    <definedName name="XDO_?DEBTSEC_PER_NET_ASSETS_TOT?7?">MICAP17!$G$99</definedName>
    <definedName name="XDO_?DEBTSEC_PER_NET_ASSETS_TOT?8?">MICAP4!$G$40</definedName>
    <definedName name="XDO_?DEBTSEC_PER_NET_ASSETS_TOT?9?">MICAP8!$G$90</definedName>
    <definedName name="XDO_?DEBTSECA_ISIN_CODE?">CAPEXG!$B$34</definedName>
    <definedName name="XDO_?DEBTSECA_ISIN_CODE?1?">SUNESF!$B$34:$B$83</definedName>
    <definedName name="XDO_?DEBTSECA_ISIN_CODE?22?">SUNBAL!$B$34:$B$99</definedName>
    <definedName name="XDO_?DEBTSECA_MARKET_VALUE?">CAPEXG!$F$34</definedName>
    <definedName name="XDO_?DEBTSECA_MARKET_VALUE?1?">SUNESF!$F$34:$F$83</definedName>
    <definedName name="XDO_?DEBTSECA_MARKET_VALUE?22?">SUNBAL!$F$34:$F$99</definedName>
    <definedName name="XDO_?DEBTSECA_MARKET_VALUE_TOT?">CAPEXG!#REF!</definedName>
    <definedName name="XDO_?DEBTSECA_MARKET_VALUE_TOT?1?">MICAP10!$F$79</definedName>
    <definedName name="XDO_?DEBTSECA_MARKET_VALUE_TOT?10?">MICAP15!#REF!</definedName>
    <definedName name="XDO_?DEBTSECA_MARKET_VALUE_TOT?100?">SUNVALF9!$F$72</definedName>
    <definedName name="XDO_?DEBTSECA_MARKET_VALUE_TOT?101?">SUNVALF9!#REF!</definedName>
    <definedName name="XDO_?DEBTSECA_MARKET_VALUE_TOT?11?">MICAP16!$F$85</definedName>
    <definedName name="XDO_?DEBTSECA_MARKET_VALUE_TOT?12?">MICAP16!#REF!</definedName>
    <definedName name="XDO_?DEBTSECA_MARKET_VALUE_TOT?13?">MICAP17!$F$88</definedName>
    <definedName name="XDO_?DEBTSECA_MARKET_VALUE_TOT?14?">MICAP17!#REF!</definedName>
    <definedName name="XDO_?DEBTSECA_MARKET_VALUE_TOT?15?">MICAP4!$F$29</definedName>
    <definedName name="XDO_?DEBTSECA_MARKET_VALUE_TOT?16?">MICAP4!#REF!</definedName>
    <definedName name="XDO_?DEBTSECA_MARKET_VALUE_TOT?17?">MICAP8!$F$79</definedName>
    <definedName name="XDO_?DEBTSECA_MARKET_VALUE_TOT?18?">MICAP8!#REF!</definedName>
    <definedName name="XDO_?DEBTSECA_MARKET_VALUE_TOT?19?">MICAP9!$F$79</definedName>
    <definedName name="XDO_?DEBTSECA_MARKET_VALUE_TOT?2?">MICAP10!#REF!</definedName>
    <definedName name="XDO_?DEBTSECA_MARKET_VALUE_TOT?20?">MICAP9!#REF!</definedName>
    <definedName name="XDO_?DEBTSECA_MARKET_VALUE_TOT?21?">MIDCAP!$F$88</definedName>
    <definedName name="XDO_?DEBTSECA_MARKET_VALUE_TOT?22?" localSheetId="42">SUNBAL!$F$100</definedName>
    <definedName name="XDO_?DEBTSECA_MARKET_VALUE_TOT?22?">MIDCAP!#REF!</definedName>
    <definedName name="XDO_?DEBTSECA_MARKET_VALUE_TOT?23?">MULTI1!$F$68</definedName>
    <definedName name="XDO_?DEBTSECA_MARKET_VALUE_TOT?24?">MULTI1!#REF!</definedName>
    <definedName name="XDO_?DEBTSECA_MARKET_VALUE_TOT?25?">MULTI2!$F$69</definedName>
    <definedName name="XDO_?DEBTSECA_MARKET_VALUE_TOT?26?">MULTI2!#REF!</definedName>
    <definedName name="XDO_?DEBTSECA_MARKET_VALUE_TOT?27?">MULTIP!$F$65</definedName>
    <definedName name="XDO_?DEBTSECA_MARKET_VALUE_TOT?28?">MULTIP!#REF!</definedName>
    <definedName name="XDO_?DEBTSECA_MARKET_VALUE_TOT?29?">SESCAP1!$F$87</definedName>
    <definedName name="XDO_?DEBTSECA_MARKET_VALUE_TOT?3?">MICAP11!$F$86</definedName>
    <definedName name="XDO_?DEBTSECA_MARKET_VALUE_TOT?30?">SESCAP1!#REF!</definedName>
    <definedName name="XDO_?DEBTSECA_MARKET_VALUE_TOT?31?">SESCAP2!$F$89</definedName>
    <definedName name="XDO_?DEBTSECA_MARKET_VALUE_TOT?32?">SESCAP2!#REF!</definedName>
    <definedName name="XDO_?DEBTSECA_MARKET_VALUE_TOT?33?">SESCAP3!$F$90</definedName>
    <definedName name="XDO_?DEBTSECA_MARKET_VALUE_TOT?34?">SESCAP3!#REF!</definedName>
    <definedName name="XDO_?DEBTSECA_MARKET_VALUE_TOT?35?">SESCAP4!$F$82</definedName>
    <definedName name="XDO_?DEBTSECA_MARKET_VALUE_TOT?36?">SESCAP4!#REF!</definedName>
    <definedName name="XDO_?DEBTSECA_MARKET_VALUE_TOT?37?">SESCAP5!$F$80</definedName>
    <definedName name="XDO_?DEBTSECA_MARKET_VALUE_TOT?38?">SESCAP5!#REF!</definedName>
    <definedName name="XDO_?DEBTSECA_MARKET_VALUE_TOT?39?">SESCAP6!$F$72</definedName>
    <definedName name="XDO_?DEBTSECA_MARKET_VALUE_TOT?4?">MICAP11!#REF!</definedName>
    <definedName name="XDO_?DEBTSECA_MARKET_VALUE_TOT?40?">SESCAP6!#REF!</definedName>
    <definedName name="XDO_?DEBTSECA_MARKET_VALUE_TOT?41?">SESCAP7!$F$50</definedName>
    <definedName name="XDO_?DEBTSECA_MARKET_VALUE_TOT?42?">SESCAP7!#REF!</definedName>
    <definedName name="XDO_?DEBTSECA_MARKET_VALUE_TOT?43?">SFOCUS!$F$58</definedName>
    <definedName name="XDO_?DEBTSECA_MARKET_VALUE_TOT?44?">SFOCUS!#REF!</definedName>
    <definedName name="XDO_?DEBTSECA_MARKET_VALUE_TOT?45?">SLTADV3!$F$80</definedName>
    <definedName name="XDO_?DEBTSECA_MARKET_VALUE_TOT?46?">SLTADV3!#REF!</definedName>
    <definedName name="XDO_?DEBTSECA_MARKET_VALUE_TOT?47?">SLTADV4!$F$70</definedName>
    <definedName name="XDO_?DEBTSECA_MARKET_VALUE_TOT?48?">SLTADV4!#REF!</definedName>
    <definedName name="XDO_?DEBTSECA_MARKET_VALUE_TOT?49?">SLTAX1!$F$78</definedName>
    <definedName name="XDO_?DEBTSECA_MARKET_VALUE_TOT?5?">MICAP12!$F$86</definedName>
    <definedName name="XDO_?DEBTSECA_MARKET_VALUE_TOT?50?">SLTAX1!#REF!</definedName>
    <definedName name="XDO_?DEBTSECA_MARKET_VALUE_TOT?51?">SLTAX2!$F$80</definedName>
    <definedName name="XDO_?DEBTSECA_MARKET_VALUE_TOT?52?">SLTAX2!#REF!</definedName>
    <definedName name="XDO_?DEBTSECA_MARKET_VALUE_TOT?53?">SLTAX3!$F$86</definedName>
    <definedName name="XDO_?DEBTSECA_MARKET_VALUE_TOT?54?">SLTAX3!#REF!</definedName>
    <definedName name="XDO_?DEBTSECA_MARKET_VALUE_TOT?55?">SLTAX4!$F$88</definedName>
    <definedName name="XDO_?DEBTSECA_MARKET_VALUE_TOT?56?">SLTAX4!#REF!</definedName>
    <definedName name="XDO_?DEBTSECA_MARKET_VALUE_TOT?57?">SLTAX5!$F$89</definedName>
    <definedName name="XDO_?DEBTSECA_MARKET_VALUE_TOT?58?">SLTAX5!#REF!</definedName>
    <definedName name="XDO_?DEBTSECA_MARKET_VALUE_TOT?59?">SLTAX6!$F$87</definedName>
    <definedName name="XDO_?DEBTSECA_MARKET_VALUE_TOT?6?">MICAP12!#REF!</definedName>
    <definedName name="XDO_?DEBTSECA_MARKET_VALUE_TOT?60?">SLTAX6!#REF!</definedName>
    <definedName name="XDO_?DEBTSECA_MARKET_VALUE_TOT?61?">SMALL3!$F$74</definedName>
    <definedName name="XDO_?DEBTSECA_MARKET_VALUE_TOT?62?">SMALL3!#REF!</definedName>
    <definedName name="XDO_?DEBTSECA_MARKET_VALUE_TOT?63?">SMALL4!$F$75</definedName>
    <definedName name="XDO_?DEBTSECA_MARKET_VALUE_TOT?64?">SMALL4!#REF!</definedName>
    <definedName name="XDO_?DEBTSECA_MARKET_VALUE_TOT?65?">SMALL5!$F$74</definedName>
    <definedName name="XDO_?DEBTSECA_MARKET_VALUE_TOT?66?">SMALL5!#REF!</definedName>
    <definedName name="XDO_?DEBTSECA_MARKET_VALUE_TOT?67?">SMALL6!$F$73</definedName>
    <definedName name="XDO_?DEBTSECA_MARKET_VALUE_TOT?68?">SMALL6!#REF!</definedName>
    <definedName name="XDO_?DEBTSECA_MARKET_VALUE_TOT?69?">SMILE!$F$79</definedName>
    <definedName name="XDO_?DEBTSECA_MARKET_VALUE_TOT?7?">MICAP14!$F$90</definedName>
    <definedName name="XDO_?DEBTSECA_MARKET_VALUE_TOT?70?">SMILE!#REF!</definedName>
    <definedName name="XDO_?DEBTSECA_MARKET_VALUE_TOT?71?">SRURAL!$F$89</definedName>
    <definedName name="XDO_?DEBTSECA_MARKET_VALUE_TOT?72?">SRURAL!#REF!</definedName>
    <definedName name="XDO_?DEBTSECA_MARKET_VALUE_TOT?73?">SSFUND!$F$63</definedName>
    <definedName name="XDO_?DEBTSECA_MARKET_VALUE_TOT?74?">SSFUND!#REF!</definedName>
    <definedName name="XDO_?DEBTSECA_MARKET_VALUE_TOT?75?">'SSN100'!$F$128</definedName>
    <definedName name="XDO_?DEBTSECA_MARKET_VALUE_TOT?76?">'SSN100'!#REF!</definedName>
    <definedName name="XDO_?DEBTSECA_MARKET_VALUE_TOT?77?">STAX!$F$86</definedName>
    <definedName name="XDO_?DEBTSECA_MARKET_VALUE_TOT?78?">STAX!#REF!</definedName>
    <definedName name="XDO_?DEBTSECA_MARKET_VALUE_TOT?79?">#REF!</definedName>
    <definedName name="XDO_?DEBTSECA_MARKET_VALUE_TOT?8?">MICAP14!#REF!</definedName>
    <definedName name="XDO_?DEBTSECA_MARKET_VALUE_TOT?80?">#REF!</definedName>
    <definedName name="XDO_?DEBTSECA_MARKET_VALUE_TOT?81?">#REF!</definedName>
    <definedName name="XDO_?DEBTSECA_MARKET_VALUE_TOT?82?">#REF!</definedName>
    <definedName name="XDO_?DEBTSECA_MARKET_VALUE_TOT?83?">STOP6!$F$61</definedName>
    <definedName name="XDO_?DEBTSECA_MARKET_VALUE_TOT?84?">STOP6!#REF!</definedName>
    <definedName name="XDO_?DEBTSECA_MARKET_VALUE_TOT?85?">STOP7!$F$61</definedName>
    <definedName name="XDO_?DEBTSECA_MARKET_VALUE_TOT?86?">STOP7!#REF!</definedName>
    <definedName name="XDO_?DEBTSECA_MARKET_VALUE_TOT?87?">SUNESF!$F$84</definedName>
    <definedName name="XDO_?DEBTSECA_MARKET_VALUE_TOT?88?">SUNFOP!$F$47</definedName>
    <definedName name="XDO_?DEBTSECA_MARKET_VALUE_TOT?89?">SUNFOP!#REF!</definedName>
    <definedName name="XDO_?DEBTSECA_MARKET_VALUE_TOT?9?">MICAP15!$F$89</definedName>
    <definedName name="XDO_?DEBTSECA_MARKET_VALUE_TOT?90?">SUNVALF10!$F$73</definedName>
    <definedName name="XDO_?DEBTSECA_MARKET_VALUE_TOT?91?">SUNVALF10!#REF!</definedName>
    <definedName name="XDO_?DEBTSECA_MARKET_VALUE_TOT?92?">SUNVALF2!$F$81</definedName>
    <definedName name="XDO_?DEBTSECA_MARKET_VALUE_TOT?93?">SUNVALF2!#REF!</definedName>
    <definedName name="XDO_?DEBTSECA_MARKET_VALUE_TOT?94?">SUNVALF3!$F$82</definedName>
    <definedName name="XDO_?DEBTSECA_MARKET_VALUE_TOT?95?">SUNVALF3!#REF!</definedName>
    <definedName name="XDO_?DEBTSECA_MARKET_VALUE_TOT?96?">SUNVALF7!$F$61</definedName>
    <definedName name="XDO_?DEBTSECA_MARKET_VALUE_TOT?97?">SUNVALF7!#REF!</definedName>
    <definedName name="XDO_?DEBTSECA_MARKET_VALUE_TOT?98?">SUNVALF8!$F$67</definedName>
    <definedName name="XDO_?DEBTSECA_MARKET_VALUE_TOT?99?">SUNVALF8!#REF!</definedName>
    <definedName name="XDO_?DEBTSECA_NAME?">CAPEXG!$C$34</definedName>
    <definedName name="XDO_?DEBTSECA_NAME?1?">SUNESF!$C$34:$C$83</definedName>
    <definedName name="XDO_?DEBTSECA_NAME?22?">SUNBAL!$C$34:$C$99</definedName>
    <definedName name="XDO_?DEBTSECA_PER_NET_ASSETS?">CAPEXG!$G$34</definedName>
    <definedName name="XDO_?DEBTSECA_PER_NET_ASSETS?1?">SUNESF!$G$34:$G$83</definedName>
    <definedName name="XDO_?DEBTSECA_PER_NET_ASSETS?22?">SUNBAL!$G$34:$G$99</definedName>
    <definedName name="XDO_?DEBTSECA_PER_NET_ASSETS_TOT?">CAPEXG!#REF!</definedName>
    <definedName name="XDO_?DEBTSECA_PER_NET_ASSETS_TOT?1?">MICAP10!$G$79</definedName>
    <definedName name="XDO_?DEBTSECA_PER_NET_ASSETS_TOT?10?">MICAP15!#REF!</definedName>
    <definedName name="XDO_?DEBTSECA_PER_NET_ASSETS_TOT?100?">SUNVALF9!$G$72</definedName>
    <definedName name="XDO_?DEBTSECA_PER_NET_ASSETS_TOT?101?">SUNVALF9!#REF!</definedName>
    <definedName name="XDO_?DEBTSECA_PER_NET_ASSETS_TOT?11?">MICAP16!$G$85</definedName>
    <definedName name="XDO_?DEBTSECA_PER_NET_ASSETS_TOT?12?">MICAP16!#REF!</definedName>
    <definedName name="XDO_?DEBTSECA_PER_NET_ASSETS_TOT?13?">MICAP17!$G$88</definedName>
    <definedName name="XDO_?DEBTSECA_PER_NET_ASSETS_TOT?14?">MICAP17!#REF!</definedName>
    <definedName name="XDO_?DEBTSECA_PER_NET_ASSETS_TOT?15?">MICAP4!$G$29</definedName>
    <definedName name="XDO_?DEBTSECA_PER_NET_ASSETS_TOT?16?">MICAP4!#REF!</definedName>
    <definedName name="XDO_?DEBTSECA_PER_NET_ASSETS_TOT?17?">MICAP8!$G$79</definedName>
    <definedName name="XDO_?DEBTSECA_PER_NET_ASSETS_TOT?18?">MICAP8!#REF!</definedName>
    <definedName name="XDO_?DEBTSECA_PER_NET_ASSETS_TOT?19?">MICAP9!$G$79</definedName>
    <definedName name="XDO_?DEBTSECA_PER_NET_ASSETS_TOT?2?">MICAP10!#REF!</definedName>
    <definedName name="XDO_?DEBTSECA_PER_NET_ASSETS_TOT?20?">MICAP9!#REF!</definedName>
    <definedName name="XDO_?DEBTSECA_PER_NET_ASSETS_TOT?21?">MIDCAP!$G$88</definedName>
    <definedName name="XDO_?DEBTSECA_PER_NET_ASSETS_TOT?22?" localSheetId="42">SUNBAL!$G$100</definedName>
    <definedName name="XDO_?DEBTSECA_PER_NET_ASSETS_TOT?22?">MIDCAP!#REF!</definedName>
    <definedName name="XDO_?DEBTSECA_PER_NET_ASSETS_TOT?23?">MULTI1!$G$68</definedName>
    <definedName name="XDO_?DEBTSECA_PER_NET_ASSETS_TOT?24?">MULTI1!#REF!</definedName>
    <definedName name="XDO_?DEBTSECA_PER_NET_ASSETS_TOT?25?">MULTI2!$G$69</definedName>
    <definedName name="XDO_?DEBTSECA_PER_NET_ASSETS_TOT?26?">MULTI2!#REF!</definedName>
    <definedName name="XDO_?DEBTSECA_PER_NET_ASSETS_TOT?27?">MULTIP!$G$65</definedName>
    <definedName name="XDO_?DEBTSECA_PER_NET_ASSETS_TOT?28?">MULTIP!#REF!</definedName>
    <definedName name="XDO_?DEBTSECA_PER_NET_ASSETS_TOT?29?">SESCAP1!$G$87</definedName>
    <definedName name="XDO_?DEBTSECA_PER_NET_ASSETS_TOT?3?">MICAP11!$G$86</definedName>
    <definedName name="XDO_?DEBTSECA_PER_NET_ASSETS_TOT?30?">SESCAP1!#REF!</definedName>
    <definedName name="XDO_?DEBTSECA_PER_NET_ASSETS_TOT?31?">SESCAP2!$G$89</definedName>
    <definedName name="XDO_?DEBTSECA_PER_NET_ASSETS_TOT?32?">SESCAP2!#REF!</definedName>
    <definedName name="XDO_?DEBTSECA_PER_NET_ASSETS_TOT?33?">SESCAP3!$G$90</definedName>
    <definedName name="XDO_?DEBTSECA_PER_NET_ASSETS_TOT?34?">SESCAP3!#REF!</definedName>
    <definedName name="XDO_?DEBTSECA_PER_NET_ASSETS_TOT?35?">SESCAP4!$G$82</definedName>
    <definedName name="XDO_?DEBTSECA_PER_NET_ASSETS_TOT?36?">SESCAP4!#REF!</definedName>
    <definedName name="XDO_?DEBTSECA_PER_NET_ASSETS_TOT?37?">SESCAP5!$G$80</definedName>
    <definedName name="XDO_?DEBTSECA_PER_NET_ASSETS_TOT?38?">SESCAP5!#REF!</definedName>
    <definedName name="XDO_?DEBTSECA_PER_NET_ASSETS_TOT?39?">SESCAP6!$G$72</definedName>
    <definedName name="XDO_?DEBTSECA_PER_NET_ASSETS_TOT?4?">MICAP11!#REF!</definedName>
    <definedName name="XDO_?DEBTSECA_PER_NET_ASSETS_TOT?40?">SESCAP6!#REF!</definedName>
    <definedName name="XDO_?DEBTSECA_PER_NET_ASSETS_TOT?41?">SESCAP7!$G$50</definedName>
    <definedName name="XDO_?DEBTSECA_PER_NET_ASSETS_TOT?42?">SESCAP7!#REF!</definedName>
    <definedName name="XDO_?DEBTSECA_PER_NET_ASSETS_TOT?43?">SFOCUS!$G$58</definedName>
    <definedName name="XDO_?DEBTSECA_PER_NET_ASSETS_TOT?44?">SFOCUS!#REF!</definedName>
    <definedName name="XDO_?DEBTSECA_PER_NET_ASSETS_TOT?45?">SLTADV3!$G$80</definedName>
    <definedName name="XDO_?DEBTSECA_PER_NET_ASSETS_TOT?46?">SLTADV3!#REF!</definedName>
    <definedName name="XDO_?DEBTSECA_PER_NET_ASSETS_TOT?47?">SLTADV4!$G$70</definedName>
    <definedName name="XDO_?DEBTSECA_PER_NET_ASSETS_TOT?48?">SLTADV4!#REF!</definedName>
    <definedName name="XDO_?DEBTSECA_PER_NET_ASSETS_TOT?49?">SLTAX1!$G$78</definedName>
    <definedName name="XDO_?DEBTSECA_PER_NET_ASSETS_TOT?5?">MICAP12!$G$86</definedName>
    <definedName name="XDO_?DEBTSECA_PER_NET_ASSETS_TOT?50?">SLTAX1!#REF!</definedName>
    <definedName name="XDO_?DEBTSECA_PER_NET_ASSETS_TOT?51?">SLTAX2!$G$80</definedName>
    <definedName name="XDO_?DEBTSECA_PER_NET_ASSETS_TOT?52?">SLTAX2!#REF!</definedName>
    <definedName name="XDO_?DEBTSECA_PER_NET_ASSETS_TOT?53?">SLTAX3!$G$86</definedName>
    <definedName name="XDO_?DEBTSECA_PER_NET_ASSETS_TOT?54?">SLTAX3!#REF!</definedName>
    <definedName name="XDO_?DEBTSECA_PER_NET_ASSETS_TOT?55?">SLTAX4!$G$88</definedName>
    <definedName name="XDO_?DEBTSECA_PER_NET_ASSETS_TOT?56?">SLTAX4!#REF!</definedName>
    <definedName name="XDO_?DEBTSECA_PER_NET_ASSETS_TOT?57?">SLTAX5!$G$89</definedName>
    <definedName name="XDO_?DEBTSECA_PER_NET_ASSETS_TOT?58?">SLTAX5!#REF!</definedName>
    <definedName name="XDO_?DEBTSECA_PER_NET_ASSETS_TOT?59?">SLTAX6!$G$87</definedName>
    <definedName name="XDO_?DEBTSECA_PER_NET_ASSETS_TOT?6?">MICAP12!#REF!</definedName>
    <definedName name="XDO_?DEBTSECA_PER_NET_ASSETS_TOT?60?">SLTAX6!#REF!</definedName>
    <definedName name="XDO_?DEBTSECA_PER_NET_ASSETS_TOT?61?">SMALL3!$G$74</definedName>
    <definedName name="XDO_?DEBTSECA_PER_NET_ASSETS_TOT?62?">SMALL3!#REF!</definedName>
    <definedName name="XDO_?DEBTSECA_PER_NET_ASSETS_TOT?63?">SMALL4!$G$75</definedName>
    <definedName name="XDO_?DEBTSECA_PER_NET_ASSETS_TOT?64?">SMALL4!#REF!</definedName>
    <definedName name="XDO_?DEBTSECA_PER_NET_ASSETS_TOT?65?">SMALL5!$G$74</definedName>
    <definedName name="XDO_?DEBTSECA_PER_NET_ASSETS_TOT?66?">SMALL5!#REF!</definedName>
    <definedName name="XDO_?DEBTSECA_PER_NET_ASSETS_TOT?67?">SMALL6!$G$73</definedName>
    <definedName name="XDO_?DEBTSECA_PER_NET_ASSETS_TOT?68?">SMALL6!#REF!</definedName>
    <definedName name="XDO_?DEBTSECA_PER_NET_ASSETS_TOT?69?">SMILE!$G$79</definedName>
    <definedName name="XDO_?DEBTSECA_PER_NET_ASSETS_TOT?7?">MICAP14!$G$90</definedName>
    <definedName name="XDO_?DEBTSECA_PER_NET_ASSETS_TOT?70?">SMILE!#REF!</definedName>
    <definedName name="XDO_?DEBTSECA_PER_NET_ASSETS_TOT?71?">SRURAL!$G$89</definedName>
    <definedName name="XDO_?DEBTSECA_PER_NET_ASSETS_TOT?72?">SRURAL!#REF!</definedName>
    <definedName name="XDO_?DEBTSECA_PER_NET_ASSETS_TOT?73?">SSFUND!$G$63</definedName>
    <definedName name="XDO_?DEBTSECA_PER_NET_ASSETS_TOT?74?">SSFUND!#REF!</definedName>
    <definedName name="XDO_?DEBTSECA_PER_NET_ASSETS_TOT?75?">'SSN100'!$G$128</definedName>
    <definedName name="XDO_?DEBTSECA_PER_NET_ASSETS_TOT?76?">'SSN100'!#REF!</definedName>
    <definedName name="XDO_?DEBTSECA_PER_NET_ASSETS_TOT?77?">STAX!$G$86</definedName>
    <definedName name="XDO_?DEBTSECA_PER_NET_ASSETS_TOT?78?">STAX!#REF!</definedName>
    <definedName name="XDO_?DEBTSECA_PER_NET_ASSETS_TOT?79?">#REF!</definedName>
    <definedName name="XDO_?DEBTSECA_PER_NET_ASSETS_TOT?8?">MICAP14!#REF!</definedName>
    <definedName name="XDO_?DEBTSECA_PER_NET_ASSETS_TOT?80?">#REF!</definedName>
    <definedName name="XDO_?DEBTSECA_PER_NET_ASSETS_TOT?81?">#REF!</definedName>
    <definedName name="XDO_?DEBTSECA_PER_NET_ASSETS_TOT?82?">#REF!</definedName>
    <definedName name="XDO_?DEBTSECA_PER_NET_ASSETS_TOT?83?">STOP6!$G$61</definedName>
    <definedName name="XDO_?DEBTSECA_PER_NET_ASSETS_TOT?84?">STOP6!#REF!</definedName>
    <definedName name="XDO_?DEBTSECA_PER_NET_ASSETS_TOT?85?">STOP7!$G$61</definedName>
    <definedName name="XDO_?DEBTSECA_PER_NET_ASSETS_TOT?86?">STOP7!#REF!</definedName>
    <definedName name="XDO_?DEBTSECA_PER_NET_ASSETS_TOT?87?">SUNESF!$G$84</definedName>
    <definedName name="XDO_?DEBTSECA_PER_NET_ASSETS_TOT?88?">SUNFOP!$G$47</definedName>
    <definedName name="XDO_?DEBTSECA_PER_NET_ASSETS_TOT?89?">SUNFOP!#REF!</definedName>
    <definedName name="XDO_?DEBTSECA_PER_NET_ASSETS_TOT?9?">MICAP15!$G$89</definedName>
    <definedName name="XDO_?DEBTSECA_PER_NET_ASSETS_TOT?90?">SUNVALF10!$G$73</definedName>
    <definedName name="XDO_?DEBTSECA_PER_NET_ASSETS_TOT?91?">SUNVALF10!#REF!</definedName>
    <definedName name="XDO_?DEBTSECA_PER_NET_ASSETS_TOT?92?">SUNVALF2!$G$81</definedName>
    <definedName name="XDO_?DEBTSECA_PER_NET_ASSETS_TOT?93?">SUNVALF2!#REF!</definedName>
    <definedName name="XDO_?DEBTSECA_PER_NET_ASSETS_TOT?94?">SUNVALF3!$G$82</definedName>
    <definedName name="XDO_?DEBTSECA_PER_NET_ASSETS_TOT?95?">SUNVALF3!#REF!</definedName>
    <definedName name="XDO_?DEBTSECA_PER_NET_ASSETS_TOT?96?">SUNVALF7!$G$61</definedName>
    <definedName name="XDO_?DEBTSECA_PER_NET_ASSETS_TOT?97?">SUNVALF7!#REF!</definedName>
    <definedName name="XDO_?DEBTSECA_PER_NET_ASSETS_TOT?98?">SUNVALF8!$G$67</definedName>
    <definedName name="XDO_?DEBTSECA_PER_NET_ASSETS_TOT?99?">SUNVALF8!#REF!</definedName>
    <definedName name="XDO_?DEBTSECA_RATING_INDUSTRY?">CAPEXG!$D$34</definedName>
    <definedName name="XDO_?DEBTSECA_RATING_INDUSTRY?1?">SUNESF!$D$34:$D$83</definedName>
    <definedName name="XDO_?DEBTSECA_RATING_INDUSTRY?22?">SUNBAL!$D$34:$D$99</definedName>
    <definedName name="XDO_?DEBTSECA_SL_NO?">CAPEXG!$A$34</definedName>
    <definedName name="XDO_?DEBTSECA_SL_NO?1?">SUNESF!$A$34:$A$83</definedName>
    <definedName name="XDO_?DEBTSECA_SL_NO?22?">SUNBAL!$A$34:$A$99</definedName>
    <definedName name="XDO_?DEBTSECA_UNITS?">CAPEXG!$E$34</definedName>
    <definedName name="XDO_?DEBTSECA_UNITS?1?">SUNESF!$E$34:$E$83</definedName>
    <definedName name="XDO_?DEBTSECA_UNITS?22?">SUNBAL!$E$34:$E$99</definedName>
    <definedName name="XDO_?DEBTSECB_ISIN_CODE?">CAPEXG!$B$38</definedName>
    <definedName name="XDO_?DEBTSECB_ISIN_CODE?1?">SUNESF!$B$38:$B$87</definedName>
    <definedName name="XDO_?DEBTSECB_ISIN_CODE?14?">SUNBAL!$B$38:$B$104</definedName>
    <definedName name="XDO_?DEBTSECB_MARKET_VALUE?">CAPEXG!$F$38</definedName>
    <definedName name="XDO_?DEBTSECB_MARKET_VALUE?1?">SUNESF!$F$38:$F$87</definedName>
    <definedName name="XDO_?DEBTSECB_MARKET_VALUE?14?">SUNBAL!$F$38:$F$104</definedName>
    <definedName name="XDO_?DEBTSECB_MARKET_VALUE_TOT?">CAPEXG!#REF!</definedName>
    <definedName name="XDO_?DEBTSECB_MARKET_VALUE_TOT?1?">MICAP10!$F$82</definedName>
    <definedName name="XDO_?DEBTSECB_MARKET_VALUE_TOT?10?">MICAP15!#REF!</definedName>
    <definedName name="XDO_?DEBTSECB_MARKET_VALUE_TOT?100?">SUNVALF9!$F$75</definedName>
    <definedName name="XDO_?DEBTSECB_MARKET_VALUE_TOT?101?">SUNVALF9!#REF!</definedName>
    <definedName name="XDO_?DEBTSECB_MARKET_VALUE_TOT?11?">MICAP16!$F$88</definedName>
    <definedName name="XDO_?DEBTSECB_MARKET_VALUE_TOT?12?">MICAP16!#REF!</definedName>
    <definedName name="XDO_?DEBTSECB_MARKET_VALUE_TOT?13?">MICAP17!$F$91</definedName>
    <definedName name="XDO_?DEBTSECB_MARKET_VALUE_TOT?14?">MICAP17!#REF!</definedName>
    <definedName name="XDO_?DEBTSECB_MARKET_VALUE_TOT?15?">MICAP4!$F$32</definedName>
    <definedName name="XDO_?DEBTSECB_MARKET_VALUE_TOT?16?">MICAP4!#REF!</definedName>
    <definedName name="XDO_?DEBTSECB_MARKET_VALUE_TOT?17?">MICAP8!$F$82</definedName>
    <definedName name="XDO_?DEBTSECB_MARKET_VALUE_TOT?18?">MICAP8!#REF!</definedName>
    <definedName name="XDO_?DEBTSECB_MARKET_VALUE_TOT?19?">MICAP9!$F$82</definedName>
    <definedName name="XDO_?DEBTSECB_MARKET_VALUE_TOT?2?">MICAP10!#REF!</definedName>
    <definedName name="XDO_?DEBTSECB_MARKET_VALUE_TOT?20?">MICAP9!#REF!</definedName>
    <definedName name="XDO_?DEBTSECB_MARKET_VALUE_TOT?21?">MIDCAP!$F$91</definedName>
    <definedName name="XDO_?DEBTSECB_MARKET_VALUE_TOT?22?">MIDCAP!#REF!</definedName>
    <definedName name="XDO_?DEBTSECB_MARKET_VALUE_TOT?23?">MULTI1!$F$71</definedName>
    <definedName name="XDO_?DEBTSECB_MARKET_VALUE_TOT?24?">MULTI1!#REF!</definedName>
    <definedName name="XDO_?DEBTSECB_MARKET_VALUE_TOT?25?" localSheetId="42">[1]SHYBU!#REF!</definedName>
    <definedName name="XDO_?DEBTSECB_MARKET_VALUE_TOT?25?">MULTI2!$F$72</definedName>
    <definedName name="XDO_?DEBTSECB_MARKET_VALUE_TOT?26?">MULTI2!#REF!</definedName>
    <definedName name="XDO_?DEBTSECB_MARKET_VALUE_TOT?27?">MULTIP!$F$68</definedName>
    <definedName name="XDO_?DEBTSECB_MARKET_VALUE_TOT?28?" localSheetId="42">[1]SMMF!#REF!</definedName>
    <definedName name="XDO_?DEBTSECB_MARKET_VALUE_TOT?28?">MULTIP!#REF!</definedName>
    <definedName name="XDO_?DEBTSECB_MARKET_VALUE_TOT?29?">SESCAP1!$F$90</definedName>
    <definedName name="XDO_?DEBTSECB_MARKET_VALUE_TOT?3?">MICAP11!$F$89</definedName>
    <definedName name="XDO_?DEBTSECB_MARKET_VALUE_TOT?30?" localSheetId="42">SUNBAL!$F$105</definedName>
    <definedName name="XDO_?DEBTSECB_MARKET_VALUE_TOT?30?">SESCAP1!#REF!</definedName>
    <definedName name="XDO_?DEBTSECB_MARKET_VALUE_TOT?31?">SESCAP2!$F$92</definedName>
    <definedName name="XDO_?DEBTSECB_MARKET_VALUE_TOT?32?">SESCAP2!#REF!</definedName>
    <definedName name="XDO_?DEBTSECB_MARKET_VALUE_TOT?33?">SESCAP3!$F$93</definedName>
    <definedName name="XDO_?DEBTSECB_MARKET_VALUE_TOT?34?">SESCAP3!#REF!</definedName>
    <definedName name="XDO_?DEBTSECB_MARKET_VALUE_TOT?35?">SESCAP4!$F$85</definedName>
    <definedName name="XDO_?DEBTSECB_MARKET_VALUE_TOT?36?">SESCAP4!#REF!</definedName>
    <definedName name="XDO_?DEBTSECB_MARKET_VALUE_TOT?37?">SESCAP5!$F$83</definedName>
    <definedName name="XDO_?DEBTSECB_MARKET_VALUE_TOT?38?">SESCAP5!#REF!</definedName>
    <definedName name="XDO_?DEBTSECB_MARKET_VALUE_TOT?39?">SESCAP6!$F$75</definedName>
    <definedName name="XDO_?DEBTSECB_MARKET_VALUE_TOT?4?">MICAP11!#REF!</definedName>
    <definedName name="XDO_?DEBTSECB_MARKET_VALUE_TOT?40?">SESCAP6!#REF!</definedName>
    <definedName name="XDO_?DEBTSECB_MARKET_VALUE_TOT?41?">SESCAP7!$F$53</definedName>
    <definedName name="XDO_?DEBTSECB_MARKET_VALUE_TOT?42?">SESCAP7!#REF!</definedName>
    <definedName name="XDO_?DEBTSECB_MARKET_VALUE_TOT?43?">SFOCUS!$F$61</definedName>
    <definedName name="XDO_?DEBTSECB_MARKET_VALUE_TOT?44?">SFOCUS!#REF!</definedName>
    <definedName name="XDO_?DEBTSECB_MARKET_VALUE_TOT?45?">SLTADV3!$F$83</definedName>
    <definedName name="XDO_?DEBTSECB_MARKET_VALUE_TOT?46?">SLTADV3!#REF!</definedName>
    <definedName name="XDO_?DEBTSECB_MARKET_VALUE_TOT?47?">SLTADV4!$F$73</definedName>
    <definedName name="XDO_?DEBTSECB_MARKET_VALUE_TOT?48?">SLTADV4!#REF!</definedName>
    <definedName name="XDO_?DEBTSECB_MARKET_VALUE_TOT?49?">SLTAX1!$F$81</definedName>
    <definedName name="XDO_?DEBTSECB_MARKET_VALUE_TOT?5?">MICAP12!$F$89</definedName>
    <definedName name="XDO_?DEBTSECB_MARKET_VALUE_TOT?50?">SLTAX1!#REF!</definedName>
    <definedName name="XDO_?DEBTSECB_MARKET_VALUE_TOT?51?">SLTAX2!$F$83</definedName>
    <definedName name="XDO_?DEBTSECB_MARKET_VALUE_TOT?52?">SLTAX2!#REF!</definedName>
    <definedName name="XDO_?DEBTSECB_MARKET_VALUE_TOT?53?">SLTAX3!$F$89</definedName>
    <definedName name="XDO_?DEBTSECB_MARKET_VALUE_TOT?54?">SLTAX3!#REF!</definedName>
    <definedName name="XDO_?DEBTSECB_MARKET_VALUE_TOT?55?">SLTAX4!$F$91</definedName>
    <definedName name="XDO_?DEBTSECB_MARKET_VALUE_TOT?56?">SLTAX4!#REF!</definedName>
    <definedName name="XDO_?DEBTSECB_MARKET_VALUE_TOT?57?">SLTAX5!$F$92</definedName>
    <definedName name="XDO_?DEBTSECB_MARKET_VALUE_TOT?58?">SLTAX5!#REF!</definedName>
    <definedName name="XDO_?DEBTSECB_MARKET_VALUE_TOT?59?">SLTAX6!$F$90</definedName>
    <definedName name="XDO_?DEBTSECB_MARKET_VALUE_TOT?6?">MICAP12!#REF!</definedName>
    <definedName name="XDO_?DEBTSECB_MARKET_VALUE_TOT?60?">SLTAX6!#REF!</definedName>
    <definedName name="XDO_?DEBTSECB_MARKET_VALUE_TOT?61?">SMALL3!$F$77</definedName>
    <definedName name="XDO_?DEBTSECB_MARKET_VALUE_TOT?62?">SMALL3!#REF!</definedName>
    <definedName name="XDO_?DEBTSECB_MARKET_VALUE_TOT?63?">SMALL4!$F$78</definedName>
    <definedName name="XDO_?DEBTSECB_MARKET_VALUE_TOT?64?">SMALL4!#REF!</definedName>
    <definedName name="XDO_?DEBTSECB_MARKET_VALUE_TOT?65?">SMALL5!$F$77</definedName>
    <definedName name="XDO_?DEBTSECB_MARKET_VALUE_TOT?66?">SMALL5!#REF!</definedName>
    <definedName name="XDO_?DEBTSECB_MARKET_VALUE_TOT?67?">SMALL6!$F$76</definedName>
    <definedName name="XDO_?DEBTSECB_MARKET_VALUE_TOT?68?">SMALL6!#REF!</definedName>
    <definedName name="XDO_?DEBTSECB_MARKET_VALUE_TOT?69?">SMILE!$F$82</definedName>
    <definedName name="XDO_?DEBTSECB_MARKET_VALUE_TOT?7?" localSheetId="42">[1]SFRSTP!#REF!</definedName>
    <definedName name="XDO_?DEBTSECB_MARKET_VALUE_TOT?7?">MICAP14!$F$93</definedName>
    <definedName name="XDO_?DEBTSECB_MARKET_VALUE_TOT?70?">SMILE!#REF!</definedName>
    <definedName name="XDO_?DEBTSECB_MARKET_VALUE_TOT?71?">SRURAL!$F$92</definedName>
    <definedName name="XDO_?DEBTSECB_MARKET_VALUE_TOT?72?">SRURAL!#REF!</definedName>
    <definedName name="XDO_?DEBTSECB_MARKET_VALUE_TOT?73?">SSFUND!$F$66</definedName>
    <definedName name="XDO_?DEBTSECB_MARKET_VALUE_TOT?74?">SSFUND!#REF!</definedName>
    <definedName name="XDO_?DEBTSECB_MARKET_VALUE_TOT?75?">'SSN100'!$F$131</definedName>
    <definedName name="XDO_?DEBTSECB_MARKET_VALUE_TOT?76?">'SSN100'!#REF!</definedName>
    <definedName name="XDO_?DEBTSECB_MARKET_VALUE_TOT?77?">STAX!$F$89</definedName>
    <definedName name="XDO_?DEBTSECB_MARKET_VALUE_TOT?78?">STAX!#REF!</definedName>
    <definedName name="XDO_?DEBTSECB_MARKET_VALUE_TOT?79?">#REF!</definedName>
    <definedName name="XDO_?DEBTSECB_MARKET_VALUE_TOT?8?">MICAP14!#REF!</definedName>
    <definedName name="XDO_?DEBTSECB_MARKET_VALUE_TOT?80?">#REF!</definedName>
    <definedName name="XDO_?DEBTSECB_MARKET_VALUE_TOT?81?">#REF!</definedName>
    <definedName name="XDO_?DEBTSECB_MARKET_VALUE_TOT?82?">#REF!</definedName>
    <definedName name="XDO_?DEBTSECB_MARKET_VALUE_TOT?83?">STOP6!$F$64</definedName>
    <definedName name="XDO_?DEBTSECB_MARKET_VALUE_TOT?84?">STOP6!#REF!</definedName>
    <definedName name="XDO_?DEBTSECB_MARKET_VALUE_TOT?85?">STOP7!$F$64</definedName>
    <definedName name="XDO_?DEBTSECB_MARKET_VALUE_TOT?86?">STOP7!#REF!</definedName>
    <definedName name="XDO_?DEBTSECB_MARKET_VALUE_TOT?87?">SUNESF!$F$88</definedName>
    <definedName name="XDO_?DEBTSECB_MARKET_VALUE_TOT?88?">SUNFOP!$F$50</definedName>
    <definedName name="XDO_?DEBTSECB_MARKET_VALUE_TOT?89?">SUNFOP!#REF!</definedName>
    <definedName name="XDO_?DEBTSECB_MARKET_VALUE_TOT?9?">MICAP15!$F$92</definedName>
    <definedName name="XDO_?DEBTSECB_MARKET_VALUE_TOT?90?">SUNVALF10!$F$76</definedName>
    <definedName name="XDO_?DEBTSECB_MARKET_VALUE_TOT?91?">SUNVALF10!#REF!</definedName>
    <definedName name="XDO_?DEBTSECB_MARKET_VALUE_TOT?92?">SUNVALF2!$F$84</definedName>
    <definedName name="XDO_?DEBTSECB_MARKET_VALUE_TOT?93?">SUNVALF2!#REF!</definedName>
    <definedName name="XDO_?DEBTSECB_MARKET_VALUE_TOT?94?">SUNVALF3!$F$85</definedName>
    <definedName name="XDO_?DEBTSECB_MARKET_VALUE_TOT?95?">SUNVALF3!#REF!</definedName>
    <definedName name="XDO_?DEBTSECB_MARKET_VALUE_TOT?96?">SUNVALF7!$F$64</definedName>
    <definedName name="XDO_?DEBTSECB_MARKET_VALUE_TOT?97?">SUNVALF7!#REF!</definedName>
    <definedName name="XDO_?DEBTSECB_MARKET_VALUE_TOT?98?">SUNVALF8!$F$70</definedName>
    <definedName name="XDO_?DEBTSECB_MARKET_VALUE_TOT?99?">SUNVALF8!#REF!</definedName>
    <definedName name="XDO_?DEBTSECB_NAME?">CAPEXG!$C$38</definedName>
    <definedName name="XDO_?DEBTSECB_NAME?1?">SUNESF!$C$38:$C$87</definedName>
    <definedName name="XDO_?DEBTSECB_NAME?14?">SUNBAL!$C$38:$C$104</definedName>
    <definedName name="XDO_?DEBTSECB_PER_NET_ASSETS?">CAPEXG!$G$38</definedName>
    <definedName name="XDO_?DEBTSECB_PER_NET_ASSETS?1?">SUNESF!$G$38:$G$87</definedName>
    <definedName name="XDO_?DEBTSECB_PER_NET_ASSETS?14?">SUNBAL!$G$38:$G$104</definedName>
    <definedName name="XDO_?DEBTSECB_PER_NET_ASSETS_TOT?">CAPEXG!#REF!</definedName>
    <definedName name="XDO_?DEBTSECB_PER_NET_ASSETS_TOT?1?">MICAP10!$G$82</definedName>
    <definedName name="XDO_?DEBTSECB_PER_NET_ASSETS_TOT?10?">MICAP15!#REF!</definedName>
    <definedName name="XDO_?DEBTSECB_PER_NET_ASSETS_TOT?100?">SUNVALF9!$G$75</definedName>
    <definedName name="XDO_?DEBTSECB_PER_NET_ASSETS_TOT?101?">SUNVALF9!#REF!</definedName>
    <definedName name="XDO_?DEBTSECB_PER_NET_ASSETS_TOT?11?">MICAP16!$G$88</definedName>
    <definedName name="XDO_?DEBTSECB_PER_NET_ASSETS_TOT?12?">MICAP16!#REF!</definedName>
    <definedName name="XDO_?DEBTSECB_PER_NET_ASSETS_TOT?13?">MICAP17!$G$91</definedName>
    <definedName name="XDO_?DEBTSECB_PER_NET_ASSETS_TOT?14?">MICAP17!#REF!</definedName>
    <definedName name="XDO_?DEBTSECB_PER_NET_ASSETS_TOT?15?">MICAP4!$G$32</definedName>
    <definedName name="XDO_?DEBTSECB_PER_NET_ASSETS_TOT?16?">MICAP4!#REF!</definedName>
    <definedName name="XDO_?DEBTSECB_PER_NET_ASSETS_TOT?17?">MICAP8!$G$82</definedName>
    <definedName name="XDO_?DEBTSECB_PER_NET_ASSETS_TOT?18?">MICAP8!#REF!</definedName>
    <definedName name="XDO_?DEBTSECB_PER_NET_ASSETS_TOT?19?">MICAP9!$G$82</definedName>
    <definedName name="XDO_?DEBTSECB_PER_NET_ASSETS_TOT?2?">MICAP10!#REF!</definedName>
    <definedName name="XDO_?DEBTSECB_PER_NET_ASSETS_TOT?20?">MICAP9!#REF!</definedName>
    <definedName name="XDO_?DEBTSECB_PER_NET_ASSETS_TOT?21?">MIDCAP!$G$91</definedName>
    <definedName name="XDO_?DEBTSECB_PER_NET_ASSETS_TOT?22?">MIDCAP!#REF!</definedName>
    <definedName name="XDO_?DEBTSECB_PER_NET_ASSETS_TOT?23?">MULTI1!$G$71</definedName>
    <definedName name="XDO_?DEBTSECB_PER_NET_ASSETS_TOT?24?">MULTI1!#REF!</definedName>
    <definedName name="XDO_?DEBTSECB_PER_NET_ASSETS_TOT?25?" localSheetId="42">[1]SHYBU!#REF!</definedName>
    <definedName name="XDO_?DEBTSECB_PER_NET_ASSETS_TOT?25?">MULTI2!$G$72</definedName>
    <definedName name="XDO_?DEBTSECB_PER_NET_ASSETS_TOT?26?">MULTI2!#REF!</definedName>
    <definedName name="XDO_?DEBTSECB_PER_NET_ASSETS_TOT?27?">MULTIP!$G$68</definedName>
    <definedName name="XDO_?DEBTSECB_PER_NET_ASSETS_TOT?28?" localSheetId="42">[1]SMMF!#REF!</definedName>
    <definedName name="XDO_?DEBTSECB_PER_NET_ASSETS_TOT?28?">MULTIP!#REF!</definedName>
    <definedName name="XDO_?DEBTSECB_PER_NET_ASSETS_TOT?29?">SESCAP1!$G$90</definedName>
    <definedName name="XDO_?DEBTSECB_PER_NET_ASSETS_TOT?3?">MICAP11!$G$89</definedName>
    <definedName name="XDO_?DEBTSECB_PER_NET_ASSETS_TOT?30?" localSheetId="42">SUNBAL!$G$105</definedName>
    <definedName name="XDO_?DEBTSECB_PER_NET_ASSETS_TOT?30?">SESCAP1!#REF!</definedName>
    <definedName name="XDO_?DEBTSECB_PER_NET_ASSETS_TOT?31?">SESCAP2!$G$92</definedName>
    <definedName name="XDO_?DEBTSECB_PER_NET_ASSETS_TOT?32?">SESCAP2!#REF!</definedName>
    <definedName name="XDO_?DEBTSECB_PER_NET_ASSETS_TOT?33?">SESCAP3!$G$93</definedName>
    <definedName name="XDO_?DEBTSECB_PER_NET_ASSETS_TOT?34?">SESCAP3!#REF!</definedName>
    <definedName name="XDO_?DEBTSECB_PER_NET_ASSETS_TOT?35?">SESCAP4!$G$85</definedName>
    <definedName name="XDO_?DEBTSECB_PER_NET_ASSETS_TOT?36?">SESCAP4!#REF!</definedName>
    <definedName name="XDO_?DEBTSECB_PER_NET_ASSETS_TOT?37?">SESCAP5!$G$83</definedName>
    <definedName name="XDO_?DEBTSECB_PER_NET_ASSETS_TOT?38?">SESCAP5!#REF!</definedName>
    <definedName name="XDO_?DEBTSECB_PER_NET_ASSETS_TOT?39?">SESCAP6!$G$75</definedName>
    <definedName name="XDO_?DEBTSECB_PER_NET_ASSETS_TOT?4?">MICAP11!#REF!</definedName>
    <definedName name="XDO_?DEBTSECB_PER_NET_ASSETS_TOT?40?">SESCAP6!#REF!</definedName>
    <definedName name="XDO_?DEBTSECB_PER_NET_ASSETS_TOT?41?">SESCAP7!$G$53</definedName>
    <definedName name="XDO_?DEBTSECB_PER_NET_ASSETS_TOT?42?">SESCAP7!#REF!</definedName>
    <definedName name="XDO_?DEBTSECB_PER_NET_ASSETS_TOT?43?">SFOCUS!$G$61</definedName>
    <definedName name="XDO_?DEBTSECB_PER_NET_ASSETS_TOT?44?">SFOCUS!#REF!</definedName>
    <definedName name="XDO_?DEBTSECB_PER_NET_ASSETS_TOT?45?">SLTADV3!$G$83</definedName>
    <definedName name="XDO_?DEBTSECB_PER_NET_ASSETS_TOT?46?">SLTADV3!#REF!</definedName>
    <definedName name="XDO_?DEBTSECB_PER_NET_ASSETS_TOT?47?">SLTADV4!$G$73</definedName>
    <definedName name="XDO_?DEBTSECB_PER_NET_ASSETS_TOT?48?">SLTADV4!#REF!</definedName>
    <definedName name="XDO_?DEBTSECB_PER_NET_ASSETS_TOT?49?">SLTAX1!$G$81</definedName>
    <definedName name="XDO_?DEBTSECB_PER_NET_ASSETS_TOT?5?">MICAP12!$G$89</definedName>
    <definedName name="XDO_?DEBTSECB_PER_NET_ASSETS_TOT?50?">SLTAX1!#REF!</definedName>
    <definedName name="XDO_?DEBTSECB_PER_NET_ASSETS_TOT?51?">SLTAX2!$G$83</definedName>
    <definedName name="XDO_?DEBTSECB_PER_NET_ASSETS_TOT?52?">SLTAX2!#REF!</definedName>
    <definedName name="XDO_?DEBTSECB_PER_NET_ASSETS_TOT?53?">SLTAX3!$G$89</definedName>
    <definedName name="XDO_?DEBTSECB_PER_NET_ASSETS_TOT?54?">SLTAX3!#REF!</definedName>
    <definedName name="XDO_?DEBTSECB_PER_NET_ASSETS_TOT?55?">SLTAX4!$G$91</definedName>
    <definedName name="XDO_?DEBTSECB_PER_NET_ASSETS_TOT?56?">SLTAX4!#REF!</definedName>
    <definedName name="XDO_?DEBTSECB_PER_NET_ASSETS_TOT?57?">SLTAX5!$G$92</definedName>
    <definedName name="XDO_?DEBTSECB_PER_NET_ASSETS_TOT?58?">SLTAX5!#REF!</definedName>
    <definedName name="XDO_?DEBTSECB_PER_NET_ASSETS_TOT?59?">SLTAX6!$G$90</definedName>
    <definedName name="XDO_?DEBTSECB_PER_NET_ASSETS_TOT?6?">MICAP12!#REF!</definedName>
    <definedName name="XDO_?DEBTSECB_PER_NET_ASSETS_TOT?60?">SLTAX6!#REF!</definedName>
    <definedName name="XDO_?DEBTSECB_PER_NET_ASSETS_TOT?61?">SMALL3!$G$77</definedName>
    <definedName name="XDO_?DEBTSECB_PER_NET_ASSETS_TOT?62?">SMALL3!#REF!</definedName>
    <definedName name="XDO_?DEBTSECB_PER_NET_ASSETS_TOT?63?">SMALL4!$G$78</definedName>
    <definedName name="XDO_?DEBTSECB_PER_NET_ASSETS_TOT?64?">SMALL4!#REF!</definedName>
    <definedName name="XDO_?DEBTSECB_PER_NET_ASSETS_TOT?65?">SMALL5!$G$77</definedName>
    <definedName name="XDO_?DEBTSECB_PER_NET_ASSETS_TOT?66?">SMALL5!#REF!</definedName>
    <definedName name="XDO_?DEBTSECB_PER_NET_ASSETS_TOT?67?">SMALL6!$G$76</definedName>
    <definedName name="XDO_?DEBTSECB_PER_NET_ASSETS_TOT?68?">SMALL6!#REF!</definedName>
    <definedName name="XDO_?DEBTSECB_PER_NET_ASSETS_TOT?69?">SMILE!$G$82</definedName>
    <definedName name="XDO_?DEBTSECB_PER_NET_ASSETS_TOT?7?" localSheetId="42">[1]SFRSTP!#REF!</definedName>
    <definedName name="XDO_?DEBTSECB_PER_NET_ASSETS_TOT?7?">MICAP14!$G$93</definedName>
    <definedName name="XDO_?DEBTSECB_PER_NET_ASSETS_TOT?70?">SMILE!#REF!</definedName>
    <definedName name="XDO_?DEBTSECB_PER_NET_ASSETS_TOT?71?">SRURAL!$G$92</definedName>
    <definedName name="XDO_?DEBTSECB_PER_NET_ASSETS_TOT?72?">SRURAL!#REF!</definedName>
    <definedName name="XDO_?DEBTSECB_PER_NET_ASSETS_TOT?73?">SSFUND!$G$66</definedName>
    <definedName name="XDO_?DEBTSECB_PER_NET_ASSETS_TOT?74?">SSFUND!#REF!</definedName>
    <definedName name="XDO_?DEBTSECB_PER_NET_ASSETS_TOT?75?">'SSN100'!$G$131</definedName>
    <definedName name="XDO_?DEBTSECB_PER_NET_ASSETS_TOT?76?">'SSN100'!#REF!</definedName>
    <definedName name="XDO_?DEBTSECB_PER_NET_ASSETS_TOT?77?">STAX!$G$89</definedName>
    <definedName name="XDO_?DEBTSECB_PER_NET_ASSETS_TOT?78?">STAX!#REF!</definedName>
    <definedName name="XDO_?DEBTSECB_PER_NET_ASSETS_TOT?79?">#REF!</definedName>
    <definedName name="XDO_?DEBTSECB_PER_NET_ASSETS_TOT?8?">MICAP14!#REF!</definedName>
    <definedName name="XDO_?DEBTSECB_PER_NET_ASSETS_TOT?80?">#REF!</definedName>
    <definedName name="XDO_?DEBTSECB_PER_NET_ASSETS_TOT?81?">#REF!</definedName>
    <definedName name="XDO_?DEBTSECB_PER_NET_ASSETS_TOT?82?">#REF!</definedName>
    <definedName name="XDO_?DEBTSECB_PER_NET_ASSETS_TOT?83?">STOP6!$G$64</definedName>
    <definedName name="XDO_?DEBTSECB_PER_NET_ASSETS_TOT?84?">STOP6!#REF!</definedName>
    <definedName name="XDO_?DEBTSECB_PER_NET_ASSETS_TOT?85?">STOP7!$G$64</definedName>
    <definedName name="XDO_?DEBTSECB_PER_NET_ASSETS_TOT?86?">STOP7!#REF!</definedName>
    <definedName name="XDO_?DEBTSECB_PER_NET_ASSETS_TOT?87?">SUNESF!$G$88</definedName>
    <definedName name="XDO_?DEBTSECB_PER_NET_ASSETS_TOT?88?">SUNFOP!$G$50</definedName>
    <definedName name="XDO_?DEBTSECB_PER_NET_ASSETS_TOT?89?">SUNFOP!#REF!</definedName>
    <definedName name="XDO_?DEBTSECB_PER_NET_ASSETS_TOT?9?">MICAP15!$G$92</definedName>
    <definedName name="XDO_?DEBTSECB_PER_NET_ASSETS_TOT?90?">SUNVALF10!$G$76</definedName>
    <definedName name="XDO_?DEBTSECB_PER_NET_ASSETS_TOT?91?">SUNVALF10!#REF!</definedName>
    <definedName name="XDO_?DEBTSECB_PER_NET_ASSETS_TOT?92?">SUNVALF2!$G$84</definedName>
    <definedName name="XDO_?DEBTSECB_PER_NET_ASSETS_TOT?93?">SUNVALF2!#REF!</definedName>
    <definedName name="XDO_?DEBTSECB_PER_NET_ASSETS_TOT?94?">SUNVALF3!$G$85</definedName>
    <definedName name="XDO_?DEBTSECB_PER_NET_ASSETS_TOT?95?">SUNVALF3!#REF!</definedName>
    <definedName name="XDO_?DEBTSECB_PER_NET_ASSETS_TOT?96?">SUNVALF7!$G$64</definedName>
    <definedName name="XDO_?DEBTSECB_PER_NET_ASSETS_TOT?97?">SUNVALF7!#REF!</definedName>
    <definedName name="XDO_?DEBTSECB_PER_NET_ASSETS_TOT?98?">SUNVALF8!$G$70</definedName>
    <definedName name="XDO_?DEBTSECB_PER_NET_ASSETS_TOT?99?">SUNVALF8!#REF!</definedName>
    <definedName name="XDO_?DEBTSECB_RATING_INDUSTRY?">CAPEXG!$D$38</definedName>
    <definedName name="XDO_?DEBTSECB_RATING_INDUSTRY?1?">SUNESF!$D$38:$D$87</definedName>
    <definedName name="XDO_?DEBTSECB_RATING_INDUSTRY?14?">SUNBAL!$D$38:$D$104</definedName>
    <definedName name="XDO_?DEBTSECB_SL_NO?">CAPEXG!$A$38</definedName>
    <definedName name="XDO_?DEBTSECB_SL_NO?1?">SUNESF!$A$38:$A$87</definedName>
    <definedName name="XDO_?DEBTSECB_SL_NO?14?">SUNBAL!$A$38:$A$104</definedName>
    <definedName name="XDO_?DEBTSECB_UNITS?">CAPEXG!$E$38</definedName>
    <definedName name="XDO_?DEBTSECB_UNITS?1?">SUNESF!$E$38:$E$87</definedName>
    <definedName name="XDO_?DEBTSECB_UNITS?14?">SUNBAL!$E$38:$E$104</definedName>
    <definedName name="XDO_?DEBTSECC_ISIN_CODE?">CAPEXG!$B$42</definedName>
    <definedName name="XDO_?DEBTSECC_ISIN_CODE?10?">SUNBAL!$B$42:$B$108</definedName>
    <definedName name="XDO_?DEBTSECC_MARKET_VALUE?">CAPEXG!$F$42</definedName>
    <definedName name="XDO_?DEBTSECC_MARKET_VALUE?10?">SUNBAL!$F$42:$F$108</definedName>
    <definedName name="XDO_?DEBTSECC_MARKET_VALUE_TOT?" localSheetId="42">[1]CP5SR7!#REF!</definedName>
    <definedName name="XDO_?DEBTSECC_MARKET_VALUE_TOT?">CAPEXG!#REF!</definedName>
    <definedName name="XDO_?DEBTSECC_MARKET_VALUE_TOT?1?">MICAP10!$F$85</definedName>
    <definedName name="XDO_?DEBTSECC_MARKET_VALUE_TOT?10?">MICAP15!#REF!</definedName>
    <definedName name="XDO_?DEBTSECC_MARKET_VALUE_TOT?100?">SUNVALF8!#REF!</definedName>
    <definedName name="XDO_?DEBTSECC_MARKET_VALUE_TOT?101?">SUNVALF9!$F$78</definedName>
    <definedName name="XDO_?DEBTSECC_MARKET_VALUE_TOT?102?">SUNVALF9!#REF!</definedName>
    <definedName name="XDO_?DEBTSECC_MARKET_VALUE_TOT?11?">MICAP16!$F$91</definedName>
    <definedName name="XDO_?DEBTSECC_MARKET_VALUE_TOT?12?">MICAP16!#REF!</definedName>
    <definedName name="XDO_?DEBTSECC_MARKET_VALUE_TOT?13?">MICAP17!$F$94</definedName>
    <definedName name="XDO_?DEBTSECC_MARKET_VALUE_TOT?14?">MICAP17!#REF!</definedName>
    <definedName name="XDO_?DEBTSECC_MARKET_VALUE_TOT?15?">MICAP4!$F$35</definedName>
    <definedName name="XDO_?DEBTSECC_MARKET_VALUE_TOT?16?">MICAP4!#REF!</definedName>
    <definedName name="XDO_?DEBTSECC_MARKET_VALUE_TOT?17?">MICAP8!$F$85</definedName>
    <definedName name="XDO_?DEBTSECC_MARKET_VALUE_TOT?18?" localSheetId="42">[1]SHYBF!#REF!</definedName>
    <definedName name="XDO_?DEBTSECC_MARKET_VALUE_TOT?18?">MICAP8!#REF!</definedName>
    <definedName name="XDO_?DEBTSECC_MARKET_VALUE_TOT?19?">MICAP9!$F$85</definedName>
    <definedName name="XDO_?DEBTSECC_MARKET_VALUE_TOT?2?" localSheetId="42">[1]CP5SR8!#REF!</definedName>
    <definedName name="XDO_?DEBTSECC_MARKET_VALUE_TOT?2?">MICAP10!#REF!</definedName>
    <definedName name="XDO_?DEBTSECC_MARKET_VALUE_TOT?20?" localSheetId="42">[1]SHYBH!#REF!</definedName>
    <definedName name="XDO_?DEBTSECC_MARKET_VALUE_TOT?20?">MICAP9!#REF!</definedName>
    <definedName name="XDO_?DEBTSECC_MARKET_VALUE_TOT?21?">MIDCAP!$F$94</definedName>
    <definedName name="XDO_?DEBTSECC_MARKET_VALUE_TOT?22?" localSheetId="42">[1]SHYBK!#REF!</definedName>
    <definedName name="XDO_?DEBTSECC_MARKET_VALUE_TOT?22?">MIDCAP!#REF!</definedName>
    <definedName name="XDO_?DEBTSECC_MARKET_VALUE_TOT?23?">MULTI1!$F$74</definedName>
    <definedName name="XDO_?DEBTSECC_MARKET_VALUE_TOT?24?" localSheetId="42">[1]SHYBO!#REF!</definedName>
    <definedName name="XDO_?DEBTSECC_MARKET_VALUE_TOT?24?">MULTI1!#REF!</definedName>
    <definedName name="XDO_?DEBTSECC_MARKET_VALUE_TOT?25?">MULTI2!$F$75</definedName>
    <definedName name="XDO_?DEBTSECC_MARKET_VALUE_TOT?26?" localSheetId="42">[1]SHYBP!#REF!</definedName>
    <definedName name="XDO_?DEBTSECC_MARKET_VALUE_TOT?26?">MULTI2!#REF!</definedName>
    <definedName name="XDO_?DEBTSECC_MARKET_VALUE_TOT?27?">MULTIP!$F$71</definedName>
    <definedName name="XDO_?DEBTSECC_MARKET_VALUE_TOT?28?" localSheetId="42">[1]SHYBU!#REF!</definedName>
    <definedName name="XDO_?DEBTSECC_MARKET_VALUE_TOT?28?">MULTIP!#REF!</definedName>
    <definedName name="XDO_?DEBTSECC_MARKET_VALUE_TOT?29?">SESCAP1!$F$93</definedName>
    <definedName name="XDO_?DEBTSECC_MARKET_VALUE_TOT?3?">MICAP11!$F$92</definedName>
    <definedName name="XDO_?DEBTSECC_MARKET_VALUE_TOT?30?">SESCAP1!#REF!</definedName>
    <definedName name="XDO_?DEBTSECC_MARKET_VALUE_TOT?31?">SESCAP2!$F$95</definedName>
    <definedName name="XDO_?DEBTSECC_MARKET_VALUE_TOT?32?" localSheetId="42">[1]SMMF!#REF!</definedName>
    <definedName name="XDO_?DEBTSECC_MARKET_VALUE_TOT?32?">SESCAP2!#REF!</definedName>
    <definedName name="XDO_?DEBTSECC_MARKET_VALUE_TOT?33?">SESCAP3!$F$96</definedName>
    <definedName name="XDO_?DEBTSECC_MARKET_VALUE_TOT?34?" localSheetId="42">SUNBAL!$F$109</definedName>
    <definedName name="XDO_?DEBTSECC_MARKET_VALUE_TOT?34?">SESCAP3!#REF!</definedName>
    <definedName name="XDO_?DEBTSECC_MARKET_VALUE_TOT?35?">SESCAP4!$F$88</definedName>
    <definedName name="XDO_?DEBTSECC_MARKET_VALUE_TOT?36?">SESCAP4!#REF!</definedName>
    <definedName name="XDO_?DEBTSECC_MARKET_VALUE_TOT?37?">SESCAP5!$F$86</definedName>
    <definedName name="XDO_?DEBTSECC_MARKET_VALUE_TOT?38?">SESCAP5!#REF!</definedName>
    <definedName name="XDO_?DEBTSECC_MARKET_VALUE_TOT?39?">SESCAP6!$F$78</definedName>
    <definedName name="XDO_?DEBTSECC_MARKET_VALUE_TOT?4?">MICAP11!#REF!</definedName>
    <definedName name="XDO_?DEBTSECC_MARKET_VALUE_TOT?40?">SESCAP6!#REF!</definedName>
    <definedName name="XDO_?DEBTSECC_MARKET_VALUE_TOT?41?">SESCAP7!$F$56</definedName>
    <definedName name="XDO_?DEBTSECC_MARKET_VALUE_TOT?42?">SESCAP7!#REF!</definedName>
    <definedName name="XDO_?DEBTSECC_MARKET_VALUE_TOT?43?">SFOCUS!$F$64</definedName>
    <definedName name="XDO_?DEBTSECC_MARKET_VALUE_TOT?44?">SFOCUS!#REF!</definedName>
    <definedName name="XDO_?DEBTSECC_MARKET_VALUE_TOT?45?">SLTADV3!$F$86</definedName>
    <definedName name="XDO_?DEBTSECC_MARKET_VALUE_TOT?46?">SLTADV3!#REF!</definedName>
    <definedName name="XDO_?DEBTSECC_MARKET_VALUE_TOT?47?">SLTADV4!$F$76</definedName>
    <definedName name="XDO_?DEBTSECC_MARKET_VALUE_TOT?48?">SLTADV4!#REF!</definedName>
    <definedName name="XDO_?DEBTSECC_MARKET_VALUE_TOT?49?">SLTAX1!$F$84</definedName>
    <definedName name="XDO_?DEBTSECC_MARKET_VALUE_TOT?5?">MICAP12!$F$92</definedName>
    <definedName name="XDO_?DEBTSECC_MARKET_VALUE_TOT?50?">SLTAX1!#REF!</definedName>
    <definedName name="XDO_?DEBTSECC_MARKET_VALUE_TOT?51?">SLTAX2!$F$86</definedName>
    <definedName name="XDO_?DEBTSECC_MARKET_VALUE_TOT?52?">SLTAX2!#REF!</definedName>
    <definedName name="XDO_?DEBTSECC_MARKET_VALUE_TOT?53?">SLTAX3!$F$92</definedName>
    <definedName name="XDO_?DEBTSECC_MARKET_VALUE_TOT?54?">SLTAX3!#REF!</definedName>
    <definedName name="XDO_?DEBTSECC_MARKET_VALUE_TOT?55?">SLTAX4!$F$94</definedName>
    <definedName name="XDO_?DEBTSECC_MARKET_VALUE_TOT?56?">SLTAX4!#REF!</definedName>
    <definedName name="XDO_?DEBTSECC_MARKET_VALUE_TOT?57?">SLTAX5!$F$95</definedName>
    <definedName name="XDO_?DEBTSECC_MARKET_VALUE_TOT?58?">SLTAX5!#REF!</definedName>
    <definedName name="XDO_?DEBTSECC_MARKET_VALUE_TOT?59?">SLTAX6!$F$93</definedName>
    <definedName name="XDO_?DEBTSECC_MARKET_VALUE_TOT?6?" localSheetId="42">[1]SFRSTP!#REF!</definedName>
    <definedName name="XDO_?DEBTSECC_MARKET_VALUE_TOT?6?">MICAP12!#REF!</definedName>
    <definedName name="XDO_?DEBTSECC_MARKET_VALUE_TOT?60?">SLTAX6!#REF!</definedName>
    <definedName name="XDO_?DEBTSECC_MARKET_VALUE_TOT?61?">SMALL3!$F$80</definedName>
    <definedName name="XDO_?DEBTSECC_MARKET_VALUE_TOT?62?">SMALL3!#REF!</definedName>
    <definedName name="XDO_?DEBTSECC_MARKET_VALUE_TOT?63?">SMALL4!$F$81</definedName>
    <definedName name="XDO_?DEBTSECC_MARKET_VALUE_TOT?64?">SMALL4!#REF!</definedName>
    <definedName name="XDO_?DEBTSECC_MARKET_VALUE_TOT?65?">SMALL5!$F$80</definedName>
    <definedName name="XDO_?DEBTSECC_MARKET_VALUE_TOT?66?">SMALL5!#REF!</definedName>
    <definedName name="XDO_?DEBTSECC_MARKET_VALUE_TOT?67?">SMALL6!$F$79</definedName>
    <definedName name="XDO_?DEBTSECC_MARKET_VALUE_TOT?68?">SMALL6!#REF!</definedName>
    <definedName name="XDO_?DEBTSECC_MARKET_VALUE_TOT?69?">SMILE!$F$85</definedName>
    <definedName name="XDO_?DEBTSECC_MARKET_VALUE_TOT?7?">MICAP14!$F$96</definedName>
    <definedName name="XDO_?DEBTSECC_MARKET_VALUE_TOT?70?">SMILE!#REF!</definedName>
    <definedName name="XDO_?DEBTSECC_MARKET_VALUE_TOT?71?">SRURAL!$F$95</definedName>
    <definedName name="XDO_?DEBTSECC_MARKET_VALUE_TOT?72?">SRURAL!#REF!</definedName>
    <definedName name="XDO_?DEBTSECC_MARKET_VALUE_TOT?73?">SSFUND!$F$69</definedName>
    <definedName name="XDO_?DEBTSECC_MARKET_VALUE_TOT?74?">SSFUND!#REF!</definedName>
    <definedName name="XDO_?DEBTSECC_MARKET_VALUE_TOT?75?">'SSN100'!$F$134</definedName>
    <definedName name="XDO_?DEBTSECC_MARKET_VALUE_TOT?76?">'SSN100'!#REF!</definedName>
    <definedName name="XDO_?DEBTSECC_MARKET_VALUE_TOT?77?">STAX!$F$92</definedName>
    <definedName name="XDO_?DEBTSECC_MARKET_VALUE_TOT?78?">STAX!#REF!</definedName>
    <definedName name="XDO_?DEBTSECC_MARKET_VALUE_TOT?79?">#REF!</definedName>
    <definedName name="XDO_?DEBTSECC_MARKET_VALUE_TOT?8?">MICAP14!#REF!</definedName>
    <definedName name="XDO_?DEBTSECC_MARKET_VALUE_TOT?80?">#REF!</definedName>
    <definedName name="XDO_?DEBTSECC_MARKET_VALUE_TOT?81?">#REF!</definedName>
    <definedName name="XDO_?DEBTSECC_MARKET_VALUE_TOT?82?">#REF!</definedName>
    <definedName name="XDO_?DEBTSECC_MARKET_VALUE_TOT?83?">STOP6!$F$67</definedName>
    <definedName name="XDO_?DEBTSECC_MARKET_VALUE_TOT?84?">STOP6!#REF!</definedName>
    <definedName name="XDO_?DEBTSECC_MARKET_VALUE_TOT?85?">STOP7!$F$67</definedName>
    <definedName name="XDO_?DEBTSECC_MARKET_VALUE_TOT?86?">STOP7!#REF!</definedName>
    <definedName name="XDO_?DEBTSECC_MARKET_VALUE_TOT?87?">SUNESF!$F$91</definedName>
    <definedName name="XDO_?DEBTSECC_MARKET_VALUE_TOT?88?">SUNESF!#REF!</definedName>
    <definedName name="XDO_?DEBTSECC_MARKET_VALUE_TOT?89?">SUNFOP!$F$53</definedName>
    <definedName name="XDO_?DEBTSECC_MARKET_VALUE_TOT?9?" localSheetId="42">[1]SFTPHI!#REF!</definedName>
    <definedName name="XDO_?DEBTSECC_MARKET_VALUE_TOT?9?">MICAP15!$F$95</definedName>
    <definedName name="XDO_?DEBTSECC_MARKET_VALUE_TOT?90?">SUNFOP!#REF!</definedName>
    <definedName name="XDO_?DEBTSECC_MARKET_VALUE_TOT?91?">SUNVALF10!$F$79</definedName>
    <definedName name="XDO_?DEBTSECC_MARKET_VALUE_TOT?92?">SUNVALF10!#REF!</definedName>
    <definedName name="XDO_?DEBTSECC_MARKET_VALUE_TOT?93?">SUNVALF2!$F$87</definedName>
    <definedName name="XDO_?DEBTSECC_MARKET_VALUE_TOT?94?">SUNVALF2!#REF!</definedName>
    <definedName name="XDO_?DEBTSECC_MARKET_VALUE_TOT?95?">SUNVALF3!$F$88</definedName>
    <definedName name="XDO_?DEBTSECC_MARKET_VALUE_TOT?96?">SUNVALF3!#REF!</definedName>
    <definedName name="XDO_?DEBTSECC_MARKET_VALUE_TOT?97?">SUNVALF7!$F$67</definedName>
    <definedName name="XDO_?DEBTSECC_MARKET_VALUE_TOT?98?">SUNVALF7!#REF!</definedName>
    <definedName name="XDO_?DEBTSECC_MARKET_VALUE_TOT?99?">SUNVALF8!$F$73</definedName>
    <definedName name="XDO_?DEBTSECC_NAME?">CAPEXG!$C$42</definedName>
    <definedName name="XDO_?DEBTSECC_NAME?10?">SUNBAL!$C$42:$C$108</definedName>
    <definedName name="XDO_?DEBTSECC_PER_NET_ASSETS?">CAPEXG!$G$42</definedName>
    <definedName name="XDO_?DEBTSECC_PER_NET_ASSETS?10?">SUNBAL!$G$42:$G$108</definedName>
    <definedName name="XDO_?DEBTSECC_PER_NET_ASSETS_TOT?" localSheetId="42">[1]CP5SR7!#REF!</definedName>
    <definedName name="XDO_?DEBTSECC_PER_NET_ASSETS_TOT?">CAPEXG!#REF!</definedName>
    <definedName name="XDO_?DEBTSECC_PER_NET_ASSETS_TOT?1?">MICAP10!$G$85</definedName>
    <definedName name="XDO_?DEBTSECC_PER_NET_ASSETS_TOT?10?">MICAP15!#REF!</definedName>
    <definedName name="XDO_?DEBTSECC_PER_NET_ASSETS_TOT?100?">SUNVALF8!#REF!</definedName>
    <definedName name="XDO_?DEBTSECC_PER_NET_ASSETS_TOT?101?">SUNVALF9!$G$78</definedName>
    <definedName name="XDO_?DEBTSECC_PER_NET_ASSETS_TOT?102?">SUNVALF9!#REF!</definedName>
    <definedName name="XDO_?DEBTSECC_PER_NET_ASSETS_TOT?11?">MICAP16!$G$91</definedName>
    <definedName name="XDO_?DEBTSECC_PER_NET_ASSETS_TOT?12?">MICAP16!#REF!</definedName>
    <definedName name="XDO_?DEBTSECC_PER_NET_ASSETS_TOT?13?">MICAP17!$G$94</definedName>
    <definedName name="XDO_?DEBTSECC_PER_NET_ASSETS_TOT?14?">MICAP17!#REF!</definedName>
    <definedName name="XDO_?DEBTSECC_PER_NET_ASSETS_TOT?15?">MICAP4!$G$35</definedName>
    <definedName name="XDO_?DEBTSECC_PER_NET_ASSETS_TOT?16?">MICAP4!#REF!</definedName>
    <definedName name="XDO_?DEBTSECC_PER_NET_ASSETS_TOT?17?">MICAP8!$G$85</definedName>
    <definedName name="XDO_?DEBTSECC_PER_NET_ASSETS_TOT?18?" localSheetId="42">[1]SHYBF!#REF!</definedName>
    <definedName name="XDO_?DEBTSECC_PER_NET_ASSETS_TOT?18?">MICAP8!#REF!</definedName>
    <definedName name="XDO_?DEBTSECC_PER_NET_ASSETS_TOT?19?">MICAP9!$G$85</definedName>
    <definedName name="XDO_?DEBTSECC_PER_NET_ASSETS_TOT?2?" localSheetId="42">[1]CP5SR8!#REF!</definedName>
    <definedName name="XDO_?DEBTSECC_PER_NET_ASSETS_TOT?2?">MICAP10!#REF!</definedName>
    <definedName name="XDO_?DEBTSECC_PER_NET_ASSETS_TOT?20?" localSheetId="42">[1]SHYBH!#REF!</definedName>
    <definedName name="XDO_?DEBTSECC_PER_NET_ASSETS_TOT?20?">MICAP9!#REF!</definedName>
    <definedName name="XDO_?DEBTSECC_PER_NET_ASSETS_TOT?21?">MIDCAP!$G$94</definedName>
    <definedName name="XDO_?DEBTSECC_PER_NET_ASSETS_TOT?22?" localSheetId="42">[1]SHYBK!#REF!</definedName>
    <definedName name="XDO_?DEBTSECC_PER_NET_ASSETS_TOT?22?">MIDCAP!#REF!</definedName>
    <definedName name="XDO_?DEBTSECC_PER_NET_ASSETS_TOT?23?">MULTI1!$G$74</definedName>
    <definedName name="XDO_?DEBTSECC_PER_NET_ASSETS_TOT?24?" localSheetId="42">[1]SHYBO!#REF!</definedName>
    <definedName name="XDO_?DEBTSECC_PER_NET_ASSETS_TOT?24?">MULTI1!#REF!</definedName>
    <definedName name="XDO_?DEBTSECC_PER_NET_ASSETS_TOT?25?">MULTI2!$G$75</definedName>
    <definedName name="XDO_?DEBTSECC_PER_NET_ASSETS_TOT?26?" localSheetId="42">[1]SHYBP!#REF!</definedName>
    <definedName name="XDO_?DEBTSECC_PER_NET_ASSETS_TOT?26?">MULTI2!#REF!</definedName>
    <definedName name="XDO_?DEBTSECC_PER_NET_ASSETS_TOT?27?">MULTIP!$G$71</definedName>
    <definedName name="XDO_?DEBTSECC_PER_NET_ASSETS_TOT?28?" localSheetId="42">[1]SHYBU!#REF!</definedName>
    <definedName name="XDO_?DEBTSECC_PER_NET_ASSETS_TOT?28?">MULTIP!#REF!</definedName>
    <definedName name="XDO_?DEBTSECC_PER_NET_ASSETS_TOT?29?">SESCAP1!$G$93</definedName>
    <definedName name="XDO_?DEBTSECC_PER_NET_ASSETS_TOT?3?">MICAP11!$G$92</definedName>
    <definedName name="XDO_?DEBTSECC_PER_NET_ASSETS_TOT?30?">SESCAP1!#REF!</definedName>
    <definedName name="XDO_?DEBTSECC_PER_NET_ASSETS_TOT?31?">SESCAP2!$G$95</definedName>
    <definedName name="XDO_?DEBTSECC_PER_NET_ASSETS_TOT?32?" localSheetId="42">[1]SMMF!#REF!</definedName>
    <definedName name="XDO_?DEBTSECC_PER_NET_ASSETS_TOT?32?">SESCAP2!#REF!</definedName>
    <definedName name="XDO_?DEBTSECC_PER_NET_ASSETS_TOT?33?">SESCAP3!$G$96</definedName>
    <definedName name="XDO_?DEBTSECC_PER_NET_ASSETS_TOT?34?" localSheetId="42">SUNBAL!$G$109</definedName>
    <definedName name="XDO_?DEBTSECC_PER_NET_ASSETS_TOT?34?">SESCAP3!#REF!</definedName>
    <definedName name="XDO_?DEBTSECC_PER_NET_ASSETS_TOT?35?">SESCAP4!$G$88</definedName>
    <definedName name="XDO_?DEBTSECC_PER_NET_ASSETS_TOT?36?">SESCAP4!#REF!</definedName>
    <definedName name="XDO_?DEBTSECC_PER_NET_ASSETS_TOT?37?">SESCAP5!$G$86</definedName>
    <definedName name="XDO_?DEBTSECC_PER_NET_ASSETS_TOT?38?">SESCAP5!#REF!</definedName>
    <definedName name="XDO_?DEBTSECC_PER_NET_ASSETS_TOT?39?">SESCAP6!$G$78</definedName>
    <definedName name="XDO_?DEBTSECC_PER_NET_ASSETS_TOT?4?">MICAP11!#REF!</definedName>
    <definedName name="XDO_?DEBTSECC_PER_NET_ASSETS_TOT?40?">SESCAP6!#REF!</definedName>
    <definedName name="XDO_?DEBTSECC_PER_NET_ASSETS_TOT?41?">SESCAP7!$G$56</definedName>
    <definedName name="XDO_?DEBTSECC_PER_NET_ASSETS_TOT?42?">SESCAP7!#REF!</definedName>
    <definedName name="XDO_?DEBTSECC_PER_NET_ASSETS_TOT?43?">SFOCUS!$G$64</definedName>
    <definedName name="XDO_?DEBTSECC_PER_NET_ASSETS_TOT?44?">SFOCUS!#REF!</definedName>
    <definedName name="XDO_?DEBTSECC_PER_NET_ASSETS_TOT?45?">SLTADV3!$G$86</definedName>
    <definedName name="XDO_?DEBTSECC_PER_NET_ASSETS_TOT?46?">SLTADV3!#REF!</definedName>
    <definedName name="XDO_?DEBTSECC_PER_NET_ASSETS_TOT?47?">SLTADV4!$G$76</definedName>
    <definedName name="XDO_?DEBTSECC_PER_NET_ASSETS_TOT?48?">SLTADV4!#REF!</definedName>
    <definedName name="XDO_?DEBTSECC_PER_NET_ASSETS_TOT?49?">SLTAX1!$G$84</definedName>
    <definedName name="XDO_?DEBTSECC_PER_NET_ASSETS_TOT?5?">MICAP12!$G$92</definedName>
    <definedName name="XDO_?DEBTSECC_PER_NET_ASSETS_TOT?50?">SLTAX1!#REF!</definedName>
    <definedName name="XDO_?DEBTSECC_PER_NET_ASSETS_TOT?51?">SLTAX2!$G$86</definedName>
    <definedName name="XDO_?DEBTSECC_PER_NET_ASSETS_TOT?52?">SLTAX2!#REF!</definedName>
    <definedName name="XDO_?DEBTSECC_PER_NET_ASSETS_TOT?53?">SLTAX3!$G$92</definedName>
    <definedName name="XDO_?DEBTSECC_PER_NET_ASSETS_TOT?54?">SLTAX3!#REF!</definedName>
    <definedName name="XDO_?DEBTSECC_PER_NET_ASSETS_TOT?55?">SLTAX4!$G$94</definedName>
    <definedName name="XDO_?DEBTSECC_PER_NET_ASSETS_TOT?56?">SLTAX4!#REF!</definedName>
    <definedName name="XDO_?DEBTSECC_PER_NET_ASSETS_TOT?57?">SLTAX5!$G$95</definedName>
    <definedName name="XDO_?DEBTSECC_PER_NET_ASSETS_TOT?58?">SLTAX5!#REF!</definedName>
    <definedName name="XDO_?DEBTSECC_PER_NET_ASSETS_TOT?59?">SLTAX6!$G$93</definedName>
    <definedName name="XDO_?DEBTSECC_PER_NET_ASSETS_TOT?6?" localSheetId="42">[1]SFRSTP!#REF!</definedName>
    <definedName name="XDO_?DEBTSECC_PER_NET_ASSETS_TOT?6?">MICAP12!#REF!</definedName>
    <definedName name="XDO_?DEBTSECC_PER_NET_ASSETS_TOT?60?">SLTAX6!#REF!</definedName>
    <definedName name="XDO_?DEBTSECC_PER_NET_ASSETS_TOT?61?">SMALL3!$G$80</definedName>
    <definedName name="XDO_?DEBTSECC_PER_NET_ASSETS_TOT?62?">SMALL3!#REF!</definedName>
    <definedName name="XDO_?DEBTSECC_PER_NET_ASSETS_TOT?63?">SMALL4!$G$81</definedName>
    <definedName name="XDO_?DEBTSECC_PER_NET_ASSETS_TOT?64?">SMALL4!#REF!</definedName>
    <definedName name="XDO_?DEBTSECC_PER_NET_ASSETS_TOT?65?">SMALL5!$G$80</definedName>
    <definedName name="XDO_?DEBTSECC_PER_NET_ASSETS_TOT?66?">SMALL5!#REF!</definedName>
    <definedName name="XDO_?DEBTSECC_PER_NET_ASSETS_TOT?67?">SMALL6!$G$79</definedName>
    <definedName name="XDO_?DEBTSECC_PER_NET_ASSETS_TOT?68?">SMALL6!#REF!</definedName>
    <definedName name="XDO_?DEBTSECC_PER_NET_ASSETS_TOT?69?">SMILE!$G$85</definedName>
    <definedName name="XDO_?DEBTSECC_PER_NET_ASSETS_TOT?7?">MICAP14!$G$96</definedName>
    <definedName name="XDO_?DEBTSECC_PER_NET_ASSETS_TOT?70?">SMILE!#REF!</definedName>
    <definedName name="XDO_?DEBTSECC_PER_NET_ASSETS_TOT?71?">SRURAL!$G$95</definedName>
    <definedName name="XDO_?DEBTSECC_PER_NET_ASSETS_TOT?72?">SRURAL!#REF!</definedName>
    <definedName name="XDO_?DEBTSECC_PER_NET_ASSETS_TOT?73?">SSFUND!$G$69</definedName>
    <definedName name="XDO_?DEBTSECC_PER_NET_ASSETS_TOT?74?">SSFUND!#REF!</definedName>
    <definedName name="XDO_?DEBTSECC_PER_NET_ASSETS_TOT?75?">'SSN100'!$G$134</definedName>
    <definedName name="XDO_?DEBTSECC_PER_NET_ASSETS_TOT?76?">'SSN100'!#REF!</definedName>
    <definedName name="XDO_?DEBTSECC_PER_NET_ASSETS_TOT?77?">STAX!$G$92</definedName>
    <definedName name="XDO_?DEBTSECC_PER_NET_ASSETS_TOT?78?">STAX!#REF!</definedName>
    <definedName name="XDO_?DEBTSECC_PER_NET_ASSETS_TOT?79?">#REF!</definedName>
    <definedName name="XDO_?DEBTSECC_PER_NET_ASSETS_TOT?8?">MICAP14!#REF!</definedName>
    <definedName name="XDO_?DEBTSECC_PER_NET_ASSETS_TOT?80?">#REF!</definedName>
    <definedName name="XDO_?DEBTSECC_PER_NET_ASSETS_TOT?81?">#REF!</definedName>
    <definedName name="XDO_?DEBTSECC_PER_NET_ASSETS_TOT?82?">#REF!</definedName>
    <definedName name="XDO_?DEBTSECC_PER_NET_ASSETS_TOT?83?">STOP6!$G$67</definedName>
    <definedName name="XDO_?DEBTSECC_PER_NET_ASSETS_TOT?84?">STOP6!#REF!</definedName>
    <definedName name="XDO_?DEBTSECC_PER_NET_ASSETS_TOT?85?">STOP7!$G$67</definedName>
    <definedName name="XDO_?DEBTSECC_PER_NET_ASSETS_TOT?86?">STOP7!#REF!</definedName>
    <definedName name="XDO_?DEBTSECC_PER_NET_ASSETS_TOT?87?">SUNESF!$G$91</definedName>
    <definedName name="XDO_?DEBTSECC_PER_NET_ASSETS_TOT?88?">SUNESF!#REF!</definedName>
    <definedName name="XDO_?DEBTSECC_PER_NET_ASSETS_TOT?89?">SUNFOP!$G$53</definedName>
    <definedName name="XDO_?DEBTSECC_PER_NET_ASSETS_TOT?9?" localSheetId="42">[1]SFTPHI!#REF!</definedName>
    <definedName name="XDO_?DEBTSECC_PER_NET_ASSETS_TOT?9?">MICAP15!$G$95</definedName>
    <definedName name="XDO_?DEBTSECC_PER_NET_ASSETS_TOT?90?">SUNFOP!#REF!</definedName>
    <definedName name="XDO_?DEBTSECC_PER_NET_ASSETS_TOT?91?">SUNVALF10!$G$79</definedName>
    <definedName name="XDO_?DEBTSECC_PER_NET_ASSETS_TOT?92?">SUNVALF10!#REF!</definedName>
    <definedName name="XDO_?DEBTSECC_PER_NET_ASSETS_TOT?93?">SUNVALF2!$G$87</definedName>
    <definedName name="XDO_?DEBTSECC_PER_NET_ASSETS_TOT?94?">SUNVALF2!#REF!</definedName>
    <definedName name="XDO_?DEBTSECC_PER_NET_ASSETS_TOT?95?">SUNVALF3!$G$88</definedName>
    <definedName name="XDO_?DEBTSECC_PER_NET_ASSETS_TOT?96?">SUNVALF3!#REF!</definedName>
    <definedName name="XDO_?DEBTSECC_PER_NET_ASSETS_TOT?97?">SUNVALF7!$G$67</definedName>
    <definedName name="XDO_?DEBTSECC_PER_NET_ASSETS_TOT?98?">SUNVALF7!#REF!</definedName>
    <definedName name="XDO_?DEBTSECC_PER_NET_ASSETS_TOT?99?">SUNVALF8!$G$73</definedName>
    <definedName name="XDO_?DEBTSECC_RATING_INDUSTRY?">CAPEXG!$D$42</definedName>
    <definedName name="XDO_?DEBTSECC_RATING_INDUSTRY?10?">SUNBAL!$D$42:$D$108</definedName>
    <definedName name="XDO_?DEBTSECC_SL_NO?">CAPEXG!$A$42</definedName>
    <definedName name="XDO_?DEBTSECC_SL_NO?10?">SUNBAL!$A$42:$A$108</definedName>
    <definedName name="XDO_?DEBTSECC_UNITS?">CAPEXG!$E$42</definedName>
    <definedName name="XDO_?DEBTSECC_UNITS?10?">SUNBAL!$E$42:$E$108</definedName>
    <definedName name="XDO_?DEBTSECD_ISIN_CODE?">CAPEXG!$B$46</definedName>
    <definedName name="XDO_?DEBTSECD_MARKET_VALUE?">CAPEXG!$F$46</definedName>
    <definedName name="XDO_?DEBTSECD_MARKET_VALUE_TOT?" localSheetId="42">[1]CP5SR7!#REF!</definedName>
    <definedName name="XDO_?DEBTSECD_MARKET_VALUE_TOT?">CAPEXG!#REF!</definedName>
    <definedName name="XDO_?DEBTSECD_MARKET_VALUE_TOT?1?">MICAP10!$F$88</definedName>
    <definedName name="XDO_?DEBTSECD_MARKET_VALUE_TOT?10?">MICAP15!#REF!</definedName>
    <definedName name="XDO_?DEBTSECD_MARKET_VALUE_TOT?100?">SUNVALF8!#REF!</definedName>
    <definedName name="XDO_?DEBTSECD_MARKET_VALUE_TOT?101?">SUNVALF9!$F$81</definedName>
    <definedName name="XDO_?DEBTSECD_MARKET_VALUE_TOT?102?">SUNVALF9!#REF!</definedName>
    <definedName name="XDO_?DEBTSECD_MARKET_VALUE_TOT?11?">MICAP16!$F$94</definedName>
    <definedName name="XDO_?DEBTSECD_MARKET_VALUE_TOT?12?">MICAP16!#REF!</definedName>
    <definedName name="XDO_?DEBTSECD_MARKET_VALUE_TOT?13?" localSheetId="42">[1]SFTPHM!#REF!</definedName>
    <definedName name="XDO_?DEBTSECD_MARKET_VALUE_TOT?13?">MICAP17!$F$97</definedName>
    <definedName name="XDO_?DEBTSECD_MARKET_VALUE_TOT?14?">MICAP17!#REF!</definedName>
    <definedName name="XDO_?DEBTSECD_MARKET_VALUE_TOT?15?" localSheetId="42">[1]SFTPHS!#REF!</definedName>
    <definedName name="XDO_?DEBTSECD_MARKET_VALUE_TOT?15?">MICAP4!$F$38</definedName>
    <definedName name="XDO_?DEBTSECD_MARKET_VALUE_TOT?16?">MICAP4!#REF!</definedName>
    <definedName name="XDO_?DEBTSECD_MARKET_VALUE_TOT?17?" localSheetId="42">[1]SFTPIC!#REF!</definedName>
    <definedName name="XDO_?DEBTSECD_MARKET_VALUE_TOT?17?">MICAP8!$F$88</definedName>
    <definedName name="XDO_?DEBTSECD_MARKET_VALUE_TOT?18?">MICAP8!#REF!</definedName>
    <definedName name="XDO_?DEBTSECD_MARKET_VALUE_TOT?19?">MICAP9!$F$88</definedName>
    <definedName name="XDO_?DEBTSECD_MARKET_VALUE_TOT?2?" localSheetId="42">[1]CP5SR8!#REF!</definedName>
    <definedName name="XDO_?DEBTSECD_MARKET_VALUE_TOT?2?">MICAP10!#REF!</definedName>
    <definedName name="XDO_?DEBTSECD_MARKET_VALUE_TOT?20?" localSheetId="42">[1]SFTPIJ!#REF!</definedName>
    <definedName name="XDO_?DEBTSECD_MARKET_VALUE_TOT?20?">MICAP9!#REF!</definedName>
    <definedName name="XDO_?DEBTSECD_MARKET_VALUE_TOT?21?">MIDCAP!$F$97</definedName>
    <definedName name="XDO_?DEBTSECD_MARKET_VALUE_TOT?22?" localSheetId="42">[1]SFTPIK!#REF!</definedName>
    <definedName name="XDO_?DEBTSECD_MARKET_VALUE_TOT?22?">MIDCAP!#REF!</definedName>
    <definedName name="XDO_?DEBTSECD_MARKET_VALUE_TOT?23?">MULTI1!$F$77</definedName>
    <definedName name="XDO_?DEBTSECD_MARKET_VALUE_TOT?24?">MULTI1!#REF!</definedName>
    <definedName name="XDO_?DEBTSECD_MARKET_VALUE_TOT?25?">MULTI2!$F$78</definedName>
    <definedName name="XDO_?DEBTSECD_MARKET_VALUE_TOT?26?">MULTI2!#REF!</definedName>
    <definedName name="XDO_?DEBTSECD_MARKET_VALUE_TOT?27?">MULTIP!$F$74</definedName>
    <definedName name="XDO_?DEBTSECD_MARKET_VALUE_TOT?28?">MULTIP!#REF!</definedName>
    <definedName name="XDO_?DEBTSECD_MARKET_VALUE_TOT?29?">SESCAP1!$F$96</definedName>
    <definedName name="XDO_?DEBTSECD_MARKET_VALUE_TOT?3?">MICAP11!$F$95</definedName>
    <definedName name="XDO_?DEBTSECD_MARKET_VALUE_TOT?30?" localSheetId="42">[1]SHYBO!#REF!</definedName>
    <definedName name="XDO_?DEBTSECD_MARKET_VALUE_TOT?30?">SESCAP1!#REF!</definedName>
    <definedName name="XDO_?DEBTSECD_MARKET_VALUE_TOT?31?">SESCAP2!$F$98</definedName>
    <definedName name="XDO_?DEBTSECD_MARKET_VALUE_TOT?32?" localSheetId="42">[1]SHYBP!#REF!</definedName>
    <definedName name="XDO_?DEBTSECD_MARKET_VALUE_TOT?32?">SESCAP2!#REF!</definedName>
    <definedName name="XDO_?DEBTSECD_MARKET_VALUE_TOT?33?">SESCAP3!$F$99</definedName>
    <definedName name="XDO_?DEBTSECD_MARKET_VALUE_TOT?34?" localSheetId="42">[1]SHYBU!#REF!</definedName>
    <definedName name="XDO_?DEBTSECD_MARKET_VALUE_TOT?34?">SESCAP3!#REF!</definedName>
    <definedName name="XDO_?DEBTSECD_MARKET_VALUE_TOT?35?">SESCAP4!$F$91</definedName>
    <definedName name="XDO_?DEBTSECD_MARKET_VALUE_TOT?36?">SESCAP4!#REF!</definedName>
    <definedName name="XDO_?DEBTSECD_MARKET_VALUE_TOT?37?">SESCAP5!$F$89</definedName>
    <definedName name="XDO_?DEBTSECD_MARKET_VALUE_TOT?38?">SESCAP5!#REF!</definedName>
    <definedName name="XDO_?DEBTSECD_MARKET_VALUE_TOT?39?">SESCAP6!$F$81</definedName>
    <definedName name="XDO_?DEBTSECD_MARKET_VALUE_TOT?4?">MICAP11!#REF!</definedName>
    <definedName name="XDO_?DEBTSECD_MARKET_VALUE_TOT?40?" localSheetId="42">SUNBAL!$F$112</definedName>
    <definedName name="XDO_?DEBTSECD_MARKET_VALUE_TOT?40?">SESCAP6!#REF!</definedName>
    <definedName name="XDO_?DEBTSECD_MARKET_VALUE_TOT?41?" localSheetId="42">SUNBAL!#REF!</definedName>
    <definedName name="XDO_?DEBTSECD_MARKET_VALUE_TOT?41?">SESCAP7!$F$59</definedName>
    <definedName name="XDO_?DEBTSECD_MARKET_VALUE_TOT?42?">SESCAP7!#REF!</definedName>
    <definedName name="XDO_?DEBTSECD_MARKET_VALUE_TOT?43?">SFOCUS!$F$67</definedName>
    <definedName name="XDO_?DEBTSECD_MARKET_VALUE_TOT?44?">SFOCUS!#REF!</definedName>
    <definedName name="XDO_?DEBTSECD_MARKET_VALUE_TOT?45?">SLTADV3!$F$89</definedName>
    <definedName name="XDO_?DEBTSECD_MARKET_VALUE_TOT?46?">SLTADV3!#REF!</definedName>
    <definedName name="XDO_?DEBTSECD_MARKET_VALUE_TOT?47?">SLTADV4!$F$79</definedName>
    <definedName name="XDO_?DEBTSECD_MARKET_VALUE_TOT?48?">SLTADV4!#REF!</definedName>
    <definedName name="XDO_?DEBTSECD_MARKET_VALUE_TOT?49?">SLTAX1!$F$87</definedName>
    <definedName name="XDO_?DEBTSECD_MARKET_VALUE_TOT?5?" localSheetId="42">[1]SFRLTP!#REF!</definedName>
    <definedName name="XDO_?DEBTSECD_MARKET_VALUE_TOT?5?">MICAP12!$F$95</definedName>
    <definedName name="XDO_?DEBTSECD_MARKET_VALUE_TOT?50?">SLTAX1!#REF!</definedName>
    <definedName name="XDO_?DEBTSECD_MARKET_VALUE_TOT?51?">SLTAX2!$F$89</definedName>
    <definedName name="XDO_?DEBTSECD_MARKET_VALUE_TOT?52?">SLTAX2!#REF!</definedName>
    <definedName name="XDO_?DEBTSECD_MARKET_VALUE_TOT?53?">SLTAX3!$F$95</definedName>
    <definedName name="XDO_?DEBTSECD_MARKET_VALUE_TOT?54?">SLTAX3!#REF!</definedName>
    <definedName name="XDO_?DEBTSECD_MARKET_VALUE_TOT?55?">SLTAX4!$F$97</definedName>
    <definedName name="XDO_?DEBTSECD_MARKET_VALUE_TOT?56?">SLTAX4!#REF!</definedName>
    <definedName name="XDO_?DEBTSECD_MARKET_VALUE_TOT?57?">SLTAX5!$F$98</definedName>
    <definedName name="XDO_?DEBTSECD_MARKET_VALUE_TOT?58?">SLTAX5!#REF!</definedName>
    <definedName name="XDO_?DEBTSECD_MARKET_VALUE_TOT?59?">SLTAX6!$F$96</definedName>
    <definedName name="XDO_?DEBTSECD_MARKET_VALUE_TOT?6?">MICAP12!#REF!</definedName>
    <definedName name="XDO_?DEBTSECD_MARKET_VALUE_TOT?60?">SLTAX6!#REF!</definedName>
    <definedName name="XDO_?DEBTSECD_MARKET_VALUE_TOT?61?">SMALL3!$F$83</definedName>
    <definedName name="XDO_?DEBTSECD_MARKET_VALUE_TOT?62?">SMALL3!#REF!</definedName>
    <definedName name="XDO_?DEBTSECD_MARKET_VALUE_TOT?63?">SMALL4!$F$84</definedName>
    <definedName name="XDO_?DEBTSECD_MARKET_VALUE_TOT?64?">SMALL4!#REF!</definedName>
    <definedName name="XDO_?DEBTSECD_MARKET_VALUE_TOT?65?">SMALL5!$F$83</definedName>
    <definedName name="XDO_?DEBTSECD_MARKET_VALUE_TOT?66?">SMALL5!#REF!</definedName>
    <definedName name="XDO_?DEBTSECD_MARKET_VALUE_TOT?67?">SMALL6!$F$82</definedName>
    <definedName name="XDO_?DEBTSECD_MARKET_VALUE_TOT?68?">SMALL6!#REF!</definedName>
    <definedName name="XDO_?DEBTSECD_MARKET_VALUE_TOT?69?">SMILE!$F$88</definedName>
    <definedName name="XDO_?DEBTSECD_MARKET_VALUE_TOT?7?">MICAP14!$F$99</definedName>
    <definedName name="XDO_?DEBTSECD_MARKET_VALUE_TOT?70?">SMILE!#REF!</definedName>
    <definedName name="XDO_?DEBTSECD_MARKET_VALUE_TOT?71?">SRURAL!$F$98</definedName>
    <definedName name="XDO_?DEBTSECD_MARKET_VALUE_TOT?72?">SRURAL!#REF!</definedName>
    <definedName name="XDO_?DEBTSECD_MARKET_VALUE_TOT?73?">SSFUND!$F$72</definedName>
    <definedName name="XDO_?DEBTSECD_MARKET_VALUE_TOT?74?">SSFUND!#REF!</definedName>
    <definedName name="XDO_?DEBTSECD_MARKET_VALUE_TOT?75?">'SSN100'!$F$137</definedName>
    <definedName name="XDO_?DEBTSECD_MARKET_VALUE_TOT?76?">'SSN100'!#REF!</definedName>
    <definedName name="XDO_?DEBTSECD_MARKET_VALUE_TOT?77?">STAX!$F$95</definedName>
    <definedName name="XDO_?DEBTSECD_MARKET_VALUE_TOT?78?">STAX!#REF!</definedName>
    <definedName name="XDO_?DEBTSECD_MARKET_VALUE_TOT?79?">#REF!</definedName>
    <definedName name="XDO_?DEBTSECD_MARKET_VALUE_TOT?8?">MICAP14!#REF!</definedName>
    <definedName name="XDO_?DEBTSECD_MARKET_VALUE_TOT?80?">#REF!</definedName>
    <definedName name="XDO_?DEBTSECD_MARKET_VALUE_TOT?81?">#REF!</definedName>
    <definedName name="XDO_?DEBTSECD_MARKET_VALUE_TOT?82?">#REF!</definedName>
    <definedName name="XDO_?DEBTSECD_MARKET_VALUE_TOT?83?">STOP6!$F$70</definedName>
    <definedName name="XDO_?DEBTSECD_MARKET_VALUE_TOT?84?">STOP6!#REF!</definedName>
    <definedName name="XDO_?DEBTSECD_MARKET_VALUE_TOT?85?">STOP7!$F$70</definedName>
    <definedName name="XDO_?DEBTSECD_MARKET_VALUE_TOT?86?">STOP7!#REF!</definedName>
    <definedName name="XDO_?DEBTSECD_MARKET_VALUE_TOT?87?">SUNESF!$F$94</definedName>
    <definedName name="XDO_?DEBTSECD_MARKET_VALUE_TOT?88?">SUNESF!$F$80:$F$100</definedName>
    <definedName name="XDO_?DEBTSECD_MARKET_VALUE_TOT?89?">SUNFOP!$F$56</definedName>
    <definedName name="XDO_?DEBTSECD_MARKET_VALUE_TOT?9?">MICAP15!$F$98</definedName>
    <definedName name="XDO_?DEBTSECD_MARKET_VALUE_TOT?90?">SUNFOP!#REF!</definedName>
    <definedName name="XDO_?DEBTSECD_MARKET_VALUE_TOT?91?">SUNVALF10!$F$82</definedName>
    <definedName name="XDO_?DEBTSECD_MARKET_VALUE_TOT?92?">SUNVALF10!#REF!</definedName>
    <definedName name="XDO_?DEBTSECD_MARKET_VALUE_TOT?93?">SUNVALF2!$F$90</definedName>
    <definedName name="XDO_?DEBTSECD_MARKET_VALUE_TOT?94?">SUNVALF2!#REF!</definedName>
    <definedName name="XDO_?DEBTSECD_MARKET_VALUE_TOT?95?">SUNVALF3!$F$91</definedName>
    <definedName name="XDO_?DEBTSECD_MARKET_VALUE_TOT?96?">SUNVALF3!#REF!</definedName>
    <definedName name="XDO_?DEBTSECD_MARKET_VALUE_TOT?97?">SUNVALF7!$F$70</definedName>
    <definedName name="XDO_?DEBTSECD_MARKET_VALUE_TOT?98?">SUNVALF7!#REF!</definedName>
    <definedName name="XDO_?DEBTSECD_MARKET_VALUE_TOT?99?">SUNVALF8!$F$76</definedName>
    <definedName name="XDO_?DEBTSECD_NAME?">CAPEXG!$C$46</definedName>
    <definedName name="XDO_?DEBTSECD_PER_NET_ASSETS?">CAPEXG!$G$46</definedName>
    <definedName name="XDO_?DEBTSECD_PER_NET_ASSETS_TOT?" localSheetId="42">[1]CP5SR7!#REF!</definedName>
    <definedName name="XDO_?DEBTSECD_PER_NET_ASSETS_TOT?">CAPEXG!#REF!</definedName>
    <definedName name="XDO_?DEBTSECD_PER_NET_ASSETS_TOT?1?">MICAP10!$G$88</definedName>
    <definedName name="XDO_?DEBTSECD_PER_NET_ASSETS_TOT?10?">MICAP15!#REF!</definedName>
    <definedName name="XDO_?DEBTSECD_PER_NET_ASSETS_TOT?100?">SUNVALF8!#REF!</definedName>
    <definedName name="XDO_?DEBTSECD_PER_NET_ASSETS_TOT?101?">SUNVALF9!$G$81</definedName>
    <definedName name="XDO_?DEBTSECD_PER_NET_ASSETS_TOT?102?">SUNVALF9!#REF!</definedName>
    <definedName name="XDO_?DEBTSECD_PER_NET_ASSETS_TOT?11?">MICAP16!$G$94</definedName>
    <definedName name="XDO_?DEBTSECD_PER_NET_ASSETS_TOT?12?">MICAP16!#REF!</definedName>
    <definedName name="XDO_?DEBTSECD_PER_NET_ASSETS_TOT?13?" localSheetId="42">[1]SFTPHM!#REF!</definedName>
    <definedName name="XDO_?DEBTSECD_PER_NET_ASSETS_TOT?13?">MICAP17!$G$97</definedName>
    <definedName name="XDO_?DEBTSECD_PER_NET_ASSETS_TOT?14?">MICAP17!#REF!</definedName>
    <definedName name="XDO_?DEBTSECD_PER_NET_ASSETS_TOT?15?" localSheetId="42">[1]SFTPHS!#REF!</definedName>
    <definedName name="XDO_?DEBTSECD_PER_NET_ASSETS_TOT?15?">MICAP4!$G$38</definedName>
    <definedName name="XDO_?DEBTSECD_PER_NET_ASSETS_TOT?16?">MICAP4!#REF!</definedName>
    <definedName name="XDO_?DEBTSECD_PER_NET_ASSETS_TOT?17?" localSheetId="42">[1]SFTPIC!#REF!</definedName>
    <definedName name="XDO_?DEBTSECD_PER_NET_ASSETS_TOT?17?">MICAP8!$G$88</definedName>
    <definedName name="XDO_?DEBTSECD_PER_NET_ASSETS_TOT?18?">MICAP8!#REF!</definedName>
    <definedName name="XDO_?DEBTSECD_PER_NET_ASSETS_TOT?19?">MICAP9!$G$88</definedName>
    <definedName name="XDO_?DEBTSECD_PER_NET_ASSETS_TOT?2?" localSheetId="42">[1]CP5SR8!#REF!</definedName>
    <definedName name="XDO_?DEBTSECD_PER_NET_ASSETS_TOT?2?">MICAP10!#REF!</definedName>
    <definedName name="XDO_?DEBTSECD_PER_NET_ASSETS_TOT?20?" localSheetId="42">[1]SFTPIJ!#REF!</definedName>
    <definedName name="XDO_?DEBTSECD_PER_NET_ASSETS_TOT?20?">MICAP9!#REF!</definedName>
    <definedName name="XDO_?DEBTSECD_PER_NET_ASSETS_TOT?21?">MIDCAP!$G$97</definedName>
    <definedName name="XDO_?DEBTSECD_PER_NET_ASSETS_TOT?22?" localSheetId="42">[1]SFTPIK!#REF!</definedName>
    <definedName name="XDO_?DEBTSECD_PER_NET_ASSETS_TOT?22?">MIDCAP!#REF!</definedName>
    <definedName name="XDO_?DEBTSECD_PER_NET_ASSETS_TOT?23?">MULTI1!$G$77</definedName>
    <definedName name="XDO_?DEBTSECD_PER_NET_ASSETS_TOT?24?">MULTI1!#REF!</definedName>
    <definedName name="XDO_?DEBTSECD_PER_NET_ASSETS_TOT?25?">MULTI2!$G$78</definedName>
    <definedName name="XDO_?DEBTSECD_PER_NET_ASSETS_TOT?26?">MULTI2!#REF!</definedName>
    <definedName name="XDO_?DEBTSECD_PER_NET_ASSETS_TOT?27?">MULTIP!$G$74</definedName>
    <definedName name="XDO_?DEBTSECD_PER_NET_ASSETS_TOT?28?">MULTIP!#REF!</definedName>
    <definedName name="XDO_?DEBTSECD_PER_NET_ASSETS_TOT?29?">SESCAP1!$G$96</definedName>
    <definedName name="XDO_?DEBTSECD_PER_NET_ASSETS_TOT?3?">MICAP11!$G$95</definedName>
    <definedName name="XDO_?DEBTSECD_PER_NET_ASSETS_TOT?30?" localSheetId="42">[1]SHYBO!#REF!</definedName>
    <definedName name="XDO_?DEBTSECD_PER_NET_ASSETS_TOT?30?">SESCAP1!#REF!</definedName>
    <definedName name="XDO_?DEBTSECD_PER_NET_ASSETS_TOT?31?">SESCAP2!$G$98</definedName>
    <definedName name="XDO_?DEBTSECD_PER_NET_ASSETS_TOT?32?" localSheetId="42">[1]SHYBP!#REF!</definedName>
    <definedName name="XDO_?DEBTSECD_PER_NET_ASSETS_TOT?32?">SESCAP2!#REF!</definedName>
    <definedName name="XDO_?DEBTSECD_PER_NET_ASSETS_TOT?33?">SESCAP3!$G$99</definedName>
    <definedName name="XDO_?DEBTSECD_PER_NET_ASSETS_TOT?34?" localSheetId="42">[1]SHYBU!#REF!</definedName>
    <definedName name="XDO_?DEBTSECD_PER_NET_ASSETS_TOT?34?">SESCAP3!#REF!</definedName>
    <definedName name="XDO_?DEBTSECD_PER_NET_ASSETS_TOT?35?">SESCAP4!$G$91</definedName>
    <definedName name="XDO_?DEBTSECD_PER_NET_ASSETS_TOT?36?">SESCAP4!#REF!</definedName>
    <definedName name="XDO_?DEBTSECD_PER_NET_ASSETS_TOT?37?">SESCAP5!$G$89</definedName>
    <definedName name="XDO_?DEBTSECD_PER_NET_ASSETS_TOT?38?">SESCAP5!#REF!</definedName>
    <definedName name="XDO_?DEBTSECD_PER_NET_ASSETS_TOT?39?">SESCAP6!$G$81</definedName>
    <definedName name="XDO_?DEBTSECD_PER_NET_ASSETS_TOT?4?">MICAP11!#REF!</definedName>
    <definedName name="XDO_?DEBTSECD_PER_NET_ASSETS_TOT?40?" localSheetId="42">SUNBAL!$G$112</definedName>
    <definedName name="XDO_?DEBTSECD_PER_NET_ASSETS_TOT?40?">SESCAP6!#REF!</definedName>
    <definedName name="XDO_?DEBTSECD_PER_NET_ASSETS_TOT?41?" localSheetId="42">SUNBAL!#REF!</definedName>
    <definedName name="XDO_?DEBTSECD_PER_NET_ASSETS_TOT?41?">SESCAP7!$G$59</definedName>
    <definedName name="XDO_?DEBTSECD_PER_NET_ASSETS_TOT?42?">SESCAP7!#REF!</definedName>
    <definedName name="XDO_?DEBTSECD_PER_NET_ASSETS_TOT?43?">SFOCUS!$G$67</definedName>
    <definedName name="XDO_?DEBTSECD_PER_NET_ASSETS_TOT?44?">SFOCUS!#REF!</definedName>
    <definedName name="XDO_?DEBTSECD_PER_NET_ASSETS_TOT?45?">SLTADV3!$G$89</definedName>
    <definedName name="XDO_?DEBTSECD_PER_NET_ASSETS_TOT?46?">SLTADV3!#REF!</definedName>
    <definedName name="XDO_?DEBTSECD_PER_NET_ASSETS_TOT?47?">SLTADV4!$G$79</definedName>
    <definedName name="XDO_?DEBTSECD_PER_NET_ASSETS_TOT?48?">SLTADV4!#REF!</definedName>
    <definedName name="XDO_?DEBTSECD_PER_NET_ASSETS_TOT?49?">SLTAX1!$G$87</definedName>
    <definedName name="XDO_?DEBTSECD_PER_NET_ASSETS_TOT?5?" localSheetId="42">[1]SFRLTP!#REF!</definedName>
    <definedName name="XDO_?DEBTSECD_PER_NET_ASSETS_TOT?5?">MICAP12!$G$95</definedName>
    <definedName name="XDO_?DEBTSECD_PER_NET_ASSETS_TOT?50?">SLTAX1!#REF!</definedName>
    <definedName name="XDO_?DEBTSECD_PER_NET_ASSETS_TOT?51?">SLTAX2!$G$89</definedName>
    <definedName name="XDO_?DEBTSECD_PER_NET_ASSETS_TOT?52?">SLTAX2!#REF!</definedName>
    <definedName name="XDO_?DEBTSECD_PER_NET_ASSETS_TOT?53?">SLTAX3!$G$95</definedName>
    <definedName name="XDO_?DEBTSECD_PER_NET_ASSETS_TOT?54?">SLTAX3!#REF!</definedName>
    <definedName name="XDO_?DEBTSECD_PER_NET_ASSETS_TOT?55?">SLTAX4!$G$97</definedName>
    <definedName name="XDO_?DEBTSECD_PER_NET_ASSETS_TOT?56?">SLTAX4!#REF!</definedName>
    <definedName name="XDO_?DEBTSECD_PER_NET_ASSETS_TOT?57?">SLTAX5!$G$98</definedName>
    <definedName name="XDO_?DEBTSECD_PER_NET_ASSETS_TOT?58?">SLTAX5!#REF!</definedName>
    <definedName name="XDO_?DEBTSECD_PER_NET_ASSETS_TOT?59?">SLTAX6!$G$96</definedName>
    <definedName name="XDO_?DEBTSECD_PER_NET_ASSETS_TOT?6?">MICAP12!#REF!</definedName>
    <definedName name="XDO_?DEBTSECD_PER_NET_ASSETS_TOT?60?">SLTAX6!#REF!</definedName>
    <definedName name="XDO_?DEBTSECD_PER_NET_ASSETS_TOT?61?">SMALL3!$G$83</definedName>
    <definedName name="XDO_?DEBTSECD_PER_NET_ASSETS_TOT?62?">SMALL3!#REF!</definedName>
    <definedName name="XDO_?DEBTSECD_PER_NET_ASSETS_TOT?63?">SMALL4!$G$84</definedName>
    <definedName name="XDO_?DEBTSECD_PER_NET_ASSETS_TOT?64?">SMALL4!#REF!</definedName>
    <definedName name="XDO_?DEBTSECD_PER_NET_ASSETS_TOT?65?">SMALL5!$G$83</definedName>
    <definedName name="XDO_?DEBTSECD_PER_NET_ASSETS_TOT?66?">SMALL5!#REF!</definedName>
    <definedName name="XDO_?DEBTSECD_PER_NET_ASSETS_TOT?67?">SMALL6!$G$82</definedName>
    <definedName name="XDO_?DEBTSECD_PER_NET_ASSETS_TOT?68?">SMALL6!#REF!</definedName>
    <definedName name="XDO_?DEBTSECD_PER_NET_ASSETS_TOT?69?">SMILE!$G$88</definedName>
    <definedName name="XDO_?DEBTSECD_PER_NET_ASSETS_TOT?7?">MICAP14!$G$99</definedName>
    <definedName name="XDO_?DEBTSECD_PER_NET_ASSETS_TOT?70?">SMILE!#REF!</definedName>
    <definedName name="XDO_?DEBTSECD_PER_NET_ASSETS_TOT?71?">SRURAL!$G$98</definedName>
    <definedName name="XDO_?DEBTSECD_PER_NET_ASSETS_TOT?72?">SRURAL!#REF!</definedName>
    <definedName name="XDO_?DEBTSECD_PER_NET_ASSETS_TOT?73?">SSFUND!$G$72</definedName>
    <definedName name="XDO_?DEBTSECD_PER_NET_ASSETS_TOT?74?">SSFUND!#REF!</definedName>
    <definedName name="XDO_?DEBTSECD_PER_NET_ASSETS_TOT?75?">'SSN100'!$G$137</definedName>
    <definedName name="XDO_?DEBTSECD_PER_NET_ASSETS_TOT?76?">'SSN100'!#REF!</definedName>
    <definedName name="XDO_?DEBTSECD_PER_NET_ASSETS_TOT?77?">STAX!$G$95</definedName>
    <definedName name="XDO_?DEBTSECD_PER_NET_ASSETS_TOT?78?">STAX!#REF!</definedName>
    <definedName name="XDO_?DEBTSECD_PER_NET_ASSETS_TOT?79?">#REF!</definedName>
    <definedName name="XDO_?DEBTSECD_PER_NET_ASSETS_TOT?8?">MICAP14!#REF!</definedName>
    <definedName name="XDO_?DEBTSECD_PER_NET_ASSETS_TOT?80?">#REF!</definedName>
    <definedName name="XDO_?DEBTSECD_PER_NET_ASSETS_TOT?81?">#REF!</definedName>
    <definedName name="XDO_?DEBTSECD_PER_NET_ASSETS_TOT?82?">#REF!</definedName>
    <definedName name="XDO_?DEBTSECD_PER_NET_ASSETS_TOT?83?">STOP6!$G$70</definedName>
    <definedName name="XDO_?DEBTSECD_PER_NET_ASSETS_TOT?84?">STOP6!#REF!</definedName>
    <definedName name="XDO_?DEBTSECD_PER_NET_ASSETS_TOT?85?">STOP7!$G$70</definedName>
    <definedName name="XDO_?DEBTSECD_PER_NET_ASSETS_TOT?86?">STOP7!#REF!</definedName>
    <definedName name="XDO_?DEBTSECD_PER_NET_ASSETS_TOT?87?">SUNESF!$G$94</definedName>
    <definedName name="XDO_?DEBTSECD_PER_NET_ASSETS_TOT?88?">SUNESF!$G$80:$G$100</definedName>
    <definedName name="XDO_?DEBTSECD_PER_NET_ASSETS_TOT?89?">SUNFOP!$G$56</definedName>
    <definedName name="XDO_?DEBTSECD_PER_NET_ASSETS_TOT?9?">MICAP15!$G$98</definedName>
    <definedName name="XDO_?DEBTSECD_PER_NET_ASSETS_TOT?90?">SUNFOP!#REF!</definedName>
    <definedName name="XDO_?DEBTSECD_PER_NET_ASSETS_TOT?91?">SUNVALF10!$G$82</definedName>
    <definedName name="XDO_?DEBTSECD_PER_NET_ASSETS_TOT?92?">SUNVALF10!#REF!</definedName>
    <definedName name="XDO_?DEBTSECD_PER_NET_ASSETS_TOT?93?">SUNVALF2!$G$90</definedName>
    <definedName name="XDO_?DEBTSECD_PER_NET_ASSETS_TOT?94?">SUNVALF2!#REF!</definedName>
    <definedName name="XDO_?DEBTSECD_PER_NET_ASSETS_TOT?95?">SUNVALF3!$G$91</definedName>
    <definedName name="XDO_?DEBTSECD_PER_NET_ASSETS_TOT?96?">SUNVALF3!#REF!</definedName>
    <definedName name="XDO_?DEBTSECD_PER_NET_ASSETS_TOT?97?">SUNVALF7!$G$70</definedName>
    <definedName name="XDO_?DEBTSECD_PER_NET_ASSETS_TOT?98?">SUNVALF7!#REF!</definedName>
    <definedName name="XDO_?DEBTSECD_PER_NET_ASSETS_TOT?99?">SUNVALF8!$G$76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CAPEXG!$B$132</definedName>
    <definedName name="XDO_?DERIVATIVE_NOTES?1?">MICAP10!$B$140</definedName>
    <definedName name="XDO_?DERIVATIVE_NOTES?10?">MICAP9!$B$140</definedName>
    <definedName name="XDO_?DERIVATIVE_NOTES?11?">MIDCAP!$B$153</definedName>
    <definedName name="XDO_?DERIVATIVE_NOTES?12?">MULTI1!$B$129</definedName>
    <definedName name="XDO_?DERIVATIVE_NOTES?13?">MULTI2!$B$130</definedName>
    <definedName name="XDO_?DERIVATIVE_NOTES?14?">MULTIP!$B$126</definedName>
    <definedName name="XDO_?DERIVATIVE_NOTES?15?">SESCAP1!$B$148</definedName>
    <definedName name="XDO_?DERIVATIVE_NOTES?16?">SESCAP2!$B$150</definedName>
    <definedName name="XDO_?DERIVATIVE_NOTES?17?">SESCAP3!$B$151</definedName>
    <definedName name="XDO_?DERIVATIVE_NOTES?18?">SESCAP4!$B$143</definedName>
    <definedName name="XDO_?DERIVATIVE_NOTES?19?">SESCAP5!$B$141</definedName>
    <definedName name="XDO_?DERIVATIVE_NOTES?2?">MICAP11!$B$147</definedName>
    <definedName name="XDO_?DERIVATIVE_NOTES?20?">SESCAP6!$B$133</definedName>
    <definedName name="XDO_?DERIVATIVE_NOTES?21?">SESCAP7!$B$111</definedName>
    <definedName name="XDO_?DERIVATIVE_NOTES?22?">SFOCUS!$B$123</definedName>
    <definedName name="XDO_?DERIVATIVE_NOTES?23?">SLTADV3!$B$141</definedName>
    <definedName name="XDO_?DERIVATIVE_NOTES?24?">SLTADV4!$B$131</definedName>
    <definedName name="XDO_?DERIVATIVE_NOTES?25?">SLTAX1!$B$139</definedName>
    <definedName name="XDO_?DERIVATIVE_NOTES?26?">SLTAX2!$B$141</definedName>
    <definedName name="XDO_?DERIVATIVE_NOTES?27?">SLTAX3!$B$147</definedName>
    <definedName name="XDO_?DERIVATIVE_NOTES?28?">SLTAX4!$B$149</definedName>
    <definedName name="XDO_?DERIVATIVE_NOTES?29?">SLTAX5!$B$150</definedName>
    <definedName name="XDO_?DERIVATIVE_NOTES?3?">MICAP12!$B$147</definedName>
    <definedName name="XDO_?DERIVATIVE_NOTES?30?">SLTAX6!$B$148</definedName>
    <definedName name="XDO_?DERIVATIVE_NOTES?31?">SMALL3!$B$135</definedName>
    <definedName name="XDO_?DERIVATIVE_NOTES?32?">SMALL4!$B$136</definedName>
    <definedName name="XDO_?DERIVATIVE_NOTES?33?">SMALL5!$B$135</definedName>
    <definedName name="XDO_?DERIVATIVE_NOTES?34?">SMALL6!$B$134</definedName>
    <definedName name="XDO_?DERIVATIVE_NOTES?35?">SMILE!$B$144</definedName>
    <definedName name="XDO_?DERIVATIVE_NOTES?36?">SRURAL!$B$151</definedName>
    <definedName name="XDO_?DERIVATIVE_NOTES?37?" localSheetId="42">SUNBAL!$B$165</definedName>
    <definedName name="XDO_?DERIVATIVE_NOTES?37?">SSFUND!$B$124</definedName>
    <definedName name="XDO_?DERIVATIVE_NOTES?38?">'SSN100'!$B$189</definedName>
    <definedName name="XDO_?DERIVATIVE_NOTES?39?">STAX!$B$147</definedName>
    <definedName name="XDO_?DERIVATIVE_NOTES?4?">MICAP14!$B$151</definedName>
    <definedName name="XDO_?DERIVATIVE_NOTES?40?">#REF!</definedName>
    <definedName name="XDO_?DERIVATIVE_NOTES?41?">#REF!</definedName>
    <definedName name="XDO_?DERIVATIVE_NOTES?42?">STOP6!$B$122</definedName>
    <definedName name="XDO_?DERIVATIVE_NOTES?43?">STOP7!$B$122</definedName>
    <definedName name="XDO_?DERIVATIVE_NOTES?44?">SUNESF!$B$148</definedName>
    <definedName name="XDO_?DERIVATIVE_NOTES?45?">SUNFOP!$B$110</definedName>
    <definedName name="XDO_?DERIVATIVE_NOTES?46?">SUNVALF10!$B$134</definedName>
    <definedName name="XDO_?DERIVATIVE_NOTES?47?">SUNVALF2!$B$142</definedName>
    <definedName name="XDO_?DERIVATIVE_NOTES?48?">SUNVALF3!$B$143</definedName>
    <definedName name="XDO_?DERIVATIVE_NOTES?49?">SUNVALF7!$B$122</definedName>
    <definedName name="XDO_?DERIVATIVE_NOTES?5?">MICAP15!$B$150</definedName>
    <definedName name="XDO_?DERIVATIVE_NOTES?50?">SUNVALF8!$B$128</definedName>
    <definedName name="XDO_?DERIVATIVE_NOTES?51?">SUNVALF9!$B$133</definedName>
    <definedName name="XDO_?DERIVATIVE_NOTES?6?">MICAP16!$B$146</definedName>
    <definedName name="XDO_?DERIVATIVE_NOTES?7?">MICAP17!$B$149</definedName>
    <definedName name="XDO_?DERIVATIVE_NOTES?8?">MICAP4!$B$90</definedName>
    <definedName name="XDO_?DERIVATIVE_NOTES?9?">MICAP8!$B$140</definedName>
    <definedName name="XDO_?DERIVATIVE_NOTES_VAL?">CAPEXG!$D$132</definedName>
    <definedName name="XDO_?DERIVATIVE_NOTES_VAL?1?">MICAP10!$D$140</definedName>
    <definedName name="XDO_?DERIVATIVE_NOTES_VAL?10?">MICAP9!$D$140</definedName>
    <definedName name="XDO_?DERIVATIVE_NOTES_VAL?11?">MIDCAP!$D$153</definedName>
    <definedName name="XDO_?DERIVATIVE_NOTES_VAL?12?">MULTI1!$D$129</definedName>
    <definedName name="XDO_?DERIVATIVE_NOTES_VAL?13?">MULTI2!$D$130</definedName>
    <definedName name="XDO_?DERIVATIVE_NOTES_VAL?14?">MULTIP!$D$126</definedName>
    <definedName name="XDO_?DERIVATIVE_NOTES_VAL?15?">SESCAP1!$D$148</definedName>
    <definedName name="XDO_?DERIVATIVE_NOTES_VAL?16?">SESCAP2!$D$150</definedName>
    <definedName name="XDO_?DERIVATIVE_NOTES_VAL?17?">SESCAP3!$D$151</definedName>
    <definedName name="XDO_?DERIVATIVE_NOTES_VAL?18?">SESCAP4!$D$143</definedName>
    <definedName name="XDO_?DERIVATIVE_NOTES_VAL?19?">SESCAP5!$D$141</definedName>
    <definedName name="XDO_?DERIVATIVE_NOTES_VAL?2?">MICAP11!$D$147</definedName>
    <definedName name="XDO_?DERIVATIVE_NOTES_VAL?20?">SESCAP6!$D$133</definedName>
    <definedName name="XDO_?DERIVATIVE_NOTES_VAL?21?">SESCAP7!$D$111</definedName>
    <definedName name="XDO_?DERIVATIVE_NOTES_VAL?22?">SFOCUS!$D$123</definedName>
    <definedName name="XDO_?DERIVATIVE_NOTES_VAL?23?">SLTADV3!$D$141</definedName>
    <definedName name="XDO_?DERIVATIVE_NOTES_VAL?24?">SLTADV4!$D$131</definedName>
    <definedName name="XDO_?DERIVATIVE_NOTES_VAL?25?">SLTAX1!$D$139</definedName>
    <definedName name="XDO_?DERIVATIVE_NOTES_VAL?26?">SLTAX2!$D$141</definedName>
    <definedName name="XDO_?DERIVATIVE_NOTES_VAL?27?">SLTAX3!$D$147</definedName>
    <definedName name="XDO_?DERIVATIVE_NOTES_VAL?28?">SLTAX4!$D$149</definedName>
    <definedName name="XDO_?DERIVATIVE_NOTES_VAL?29?">SLTAX5!$D$150</definedName>
    <definedName name="XDO_?DERIVATIVE_NOTES_VAL?3?">MICAP12!$D$147</definedName>
    <definedName name="XDO_?DERIVATIVE_NOTES_VAL?30?">SLTAX6!$D$148</definedName>
    <definedName name="XDO_?DERIVATIVE_NOTES_VAL?31?">SMALL3!$D$135</definedName>
    <definedName name="XDO_?DERIVATIVE_NOTES_VAL?32?">SMALL4!$D$136</definedName>
    <definedName name="XDO_?DERIVATIVE_NOTES_VAL?33?">SMALL5!$D$135</definedName>
    <definedName name="XDO_?DERIVATIVE_NOTES_VAL?34?">SMALL6!$D$134</definedName>
    <definedName name="XDO_?DERIVATIVE_NOTES_VAL?35?">SMILE!$D$144</definedName>
    <definedName name="XDO_?DERIVATIVE_NOTES_VAL?36?">SRURAL!$D$151</definedName>
    <definedName name="XDO_?DERIVATIVE_NOTES_VAL?37?" localSheetId="42">SUNBAL!$D$165</definedName>
    <definedName name="XDO_?DERIVATIVE_NOTES_VAL?37?">SSFUND!$D$124</definedName>
    <definedName name="XDO_?DERIVATIVE_NOTES_VAL?38?">'SSN100'!$D$189</definedName>
    <definedName name="XDO_?DERIVATIVE_NOTES_VAL?39?">STAX!$D$147</definedName>
    <definedName name="XDO_?DERIVATIVE_NOTES_VAL?4?">MICAP14!$D$151</definedName>
    <definedName name="XDO_?DERIVATIVE_NOTES_VAL?40?">#REF!</definedName>
    <definedName name="XDO_?DERIVATIVE_NOTES_VAL?41?">#REF!</definedName>
    <definedName name="XDO_?DERIVATIVE_NOTES_VAL?42?">STOP6!$D$122</definedName>
    <definedName name="XDO_?DERIVATIVE_NOTES_VAL?43?">STOP7!$D$122</definedName>
    <definedName name="XDO_?DERIVATIVE_NOTES_VAL?44?">SUNESF!$D$148</definedName>
    <definedName name="XDO_?DERIVATIVE_NOTES_VAL?45?">SUNFOP!$D$110</definedName>
    <definedName name="XDO_?DERIVATIVE_NOTES_VAL?46?">SUNVALF10!$D$134</definedName>
    <definedName name="XDO_?DERIVATIVE_NOTES_VAL?47?">SUNVALF2!$D$142</definedName>
    <definedName name="XDO_?DERIVATIVE_NOTES_VAL?48?">SUNVALF3!$D$143</definedName>
    <definedName name="XDO_?DERIVATIVE_NOTES_VAL?49?">SUNVALF7!$D$122</definedName>
    <definedName name="XDO_?DERIVATIVE_NOTES_VAL?5?">MICAP15!$D$150</definedName>
    <definedName name="XDO_?DERIVATIVE_NOTES_VAL?50?">SUNVALF8!$D$128</definedName>
    <definedName name="XDO_?DERIVATIVE_NOTES_VAL?51?">SUNVALF9!$D$133</definedName>
    <definedName name="XDO_?DERIVATIVE_NOTES_VAL?6?">MICAP16!$D$146</definedName>
    <definedName name="XDO_?DERIVATIVE_NOTES_VAL?7?">MICAP17!$D$149</definedName>
    <definedName name="XDO_?DERIVATIVE_NOTES_VAL?8?">MICAP4!$D$90</definedName>
    <definedName name="XDO_?DERIVATIVE_NOTES_VAL?9?">MICAP8!$D$140</definedName>
    <definedName name="XDO_?EQUSEC_MARKET_VALUE_TOT?">CAPEXG!$F$67</definedName>
    <definedName name="XDO_?EQUSEC_MARKET_VALUE_TOT?1?">MICAP10!$F$75</definedName>
    <definedName name="XDO_?EQUSEC_MARKET_VALUE_TOT?10?">MICAP9!$F$75</definedName>
    <definedName name="XDO_?EQUSEC_MARKET_VALUE_TOT?11?">MIDCAP!$F$84</definedName>
    <definedName name="XDO_?EQUSEC_MARKET_VALUE_TOT?12?">MULTI1!$F$64</definedName>
    <definedName name="XDO_?EQUSEC_MARKET_VALUE_TOT?13?">MULTI2!$F$65</definedName>
    <definedName name="XDO_?EQUSEC_MARKET_VALUE_TOT?14?">MULTIP!$F$61</definedName>
    <definedName name="XDO_?EQUSEC_MARKET_VALUE_TOT?15?">SESCAP1!$F$83</definedName>
    <definedName name="XDO_?EQUSEC_MARKET_VALUE_TOT?16?">SESCAP2!$F$85</definedName>
    <definedName name="XDO_?EQUSEC_MARKET_VALUE_TOT?17?">SESCAP3!$F$86</definedName>
    <definedName name="XDO_?EQUSEC_MARKET_VALUE_TOT?18?">SESCAP4!$F$78</definedName>
    <definedName name="XDO_?EQUSEC_MARKET_VALUE_TOT?19?">SESCAP5!$F$76</definedName>
    <definedName name="XDO_?EQUSEC_MARKET_VALUE_TOT?2?">MICAP11!$F$82</definedName>
    <definedName name="XDO_?EQUSEC_MARKET_VALUE_TOT?20?">SESCAP6!$F$68</definedName>
    <definedName name="XDO_?EQUSEC_MARKET_VALUE_TOT?21?">SESCAP7!$F$46</definedName>
    <definedName name="XDO_?EQUSEC_MARKET_VALUE_TOT?22?" localSheetId="42">SUNBAL!$F$67</definedName>
    <definedName name="XDO_?EQUSEC_MARKET_VALUE_TOT?22?">SFOCUS!$F$54</definedName>
    <definedName name="XDO_?EQUSEC_MARKET_VALUE_TOT?23?">SLTADV3!$F$76</definedName>
    <definedName name="XDO_?EQUSEC_MARKET_VALUE_TOT?24?">SLTADV4!$F$66</definedName>
    <definedName name="XDO_?EQUSEC_MARKET_VALUE_TOT?25?">SLTAX1!$F$74</definedName>
    <definedName name="XDO_?EQUSEC_MARKET_VALUE_TOT?26?">SLTAX2!$F$76</definedName>
    <definedName name="XDO_?EQUSEC_MARKET_VALUE_TOT?27?">SLTAX3!$F$82</definedName>
    <definedName name="XDO_?EQUSEC_MARKET_VALUE_TOT?28?">SLTAX4!$F$84</definedName>
    <definedName name="XDO_?EQUSEC_MARKET_VALUE_TOT?29?">SLTAX5!$F$85</definedName>
    <definedName name="XDO_?EQUSEC_MARKET_VALUE_TOT?3?">MICAP12!$F$82</definedName>
    <definedName name="XDO_?EQUSEC_MARKET_VALUE_TOT?30?">SLTAX6!$F$83</definedName>
    <definedName name="XDO_?EQUSEC_MARKET_VALUE_TOT?31?">SMALL3!$F$70</definedName>
    <definedName name="XDO_?EQUSEC_MARKET_VALUE_TOT?32?">SMALL4!$F$71</definedName>
    <definedName name="XDO_?EQUSEC_MARKET_VALUE_TOT?33?">SMALL5!$F$70</definedName>
    <definedName name="XDO_?EQUSEC_MARKET_VALUE_TOT?34?">SMALL6!$F$69</definedName>
    <definedName name="XDO_?EQUSEC_MARKET_VALUE_TOT?35?">SMILE!$F$75</definedName>
    <definedName name="XDO_?EQUSEC_MARKET_VALUE_TOT?36?">SRURAL!$F$85</definedName>
    <definedName name="XDO_?EQUSEC_MARKET_VALUE_TOT?37?">SSFUND!$F$59</definedName>
    <definedName name="XDO_?EQUSEC_MARKET_VALUE_TOT?38?">'SSN100'!$F$124</definedName>
    <definedName name="XDO_?EQUSEC_MARKET_VALUE_TOT?39?">STAX!$F$82</definedName>
    <definedName name="XDO_?EQUSEC_MARKET_VALUE_TOT?4?">MICAP14!$F$86</definedName>
    <definedName name="XDO_?EQUSEC_MARKET_VALUE_TOT?40?">#REF!</definedName>
    <definedName name="XDO_?EQUSEC_MARKET_VALUE_TOT?41?">#REF!</definedName>
    <definedName name="XDO_?EQUSEC_MARKET_VALUE_TOT?42?">STOP6!$F$57</definedName>
    <definedName name="XDO_?EQUSEC_MARKET_VALUE_TOT?43?">STOP7!$F$57</definedName>
    <definedName name="XDO_?EQUSEC_MARKET_VALUE_TOT?44?">SUNESF!$F$74</definedName>
    <definedName name="XDO_?EQUSEC_MARKET_VALUE_TOT?45?">SUNFOP!$F$43</definedName>
    <definedName name="XDO_?EQUSEC_MARKET_VALUE_TOT?46?">SUNVALF10!$F$69</definedName>
    <definedName name="XDO_?EQUSEC_MARKET_VALUE_TOT?47?">SUNVALF2!$F$77</definedName>
    <definedName name="XDO_?EQUSEC_MARKET_VALUE_TOT?48?">SUNVALF3!$F$78</definedName>
    <definedName name="XDO_?EQUSEC_MARKET_VALUE_TOT?49?">SUNVALF7!$F$57</definedName>
    <definedName name="XDO_?EQUSEC_MARKET_VALUE_TOT?5?">MICAP15!$F$85</definedName>
    <definedName name="XDO_?EQUSEC_MARKET_VALUE_TOT?50?">SUNVALF8!$F$63</definedName>
    <definedName name="XDO_?EQUSEC_MARKET_VALUE_TOT?51?">SUNVALF9!$F$68</definedName>
    <definedName name="XDO_?EQUSEC_MARKET_VALUE_TOT?6?">MICAP16!$F$81</definedName>
    <definedName name="XDO_?EQUSEC_MARKET_VALUE_TOT?7?">MICAP17!$F$84</definedName>
    <definedName name="XDO_?EQUSEC_MARKET_VALUE_TOT?8?">MICAP4!$F$25</definedName>
    <definedName name="XDO_?EQUSEC_MARKET_VALUE_TOT?9?">MICAP8!$F$75</definedName>
    <definedName name="XDO_?EQUSEC_PER_NET_ASSETS_TOT?">CAPEXG!$G$67</definedName>
    <definedName name="XDO_?EQUSEC_PER_NET_ASSETS_TOT?1?">MICAP10!$G$75</definedName>
    <definedName name="XDO_?EQUSEC_PER_NET_ASSETS_TOT?10?">MICAP9!$G$75</definedName>
    <definedName name="XDO_?EQUSEC_PER_NET_ASSETS_TOT?11?">MIDCAP!$G$84</definedName>
    <definedName name="XDO_?EQUSEC_PER_NET_ASSETS_TOT?12?">MULTI1!$G$64</definedName>
    <definedName name="XDO_?EQUSEC_PER_NET_ASSETS_TOT?13?">MULTI2!$G$65</definedName>
    <definedName name="XDO_?EQUSEC_PER_NET_ASSETS_TOT?14?">MULTIP!$G$61</definedName>
    <definedName name="XDO_?EQUSEC_PER_NET_ASSETS_TOT?15?">SESCAP1!$G$83</definedName>
    <definedName name="XDO_?EQUSEC_PER_NET_ASSETS_TOT?16?">SESCAP2!$G$85</definedName>
    <definedName name="XDO_?EQUSEC_PER_NET_ASSETS_TOT?17?">SESCAP3!$G$86</definedName>
    <definedName name="XDO_?EQUSEC_PER_NET_ASSETS_TOT?18?">SESCAP4!$G$78</definedName>
    <definedName name="XDO_?EQUSEC_PER_NET_ASSETS_TOT?19?">SESCAP5!$G$76</definedName>
    <definedName name="XDO_?EQUSEC_PER_NET_ASSETS_TOT?2?">MICAP11!$G$82</definedName>
    <definedName name="XDO_?EQUSEC_PER_NET_ASSETS_TOT?20?">SESCAP6!$G$68</definedName>
    <definedName name="XDO_?EQUSEC_PER_NET_ASSETS_TOT?21?">SESCAP7!$G$46</definedName>
    <definedName name="XDO_?EQUSEC_PER_NET_ASSETS_TOT?22?" localSheetId="42">SUNBAL!$G$67</definedName>
    <definedName name="XDO_?EQUSEC_PER_NET_ASSETS_TOT?22?">SFOCUS!$G$54</definedName>
    <definedName name="XDO_?EQUSEC_PER_NET_ASSETS_TOT?23?">SLTADV3!$G$76</definedName>
    <definedName name="XDO_?EQUSEC_PER_NET_ASSETS_TOT?24?">SLTADV4!$G$66</definedName>
    <definedName name="XDO_?EQUSEC_PER_NET_ASSETS_TOT?25?">SLTAX1!$G$74</definedName>
    <definedName name="XDO_?EQUSEC_PER_NET_ASSETS_TOT?26?">SLTAX2!$G$76</definedName>
    <definedName name="XDO_?EQUSEC_PER_NET_ASSETS_TOT?27?">SLTAX3!$G$82</definedName>
    <definedName name="XDO_?EQUSEC_PER_NET_ASSETS_TOT?28?">SLTAX4!$G$84</definedName>
    <definedName name="XDO_?EQUSEC_PER_NET_ASSETS_TOT?29?">SLTAX5!$G$85</definedName>
    <definedName name="XDO_?EQUSEC_PER_NET_ASSETS_TOT?3?">MICAP12!$G$82</definedName>
    <definedName name="XDO_?EQUSEC_PER_NET_ASSETS_TOT?30?">SLTAX6!$G$83</definedName>
    <definedName name="XDO_?EQUSEC_PER_NET_ASSETS_TOT?31?">SMALL3!$G$70</definedName>
    <definedName name="XDO_?EQUSEC_PER_NET_ASSETS_TOT?32?">SMALL4!$G$71</definedName>
    <definedName name="XDO_?EQUSEC_PER_NET_ASSETS_TOT?33?">SMALL5!$G$70</definedName>
    <definedName name="XDO_?EQUSEC_PER_NET_ASSETS_TOT?34?">SMALL6!$G$69</definedName>
    <definedName name="XDO_?EQUSEC_PER_NET_ASSETS_TOT?35?">SMILE!$G$75</definedName>
    <definedName name="XDO_?EQUSEC_PER_NET_ASSETS_TOT?36?">SRURAL!$G$85</definedName>
    <definedName name="XDO_?EQUSEC_PER_NET_ASSETS_TOT?37?">SSFUND!$G$59</definedName>
    <definedName name="XDO_?EQUSEC_PER_NET_ASSETS_TOT?38?">'SSN100'!$G$124</definedName>
    <definedName name="XDO_?EQUSEC_PER_NET_ASSETS_TOT?39?">STAX!$G$82</definedName>
    <definedName name="XDO_?EQUSEC_PER_NET_ASSETS_TOT?4?">MICAP14!$G$86</definedName>
    <definedName name="XDO_?EQUSEC_PER_NET_ASSETS_TOT?40?">#REF!</definedName>
    <definedName name="XDO_?EQUSEC_PER_NET_ASSETS_TOT?41?">#REF!</definedName>
    <definedName name="XDO_?EQUSEC_PER_NET_ASSETS_TOT?42?">STOP6!$G$57</definedName>
    <definedName name="XDO_?EQUSEC_PER_NET_ASSETS_TOT?43?">STOP7!$G$57</definedName>
    <definedName name="XDO_?EQUSEC_PER_NET_ASSETS_TOT?44?">SUNESF!$G$74</definedName>
    <definedName name="XDO_?EQUSEC_PER_NET_ASSETS_TOT?45?">SUNFOP!$G$43</definedName>
    <definedName name="XDO_?EQUSEC_PER_NET_ASSETS_TOT?46?">SUNVALF10!$G$69</definedName>
    <definedName name="XDO_?EQUSEC_PER_NET_ASSETS_TOT?47?">SUNVALF2!$G$77</definedName>
    <definedName name="XDO_?EQUSEC_PER_NET_ASSETS_TOT?48?">SUNVALF3!$G$78</definedName>
    <definedName name="XDO_?EQUSEC_PER_NET_ASSETS_TOT?49?">SUNVALF7!$G$57</definedName>
    <definedName name="XDO_?EQUSEC_PER_NET_ASSETS_TOT?5?">MICAP15!$G$85</definedName>
    <definedName name="XDO_?EQUSEC_PER_NET_ASSETS_TOT?50?">SUNVALF8!$G$63</definedName>
    <definedName name="XDO_?EQUSEC_PER_NET_ASSETS_TOT?51?">SUNVALF9!$G$68</definedName>
    <definedName name="XDO_?EQUSEC_PER_NET_ASSETS_TOT?6?">MICAP16!$G$81</definedName>
    <definedName name="XDO_?EQUSEC_PER_NET_ASSETS_TOT?7?">MICAP17!$G$84</definedName>
    <definedName name="XDO_?EQUSEC_PER_NET_ASSETS_TOT?8?">MICAP4!$G$25</definedName>
    <definedName name="XDO_?EQUSEC_PER_NET_ASSETS_TOT?9?">MICAP8!$G$75</definedName>
    <definedName name="XDO_?EQUSECA_MARKET_VALUE_TOT?">CAPEXG!$F$49</definedName>
    <definedName name="XDO_?EQUSECA_MARKET_VALUE_TOT?1?">MICAP10!$F$58</definedName>
    <definedName name="XDO_?EQUSECA_MARKET_VALUE_TOT?10?">MICAP9!$F$58</definedName>
    <definedName name="XDO_?EQUSECA_MARKET_VALUE_TOT?11?" localSheetId="42">[1]SFTPHI!#REF!</definedName>
    <definedName name="XDO_?EQUSECA_MARKET_VALUE_TOT?11?">MIDCAP!$F$67</definedName>
    <definedName name="XDO_?EQUSECA_MARKET_VALUE_TOT?12?">MULTI1!$F$47</definedName>
    <definedName name="XDO_?EQUSECA_MARKET_VALUE_TOT?13?" localSheetId="42">[1]SFTPHM!#REF!</definedName>
    <definedName name="XDO_?EQUSECA_MARKET_VALUE_TOT?13?">MULTI2!$F$48</definedName>
    <definedName name="XDO_?EQUSECA_MARKET_VALUE_TOT?14?">MULTIP!$F$44</definedName>
    <definedName name="XDO_?EQUSECA_MARKET_VALUE_TOT?15?" localSheetId="42">[1]SFTPHS!#REF!</definedName>
    <definedName name="XDO_?EQUSECA_MARKET_VALUE_TOT?15?">SESCAP1!$F$66</definedName>
    <definedName name="XDO_?EQUSECA_MARKET_VALUE_TOT?16?">SESCAP2!$F$68</definedName>
    <definedName name="XDO_?EQUSECA_MARKET_VALUE_TOT?17?" localSheetId="42">[1]SFTPIC!#REF!</definedName>
    <definedName name="XDO_?EQUSECA_MARKET_VALUE_TOT?17?">SESCAP3!$F$69</definedName>
    <definedName name="XDO_?EQUSECA_MARKET_VALUE_TOT?18?">SESCAP4!$F$61</definedName>
    <definedName name="XDO_?EQUSECA_MARKET_VALUE_TOT?19?" localSheetId="42">[1]SFTPIE!#REF!</definedName>
    <definedName name="XDO_?EQUSECA_MARKET_VALUE_TOT?19?">SESCAP5!$F$59</definedName>
    <definedName name="XDO_?EQUSECA_MARKET_VALUE_TOT?2?">MICAP11!$F$65</definedName>
    <definedName name="XDO_?EQUSECA_MARKET_VALUE_TOT?20?">SESCAP6!$F$51</definedName>
    <definedName name="XDO_?EQUSECA_MARKET_VALUE_TOT?21?" localSheetId="42">[1]SFTPIJ!#REF!</definedName>
    <definedName name="XDO_?EQUSECA_MARKET_VALUE_TOT?21?">SESCAP7!$F$29</definedName>
    <definedName name="XDO_?EQUSECA_MARKET_VALUE_TOT?22?">SFOCUS!$F$37</definedName>
    <definedName name="XDO_?EQUSECA_MARKET_VALUE_TOT?23?" localSheetId="42">[1]SFTPIK!#REF!</definedName>
    <definedName name="XDO_?EQUSECA_MARKET_VALUE_TOT?23?">SLTADV3!$F$59</definedName>
    <definedName name="XDO_?EQUSECA_MARKET_VALUE_TOT?24?">SLTADV4!$F$49</definedName>
    <definedName name="XDO_?EQUSECA_MARKET_VALUE_TOT?25?" localSheetId="42">[1]SHYBF!#REF!</definedName>
    <definedName name="XDO_?EQUSECA_MARKET_VALUE_TOT?25?">SLTAX1!$F$57</definedName>
    <definedName name="XDO_?EQUSECA_MARKET_VALUE_TOT?26?">SLTAX2!$F$59</definedName>
    <definedName name="XDO_?EQUSECA_MARKET_VALUE_TOT?27?" localSheetId="42">[1]SHYBH!#REF!</definedName>
    <definedName name="XDO_?EQUSECA_MARKET_VALUE_TOT?27?">SLTAX3!$F$65</definedName>
    <definedName name="XDO_?EQUSECA_MARKET_VALUE_TOT?28?">SLTAX4!$F$67</definedName>
    <definedName name="XDO_?EQUSECA_MARKET_VALUE_TOT?29?" localSheetId="42">[1]SHYBK!#REF!</definedName>
    <definedName name="XDO_?EQUSECA_MARKET_VALUE_TOT?29?">SLTAX5!$F$68</definedName>
    <definedName name="XDO_?EQUSECA_MARKET_VALUE_TOT?3?" localSheetId="42">[1]DEBTST!#REF!</definedName>
    <definedName name="XDO_?EQUSECA_MARKET_VALUE_TOT?3?">MICAP12!$F$65</definedName>
    <definedName name="XDO_?EQUSECA_MARKET_VALUE_TOT?30?">SLTAX6!$F$66</definedName>
    <definedName name="XDO_?EQUSECA_MARKET_VALUE_TOT?31?">SMALL3!$F$53</definedName>
    <definedName name="XDO_?EQUSECA_MARKET_VALUE_TOT?32?">SMALL4!$F$54</definedName>
    <definedName name="XDO_?EQUSECA_MARKET_VALUE_TOT?33?">SMALL5!$F$53</definedName>
    <definedName name="XDO_?EQUSECA_MARKET_VALUE_TOT?34?" localSheetId="42">'[1]SLIQ+'!#REF!</definedName>
    <definedName name="XDO_?EQUSECA_MARKET_VALUE_TOT?34?">SMALL6!$F$52</definedName>
    <definedName name="XDO_?EQUSECA_MARKET_VALUE_TOT?35?">SMILE!$F$57</definedName>
    <definedName name="XDO_?EQUSECA_MARKET_VALUE_TOT?36?" localSheetId="42">[1]SMMF!#REF!</definedName>
    <definedName name="XDO_?EQUSECA_MARKET_VALUE_TOT?36?">SRURAL!$F$68</definedName>
    <definedName name="XDO_?EQUSECA_MARKET_VALUE_TOT?37?">SSFUND!$F$42</definedName>
    <definedName name="XDO_?EQUSECA_MARKET_VALUE_TOT?38?" localSheetId="42">[1]SMON!#REF!</definedName>
    <definedName name="XDO_?EQUSECA_MARKET_VALUE_TOT?38?">'SSN100'!$F$107</definedName>
    <definedName name="XDO_?EQUSECA_MARKET_VALUE_TOT?39?" localSheetId="42">SUNBAL!$F$50</definedName>
    <definedName name="XDO_?EQUSECA_MARKET_VALUE_TOT?39?">STAX!$F$65</definedName>
    <definedName name="XDO_?EQUSECA_MARKET_VALUE_TOT?4?">MICAP14!$F$69</definedName>
    <definedName name="XDO_?EQUSECA_MARKET_VALUE_TOT?40?">#REF!</definedName>
    <definedName name="XDO_?EQUSECA_MARKET_VALUE_TOT?41?" localSheetId="42">[1]SUNBDS!#REF!</definedName>
    <definedName name="XDO_?EQUSECA_MARKET_VALUE_TOT?41?">#REF!</definedName>
    <definedName name="XDO_?EQUSECA_MARKET_VALUE_TOT?42?">#REF!</definedName>
    <definedName name="XDO_?EQUSECA_MARKET_VALUE_TOT?43?" localSheetId="42">[1]SUNIP!#REF!</definedName>
    <definedName name="XDO_?EQUSECA_MARKET_VALUE_TOT?43?">#REF!</definedName>
    <definedName name="XDO_?EQUSECA_MARKET_VALUE_TOT?44?">STOP6!$F$40</definedName>
    <definedName name="XDO_?EQUSECA_MARKET_VALUE_TOT?45?">STOP7!$F$40</definedName>
    <definedName name="XDO_?EQUSECA_MARKET_VALUE_TOT?46?">SUNESF!$F$42</definedName>
    <definedName name="XDO_?EQUSECA_MARKET_VALUE_TOT?47?">SUNFOP!$F$26</definedName>
    <definedName name="XDO_?EQUSECA_MARKET_VALUE_TOT?48?">SUNVALF10!$F$50</definedName>
    <definedName name="XDO_?EQUSECA_MARKET_VALUE_TOT?49?">SUNVALF2!$F$60</definedName>
    <definedName name="XDO_?EQUSECA_MARKET_VALUE_TOT?5?" localSheetId="42">[1]SFRLTP!#REF!</definedName>
    <definedName name="XDO_?EQUSECA_MARKET_VALUE_TOT?5?">MICAP15!$F$68</definedName>
    <definedName name="XDO_?EQUSECA_MARKET_VALUE_TOT?50?">SUNVALF3!$F$61</definedName>
    <definedName name="XDO_?EQUSECA_MARKET_VALUE_TOT?51?">SUNVALF7!$F$40</definedName>
    <definedName name="XDO_?EQUSECA_MARKET_VALUE_TOT?52?">SUNVALF8!$F$46</definedName>
    <definedName name="XDO_?EQUSECA_MARKET_VALUE_TOT?53?">SUNVALF9!$F$49</definedName>
    <definedName name="XDO_?EQUSECA_MARKET_VALUE_TOT?6?">MICAP16!$F$64</definedName>
    <definedName name="XDO_?EQUSECA_MARKET_VALUE_TOT?7?" localSheetId="42">[1]SFRSTP!#REF!</definedName>
    <definedName name="XDO_?EQUSECA_MARKET_VALUE_TOT?7?">MICAP17!$F$67</definedName>
    <definedName name="XDO_?EQUSECA_MARKET_VALUE_TOT?8?">MICAP4!$F$8</definedName>
    <definedName name="XDO_?EQUSECA_MARKET_VALUE_TOT?9?" localSheetId="42">[1]SFTPHC!#REF!</definedName>
    <definedName name="XDO_?EQUSECA_MARKET_VALUE_TOT?9?">MICAP8!$F$58</definedName>
    <definedName name="XDO_?EQUSECA_PER_NET_ASSETS?">CAPEXG!$G$7:$G$48</definedName>
    <definedName name="XDO_?EQUSECA_PER_NET_ASSETS?1?">MICAP10!$G$7:$G$57</definedName>
    <definedName name="XDO_?EQUSECA_PER_NET_ASSETS?10?">MICAP9!$G$7:$G$57</definedName>
    <definedName name="XDO_?EQUSECA_PER_NET_ASSETS?11?">MIDCAP!$G$7:$G$66</definedName>
    <definedName name="XDO_?EQUSECA_PER_NET_ASSETS?12?">MULTI1!$G$7:$G$46</definedName>
    <definedName name="XDO_?EQUSECA_PER_NET_ASSETS?13?">MULTI2!$G$7:$G$47</definedName>
    <definedName name="XDO_?EQUSECA_PER_NET_ASSETS?14?">MULTIP!$G$7:$G$43</definedName>
    <definedName name="XDO_?EQUSECA_PER_NET_ASSETS?15?">SESCAP1!$G$7:$G$65</definedName>
    <definedName name="XDO_?EQUSECA_PER_NET_ASSETS?16?">SESCAP2!$G$7:$G$67</definedName>
    <definedName name="XDO_?EQUSECA_PER_NET_ASSETS?17?">SESCAP3!$G$7:$G$68</definedName>
    <definedName name="XDO_?EQUSECA_PER_NET_ASSETS?18?">SESCAP4!$G$7:$G$60</definedName>
    <definedName name="XDO_?EQUSECA_PER_NET_ASSETS?19?">SESCAP5!$G$7:$G$58</definedName>
    <definedName name="XDO_?EQUSECA_PER_NET_ASSETS?2?">MICAP11!$G$7:$G$64</definedName>
    <definedName name="XDO_?EQUSECA_PER_NET_ASSETS?20?">SESCAP6!$G$7:$G$50</definedName>
    <definedName name="XDO_?EQUSECA_PER_NET_ASSETS?21?">SESCAP7!$G$7:$G$28</definedName>
    <definedName name="XDO_?EQUSECA_PER_NET_ASSETS?22?">SFOCUS!$G$7:$G$36</definedName>
    <definedName name="XDO_?EQUSECA_PER_NET_ASSETS?23?">SLTADV3!$G$7:$G$58</definedName>
    <definedName name="XDO_?EQUSECA_PER_NET_ASSETS?24?">SLTADV4!$G$7:$G$48</definedName>
    <definedName name="XDO_?EQUSECA_PER_NET_ASSETS?25?">SLTAX1!$G$7:$G$56</definedName>
    <definedName name="XDO_?EQUSECA_PER_NET_ASSETS?26?">SLTAX2!$G$7:$G$58</definedName>
    <definedName name="XDO_?EQUSECA_PER_NET_ASSETS?27?">SLTAX3!$G$7:$G$64</definedName>
    <definedName name="XDO_?EQUSECA_PER_NET_ASSETS?28?">SLTAX4!$G$7:$G$66</definedName>
    <definedName name="XDO_?EQUSECA_PER_NET_ASSETS?29?">SLTAX5!$G$7:$G$67</definedName>
    <definedName name="XDO_?EQUSECA_PER_NET_ASSETS?3?">MICAP12!$G$7:$G$64</definedName>
    <definedName name="XDO_?EQUSECA_PER_NET_ASSETS?30?">SLTAX6!$G$7:$G$65</definedName>
    <definedName name="XDO_?EQUSECA_PER_NET_ASSETS?31?">SMALL3!$G$7:$G$52</definedName>
    <definedName name="XDO_?EQUSECA_PER_NET_ASSETS?32?">SMALL4!$G$7:$G$53</definedName>
    <definedName name="XDO_?EQUSECA_PER_NET_ASSETS?33?">SMALL5!$G$7:$G$52</definedName>
    <definedName name="XDO_?EQUSECA_PER_NET_ASSETS?34?">SMALL6!$G$7:$G$51</definedName>
    <definedName name="XDO_?EQUSECA_PER_NET_ASSETS?35?">SMILE!$G$7:$G$56</definedName>
    <definedName name="XDO_?EQUSECA_PER_NET_ASSETS?36?">SRURAL!$G$7:$G$67</definedName>
    <definedName name="XDO_?EQUSECA_PER_NET_ASSETS?37?">SSFUND!$G$7:$G$41</definedName>
    <definedName name="XDO_?EQUSECA_PER_NET_ASSETS?38?">'SSN100'!$G$7:$G$106</definedName>
    <definedName name="XDO_?EQUSECA_PER_NET_ASSETS?39?">STAX!$G$7:$G$64</definedName>
    <definedName name="XDO_?EQUSECA_PER_NET_ASSETS?4?">MICAP14!$G$7:$G$68</definedName>
    <definedName name="XDO_?EQUSECA_PER_NET_ASSETS?40?">STOP6!$G$7:$G$39</definedName>
    <definedName name="XDO_?EQUSECA_PER_NET_ASSETS?41?">STOP7!$G$7:$G$39</definedName>
    <definedName name="XDO_?EQUSECA_PER_NET_ASSETS?42?">SUNESF!$G$7:$G$41</definedName>
    <definedName name="XDO_?EQUSECA_PER_NET_ASSETS?43?">SUNFOP!$G$7:$G$25</definedName>
    <definedName name="XDO_?EQUSECA_PER_NET_ASSETS?44?">SUNVALF10!$G$7:$G$49</definedName>
    <definedName name="XDO_?EQUSECA_PER_NET_ASSETS?45?">SUNVALF2!$G$7:$G$59</definedName>
    <definedName name="XDO_?EQUSECA_PER_NET_ASSETS?46?">SUNVALF3!$G$7:$G$60</definedName>
    <definedName name="XDO_?EQUSECA_PER_NET_ASSETS?47?">SUNVALF7!$G$7:$G$39</definedName>
    <definedName name="XDO_?EQUSECA_PER_NET_ASSETS?48?">SUNVALF8!$G$7:$G$45</definedName>
    <definedName name="XDO_?EQUSECA_PER_NET_ASSETS?49?">SUNVALF9!$G$7:$G$48</definedName>
    <definedName name="XDO_?EQUSECA_PER_NET_ASSETS?5?" localSheetId="42">SUNBAL!$G$7:$G$49</definedName>
    <definedName name="XDO_?EQUSECA_PER_NET_ASSETS?5?">MICAP15!$G$7:$G$67</definedName>
    <definedName name="XDO_?EQUSECA_PER_NET_ASSETS?6?">MICAP16!$G$7:$G$63</definedName>
    <definedName name="XDO_?EQUSECA_PER_NET_ASSETS?7?">MICAP17!$G$7:$G$66</definedName>
    <definedName name="XDO_?EQUSECA_PER_NET_ASSETS?8?">MICAP4!$G$7</definedName>
    <definedName name="XDO_?EQUSECA_PER_NET_ASSETS?9?">MICAP8!$G$7:$G$57</definedName>
    <definedName name="XDO_?EQUSECA_PER_NET_ASSETS_TOT?">CAPEXG!$G$49</definedName>
    <definedName name="XDO_?EQUSECA_PER_NET_ASSETS_TOT?1?">MICAP10!$G$58</definedName>
    <definedName name="XDO_?EQUSECA_PER_NET_ASSETS_TOT?10?">MICAP9!$G$58</definedName>
    <definedName name="XDO_?EQUSECA_PER_NET_ASSETS_TOT?11?" localSheetId="42">[1]SFTPHI!#REF!</definedName>
    <definedName name="XDO_?EQUSECA_PER_NET_ASSETS_TOT?11?">MIDCAP!$G$67</definedName>
    <definedName name="XDO_?EQUSECA_PER_NET_ASSETS_TOT?12?">MULTI1!$G$47</definedName>
    <definedName name="XDO_?EQUSECA_PER_NET_ASSETS_TOT?13?" localSheetId="42">[1]SFTPHM!#REF!</definedName>
    <definedName name="XDO_?EQUSECA_PER_NET_ASSETS_TOT?13?">MULTI2!$G$48</definedName>
    <definedName name="XDO_?EQUSECA_PER_NET_ASSETS_TOT?14?">MULTIP!$G$44</definedName>
    <definedName name="XDO_?EQUSECA_PER_NET_ASSETS_TOT?15?" localSheetId="42">[1]SFTPHS!#REF!</definedName>
    <definedName name="XDO_?EQUSECA_PER_NET_ASSETS_TOT?15?">SESCAP1!$G$66</definedName>
    <definedName name="XDO_?EQUSECA_PER_NET_ASSETS_TOT?16?">SESCAP2!$G$68</definedName>
    <definedName name="XDO_?EQUSECA_PER_NET_ASSETS_TOT?17?" localSheetId="42">[1]SFTPIC!#REF!</definedName>
    <definedName name="XDO_?EQUSECA_PER_NET_ASSETS_TOT?17?">SESCAP3!$G$69</definedName>
    <definedName name="XDO_?EQUSECA_PER_NET_ASSETS_TOT?18?">SESCAP4!$G$61</definedName>
    <definedName name="XDO_?EQUSECA_PER_NET_ASSETS_TOT?19?" localSheetId="42">[1]SFTPIE!#REF!</definedName>
    <definedName name="XDO_?EQUSECA_PER_NET_ASSETS_TOT?19?">SESCAP5!$G$59</definedName>
    <definedName name="XDO_?EQUSECA_PER_NET_ASSETS_TOT?2?">MICAP11!$G$65</definedName>
    <definedName name="XDO_?EQUSECA_PER_NET_ASSETS_TOT?20?">SESCAP6!$G$51</definedName>
    <definedName name="XDO_?EQUSECA_PER_NET_ASSETS_TOT?21?" localSheetId="42">[1]SFTPIJ!#REF!</definedName>
    <definedName name="XDO_?EQUSECA_PER_NET_ASSETS_TOT?21?">SESCAP7!$G$29</definedName>
    <definedName name="XDO_?EQUSECA_PER_NET_ASSETS_TOT?22?">SFOCUS!$G$37</definedName>
    <definedName name="XDO_?EQUSECA_PER_NET_ASSETS_TOT?23?" localSheetId="42">[1]SFTPIK!#REF!</definedName>
    <definedName name="XDO_?EQUSECA_PER_NET_ASSETS_TOT?23?">SLTADV3!$G$59</definedName>
    <definedName name="XDO_?EQUSECA_PER_NET_ASSETS_TOT?24?">SLTADV4!$G$49</definedName>
    <definedName name="XDO_?EQUSECA_PER_NET_ASSETS_TOT?25?" localSheetId="42">[1]SHYBF!#REF!</definedName>
    <definedName name="XDO_?EQUSECA_PER_NET_ASSETS_TOT?25?">SLTAX1!$G$57</definedName>
    <definedName name="XDO_?EQUSECA_PER_NET_ASSETS_TOT?26?">SLTAX2!$G$59</definedName>
    <definedName name="XDO_?EQUSECA_PER_NET_ASSETS_TOT?27?" localSheetId="42">[1]SHYBH!#REF!</definedName>
    <definedName name="XDO_?EQUSECA_PER_NET_ASSETS_TOT?27?">SLTAX3!$G$65</definedName>
    <definedName name="XDO_?EQUSECA_PER_NET_ASSETS_TOT?28?">SLTAX4!$G$67</definedName>
    <definedName name="XDO_?EQUSECA_PER_NET_ASSETS_TOT?29?" localSheetId="42">[1]SHYBK!#REF!</definedName>
    <definedName name="XDO_?EQUSECA_PER_NET_ASSETS_TOT?29?">SLTAX5!$G$68</definedName>
    <definedName name="XDO_?EQUSECA_PER_NET_ASSETS_TOT?3?" localSheetId="42">[1]DEBTST!#REF!</definedName>
    <definedName name="XDO_?EQUSECA_PER_NET_ASSETS_TOT?3?">MICAP12!$G$65</definedName>
    <definedName name="XDO_?EQUSECA_PER_NET_ASSETS_TOT?30?">SLTAX6!$G$66</definedName>
    <definedName name="XDO_?EQUSECA_PER_NET_ASSETS_TOT?31?">SMALL3!$G$53</definedName>
    <definedName name="XDO_?EQUSECA_PER_NET_ASSETS_TOT?32?">SMALL4!$G$54</definedName>
    <definedName name="XDO_?EQUSECA_PER_NET_ASSETS_TOT?33?">SMALL5!$G$53</definedName>
    <definedName name="XDO_?EQUSECA_PER_NET_ASSETS_TOT?34?" localSheetId="42">'[1]SLIQ+'!#REF!</definedName>
    <definedName name="XDO_?EQUSECA_PER_NET_ASSETS_TOT?34?">SMALL6!$G$52</definedName>
    <definedName name="XDO_?EQUSECA_PER_NET_ASSETS_TOT?35?">SMILE!$G$57</definedName>
    <definedName name="XDO_?EQUSECA_PER_NET_ASSETS_TOT?36?" localSheetId="42">[1]SMMF!#REF!</definedName>
    <definedName name="XDO_?EQUSECA_PER_NET_ASSETS_TOT?36?">SRURAL!$G$68</definedName>
    <definedName name="XDO_?EQUSECA_PER_NET_ASSETS_TOT?37?">SSFUND!$G$42</definedName>
    <definedName name="XDO_?EQUSECA_PER_NET_ASSETS_TOT?38?" localSheetId="42">[1]SMON!#REF!</definedName>
    <definedName name="XDO_?EQUSECA_PER_NET_ASSETS_TOT?38?">'SSN100'!$G$107</definedName>
    <definedName name="XDO_?EQUSECA_PER_NET_ASSETS_TOT?39?" localSheetId="42">SUNBAL!$G$50</definedName>
    <definedName name="XDO_?EQUSECA_PER_NET_ASSETS_TOT?39?">STAX!$G$65</definedName>
    <definedName name="XDO_?EQUSECA_PER_NET_ASSETS_TOT?4?">MICAP14!$G$69</definedName>
    <definedName name="XDO_?EQUSECA_PER_NET_ASSETS_TOT?40?">#REF!</definedName>
    <definedName name="XDO_?EQUSECA_PER_NET_ASSETS_TOT?41?" localSheetId="42">[1]SUNBDS!#REF!</definedName>
    <definedName name="XDO_?EQUSECA_PER_NET_ASSETS_TOT?41?">#REF!</definedName>
    <definedName name="XDO_?EQUSECA_PER_NET_ASSETS_TOT?42?">#REF!</definedName>
    <definedName name="XDO_?EQUSECA_PER_NET_ASSETS_TOT?43?" localSheetId="42">[1]SUNIP!#REF!</definedName>
    <definedName name="XDO_?EQUSECA_PER_NET_ASSETS_TOT?43?">#REF!</definedName>
    <definedName name="XDO_?EQUSECA_PER_NET_ASSETS_TOT?44?">STOP6!$G$40</definedName>
    <definedName name="XDO_?EQUSECA_PER_NET_ASSETS_TOT?45?">STOP7!$G$40</definedName>
    <definedName name="XDO_?EQUSECA_PER_NET_ASSETS_TOT?46?">SUNESF!$G$42</definedName>
    <definedName name="XDO_?EQUSECA_PER_NET_ASSETS_TOT?47?">SUNFOP!$G$26</definedName>
    <definedName name="XDO_?EQUSECA_PER_NET_ASSETS_TOT?48?">SUNVALF10!$G$50</definedName>
    <definedName name="XDO_?EQUSECA_PER_NET_ASSETS_TOT?49?">SUNVALF2!$G$60</definedName>
    <definedName name="XDO_?EQUSECA_PER_NET_ASSETS_TOT?5?" localSheetId="42">[1]SFRLTP!#REF!</definedName>
    <definedName name="XDO_?EQUSECA_PER_NET_ASSETS_TOT?5?">MICAP15!$G$68</definedName>
    <definedName name="XDO_?EQUSECA_PER_NET_ASSETS_TOT?50?">SUNVALF3!$G$61</definedName>
    <definedName name="XDO_?EQUSECA_PER_NET_ASSETS_TOT?51?">SUNVALF7!$G$40</definedName>
    <definedName name="XDO_?EQUSECA_PER_NET_ASSETS_TOT?52?">SUNVALF8!$G$46</definedName>
    <definedName name="XDO_?EQUSECA_PER_NET_ASSETS_TOT?53?">SUNVALF9!$G$49</definedName>
    <definedName name="XDO_?EQUSECA_PER_NET_ASSETS_TOT?6?">MICAP16!$G$64</definedName>
    <definedName name="XDO_?EQUSECA_PER_NET_ASSETS_TOT?7?" localSheetId="42">[1]SFRSTP!#REF!</definedName>
    <definedName name="XDO_?EQUSECA_PER_NET_ASSETS_TOT?7?">MICAP17!$G$67</definedName>
    <definedName name="XDO_?EQUSECA_PER_NET_ASSETS_TOT?8?">MICAP4!$G$8</definedName>
    <definedName name="XDO_?EQUSECA_PER_NET_ASSETS_TOT?9?" localSheetId="42">[1]SFTPHC!#REF!</definedName>
    <definedName name="XDO_?EQUSECA_PER_NET_ASSETS_TOT?9?">MICAP8!$G$58</definedName>
    <definedName name="XDO_?EQUSECB_ISIN_CODE?">CAPEXG!$B$11</definedName>
    <definedName name="XDO_?EQUSECB_MARKET_VALUE?">CAPEXG!$F$11</definedName>
    <definedName name="XDO_?EQUSECB_MARKET_VALUE_TOT?" localSheetId="42">[1]CP5SR7!#REF!</definedName>
    <definedName name="XDO_?EQUSECB_MARKET_VALUE_TOT?">CAPEXG!$F$52:$F$55</definedName>
    <definedName name="XDO_?EQUSECB_MARKET_VALUE_TOT?1?">MICAP10!$F$61</definedName>
    <definedName name="XDO_?EQUSECB_MARKET_VALUE_TOT?10?" localSheetId="42">[1]SFTPHC!#REF!</definedName>
    <definedName name="XDO_?EQUSECB_MARKET_VALUE_TOT?10?">MICAP15!#REF!</definedName>
    <definedName name="XDO_?EQUSECB_MARKET_VALUE_TOT?100?">SUNVALF8!#REF!</definedName>
    <definedName name="XDO_?EQUSECB_MARKET_VALUE_TOT?101?">SUNVALF9!$F$52</definedName>
    <definedName name="XDO_?EQUSECB_MARKET_VALUE_TOT?102?">SUNVALF9!#REF!</definedName>
    <definedName name="XDO_?EQUSECB_MARKET_VALUE_TOT?11?">MICAP16!$F$67</definedName>
    <definedName name="XDO_?EQUSECB_MARKET_VALUE_TOT?12?" localSheetId="42">[1]SFTPHI!#REF!</definedName>
    <definedName name="XDO_?EQUSECB_MARKET_VALUE_TOT?12?">MICAP16!#REF!</definedName>
    <definedName name="XDO_?EQUSECB_MARKET_VALUE_TOT?13?">MICAP17!$F$70</definedName>
    <definedName name="XDO_?EQUSECB_MARKET_VALUE_TOT?14?" localSheetId="42">[1]SFTPHM!#REF!</definedName>
    <definedName name="XDO_?EQUSECB_MARKET_VALUE_TOT?14?">MICAP17!#REF!</definedName>
    <definedName name="XDO_?EQUSECB_MARKET_VALUE_TOT?15?">MICAP4!$F$11</definedName>
    <definedName name="XDO_?EQUSECB_MARKET_VALUE_TOT?16?" localSheetId="42">[1]SFTPHS!#REF!</definedName>
    <definedName name="XDO_?EQUSECB_MARKET_VALUE_TOT?16?">MICAP4!#REF!</definedName>
    <definedName name="XDO_?EQUSECB_MARKET_VALUE_TOT?17?">MICAP8!$F$61</definedName>
    <definedName name="XDO_?EQUSECB_MARKET_VALUE_TOT?18?" localSheetId="42">[1]SFTPIC!#REF!</definedName>
    <definedName name="XDO_?EQUSECB_MARKET_VALUE_TOT?18?">MICAP8!#REF!</definedName>
    <definedName name="XDO_?EQUSECB_MARKET_VALUE_TOT?19?">MICAP9!$F$61</definedName>
    <definedName name="XDO_?EQUSECB_MARKET_VALUE_TOT?2?" localSheetId="42">[1]CP5SR8!#REF!</definedName>
    <definedName name="XDO_?EQUSECB_MARKET_VALUE_TOT?2?">MICAP10!#REF!</definedName>
    <definedName name="XDO_?EQUSECB_MARKET_VALUE_TOT?20?" localSheetId="42">[1]SFTPIE!#REF!</definedName>
    <definedName name="XDO_?EQUSECB_MARKET_VALUE_TOT?20?">MICAP9!#REF!</definedName>
    <definedName name="XDO_?EQUSECB_MARKET_VALUE_TOT?21?">MIDCAP!$F$70</definedName>
    <definedName name="XDO_?EQUSECB_MARKET_VALUE_TOT?22?" localSheetId="42">[1]SFTPIJ!#REF!</definedName>
    <definedName name="XDO_?EQUSECB_MARKET_VALUE_TOT?22?">MIDCAP!#REF!</definedName>
    <definedName name="XDO_?EQUSECB_MARKET_VALUE_TOT?23?">MULTI1!$F$50</definedName>
    <definedName name="XDO_?EQUSECB_MARKET_VALUE_TOT?24?" localSheetId="42">[1]SFTPIK!#REF!</definedName>
    <definedName name="XDO_?EQUSECB_MARKET_VALUE_TOT?24?">MULTI1!#REF!</definedName>
    <definedName name="XDO_?EQUSECB_MARKET_VALUE_TOT?25?">MULTI2!$F$51</definedName>
    <definedName name="XDO_?EQUSECB_MARKET_VALUE_TOT?26?" localSheetId="42">[1]SHYBF!#REF!</definedName>
    <definedName name="XDO_?EQUSECB_MARKET_VALUE_TOT?26?">MULTI2!#REF!</definedName>
    <definedName name="XDO_?EQUSECB_MARKET_VALUE_TOT?27?">MULTIP!$F$47</definedName>
    <definedName name="XDO_?EQUSECB_MARKET_VALUE_TOT?28?" localSheetId="42">[1]SHYBH!#REF!</definedName>
    <definedName name="XDO_?EQUSECB_MARKET_VALUE_TOT?28?">MULTIP!#REF!</definedName>
    <definedName name="XDO_?EQUSECB_MARKET_VALUE_TOT?29?">SESCAP1!$F$69</definedName>
    <definedName name="XDO_?EQUSECB_MARKET_VALUE_TOT?3?">MICAP11!$F$68</definedName>
    <definedName name="XDO_?EQUSECB_MARKET_VALUE_TOT?30?" localSheetId="42">[1]SHYBK!#REF!</definedName>
    <definedName name="XDO_?EQUSECB_MARKET_VALUE_TOT?30?">SESCAP1!#REF!</definedName>
    <definedName name="XDO_?EQUSECB_MARKET_VALUE_TOT?31?">SESCAP2!$F$71</definedName>
    <definedName name="XDO_?EQUSECB_MARKET_VALUE_TOT?32?" localSheetId="42">[1]SHYBO!#REF!</definedName>
    <definedName name="XDO_?EQUSECB_MARKET_VALUE_TOT?32?">SESCAP2!#REF!</definedName>
    <definedName name="XDO_?EQUSECB_MARKET_VALUE_TOT?33?">SESCAP3!$F$72</definedName>
    <definedName name="XDO_?EQUSECB_MARKET_VALUE_TOT?34?" localSheetId="42">[1]SHYBP!#REF!</definedName>
    <definedName name="XDO_?EQUSECB_MARKET_VALUE_TOT?34?">SESCAP3!#REF!</definedName>
    <definedName name="XDO_?EQUSECB_MARKET_VALUE_TOT?35?">SESCAP4!$F$64</definedName>
    <definedName name="XDO_?EQUSECB_MARKET_VALUE_TOT?36?" localSheetId="42">[1]SHYBU!#REF!</definedName>
    <definedName name="XDO_?EQUSECB_MARKET_VALUE_TOT?36?">SESCAP4!#REF!</definedName>
    <definedName name="XDO_?EQUSECB_MARKET_VALUE_TOT?37?">SESCAP5!$F$62</definedName>
    <definedName name="XDO_?EQUSECB_MARKET_VALUE_TOT?38?" localSheetId="42">'[1]SLIQ+'!#REF!</definedName>
    <definedName name="XDO_?EQUSECB_MARKET_VALUE_TOT?38?">SESCAP5!#REF!</definedName>
    <definedName name="XDO_?EQUSECB_MARKET_VALUE_TOT?39?">SESCAP6!$F$54</definedName>
    <definedName name="XDO_?EQUSECB_MARKET_VALUE_TOT?4?" localSheetId="42">[1]DEBTST!#REF!</definedName>
    <definedName name="XDO_?EQUSECB_MARKET_VALUE_TOT?4?">MICAP11!#REF!</definedName>
    <definedName name="XDO_?EQUSECB_MARKET_VALUE_TOT?40?" localSheetId="42">[1]SMMF!#REF!</definedName>
    <definedName name="XDO_?EQUSECB_MARKET_VALUE_TOT?40?">SESCAP6!#REF!</definedName>
    <definedName name="XDO_?EQUSECB_MARKET_VALUE_TOT?41?">SESCAP7!$F$32</definedName>
    <definedName name="XDO_?EQUSECB_MARKET_VALUE_TOT?42?" localSheetId="42">[1]SMON!#REF!</definedName>
    <definedName name="XDO_?EQUSECB_MARKET_VALUE_TOT?42?">SESCAP7!#REF!</definedName>
    <definedName name="XDO_?EQUSECB_MARKET_VALUE_TOT?43?" localSheetId="42">SUNBAL!$F$53</definedName>
    <definedName name="XDO_?EQUSECB_MARKET_VALUE_TOT?43?">SFOCUS!$F$40</definedName>
    <definedName name="XDO_?EQUSECB_MARKET_VALUE_TOT?44?" localSheetId="42">SUNBAL!#REF!</definedName>
    <definedName name="XDO_?EQUSECB_MARKET_VALUE_TOT?44?">SFOCUS!#REF!</definedName>
    <definedName name="XDO_?EQUSECB_MARKET_VALUE_TOT?45?">SLTADV3!$F$62</definedName>
    <definedName name="XDO_?EQUSECB_MARKET_VALUE_TOT?46?" localSheetId="42">[1]SUNBDS!#REF!</definedName>
    <definedName name="XDO_?EQUSECB_MARKET_VALUE_TOT?46?">SLTADV3!#REF!</definedName>
    <definedName name="XDO_?EQUSECB_MARKET_VALUE_TOT?47?">SLTADV4!$F$52</definedName>
    <definedName name="XDO_?EQUSECB_MARKET_VALUE_TOT?48?" localSheetId="42">[1]SUNIP!#REF!</definedName>
    <definedName name="XDO_?EQUSECB_MARKET_VALUE_TOT?48?">SLTADV4!#REF!</definedName>
    <definedName name="XDO_?EQUSECB_MARKET_VALUE_TOT?49?">SLTAX1!$F$60</definedName>
    <definedName name="XDO_?EQUSECB_MARKET_VALUE_TOT?5?">MICAP12!$F$68</definedName>
    <definedName name="XDO_?EQUSECB_MARKET_VALUE_TOT?50?" localSheetId="42">[1]SUNMIA!#REF!</definedName>
    <definedName name="XDO_?EQUSECB_MARKET_VALUE_TOT?50?">SLTAX1!#REF!</definedName>
    <definedName name="XDO_?EQUSECB_MARKET_VALUE_TOT?51?">SLTAX2!$F$62</definedName>
    <definedName name="XDO_?EQUSECB_MARKET_VALUE_TOT?52?">SLTAX2!#REF!</definedName>
    <definedName name="XDO_?EQUSECB_MARKET_VALUE_TOT?53?">SLTAX3!$F$68</definedName>
    <definedName name="XDO_?EQUSECB_MARKET_VALUE_TOT?54?">SLTAX3!#REF!</definedName>
    <definedName name="XDO_?EQUSECB_MARKET_VALUE_TOT?55?">SLTAX4!$F$70</definedName>
    <definedName name="XDO_?EQUSECB_MARKET_VALUE_TOT?56?">SLTAX4!#REF!</definedName>
    <definedName name="XDO_?EQUSECB_MARKET_VALUE_TOT?57?">SLTAX5!$F$71</definedName>
    <definedName name="XDO_?EQUSECB_MARKET_VALUE_TOT?58?">SLTAX5!#REF!</definedName>
    <definedName name="XDO_?EQUSECB_MARKET_VALUE_TOT?59?">SLTAX6!$F$69</definedName>
    <definedName name="XDO_?EQUSECB_MARKET_VALUE_TOT?6?" localSheetId="42">[1]SFRLTP!#REF!</definedName>
    <definedName name="XDO_?EQUSECB_MARKET_VALUE_TOT?6?">MICAP12!#REF!</definedName>
    <definedName name="XDO_?EQUSECB_MARKET_VALUE_TOT?60?">SLTAX6!#REF!</definedName>
    <definedName name="XDO_?EQUSECB_MARKET_VALUE_TOT?61?">SMALL3!$F$56</definedName>
    <definedName name="XDO_?EQUSECB_MARKET_VALUE_TOT?62?">SMALL3!#REF!</definedName>
    <definedName name="XDO_?EQUSECB_MARKET_VALUE_TOT?63?">SMALL4!$F$57</definedName>
    <definedName name="XDO_?EQUSECB_MARKET_VALUE_TOT?64?">SMALL4!#REF!</definedName>
    <definedName name="XDO_?EQUSECB_MARKET_VALUE_TOT?65?">SMALL5!$F$56</definedName>
    <definedName name="XDO_?EQUSECB_MARKET_VALUE_TOT?66?">SMALL5!#REF!</definedName>
    <definedName name="XDO_?EQUSECB_MARKET_VALUE_TOT?67?">SMALL6!$F$55</definedName>
    <definedName name="XDO_?EQUSECB_MARKET_VALUE_TOT?68?">SMALL6!#REF!</definedName>
    <definedName name="XDO_?EQUSECB_MARKET_VALUE_TOT?69?">SMILE!$F$60</definedName>
    <definedName name="XDO_?EQUSECB_MARKET_VALUE_TOT?7?">MICAP14!$F$72</definedName>
    <definedName name="XDO_?EQUSECB_MARKET_VALUE_TOT?70?">SMILE!$F$52:$F$63</definedName>
    <definedName name="XDO_?EQUSECB_MARKET_VALUE_TOT?71?">SRURAL!$F$71</definedName>
    <definedName name="XDO_?EQUSECB_MARKET_VALUE_TOT?72?">SRURAL!#REF!</definedName>
    <definedName name="XDO_?EQUSECB_MARKET_VALUE_TOT?73?">SSFUND!$F$45</definedName>
    <definedName name="XDO_?EQUSECB_MARKET_VALUE_TOT?74?">SSFUND!#REF!</definedName>
    <definedName name="XDO_?EQUSECB_MARKET_VALUE_TOT?75?">'SSN100'!$F$110</definedName>
    <definedName name="XDO_?EQUSECB_MARKET_VALUE_TOT?76?">'SSN100'!#REF!</definedName>
    <definedName name="XDO_?EQUSECB_MARKET_VALUE_TOT?77?">STAX!$F$68</definedName>
    <definedName name="XDO_?EQUSECB_MARKET_VALUE_TOT?78?">STAX!#REF!</definedName>
    <definedName name="XDO_?EQUSECB_MARKET_VALUE_TOT?79?">#REF!</definedName>
    <definedName name="XDO_?EQUSECB_MARKET_VALUE_TOT?8?" localSheetId="42">[1]SFRSTP!#REF!</definedName>
    <definedName name="XDO_?EQUSECB_MARKET_VALUE_TOT?8?">MICAP14!#REF!</definedName>
    <definedName name="XDO_?EQUSECB_MARKET_VALUE_TOT?80?">#REF!</definedName>
    <definedName name="XDO_?EQUSECB_MARKET_VALUE_TOT?81?">#REF!</definedName>
    <definedName name="XDO_?EQUSECB_MARKET_VALUE_TOT?82?">#REF!</definedName>
    <definedName name="XDO_?EQUSECB_MARKET_VALUE_TOT?83?">STOP6!$F$43</definedName>
    <definedName name="XDO_?EQUSECB_MARKET_VALUE_TOT?84?">STOP6!#REF!</definedName>
    <definedName name="XDO_?EQUSECB_MARKET_VALUE_TOT?85?">STOP7!$F$43</definedName>
    <definedName name="XDO_?EQUSECB_MARKET_VALUE_TOT?86?">STOP7!#REF!</definedName>
    <definedName name="XDO_?EQUSECB_MARKET_VALUE_TOT?87?">SUNESF!$F$45</definedName>
    <definedName name="XDO_?EQUSECB_MARKET_VALUE_TOT?88?">SUNESF!#REF!</definedName>
    <definedName name="XDO_?EQUSECB_MARKET_VALUE_TOT?89?">SUNFOP!$F$29</definedName>
    <definedName name="XDO_?EQUSECB_MARKET_VALUE_TOT?9?">MICAP15!$F$71</definedName>
    <definedName name="XDO_?EQUSECB_MARKET_VALUE_TOT?90?">SUNFOP!#REF!</definedName>
    <definedName name="XDO_?EQUSECB_MARKET_VALUE_TOT?91?">SUNVALF10!$F$53</definedName>
    <definedName name="XDO_?EQUSECB_MARKET_VALUE_TOT?92?">SUNVALF10!#REF!</definedName>
    <definedName name="XDO_?EQUSECB_MARKET_VALUE_TOT?93?">SUNVALF2!$F$63</definedName>
    <definedName name="XDO_?EQUSECB_MARKET_VALUE_TOT?94?">SUNVALF2!#REF!</definedName>
    <definedName name="XDO_?EQUSECB_MARKET_VALUE_TOT?95?">SUNVALF3!$F$64</definedName>
    <definedName name="XDO_?EQUSECB_MARKET_VALUE_TOT?96?">SUNVALF3!#REF!</definedName>
    <definedName name="XDO_?EQUSECB_MARKET_VALUE_TOT?97?">SUNVALF7!$F$43</definedName>
    <definedName name="XDO_?EQUSECB_MARKET_VALUE_TOT?98?">SUNVALF7!#REF!</definedName>
    <definedName name="XDO_?EQUSECB_MARKET_VALUE_TOT?99?">SUNVALF8!$F$49</definedName>
    <definedName name="XDO_?EQUSECB_NAME?">CAPEXG!$C$11</definedName>
    <definedName name="XDO_?EQUSECB_PER_NET_ASSETS?">CAPEXG!$G$11</definedName>
    <definedName name="XDO_?EQUSECB_PER_NET_ASSETS_TOT?" localSheetId="42">[1]CP5SR7!#REF!</definedName>
    <definedName name="XDO_?EQUSECB_PER_NET_ASSETS_TOT?">CAPEXG!$G$52:$G$55</definedName>
    <definedName name="XDO_?EQUSECB_PER_NET_ASSETS_TOT?1?">MICAP10!$G$61</definedName>
    <definedName name="XDO_?EQUSECB_PER_NET_ASSETS_TOT?10?" localSheetId="42">[1]SFTPHC!#REF!</definedName>
    <definedName name="XDO_?EQUSECB_PER_NET_ASSETS_TOT?10?">MICAP15!#REF!</definedName>
    <definedName name="XDO_?EQUSECB_PER_NET_ASSETS_TOT?100?">SUNVALF8!#REF!</definedName>
    <definedName name="XDO_?EQUSECB_PER_NET_ASSETS_TOT?101?">SUNVALF9!$G$52</definedName>
    <definedName name="XDO_?EQUSECB_PER_NET_ASSETS_TOT?102?">SUNVALF9!#REF!</definedName>
    <definedName name="XDO_?EQUSECB_PER_NET_ASSETS_TOT?11?">MICAP16!$G$67</definedName>
    <definedName name="XDO_?EQUSECB_PER_NET_ASSETS_TOT?12?" localSheetId="42">[1]SFTPHI!#REF!</definedName>
    <definedName name="XDO_?EQUSECB_PER_NET_ASSETS_TOT?12?">MICAP16!#REF!</definedName>
    <definedName name="XDO_?EQUSECB_PER_NET_ASSETS_TOT?13?">MICAP17!$G$70</definedName>
    <definedName name="XDO_?EQUSECB_PER_NET_ASSETS_TOT?14?" localSheetId="42">[1]SFTPHM!#REF!</definedName>
    <definedName name="XDO_?EQUSECB_PER_NET_ASSETS_TOT?14?">MICAP17!#REF!</definedName>
    <definedName name="XDO_?EQUSECB_PER_NET_ASSETS_TOT?15?">MICAP4!$G$11</definedName>
    <definedName name="XDO_?EQUSECB_PER_NET_ASSETS_TOT?16?" localSheetId="42">[1]SFTPHS!#REF!</definedName>
    <definedName name="XDO_?EQUSECB_PER_NET_ASSETS_TOT?16?">MICAP4!#REF!</definedName>
    <definedName name="XDO_?EQUSECB_PER_NET_ASSETS_TOT?17?">MICAP8!$G$61</definedName>
    <definedName name="XDO_?EQUSECB_PER_NET_ASSETS_TOT?18?" localSheetId="42">[1]SFTPIC!#REF!</definedName>
    <definedName name="XDO_?EQUSECB_PER_NET_ASSETS_TOT?18?">MICAP8!#REF!</definedName>
    <definedName name="XDO_?EQUSECB_PER_NET_ASSETS_TOT?19?">MICAP9!$G$61</definedName>
    <definedName name="XDO_?EQUSECB_PER_NET_ASSETS_TOT?2?" localSheetId="42">[1]CP5SR8!#REF!</definedName>
    <definedName name="XDO_?EQUSECB_PER_NET_ASSETS_TOT?2?">MICAP10!#REF!</definedName>
    <definedName name="XDO_?EQUSECB_PER_NET_ASSETS_TOT?20?" localSheetId="42">[1]SFTPIE!#REF!</definedName>
    <definedName name="XDO_?EQUSECB_PER_NET_ASSETS_TOT?20?">MICAP9!#REF!</definedName>
    <definedName name="XDO_?EQUSECB_PER_NET_ASSETS_TOT?21?">MIDCAP!$G$70</definedName>
    <definedName name="XDO_?EQUSECB_PER_NET_ASSETS_TOT?22?" localSheetId="42">[1]SFTPIJ!#REF!</definedName>
    <definedName name="XDO_?EQUSECB_PER_NET_ASSETS_TOT?22?">MIDCAP!#REF!</definedName>
    <definedName name="XDO_?EQUSECB_PER_NET_ASSETS_TOT?23?">MULTI1!$G$50</definedName>
    <definedName name="XDO_?EQUSECB_PER_NET_ASSETS_TOT?24?" localSheetId="42">[1]SFTPIK!#REF!</definedName>
    <definedName name="XDO_?EQUSECB_PER_NET_ASSETS_TOT?24?">MULTI1!#REF!</definedName>
    <definedName name="XDO_?EQUSECB_PER_NET_ASSETS_TOT?25?">MULTI2!$G$51</definedName>
    <definedName name="XDO_?EQUSECB_PER_NET_ASSETS_TOT?26?" localSheetId="42">[1]SHYBF!#REF!</definedName>
    <definedName name="XDO_?EQUSECB_PER_NET_ASSETS_TOT?26?">MULTI2!#REF!</definedName>
    <definedName name="XDO_?EQUSECB_PER_NET_ASSETS_TOT?27?">MULTIP!$G$47</definedName>
    <definedName name="XDO_?EQUSECB_PER_NET_ASSETS_TOT?28?" localSheetId="42">[1]SHYBH!#REF!</definedName>
    <definedName name="XDO_?EQUSECB_PER_NET_ASSETS_TOT?28?">MULTIP!#REF!</definedName>
    <definedName name="XDO_?EQUSECB_PER_NET_ASSETS_TOT?29?">SESCAP1!$G$69</definedName>
    <definedName name="XDO_?EQUSECB_PER_NET_ASSETS_TOT?3?">MICAP11!$G$68</definedName>
    <definedName name="XDO_?EQUSECB_PER_NET_ASSETS_TOT?30?" localSheetId="42">[1]SHYBK!#REF!</definedName>
    <definedName name="XDO_?EQUSECB_PER_NET_ASSETS_TOT?30?">SESCAP1!#REF!</definedName>
    <definedName name="XDO_?EQUSECB_PER_NET_ASSETS_TOT?31?">SESCAP2!$G$71</definedName>
    <definedName name="XDO_?EQUSECB_PER_NET_ASSETS_TOT?32?" localSheetId="42">[1]SHYBO!#REF!</definedName>
    <definedName name="XDO_?EQUSECB_PER_NET_ASSETS_TOT?32?">SESCAP2!#REF!</definedName>
    <definedName name="XDO_?EQUSECB_PER_NET_ASSETS_TOT?33?">SESCAP3!$G$72</definedName>
    <definedName name="XDO_?EQUSECB_PER_NET_ASSETS_TOT?34?" localSheetId="42">[1]SHYBP!#REF!</definedName>
    <definedName name="XDO_?EQUSECB_PER_NET_ASSETS_TOT?34?">SESCAP3!#REF!</definedName>
    <definedName name="XDO_?EQUSECB_PER_NET_ASSETS_TOT?35?">SESCAP4!$G$64</definedName>
    <definedName name="XDO_?EQUSECB_PER_NET_ASSETS_TOT?36?" localSheetId="42">[1]SHYBU!#REF!</definedName>
    <definedName name="XDO_?EQUSECB_PER_NET_ASSETS_TOT?36?">SESCAP4!#REF!</definedName>
    <definedName name="XDO_?EQUSECB_PER_NET_ASSETS_TOT?37?">SESCAP5!$G$62</definedName>
    <definedName name="XDO_?EQUSECB_PER_NET_ASSETS_TOT?38?" localSheetId="42">'[1]SLIQ+'!#REF!</definedName>
    <definedName name="XDO_?EQUSECB_PER_NET_ASSETS_TOT?38?">SESCAP5!#REF!</definedName>
    <definedName name="XDO_?EQUSECB_PER_NET_ASSETS_TOT?39?">SESCAP6!$G$54</definedName>
    <definedName name="XDO_?EQUSECB_PER_NET_ASSETS_TOT?4?" localSheetId="42">[1]DEBTST!#REF!</definedName>
    <definedName name="XDO_?EQUSECB_PER_NET_ASSETS_TOT?4?">MICAP11!#REF!</definedName>
    <definedName name="XDO_?EQUSECB_PER_NET_ASSETS_TOT?40?" localSheetId="42">[1]SMMF!#REF!</definedName>
    <definedName name="XDO_?EQUSECB_PER_NET_ASSETS_TOT?40?">SESCAP6!#REF!</definedName>
    <definedName name="XDO_?EQUSECB_PER_NET_ASSETS_TOT?41?">SESCAP7!$G$32</definedName>
    <definedName name="XDO_?EQUSECB_PER_NET_ASSETS_TOT?42?" localSheetId="42">[1]SMON!#REF!</definedName>
    <definedName name="XDO_?EQUSECB_PER_NET_ASSETS_TOT?42?">SESCAP7!#REF!</definedName>
    <definedName name="XDO_?EQUSECB_PER_NET_ASSETS_TOT?43?" localSheetId="42">SUNBAL!$G$53</definedName>
    <definedName name="XDO_?EQUSECB_PER_NET_ASSETS_TOT?43?">SFOCUS!$G$40</definedName>
    <definedName name="XDO_?EQUSECB_PER_NET_ASSETS_TOT?44?" localSheetId="42">SUNBAL!#REF!</definedName>
    <definedName name="XDO_?EQUSECB_PER_NET_ASSETS_TOT?44?">SFOCUS!#REF!</definedName>
    <definedName name="XDO_?EQUSECB_PER_NET_ASSETS_TOT?45?">SLTADV3!$G$62</definedName>
    <definedName name="XDO_?EQUSECB_PER_NET_ASSETS_TOT?46?" localSheetId="42">[1]SUNBDS!#REF!</definedName>
    <definedName name="XDO_?EQUSECB_PER_NET_ASSETS_TOT?46?">SLTADV3!#REF!</definedName>
    <definedName name="XDO_?EQUSECB_PER_NET_ASSETS_TOT?47?">SLTADV4!$G$52</definedName>
    <definedName name="XDO_?EQUSECB_PER_NET_ASSETS_TOT?48?" localSheetId="42">[1]SUNIP!#REF!</definedName>
    <definedName name="XDO_?EQUSECB_PER_NET_ASSETS_TOT?48?">SLTADV4!#REF!</definedName>
    <definedName name="XDO_?EQUSECB_PER_NET_ASSETS_TOT?49?">SLTAX1!$G$60</definedName>
    <definedName name="XDO_?EQUSECB_PER_NET_ASSETS_TOT?5?">MICAP12!$G$68</definedName>
    <definedName name="XDO_?EQUSECB_PER_NET_ASSETS_TOT?50?" localSheetId="42">[1]SUNMIA!#REF!</definedName>
    <definedName name="XDO_?EQUSECB_PER_NET_ASSETS_TOT?50?">SLTAX1!#REF!</definedName>
    <definedName name="XDO_?EQUSECB_PER_NET_ASSETS_TOT?51?">SLTAX2!$G$62</definedName>
    <definedName name="XDO_?EQUSECB_PER_NET_ASSETS_TOT?52?">SLTAX2!#REF!</definedName>
    <definedName name="XDO_?EQUSECB_PER_NET_ASSETS_TOT?53?">SLTAX3!$G$68</definedName>
    <definedName name="XDO_?EQUSECB_PER_NET_ASSETS_TOT?54?">SLTAX3!#REF!</definedName>
    <definedName name="XDO_?EQUSECB_PER_NET_ASSETS_TOT?55?">SLTAX4!$G$70</definedName>
    <definedName name="XDO_?EQUSECB_PER_NET_ASSETS_TOT?56?">SLTAX4!#REF!</definedName>
    <definedName name="XDO_?EQUSECB_PER_NET_ASSETS_TOT?57?">SLTAX5!$G$71</definedName>
    <definedName name="XDO_?EQUSECB_PER_NET_ASSETS_TOT?58?">SLTAX5!#REF!</definedName>
    <definedName name="XDO_?EQUSECB_PER_NET_ASSETS_TOT?59?">SLTAX6!$G$69</definedName>
    <definedName name="XDO_?EQUSECB_PER_NET_ASSETS_TOT?6?" localSheetId="42">[1]SFRLTP!#REF!</definedName>
    <definedName name="XDO_?EQUSECB_PER_NET_ASSETS_TOT?6?">MICAP12!#REF!</definedName>
    <definedName name="XDO_?EQUSECB_PER_NET_ASSETS_TOT?60?">SLTAX6!#REF!</definedName>
    <definedName name="XDO_?EQUSECB_PER_NET_ASSETS_TOT?61?">SMALL3!$G$56</definedName>
    <definedName name="XDO_?EQUSECB_PER_NET_ASSETS_TOT?62?">SMALL3!#REF!</definedName>
    <definedName name="XDO_?EQUSECB_PER_NET_ASSETS_TOT?63?">SMALL4!$G$57</definedName>
    <definedName name="XDO_?EQUSECB_PER_NET_ASSETS_TOT?64?">SMALL4!#REF!</definedName>
    <definedName name="XDO_?EQUSECB_PER_NET_ASSETS_TOT?65?">SMALL5!$G$56</definedName>
    <definedName name="XDO_?EQUSECB_PER_NET_ASSETS_TOT?66?">SMALL5!#REF!</definedName>
    <definedName name="XDO_?EQUSECB_PER_NET_ASSETS_TOT?67?">SMALL6!$G$55</definedName>
    <definedName name="XDO_?EQUSECB_PER_NET_ASSETS_TOT?68?">SMALL6!#REF!</definedName>
    <definedName name="XDO_?EQUSECB_PER_NET_ASSETS_TOT?69?">SMILE!$G$60</definedName>
    <definedName name="XDO_?EQUSECB_PER_NET_ASSETS_TOT?7?">MICAP14!$G$72</definedName>
    <definedName name="XDO_?EQUSECB_PER_NET_ASSETS_TOT?70?">SMILE!$G$52:$G$63</definedName>
    <definedName name="XDO_?EQUSECB_PER_NET_ASSETS_TOT?71?">SRURAL!$G$71</definedName>
    <definedName name="XDO_?EQUSECB_PER_NET_ASSETS_TOT?72?">SRURAL!#REF!</definedName>
    <definedName name="XDO_?EQUSECB_PER_NET_ASSETS_TOT?73?">SSFUND!$G$45</definedName>
    <definedName name="XDO_?EQUSECB_PER_NET_ASSETS_TOT?74?">SSFUND!#REF!</definedName>
    <definedName name="XDO_?EQUSECB_PER_NET_ASSETS_TOT?75?">'SSN100'!$G$110</definedName>
    <definedName name="XDO_?EQUSECB_PER_NET_ASSETS_TOT?76?">'SSN100'!#REF!</definedName>
    <definedName name="XDO_?EQUSECB_PER_NET_ASSETS_TOT?77?">STAX!$G$68</definedName>
    <definedName name="XDO_?EQUSECB_PER_NET_ASSETS_TOT?78?">STAX!#REF!</definedName>
    <definedName name="XDO_?EQUSECB_PER_NET_ASSETS_TOT?79?">#REF!</definedName>
    <definedName name="XDO_?EQUSECB_PER_NET_ASSETS_TOT?8?" localSheetId="42">[1]SFRSTP!#REF!</definedName>
    <definedName name="XDO_?EQUSECB_PER_NET_ASSETS_TOT?8?">MICAP14!#REF!</definedName>
    <definedName name="XDO_?EQUSECB_PER_NET_ASSETS_TOT?80?">#REF!</definedName>
    <definedName name="XDO_?EQUSECB_PER_NET_ASSETS_TOT?81?">#REF!</definedName>
    <definedName name="XDO_?EQUSECB_PER_NET_ASSETS_TOT?82?">#REF!</definedName>
    <definedName name="XDO_?EQUSECB_PER_NET_ASSETS_TOT?83?">STOP6!$G$43</definedName>
    <definedName name="XDO_?EQUSECB_PER_NET_ASSETS_TOT?84?">STOP6!#REF!</definedName>
    <definedName name="XDO_?EQUSECB_PER_NET_ASSETS_TOT?85?">STOP7!$G$43</definedName>
    <definedName name="XDO_?EQUSECB_PER_NET_ASSETS_TOT?86?">STOP7!#REF!</definedName>
    <definedName name="XDO_?EQUSECB_PER_NET_ASSETS_TOT?87?">SUNESF!$G$45</definedName>
    <definedName name="XDO_?EQUSECB_PER_NET_ASSETS_TOT?88?">SUNESF!#REF!</definedName>
    <definedName name="XDO_?EQUSECB_PER_NET_ASSETS_TOT?89?">SUNFOP!$G$29</definedName>
    <definedName name="XDO_?EQUSECB_PER_NET_ASSETS_TOT?9?">MICAP15!$G$71</definedName>
    <definedName name="XDO_?EQUSECB_PER_NET_ASSETS_TOT?90?">SUNFOP!#REF!</definedName>
    <definedName name="XDO_?EQUSECB_PER_NET_ASSETS_TOT?91?">SUNVALF10!$G$53</definedName>
    <definedName name="XDO_?EQUSECB_PER_NET_ASSETS_TOT?92?">SUNVALF10!#REF!</definedName>
    <definedName name="XDO_?EQUSECB_PER_NET_ASSETS_TOT?93?">SUNVALF2!$G$63</definedName>
    <definedName name="XDO_?EQUSECB_PER_NET_ASSETS_TOT?94?">SUNVALF2!#REF!</definedName>
    <definedName name="XDO_?EQUSECB_PER_NET_ASSETS_TOT?95?">SUNVALF3!$G$64</definedName>
    <definedName name="XDO_?EQUSECB_PER_NET_ASSETS_TOT?96?">SUNVALF3!#REF!</definedName>
    <definedName name="XDO_?EQUSECB_PER_NET_ASSETS_TOT?97?">SUNVALF7!$G$43</definedName>
    <definedName name="XDO_?EQUSECB_PER_NET_ASSETS_TOT?98?">SUNVALF7!#REF!</definedName>
    <definedName name="XDO_?EQUSECB_PER_NET_ASSETS_TOT?99?">SUNVALF8!$G$49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CAPEXG!$B$15:$B$55</definedName>
    <definedName name="XDO_?EQUSECC_ISIN_CODE?1?">SMILE!$B$15:$B$63</definedName>
    <definedName name="XDO_?EQUSECC_MARKET_VALUE?">CAPEXG!$F$15:$F$55</definedName>
    <definedName name="XDO_?EQUSECC_MARKET_VALUE?1?">SMILE!$F$15:$F$63</definedName>
    <definedName name="XDO_?EQUSECC_MARKET_VALUE_TOT?" localSheetId="42">[1]CP5SR7!#REF!</definedName>
    <definedName name="XDO_?EQUSECC_MARKET_VALUE_TOT?">CAPEXG!$F$56</definedName>
    <definedName name="XDO_?EQUSECC_MARKET_VALUE_TOT?1?">MICAP10!$F$64</definedName>
    <definedName name="XDO_?EQUSECC_MARKET_VALUE_TOT?10?" localSheetId="42">[1]SFTPHC!#REF!</definedName>
    <definedName name="XDO_?EQUSECC_MARKET_VALUE_TOT?10?">MICAP15!#REF!</definedName>
    <definedName name="XDO_?EQUSECC_MARKET_VALUE_TOT?100?">SUNVALF9!$F$55</definedName>
    <definedName name="XDO_?EQUSECC_MARKET_VALUE_TOT?101?">SUNVALF9!#REF!</definedName>
    <definedName name="XDO_?EQUSECC_MARKET_VALUE_TOT?11?">MICAP16!$F$70</definedName>
    <definedName name="XDO_?EQUSECC_MARKET_VALUE_TOT?12?" localSheetId="42">[1]SFTPHI!#REF!</definedName>
    <definedName name="XDO_?EQUSECC_MARKET_VALUE_TOT?12?">MICAP16!#REF!</definedName>
    <definedName name="XDO_?EQUSECC_MARKET_VALUE_TOT?13?">MICAP17!$F$73</definedName>
    <definedName name="XDO_?EQUSECC_MARKET_VALUE_TOT?14?" localSheetId="42">[1]SFTPHM!#REF!</definedName>
    <definedName name="XDO_?EQUSECC_MARKET_VALUE_TOT?14?">MICAP17!#REF!</definedName>
    <definedName name="XDO_?EQUSECC_MARKET_VALUE_TOT?15?">MICAP4!$F$14</definedName>
    <definedName name="XDO_?EQUSECC_MARKET_VALUE_TOT?16?" localSheetId="42">[1]SFTPHS!#REF!</definedName>
    <definedName name="XDO_?EQUSECC_MARKET_VALUE_TOT?16?">MICAP4!#REF!</definedName>
    <definedName name="XDO_?EQUSECC_MARKET_VALUE_TOT?17?">MICAP8!$F$64</definedName>
    <definedName name="XDO_?EQUSECC_MARKET_VALUE_TOT?18?" localSheetId="42">[1]SFTPIC!#REF!</definedName>
    <definedName name="XDO_?EQUSECC_MARKET_VALUE_TOT?18?">MICAP8!#REF!</definedName>
    <definedName name="XDO_?EQUSECC_MARKET_VALUE_TOT?19?">MICAP9!$F$64</definedName>
    <definedName name="XDO_?EQUSECC_MARKET_VALUE_TOT?2?" localSheetId="42">[1]CP5SR8!#REF!</definedName>
    <definedName name="XDO_?EQUSECC_MARKET_VALUE_TOT?2?">MICAP10!#REF!</definedName>
    <definedName name="XDO_?EQUSECC_MARKET_VALUE_TOT?20?" localSheetId="42">[1]SFTPIE!#REF!</definedName>
    <definedName name="XDO_?EQUSECC_MARKET_VALUE_TOT?20?">MICAP9!#REF!</definedName>
    <definedName name="XDO_?EQUSECC_MARKET_VALUE_TOT?21?">MIDCAP!$F$73</definedName>
    <definedName name="XDO_?EQUSECC_MARKET_VALUE_TOT?22?" localSheetId="42">[1]SFTPIJ!#REF!</definedName>
    <definedName name="XDO_?EQUSECC_MARKET_VALUE_TOT?22?">MIDCAP!#REF!</definedName>
    <definedName name="XDO_?EQUSECC_MARKET_VALUE_TOT?23?">MULTI1!$F$53</definedName>
    <definedName name="XDO_?EQUSECC_MARKET_VALUE_TOT?24?" localSheetId="42">[1]SFTPIK!#REF!</definedName>
    <definedName name="XDO_?EQUSECC_MARKET_VALUE_TOT?24?">MULTI1!#REF!</definedName>
    <definedName name="XDO_?EQUSECC_MARKET_VALUE_TOT?25?">MULTI2!$F$54</definedName>
    <definedName name="XDO_?EQUSECC_MARKET_VALUE_TOT?26?" localSheetId="42">[1]SHYBF!#REF!</definedName>
    <definedName name="XDO_?EQUSECC_MARKET_VALUE_TOT?26?">MULTI2!#REF!</definedName>
    <definedName name="XDO_?EQUSECC_MARKET_VALUE_TOT?27?">MULTIP!$F$50</definedName>
    <definedName name="XDO_?EQUSECC_MARKET_VALUE_TOT?28?" localSheetId="42">[1]SHYBH!#REF!</definedName>
    <definedName name="XDO_?EQUSECC_MARKET_VALUE_TOT?28?">MULTIP!#REF!</definedName>
    <definedName name="XDO_?EQUSECC_MARKET_VALUE_TOT?29?">SESCAP1!$F$72</definedName>
    <definedName name="XDO_?EQUSECC_MARKET_VALUE_TOT?3?">MICAP11!$F$71</definedName>
    <definedName name="XDO_?EQUSECC_MARKET_VALUE_TOT?30?" localSheetId="42">[1]SHYBK!#REF!</definedName>
    <definedName name="XDO_?EQUSECC_MARKET_VALUE_TOT?30?">SESCAP1!#REF!</definedName>
    <definedName name="XDO_?EQUSECC_MARKET_VALUE_TOT?31?">SESCAP2!$F$74</definedName>
    <definedName name="XDO_?EQUSECC_MARKET_VALUE_TOT?32?" localSheetId="42">[1]SHYBO!#REF!</definedName>
    <definedName name="XDO_?EQUSECC_MARKET_VALUE_TOT?32?">SESCAP2!#REF!</definedName>
    <definedName name="XDO_?EQUSECC_MARKET_VALUE_TOT?33?">SESCAP3!$F$75</definedName>
    <definedName name="XDO_?EQUSECC_MARKET_VALUE_TOT?34?" localSheetId="42">[1]SHYBP!#REF!</definedName>
    <definedName name="XDO_?EQUSECC_MARKET_VALUE_TOT?34?">SESCAP3!#REF!</definedName>
    <definedName name="XDO_?EQUSECC_MARKET_VALUE_TOT?35?">SESCAP4!$F$67</definedName>
    <definedName name="XDO_?EQUSECC_MARKET_VALUE_TOT?36?" localSheetId="42">[1]SHYBU!#REF!</definedName>
    <definedName name="XDO_?EQUSECC_MARKET_VALUE_TOT?36?">SESCAP4!#REF!</definedName>
    <definedName name="XDO_?EQUSECC_MARKET_VALUE_TOT?37?">SESCAP5!$F$65</definedName>
    <definedName name="XDO_?EQUSECC_MARKET_VALUE_TOT?38?" localSheetId="42">'[1]SLIQ+'!#REF!</definedName>
    <definedName name="XDO_?EQUSECC_MARKET_VALUE_TOT?38?">SESCAP5!#REF!</definedName>
    <definedName name="XDO_?EQUSECC_MARKET_VALUE_TOT?39?">SESCAP6!$F$57</definedName>
    <definedName name="XDO_?EQUSECC_MARKET_VALUE_TOT?4?" localSheetId="42">[1]DEBTST!#REF!</definedName>
    <definedName name="XDO_?EQUSECC_MARKET_VALUE_TOT?4?">MICAP11!#REF!</definedName>
    <definedName name="XDO_?EQUSECC_MARKET_VALUE_TOT?40?" localSheetId="42">[1]SMMF!#REF!</definedName>
    <definedName name="XDO_?EQUSECC_MARKET_VALUE_TOT?40?">SESCAP6!#REF!</definedName>
    <definedName name="XDO_?EQUSECC_MARKET_VALUE_TOT?41?">SESCAP7!$F$35</definedName>
    <definedName name="XDO_?EQUSECC_MARKET_VALUE_TOT?42?" localSheetId="42">[1]SMON!#REF!</definedName>
    <definedName name="XDO_?EQUSECC_MARKET_VALUE_TOT?42?">SESCAP7!#REF!</definedName>
    <definedName name="XDO_?EQUSECC_MARKET_VALUE_TOT?43?" localSheetId="42">SUNBAL!$F$56</definedName>
    <definedName name="XDO_?EQUSECC_MARKET_VALUE_TOT?43?">SFOCUS!$F$43</definedName>
    <definedName name="XDO_?EQUSECC_MARKET_VALUE_TOT?44?" localSheetId="42">SUNBAL!#REF!</definedName>
    <definedName name="XDO_?EQUSECC_MARKET_VALUE_TOT?44?">SFOCUS!#REF!</definedName>
    <definedName name="XDO_?EQUSECC_MARKET_VALUE_TOT?45?">SLTADV3!$F$65</definedName>
    <definedName name="XDO_?EQUSECC_MARKET_VALUE_TOT?46?" localSheetId="42">[1]SUNBDS!#REF!</definedName>
    <definedName name="XDO_?EQUSECC_MARKET_VALUE_TOT?46?">SLTADV3!#REF!</definedName>
    <definedName name="XDO_?EQUSECC_MARKET_VALUE_TOT?47?">SLTADV4!$F$55</definedName>
    <definedName name="XDO_?EQUSECC_MARKET_VALUE_TOT?48?" localSheetId="42">[1]SUNIP!#REF!</definedName>
    <definedName name="XDO_?EQUSECC_MARKET_VALUE_TOT?48?">SLTADV4!#REF!</definedName>
    <definedName name="XDO_?EQUSECC_MARKET_VALUE_TOT?49?">SLTAX1!$F$63</definedName>
    <definedName name="XDO_?EQUSECC_MARKET_VALUE_TOT?5?">MICAP12!$F$71</definedName>
    <definedName name="XDO_?EQUSECC_MARKET_VALUE_TOT?50?" localSheetId="42">[1]SUNMIA!#REF!</definedName>
    <definedName name="XDO_?EQUSECC_MARKET_VALUE_TOT?50?">SLTAX1!#REF!</definedName>
    <definedName name="XDO_?EQUSECC_MARKET_VALUE_TOT?51?">SLTAX2!$F$65</definedName>
    <definedName name="XDO_?EQUSECC_MARKET_VALUE_TOT?52?">SLTAX2!#REF!</definedName>
    <definedName name="XDO_?EQUSECC_MARKET_VALUE_TOT?53?">SLTAX3!$F$71</definedName>
    <definedName name="XDO_?EQUSECC_MARKET_VALUE_TOT?54?">SLTAX3!#REF!</definedName>
    <definedName name="XDO_?EQUSECC_MARKET_VALUE_TOT?55?">SLTAX4!$F$73</definedName>
    <definedName name="XDO_?EQUSECC_MARKET_VALUE_TOT?56?">SLTAX4!#REF!</definedName>
    <definedName name="XDO_?EQUSECC_MARKET_VALUE_TOT?57?">SLTAX5!$F$74</definedName>
    <definedName name="XDO_?EQUSECC_MARKET_VALUE_TOT?58?">SLTAX5!#REF!</definedName>
    <definedName name="XDO_?EQUSECC_MARKET_VALUE_TOT?59?">SLTAX6!$F$72</definedName>
    <definedName name="XDO_?EQUSECC_MARKET_VALUE_TOT?6?" localSheetId="42">[1]SFRLTP!#REF!</definedName>
    <definedName name="XDO_?EQUSECC_MARKET_VALUE_TOT?6?">MICAP12!#REF!</definedName>
    <definedName name="XDO_?EQUSECC_MARKET_VALUE_TOT?60?">SLTAX6!#REF!</definedName>
    <definedName name="XDO_?EQUSECC_MARKET_VALUE_TOT?61?">SMALL3!$F$59</definedName>
    <definedName name="XDO_?EQUSECC_MARKET_VALUE_TOT?62?">SMALL3!#REF!</definedName>
    <definedName name="XDO_?EQUSECC_MARKET_VALUE_TOT?63?">SMALL4!$F$60</definedName>
    <definedName name="XDO_?EQUSECC_MARKET_VALUE_TOT?64?">SMALL4!#REF!</definedName>
    <definedName name="XDO_?EQUSECC_MARKET_VALUE_TOT?65?">SMALL5!$F$59</definedName>
    <definedName name="XDO_?EQUSECC_MARKET_VALUE_TOT?66?">SMALL5!#REF!</definedName>
    <definedName name="XDO_?EQUSECC_MARKET_VALUE_TOT?67?">SMALL6!$F$58</definedName>
    <definedName name="XDO_?EQUSECC_MARKET_VALUE_TOT?68?">SMALL6!#REF!</definedName>
    <definedName name="XDO_?EQUSECC_MARKET_VALUE_TOT?69?">SMILE!$F$64</definedName>
    <definedName name="XDO_?EQUSECC_MARKET_VALUE_TOT?7?">MICAP14!$F$75</definedName>
    <definedName name="XDO_?EQUSECC_MARKET_VALUE_TOT?70?">SRURAL!$F$74</definedName>
    <definedName name="XDO_?EQUSECC_MARKET_VALUE_TOT?71?">SRURAL!#REF!</definedName>
    <definedName name="XDO_?EQUSECC_MARKET_VALUE_TOT?72?">SSFUND!$F$48</definedName>
    <definedName name="XDO_?EQUSECC_MARKET_VALUE_TOT?73?">SSFUND!#REF!</definedName>
    <definedName name="XDO_?EQUSECC_MARKET_VALUE_TOT?74?">'SSN100'!$F$113</definedName>
    <definedName name="XDO_?EQUSECC_MARKET_VALUE_TOT?75?">'SSN100'!#REF!</definedName>
    <definedName name="XDO_?EQUSECC_MARKET_VALUE_TOT?76?">STAX!$F$71</definedName>
    <definedName name="XDO_?EQUSECC_MARKET_VALUE_TOT?77?">STAX!#REF!</definedName>
    <definedName name="XDO_?EQUSECC_MARKET_VALUE_TOT?78?">#REF!</definedName>
    <definedName name="XDO_?EQUSECC_MARKET_VALUE_TOT?79?">#REF!</definedName>
    <definedName name="XDO_?EQUSECC_MARKET_VALUE_TOT?8?" localSheetId="42">[1]SFRSTP!#REF!</definedName>
    <definedName name="XDO_?EQUSECC_MARKET_VALUE_TOT?8?">MICAP14!#REF!</definedName>
    <definedName name="XDO_?EQUSECC_MARKET_VALUE_TOT?80?">#REF!</definedName>
    <definedName name="XDO_?EQUSECC_MARKET_VALUE_TOT?81?">#REF!</definedName>
    <definedName name="XDO_?EQUSECC_MARKET_VALUE_TOT?82?">STOP6!$F$46</definedName>
    <definedName name="XDO_?EQUSECC_MARKET_VALUE_TOT?83?">STOP6!#REF!</definedName>
    <definedName name="XDO_?EQUSECC_MARKET_VALUE_TOT?84?">STOP7!$F$46</definedName>
    <definedName name="XDO_?EQUSECC_MARKET_VALUE_TOT?85?">STOP7!#REF!</definedName>
    <definedName name="XDO_?EQUSECC_MARKET_VALUE_TOT?86?">SUNESF!$F$48</definedName>
    <definedName name="XDO_?EQUSECC_MARKET_VALUE_TOT?87?">SUNESF!#REF!</definedName>
    <definedName name="XDO_?EQUSECC_MARKET_VALUE_TOT?88?">SUNFOP!$F$32</definedName>
    <definedName name="XDO_?EQUSECC_MARKET_VALUE_TOT?89?">SUNFOP!#REF!</definedName>
    <definedName name="XDO_?EQUSECC_MARKET_VALUE_TOT?9?">MICAP15!$F$74</definedName>
    <definedName name="XDO_?EQUSECC_MARKET_VALUE_TOT?90?">SUNVALF10!$F$56</definedName>
    <definedName name="XDO_?EQUSECC_MARKET_VALUE_TOT?91?">SUNVALF10!#REF!</definedName>
    <definedName name="XDO_?EQUSECC_MARKET_VALUE_TOT?92?">SUNVALF2!$F$66</definedName>
    <definedName name="XDO_?EQUSECC_MARKET_VALUE_TOT?93?">SUNVALF2!#REF!</definedName>
    <definedName name="XDO_?EQUSECC_MARKET_VALUE_TOT?94?">SUNVALF3!$F$67</definedName>
    <definedName name="XDO_?EQUSECC_MARKET_VALUE_TOT?95?">SUNVALF3!#REF!</definedName>
    <definedName name="XDO_?EQUSECC_MARKET_VALUE_TOT?96?">SUNVALF7!$F$46</definedName>
    <definedName name="XDO_?EQUSECC_MARKET_VALUE_TOT?97?">SUNVALF7!#REF!</definedName>
    <definedName name="XDO_?EQUSECC_MARKET_VALUE_TOT?98?">SUNVALF8!$F$52</definedName>
    <definedName name="XDO_?EQUSECC_MARKET_VALUE_TOT?99?">SUNVALF8!#REF!</definedName>
    <definedName name="XDO_?EQUSECC_NAME?">CAPEXG!$C$15:$C$55</definedName>
    <definedName name="XDO_?EQUSECC_NAME?1?">SMILE!$C$15:$C$63</definedName>
    <definedName name="XDO_?EQUSECC_PER_NET_ASSETS?">CAPEXG!$G$15:$G$55</definedName>
    <definedName name="XDO_?EQUSECC_PER_NET_ASSETS?1?">SMILE!$G$15:$G$63</definedName>
    <definedName name="XDO_?EQUSECC_PER_NET_ASSETS_TOT?" localSheetId="42">[1]CP5SR7!#REF!</definedName>
    <definedName name="XDO_?EQUSECC_PER_NET_ASSETS_TOT?">CAPEXG!$G$56</definedName>
    <definedName name="XDO_?EQUSECC_PER_NET_ASSETS_TOT?1?">MICAP10!$G$64</definedName>
    <definedName name="XDO_?EQUSECC_PER_NET_ASSETS_TOT?10?" localSheetId="42">[1]SFTPHC!#REF!</definedName>
    <definedName name="XDO_?EQUSECC_PER_NET_ASSETS_TOT?10?">MICAP15!#REF!</definedName>
    <definedName name="XDO_?EQUSECC_PER_NET_ASSETS_TOT?100?">SUNVALF9!$G$55</definedName>
    <definedName name="XDO_?EQUSECC_PER_NET_ASSETS_TOT?101?">SUNVALF9!#REF!</definedName>
    <definedName name="XDO_?EQUSECC_PER_NET_ASSETS_TOT?11?">MICAP16!$G$70</definedName>
    <definedName name="XDO_?EQUSECC_PER_NET_ASSETS_TOT?12?" localSheetId="42">[1]SFTPHI!#REF!</definedName>
    <definedName name="XDO_?EQUSECC_PER_NET_ASSETS_TOT?12?">MICAP16!#REF!</definedName>
    <definedName name="XDO_?EQUSECC_PER_NET_ASSETS_TOT?13?">MICAP17!$G$73</definedName>
    <definedName name="XDO_?EQUSECC_PER_NET_ASSETS_TOT?14?" localSheetId="42">[1]SFTPHM!#REF!</definedName>
    <definedName name="XDO_?EQUSECC_PER_NET_ASSETS_TOT?14?">MICAP17!#REF!</definedName>
    <definedName name="XDO_?EQUSECC_PER_NET_ASSETS_TOT?15?">MICAP4!$G$14</definedName>
    <definedName name="XDO_?EQUSECC_PER_NET_ASSETS_TOT?16?" localSheetId="42">[1]SFTPHS!#REF!</definedName>
    <definedName name="XDO_?EQUSECC_PER_NET_ASSETS_TOT?16?">MICAP4!#REF!</definedName>
    <definedName name="XDO_?EQUSECC_PER_NET_ASSETS_TOT?17?">MICAP8!$G$64</definedName>
    <definedName name="XDO_?EQUSECC_PER_NET_ASSETS_TOT?18?" localSheetId="42">[1]SFTPIC!#REF!</definedName>
    <definedName name="XDO_?EQUSECC_PER_NET_ASSETS_TOT?18?">MICAP8!#REF!</definedName>
    <definedName name="XDO_?EQUSECC_PER_NET_ASSETS_TOT?19?">MICAP9!$G$64</definedName>
    <definedName name="XDO_?EQUSECC_PER_NET_ASSETS_TOT?2?" localSheetId="42">[1]CP5SR8!#REF!</definedName>
    <definedName name="XDO_?EQUSECC_PER_NET_ASSETS_TOT?2?">MICAP10!#REF!</definedName>
    <definedName name="XDO_?EQUSECC_PER_NET_ASSETS_TOT?20?" localSheetId="42">[1]SFTPIE!#REF!</definedName>
    <definedName name="XDO_?EQUSECC_PER_NET_ASSETS_TOT?20?">MICAP9!#REF!</definedName>
    <definedName name="XDO_?EQUSECC_PER_NET_ASSETS_TOT?21?">MIDCAP!$G$73</definedName>
    <definedName name="XDO_?EQUSECC_PER_NET_ASSETS_TOT?22?" localSheetId="42">[1]SFTPIJ!#REF!</definedName>
    <definedName name="XDO_?EQUSECC_PER_NET_ASSETS_TOT?22?">MIDCAP!#REF!</definedName>
    <definedName name="XDO_?EQUSECC_PER_NET_ASSETS_TOT?23?">MULTI1!$G$53</definedName>
    <definedName name="XDO_?EQUSECC_PER_NET_ASSETS_TOT?24?" localSheetId="42">[1]SFTPIK!#REF!</definedName>
    <definedName name="XDO_?EQUSECC_PER_NET_ASSETS_TOT?24?">MULTI1!#REF!</definedName>
    <definedName name="XDO_?EQUSECC_PER_NET_ASSETS_TOT?25?">MULTI2!$G$54</definedName>
    <definedName name="XDO_?EQUSECC_PER_NET_ASSETS_TOT?26?" localSheetId="42">[1]SHYBF!#REF!</definedName>
    <definedName name="XDO_?EQUSECC_PER_NET_ASSETS_TOT?26?">MULTI2!#REF!</definedName>
    <definedName name="XDO_?EQUSECC_PER_NET_ASSETS_TOT?27?">MULTIP!$G$50</definedName>
    <definedName name="XDO_?EQUSECC_PER_NET_ASSETS_TOT?28?" localSheetId="42">[1]SHYBH!#REF!</definedName>
    <definedName name="XDO_?EQUSECC_PER_NET_ASSETS_TOT?28?">MULTIP!#REF!</definedName>
    <definedName name="XDO_?EQUSECC_PER_NET_ASSETS_TOT?29?">SESCAP1!$G$72</definedName>
    <definedName name="XDO_?EQUSECC_PER_NET_ASSETS_TOT?3?">MICAP11!$G$71</definedName>
    <definedName name="XDO_?EQUSECC_PER_NET_ASSETS_TOT?30?" localSheetId="42">[1]SHYBK!#REF!</definedName>
    <definedName name="XDO_?EQUSECC_PER_NET_ASSETS_TOT?30?">SESCAP1!#REF!</definedName>
    <definedName name="XDO_?EQUSECC_PER_NET_ASSETS_TOT?31?">SESCAP2!$G$74</definedName>
    <definedName name="XDO_?EQUSECC_PER_NET_ASSETS_TOT?32?" localSheetId="42">[1]SHYBO!#REF!</definedName>
    <definedName name="XDO_?EQUSECC_PER_NET_ASSETS_TOT?32?">SESCAP2!#REF!</definedName>
    <definedName name="XDO_?EQUSECC_PER_NET_ASSETS_TOT?33?">SESCAP3!$G$75</definedName>
    <definedName name="XDO_?EQUSECC_PER_NET_ASSETS_TOT?34?" localSheetId="42">[1]SHYBP!#REF!</definedName>
    <definedName name="XDO_?EQUSECC_PER_NET_ASSETS_TOT?34?">SESCAP3!#REF!</definedName>
    <definedName name="XDO_?EQUSECC_PER_NET_ASSETS_TOT?35?">SESCAP4!$G$67</definedName>
    <definedName name="XDO_?EQUSECC_PER_NET_ASSETS_TOT?36?" localSheetId="42">[1]SHYBU!#REF!</definedName>
    <definedName name="XDO_?EQUSECC_PER_NET_ASSETS_TOT?36?">SESCAP4!#REF!</definedName>
    <definedName name="XDO_?EQUSECC_PER_NET_ASSETS_TOT?37?">SESCAP5!$G$65</definedName>
    <definedName name="XDO_?EQUSECC_PER_NET_ASSETS_TOT?38?" localSheetId="42">'[1]SLIQ+'!#REF!</definedName>
    <definedName name="XDO_?EQUSECC_PER_NET_ASSETS_TOT?38?">SESCAP5!#REF!</definedName>
    <definedName name="XDO_?EQUSECC_PER_NET_ASSETS_TOT?39?">SESCAP6!$G$57</definedName>
    <definedName name="XDO_?EQUSECC_PER_NET_ASSETS_TOT?4?" localSheetId="42">[1]DEBTST!#REF!</definedName>
    <definedName name="XDO_?EQUSECC_PER_NET_ASSETS_TOT?4?">MICAP11!#REF!</definedName>
    <definedName name="XDO_?EQUSECC_PER_NET_ASSETS_TOT?40?" localSheetId="42">[1]SMMF!#REF!</definedName>
    <definedName name="XDO_?EQUSECC_PER_NET_ASSETS_TOT?40?">SESCAP6!#REF!</definedName>
    <definedName name="XDO_?EQUSECC_PER_NET_ASSETS_TOT?41?">SESCAP7!$G$35</definedName>
    <definedName name="XDO_?EQUSECC_PER_NET_ASSETS_TOT?42?" localSheetId="42">[1]SMON!#REF!</definedName>
    <definedName name="XDO_?EQUSECC_PER_NET_ASSETS_TOT?42?">SESCAP7!#REF!</definedName>
    <definedName name="XDO_?EQUSECC_PER_NET_ASSETS_TOT?43?" localSheetId="42">SUNBAL!$G$56</definedName>
    <definedName name="XDO_?EQUSECC_PER_NET_ASSETS_TOT?43?">SFOCUS!$G$43</definedName>
    <definedName name="XDO_?EQUSECC_PER_NET_ASSETS_TOT?44?" localSheetId="42">SUNBAL!#REF!</definedName>
    <definedName name="XDO_?EQUSECC_PER_NET_ASSETS_TOT?44?">SFOCUS!#REF!</definedName>
    <definedName name="XDO_?EQUSECC_PER_NET_ASSETS_TOT?45?">SLTADV3!$G$65</definedName>
    <definedName name="XDO_?EQUSECC_PER_NET_ASSETS_TOT?46?" localSheetId="42">[1]SUNBDS!#REF!</definedName>
    <definedName name="XDO_?EQUSECC_PER_NET_ASSETS_TOT?46?">SLTADV3!#REF!</definedName>
    <definedName name="XDO_?EQUSECC_PER_NET_ASSETS_TOT?47?">SLTADV4!$G$55</definedName>
    <definedName name="XDO_?EQUSECC_PER_NET_ASSETS_TOT?48?" localSheetId="42">[1]SUNIP!#REF!</definedName>
    <definedName name="XDO_?EQUSECC_PER_NET_ASSETS_TOT?48?">SLTADV4!#REF!</definedName>
    <definedName name="XDO_?EQUSECC_PER_NET_ASSETS_TOT?49?">SLTAX1!$G$63</definedName>
    <definedName name="XDO_?EQUSECC_PER_NET_ASSETS_TOT?5?">MICAP12!$G$71</definedName>
    <definedName name="XDO_?EQUSECC_PER_NET_ASSETS_TOT?50?" localSheetId="42">[1]SUNMIA!#REF!</definedName>
    <definedName name="XDO_?EQUSECC_PER_NET_ASSETS_TOT?50?">SLTAX1!#REF!</definedName>
    <definedName name="XDO_?EQUSECC_PER_NET_ASSETS_TOT?51?">SLTAX2!$G$65</definedName>
    <definedName name="XDO_?EQUSECC_PER_NET_ASSETS_TOT?52?">SLTAX2!#REF!</definedName>
    <definedName name="XDO_?EQUSECC_PER_NET_ASSETS_TOT?53?">SLTAX3!$G$71</definedName>
    <definedName name="XDO_?EQUSECC_PER_NET_ASSETS_TOT?54?">SLTAX3!#REF!</definedName>
    <definedName name="XDO_?EQUSECC_PER_NET_ASSETS_TOT?55?">SLTAX4!$G$73</definedName>
    <definedName name="XDO_?EQUSECC_PER_NET_ASSETS_TOT?56?">SLTAX4!#REF!</definedName>
    <definedName name="XDO_?EQUSECC_PER_NET_ASSETS_TOT?57?">SLTAX5!$G$74</definedName>
    <definedName name="XDO_?EQUSECC_PER_NET_ASSETS_TOT?58?">SLTAX5!#REF!</definedName>
    <definedName name="XDO_?EQUSECC_PER_NET_ASSETS_TOT?59?">SLTAX6!$G$72</definedName>
    <definedName name="XDO_?EQUSECC_PER_NET_ASSETS_TOT?6?" localSheetId="42">[1]SFRLTP!#REF!</definedName>
    <definedName name="XDO_?EQUSECC_PER_NET_ASSETS_TOT?6?">MICAP12!#REF!</definedName>
    <definedName name="XDO_?EQUSECC_PER_NET_ASSETS_TOT?60?">SLTAX6!#REF!</definedName>
    <definedName name="XDO_?EQUSECC_PER_NET_ASSETS_TOT?61?">SMALL3!$G$59</definedName>
    <definedName name="XDO_?EQUSECC_PER_NET_ASSETS_TOT?62?">SMALL3!#REF!</definedName>
    <definedName name="XDO_?EQUSECC_PER_NET_ASSETS_TOT?63?">SMALL4!$G$60</definedName>
    <definedName name="XDO_?EQUSECC_PER_NET_ASSETS_TOT?64?">SMALL4!#REF!</definedName>
    <definedName name="XDO_?EQUSECC_PER_NET_ASSETS_TOT?65?">SMALL5!$G$59</definedName>
    <definedName name="XDO_?EQUSECC_PER_NET_ASSETS_TOT?66?">SMALL5!#REF!</definedName>
    <definedName name="XDO_?EQUSECC_PER_NET_ASSETS_TOT?67?">SMALL6!$G$58</definedName>
    <definedName name="XDO_?EQUSECC_PER_NET_ASSETS_TOT?68?">SMALL6!#REF!</definedName>
    <definedName name="XDO_?EQUSECC_PER_NET_ASSETS_TOT?69?">SMILE!$G$64</definedName>
    <definedName name="XDO_?EQUSECC_PER_NET_ASSETS_TOT?7?">MICAP14!$G$75</definedName>
    <definedName name="XDO_?EQUSECC_PER_NET_ASSETS_TOT?70?">SRURAL!$G$74</definedName>
    <definedName name="XDO_?EQUSECC_PER_NET_ASSETS_TOT?71?">SRURAL!#REF!</definedName>
    <definedName name="XDO_?EQUSECC_PER_NET_ASSETS_TOT?72?">SSFUND!$G$48</definedName>
    <definedName name="XDO_?EQUSECC_PER_NET_ASSETS_TOT?73?">SSFUND!#REF!</definedName>
    <definedName name="XDO_?EQUSECC_PER_NET_ASSETS_TOT?74?">'SSN100'!$G$113</definedName>
    <definedName name="XDO_?EQUSECC_PER_NET_ASSETS_TOT?75?">'SSN100'!#REF!</definedName>
    <definedName name="XDO_?EQUSECC_PER_NET_ASSETS_TOT?76?">STAX!$G$71</definedName>
    <definedName name="XDO_?EQUSECC_PER_NET_ASSETS_TOT?77?">STAX!#REF!</definedName>
    <definedName name="XDO_?EQUSECC_PER_NET_ASSETS_TOT?78?">#REF!</definedName>
    <definedName name="XDO_?EQUSECC_PER_NET_ASSETS_TOT?79?">#REF!</definedName>
    <definedName name="XDO_?EQUSECC_PER_NET_ASSETS_TOT?8?" localSheetId="42">[1]SFRSTP!#REF!</definedName>
    <definedName name="XDO_?EQUSECC_PER_NET_ASSETS_TOT?8?">MICAP14!#REF!</definedName>
    <definedName name="XDO_?EQUSECC_PER_NET_ASSETS_TOT?80?">#REF!</definedName>
    <definedName name="XDO_?EQUSECC_PER_NET_ASSETS_TOT?81?">#REF!</definedName>
    <definedName name="XDO_?EQUSECC_PER_NET_ASSETS_TOT?82?">STOP6!$G$46</definedName>
    <definedName name="XDO_?EQUSECC_PER_NET_ASSETS_TOT?83?">STOP6!#REF!</definedName>
    <definedName name="XDO_?EQUSECC_PER_NET_ASSETS_TOT?84?">STOP7!$G$46</definedName>
    <definedName name="XDO_?EQUSECC_PER_NET_ASSETS_TOT?85?">STOP7!#REF!</definedName>
    <definedName name="XDO_?EQUSECC_PER_NET_ASSETS_TOT?86?">SUNESF!$G$48</definedName>
    <definedName name="XDO_?EQUSECC_PER_NET_ASSETS_TOT?87?">SUNESF!#REF!</definedName>
    <definedName name="XDO_?EQUSECC_PER_NET_ASSETS_TOT?88?">SUNFOP!$G$32</definedName>
    <definedName name="XDO_?EQUSECC_PER_NET_ASSETS_TOT?89?">SUNFOP!#REF!</definedName>
    <definedName name="XDO_?EQUSECC_PER_NET_ASSETS_TOT?9?">MICAP15!$G$74</definedName>
    <definedName name="XDO_?EQUSECC_PER_NET_ASSETS_TOT?90?">SUNVALF10!$G$56</definedName>
    <definedName name="XDO_?EQUSECC_PER_NET_ASSETS_TOT?91?">SUNVALF10!#REF!</definedName>
    <definedName name="XDO_?EQUSECC_PER_NET_ASSETS_TOT?92?">SUNVALF2!$G$66</definedName>
    <definedName name="XDO_?EQUSECC_PER_NET_ASSETS_TOT?93?">SUNVALF2!#REF!</definedName>
    <definedName name="XDO_?EQUSECC_PER_NET_ASSETS_TOT?94?">SUNVALF3!$G$67</definedName>
    <definedName name="XDO_?EQUSECC_PER_NET_ASSETS_TOT?95?">SUNVALF3!#REF!</definedName>
    <definedName name="XDO_?EQUSECC_PER_NET_ASSETS_TOT?96?">SUNVALF7!$G$46</definedName>
    <definedName name="XDO_?EQUSECC_PER_NET_ASSETS_TOT?97?">SUNVALF7!#REF!</definedName>
    <definedName name="XDO_?EQUSECC_PER_NET_ASSETS_TOT?98?">SUNVALF8!$G$52</definedName>
    <definedName name="XDO_?EQUSECC_PER_NET_ASSETS_TOT?99?">SUNVALF8!#REF!</definedName>
    <definedName name="XDO_?EQUSECC_RATING_INDUSTRY?">CAPEXG!$D$15:$D$55</definedName>
    <definedName name="XDO_?EQUSECC_RATING_INDUSTRY?1?">SMILE!$D$15:$D$63</definedName>
    <definedName name="XDO_?EQUSECC_SL_NO?">CAPEXG!$A$15:$A$55</definedName>
    <definedName name="XDO_?EQUSECC_SL_NO?1?">SMILE!$A$15:$A$63</definedName>
    <definedName name="XDO_?EQUSECC_UNITS?">CAPEXG!$E$15:$E$55</definedName>
    <definedName name="XDO_?EQUSECC_UNITS?1?">SMILE!$E$15:$E$63</definedName>
    <definedName name="XDO_?EQUSECD_ISIN_CODE?">CAPEXG!$B$19</definedName>
    <definedName name="XDO_?EQUSECD_MARKET_VALUE?">CAPEXG!$F$19</definedName>
    <definedName name="XDO_?EQUSECD_MARKET_VALUE_TOT?" localSheetId="42">[1]CP5SR7!#REF!</definedName>
    <definedName name="XDO_?EQUSECD_MARKET_VALUE_TOT?">CAPEXG!#REF!</definedName>
    <definedName name="XDO_?EQUSECD_MARKET_VALUE_TOT?1?">MICAP10!$F$67</definedName>
    <definedName name="XDO_?EQUSECD_MARKET_VALUE_TOT?10?" localSheetId="42">[1]SFTPHC!#REF!</definedName>
    <definedName name="XDO_?EQUSECD_MARKET_VALUE_TOT?10?">MICAP15!#REF!</definedName>
    <definedName name="XDO_?EQUSECD_MARKET_VALUE_TOT?100?">SUNVALF8!#REF!</definedName>
    <definedName name="XDO_?EQUSECD_MARKET_VALUE_TOT?101?">SUNVALF9!$F$58</definedName>
    <definedName name="XDO_?EQUSECD_MARKET_VALUE_TOT?102?">SUNVALF9!#REF!</definedName>
    <definedName name="XDO_?EQUSECD_MARKET_VALUE_TOT?11?">MICAP16!$F$73</definedName>
    <definedName name="XDO_?EQUSECD_MARKET_VALUE_TOT?12?" localSheetId="42">[1]SFTPHI!#REF!</definedName>
    <definedName name="XDO_?EQUSECD_MARKET_VALUE_TOT?12?">MICAP16!#REF!</definedName>
    <definedName name="XDO_?EQUSECD_MARKET_VALUE_TOT?13?">MICAP17!$F$76</definedName>
    <definedName name="XDO_?EQUSECD_MARKET_VALUE_TOT?14?" localSheetId="42">[1]SFTPHM!#REF!</definedName>
    <definedName name="XDO_?EQUSECD_MARKET_VALUE_TOT?14?">MICAP17!#REF!</definedName>
    <definedName name="XDO_?EQUSECD_MARKET_VALUE_TOT?15?">MICAP4!$F$17</definedName>
    <definedName name="XDO_?EQUSECD_MARKET_VALUE_TOT?16?" localSheetId="42">[1]SFTPHS!#REF!</definedName>
    <definedName name="XDO_?EQUSECD_MARKET_VALUE_TOT?16?">MICAP4!#REF!</definedName>
    <definedName name="XDO_?EQUSECD_MARKET_VALUE_TOT?17?">MICAP8!$F$67</definedName>
    <definedName name="XDO_?EQUSECD_MARKET_VALUE_TOT?18?" localSheetId="42">[1]SFTPIC!#REF!</definedName>
    <definedName name="XDO_?EQUSECD_MARKET_VALUE_TOT?18?">MICAP8!#REF!</definedName>
    <definedName name="XDO_?EQUSECD_MARKET_VALUE_TOT?19?">MICAP9!$F$67</definedName>
    <definedName name="XDO_?EQUSECD_MARKET_VALUE_TOT?2?" localSheetId="42">[1]CP5SR8!#REF!</definedName>
    <definedName name="XDO_?EQUSECD_MARKET_VALUE_TOT?2?">MICAP10!#REF!</definedName>
    <definedName name="XDO_?EQUSECD_MARKET_VALUE_TOT?20?" localSheetId="42">[1]SFTPIE!#REF!</definedName>
    <definedName name="XDO_?EQUSECD_MARKET_VALUE_TOT?20?">MICAP9!#REF!</definedName>
    <definedName name="XDO_?EQUSECD_MARKET_VALUE_TOT?21?">MIDCAP!$F$76</definedName>
    <definedName name="XDO_?EQUSECD_MARKET_VALUE_TOT?22?" localSheetId="42">[1]SFTPIJ!#REF!</definedName>
    <definedName name="XDO_?EQUSECD_MARKET_VALUE_TOT?22?">MIDCAP!#REF!</definedName>
    <definedName name="XDO_?EQUSECD_MARKET_VALUE_TOT?23?">MULTI1!$F$56</definedName>
    <definedName name="XDO_?EQUSECD_MARKET_VALUE_TOT?24?" localSheetId="42">[1]SFTPIK!#REF!</definedName>
    <definedName name="XDO_?EQUSECD_MARKET_VALUE_TOT?24?">MULTI1!#REF!</definedName>
    <definedName name="XDO_?EQUSECD_MARKET_VALUE_TOT?25?">MULTI2!$F$57</definedName>
    <definedName name="XDO_?EQUSECD_MARKET_VALUE_TOT?26?" localSheetId="42">[1]SHYBF!#REF!</definedName>
    <definedName name="XDO_?EQUSECD_MARKET_VALUE_TOT?26?">MULTI2!#REF!</definedName>
    <definedName name="XDO_?EQUSECD_MARKET_VALUE_TOT?27?">MULTIP!$F$53</definedName>
    <definedName name="XDO_?EQUSECD_MARKET_VALUE_TOT?28?" localSheetId="42">[1]SHYBH!#REF!</definedName>
    <definedName name="XDO_?EQUSECD_MARKET_VALUE_TOT?28?">MULTIP!#REF!</definedName>
    <definedName name="XDO_?EQUSECD_MARKET_VALUE_TOT?29?">SESCAP1!$F$75</definedName>
    <definedName name="XDO_?EQUSECD_MARKET_VALUE_TOT?3?">MICAP11!$F$74</definedName>
    <definedName name="XDO_?EQUSECD_MARKET_VALUE_TOT?30?" localSheetId="42">[1]SHYBK!#REF!</definedName>
    <definedName name="XDO_?EQUSECD_MARKET_VALUE_TOT?30?">SESCAP1!#REF!</definedName>
    <definedName name="XDO_?EQUSECD_MARKET_VALUE_TOT?31?">SESCAP2!$F$77</definedName>
    <definedName name="XDO_?EQUSECD_MARKET_VALUE_TOT?32?" localSheetId="42">[1]SHYBO!#REF!</definedName>
    <definedName name="XDO_?EQUSECD_MARKET_VALUE_TOT?32?">SESCAP2!#REF!</definedName>
    <definedName name="XDO_?EQUSECD_MARKET_VALUE_TOT?33?">SESCAP3!$F$78</definedName>
    <definedName name="XDO_?EQUSECD_MARKET_VALUE_TOT?34?" localSheetId="42">[1]SHYBP!#REF!</definedName>
    <definedName name="XDO_?EQUSECD_MARKET_VALUE_TOT?34?">SESCAP3!#REF!</definedName>
    <definedName name="XDO_?EQUSECD_MARKET_VALUE_TOT?35?">SESCAP4!$F$70</definedName>
    <definedName name="XDO_?EQUSECD_MARKET_VALUE_TOT?36?" localSheetId="42">[1]SHYBU!#REF!</definedName>
    <definedName name="XDO_?EQUSECD_MARKET_VALUE_TOT?36?">SESCAP4!#REF!</definedName>
    <definedName name="XDO_?EQUSECD_MARKET_VALUE_TOT?37?">SESCAP5!$F$68</definedName>
    <definedName name="XDO_?EQUSECD_MARKET_VALUE_TOT?38?" localSheetId="42">'[1]SLIQ+'!#REF!</definedName>
    <definedName name="XDO_?EQUSECD_MARKET_VALUE_TOT?38?">SESCAP5!#REF!</definedName>
    <definedName name="XDO_?EQUSECD_MARKET_VALUE_TOT?39?">SESCAP6!$F$60</definedName>
    <definedName name="XDO_?EQUSECD_MARKET_VALUE_TOT?4?" localSheetId="42">[1]DEBTST!#REF!</definedName>
    <definedName name="XDO_?EQUSECD_MARKET_VALUE_TOT?4?">MICAP11!#REF!</definedName>
    <definedName name="XDO_?EQUSECD_MARKET_VALUE_TOT?40?" localSheetId="42">[1]SMMF!#REF!</definedName>
    <definedName name="XDO_?EQUSECD_MARKET_VALUE_TOT?40?">SESCAP6!#REF!</definedName>
    <definedName name="XDO_?EQUSECD_MARKET_VALUE_TOT?41?">SESCAP7!$F$38</definedName>
    <definedName name="XDO_?EQUSECD_MARKET_VALUE_TOT?42?" localSheetId="42">[1]SMON!#REF!</definedName>
    <definedName name="XDO_?EQUSECD_MARKET_VALUE_TOT?42?">SESCAP7!#REF!</definedName>
    <definedName name="XDO_?EQUSECD_MARKET_VALUE_TOT?43?" localSheetId="42">SUNBAL!$F$59</definedName>
    <definedName name="XDO_?EQUSECD_MARKET_VALUE_TOT?43?">SFOCUS!$F$46</definedName>
    <definedName name="XDO_?EQUSECD_MARKET_VALUE_TOT?44?" localSheetId="42">SUNBAL!#REF!</definedName>
    <definedName name="XDO_?EQUSECD_MARKET_VALUE_TOT?44?">SFOCUS!#REF!</definedName>
    <definedName name="XDO_?EQUSECD_MARKET_VALUE_TOT?45?">SLTADV3!$F$68</definedName>
    <definedName name="XDO_?EQUSECD_MARKET_VALUE_TOT?46?" localSheetId="42">[1]SUNBDS!#REF!</definedName>
    <definedName name="XDO_?EQUSECD_MARKET_VALUE_TOT?46?">SLTADV3!#REF!</definedName>
    <definedName name="XDO_?EQUSECD_MARKET_VALUE_TOT?47?">SLTADV4!$F$58</definedName>
    <definedName name="XDO_?EQUSECD_MARKET_VALUE_TOT?48?" localSheetId="42">[1]SUNIP!#REF!</definedName>
    <definedName name="XDO_?EQUSECD_MARKET_VALUE_TOT?48?">SLTADV4!#REF!</definedName>
    <definedName name="XDO_?EQUSECD_MARKET_VALUE_TOT?49?">SLTAX1!$F$66</definedName>
    <definedName name="XDO_?EQUSECD_MARKET_VALUE_TOT?5?">MICAP12!$F$74</definedName>
    <definedName name="XDO_?EQUSECD_MARKET_VALUE_TOT?50?" localSheetId="42">[1]SUNMIA!#REF!</definedName>
    <definedName name="XDO_?EQUSECD_MARKET_VALUE_TOT?50?">SLTAX1!#REF!</definedName>
    <definedName name="XDO_?EQUSECD_MARKET_VALUE_TOT?51?">SLTAX2!$F$68</definedName>
    <definedName name="XDO_?EQUSECD_MARKET_VALUE_TOT?52?">SLTAX2!#REF!</definedName>
    <definedName name="XDO_?EQUSECD_MARKET_VALUE_TOT?53?">SLTAX3!$F$74</definedName>
    <definedName name="XDO_?EQUSECD_MARKET_VALUE_TOT?54?">SLTAX3!#REF!</definedName>
    <definedName name="XDO_?EQUSECD_MARKET_VALUE_TOT?55?">SLTAX4!$F$76</definedName>
    <definedName name="XDO_?EQUSECD_MARKET_VALUE_TOT?56?">SLTAX4!#REF!</definedName>
    <definedName name="XDO_?EQUSECD_MARKET_VALUE_TOT?57?">SLTAX5!$F$77</definedName>
    <definedName name="XDO_?EQUSECD_MARKET_VALUE_TOT?58?">SLTAX5!#REF!</definedName>
    <definedName name="XDO_?EQUSECD_MARKET_VALUE_TOT?59?">SLTAX6!$F$75</definedName>
    <definedName name="XDO_?EQUSECD_MARKET_VALUE_TOT?6?" localSheetId="42">[1]SFRLTP!#REF!</definedName>
    <definedName name="XDO_?EQUSECD_MARKET_VALUE_TOT?6?">MICAP12!#REF!</definedName>
    <definedName name="XDO_?EQUSECD_MARKET_VALUE_TOT?60?">SLTAX6!#REF!</definedName>
    <definedName name="XDO_?EQUSECD_MARKET_VALUE_TOT?61?">SMALL3!$F$62</definedName>
    <definedName name="XDO_?EQUSECD_MARKET_VALUE_TOT?62?">SMALL3!#REF!</definedName>
    <definedName name="XDO_?EQUSECD_MARKET_VALUE_TOT?63?">SMALL4!$F$63</definedName>
    <definedName name="XDO_?EQUSECD_MARKET_VALUE_TOT?64?">SMALL4!#REF!</definedName>
    <definedName name="XDO_?EQUSECD_MARKET_VALUE_TOT?65?">SMALL5!$F$62</definedName>
    <definedName name="XDO_?EQUSECD_MARKET_VALUE_TOT?66?">SMALL5!#REF!</definedName>
    <definedName name="XDO_?EQUSECD_MARKET_VALUE_TOT?67?">SMALL6!$F$61</definedName>
    <definedName name="XDO_?EQUSECD_MARKET_VALUE_TOT?68?">SMALL6!#REF!</definedName>
    <definedName name="XDO_?EQUSECD_MARKET_VALUE_TOT?69?">SMILE!$F$67</definedName>
    <definedName name="XDO_?EQUSECD_MARKET_VALUE_TOT?7?">MICAP14!$F$78</definedName>
    <definedName name="XDO_?EQUSECD_MARKET_VALUE_TOT?70?">SMILE!#REF!</definedName>
    <definedName name="XDO_?EQUSECD_MARKET_VALUE_TOT?71?">SRURAL!$F$77</definedName>
    <definedName name="XDO_?EQUSECD_MARKET_VALUE_TOT?72?">SRURAL!#REF!</definedName>
    <definedName name="XDO_?EQUSECD_MARKET_VALUE_TOT?73?">SSFUND!$F$51</definedName>
    <definedName name="XDO_?EQUSECD_MARKET_VALUE_TOT?74?">SSFUND!#REF!</definedName>
    <definedName name="XDO_?EQUSECD_MARKET_VALUE_TOT?75?">'SSN100'!$F$116</definedName>
    <definedName name="XDO_?EQUSECD_MARKET_VALUE_TOT?76?">'SSN100'!#REF!</definedName>
    <definedName name="XDO_?EQUSECD_MARKET_VALUE_TOT?77?">STAX!$F$74</definedName>
    <definedName name="XDO_?EQUSECD_MARKET_VALUE_TOT?78?">STAX!#REF!</definedName>
    <definedName name="XDO_?EQUSECD_MARKET_VALUE_TOT?79?">#REF!</definedName>
    <definedName name="XDO_?EQUSECD_MARKET_VALUE_TOT?8?" localSheetId="42">[1]SFRSTP!#REF!</definedName>
    <definedName name="XDO_?EQUSECD_MARKET_VALUE_TOT?8?">MICAP14!#REF!</definedName>
    <definedName name="XDO_?EQUSECD_MARKET_VALUE_TOT?80?">#REF!</definedName>
    <definedName name="XDO_?EQUSECD_MARKET_VALUE_TOT?81?">#REF!</definedName>
    <definedName name="XDO_?EQUSECD_MARKET_VALUE_TOT?82?">#REF!</definedName>
    <definedName name="XDO_?EQUSECD_MARKET_VALUE_TOT?83?">STOP6!$F$49</definedName>
    <definedName name="XDO_?EQUSECD_MARKET_VALUE_TOT?84?">STOP6!#REF!</definedName>
    <definedName name="XDO_?EQUSECD_MARKET_VALUE_TOT?85?">STOP7!$F$49</definedName>
    <definedName name="XDO_?EQUSECD_MARKET_VALUE_TOT?86?">STOP7!#REF!</definedName>
    <definedName name="XDO_?EQUSECD_MARKET_VALUE_TOT?87?">SUNESF!$F$51</definedName>
    <definedName name="XDO_?EQUSECD_MARKET_VALUE_TOT?88?">SUNESF!#REF!</definedName>
    <definedName name="XDO_?EQUSECD_MARKET_VALUE_TOT?89?">SUNFOP!$F$35</definedName>
    <definedName name="XDO_?EQUSECD_MARKET_VALUE_TOT?9?">MICAP15!$F$77</definedName>
    <definedName name="XDO_?EQUSECD_MARKET_VALUE_TOT?90?">SUNFOP!#REF!</definedName>
    <definedName name="XDO_?EQUSECD_MARKET_VALUE_TOT?91?">SUNVALF10!$F$59</definedName>
    <definedName name="XDO_?EQUSECD_MARKET_VALUE_TOT?92?">SUNVALF10!#REF!</definedName>
    <definedName name="XDO_?EQUSECD_MARKET_VALUE_TOT?93?">SUNVALF2!$F$69</definedName>
    <definedName name="XDO_?EQUSECD_MARKET_VALUE_TOT?94?">SUNVALF2!#REF!</definedName>
    <definedName name="XDO_?EQUSECD_MARKET_VALUE_TOT?95?">SUNVALF3!$F$70</definedName>
    <definedName name="XDO_?EQUSECD_MARKET_VALUE_TOT?96?">SUNVALF3!#REF!</definedName>
    <definedName name="XDO_?EQUSECD_MARKET_VALUE_TOT?97?">SUNVALF7!$F$49</definedName>
    <definedName name="XDO_?EQUSECD_MARKET_VALUE_TOT?98?">SUNVALF7!#REF!</definedName>
    <definedName name="XDO_?EQUSECD_MARKET_VALUE_TOT?99?">SUNVALF8!$F$55</definedName>
    <definedName name="XDO_?EQUSECD_NAME?">CAPEXG!$C$19</definedName>
    <definedName name="XDO_?EQUSECD_PER_NET_ASSETS?">CAPEXG!$G$19</definedName>
    <definedName name="XDO_?EQUSECD_PER_NET_ASSETS_TOT?" localSheetId="42">[1]CP5SR7!#REF!</definedName>
    <definedName name="XDO_?EQUSECD_PER_NET_ASSETS_TOT?">CAPEXG!#REF!</definedName>
    <definedName name="XDO_?EQUSECD_PER_NET_ASSETS_TOT?1?">MICAP10!$G$67</definedName>
    <definedName name="XDO_?EQUSECD_PER_NET_ASSETS_TOT?10?" localSheetId="42">[1]SFTPHC!#REF!</definedName>
    <definedName name="XDO_?EQUSECD_PER_NET_ASSETS_TOT?10?">MICAP15!#REF!</definedName>
    <definedName name="XDO_?EQUSECD_PER_NET_ASSETS_TOT?100?">SUNVALF8!#REF!</definedName>
    <definedName name="XDO_?EQUSECD_PER_NET_ASSETS_TOT?101?">SUNVALF9!$G$58</definedName>
    <definedName name="XDO_?EQUSECD_PER_NET_ASSETS_TOT?102?">SUNVALF9!#REF!</definedName>
    <definedName name="XDO_?EQUSECD_PER_NET_ASSETS_TOT?11?">MICAP16!$G$73</definedName>
    <definedName name="XDO_?EQUSECD_PER_NET_ASSETS_TOT?12?" localSheetId="42">[1]SFTPHI!#REF!</definedName>
    <definedName name="XDO_?EQUSECD_PER_NET_ASSETS_TOT?12?">MICAP16!#REF!</definedName>
    <definedName name="XDO_?EQUSECD_PER_NET_ASSETS_TOT?13?">MICAP17!$G$76</definedName>
    <definedName name="XDO_?EQUSECD_PER_NET_ASSETS_TOT?14?" localSheetId="42">[1]SFTPHM!#REF!</definedName>
    <definedName name="XDO_?EQUSECD_PER_NET_ASSETS_TOT?14?">MICAP17!#REF!</definedName>
    <definedName name="XDO_?EQUSECD_PER_NET_ASSETS_TOT?15?">MICAP4!$G$17</definedName>
    <definedName name="XDO_?EQUSECD_PER_NET_ASSETS_TOT?16?" localSheetId="42">[1]SFTPHS!#REF!</definedName>
    <definedName name="XDO_?EQUSECD_PER_NET_ASSETS_TOT?16?">MICAP4!#REF!</definedName>
    <definedName name="XDO_?EQUSECD_PER_NET_ASSETS_TOT?17?">MICAP8!$G$67</definedName>
    <definedName name="XDO_?EQUSECD_PER_NET_ASSETS_TOT?18?" localSheetId="42">[1]SFTPIC!#REF!</definedName>
    <definedName name="XDO_?EQUSECD_PER_NET_ASSETS_TOT?18?">MICAP8!#REF!</definedName>
    <definedName name="XDO_?EQUSECD_PER_NET_ASSETS_TOT?19?">MICAP9!$G$67</definedName>
    <definedName name="XDO_?EQUSECD_PER_NET_ASSETS_TOT?2?" localSheetId="42">[1]CP5SR8!#REF!</definedName>
    <definedName name="XDO_?EQUSECD_PER_NET_ASSETS_TOT?2?">MICAP10!#REF!</definedName>
    <definedName name="XDO_?EQUSECD_PER_NET_ASSETS_TOT?20?" localSheetId="42">[1]SFTPIE!#REF!</definedName>
    <definedName name="XDO_?EQUSECD_PER_NET_ASSETS_TOT?20?">MICAP9!#REF!</definedName>
    <definedName name="XDO_?EQUSECD_PER_NET_ASSETS_TOT?21?">MIDCAP!$G$76</definedName>
    <definedName name="XDO_?EQUSECD_PER_NET_ASSETS_TOT?22?" localSheetId="42">[1]SFTPIJ!#REF!</definedName>
    <definedName name="XDO_?EQUSECD_PER_NET_ASSETS_TOT?22?">MIDCAP!#REF!</definedName>
    <definedName name="XDO_?EQUSECD_PER_NET_ASSETS_TOT?23?">MULTI1!$G$56</definedName>
    <definedName name="XDO_?EQUSECD_PER_NET_ASSETS_TOT?24?" localSheetId="42">[1]SFTPIK!#REF!</definedName>
    <definedName name="XDO_?EQUSECD_PER_NET_ASSETS_TOT?24?">MULTI1!#REF!</definedName>
    <definedName name="XDO_?EQUSECD_PER_NET_ASSETS_TOT?25?">MULTI2!$G$57</definedName>
    <definedName name="XDO_?EQUSECD_PER_NET_ASSETS_TOT?26?" localSheetId="42">[1]SHYBF!#REF!</definedName>
    <definedName name="XDO_?EQUSECD_PER_NET_ASSETS_TOT?26?">MULTI2!#REF!</definedName>
    <definedName name="XDO_?EQUSECD_PER_NET_ASSETS_TOT?27?">MULTIP!$G$53</definedName>
    <definedName name="XDO_?EQUSECD_PER_NET_ASSETS_TOT?28?" localSheetId="42">[1]SHYBH!#REF!</definedName>
    <definedName name="XDO_?EQUSECD_PER_NET_ASSETS_TOT?28?">MULTIP!#REF!</definedName>
    <definedName name="XDO_?EQUSECD_PER_NET_ASSETS_TOT?29?">SESCAP1!$G$75</definedName>
    <definedName name="XDO_?EQUSECD_PER_NET_ASSETS_TOT?3?">MICAP11!$G$74</definedName>
    <definedName name="XDO_?EQUSECD_PER_NET_ASSETS_TOT?30?" localSheetId="42">[1]SHYBK!#REF!</definedName>
    <definedName name="XDO_?EQUSECD_PER_NET_ASSETS_TOT?30?">SESCAP1!#REF!</definedName>
    <definedName name="XDO_?EQUSECD_PER_NET_ASSETS_TOT?31?">SESCAP2!$G$77</definedName>
    <definedName name="XDO_?EQUSECD_PER_NET_ASSETS_TOT?32?" localSheetId="42">[1]SHYBO!#REF!</definedName>
    <definedName name="XDO_?EQUSECD_PER_NET_ASSETS_TOT?32?">SESCAP2!#REF!</definedName>
    <definedName name="XDO_?EQUSECD_PER_NET_ASSETS_TOT?33?">SESCAP3!$G$78</definedName>
    <definedName name="XDO_?EQUSECD_PER_NET_ASSETS_TOT?34?" localSheetId="42">[1]SHYBP!#REF!</definedName>
    <definedName name="XDO_?EQUSECD_PER_NET_ASSETS_TOT?34?">SESCAP3!#REF!</definedName>
    <definedName name="XDO_?EQUSECD_PER_NET_ASSETS_TOT?35?">SESCAP4!$G$70</definedName>
    <definedName name="XDO_?EQUSECD_PER_NET_ASSETS_TOT?36?" localSheetId="42">[1]SHYBU!#REF!</definedName>
    <definedName name="XDO_?EQUSECD_PER_NET_ASSETS_TOT?36?">SESCAP4!#REF!</definedName>
    <definedName name="XDO_?EQUSECD_PER_NET_ASSETS_TOT?37?">SESCAP5!$G$68</definedName>
    <definedName name="XDO_?EQUSECD_PER_NET_ASSETS_TOT?38?" localSheetId="42">'[1]SLIQ+'!#REF!</definedName>
    <definedName name="XDO_?EQUSECD_PER_NET_ASSETS_TOT?38?">SESCAP5!#REF!</definedName>
    <definedName name="XDO_?EQUSECD_PER_NET_ASSETS_TOT?39?">SESCAP6!$G$60</definedName>
    <definedName name="XDO_?EQUSECD_PER_NET_ASSETS_TOT?4?" localSheetId="42">[1]DEBTST!#REF!</definedName>
    <definedName name="XDO_?EQUSECD_PER_NET_ASSETS_TOT?4?">MICAP11!#REF!</definedName>
    <definedName name="XDO_?EQUSECD_PER_NET_ASSETS_TOT?40?" localSheetId="42">[1]SMMF!#REF!</definedName>
    <definedName name="XDO_?EQUSECD_PER_NET_ASSETS_TOT?40?">SESCAP6!#REF!</definedName>
    <definedName name="XDO_?EQUSECD_PER_NET_ASSETS_TOT?41?">SESCAP7!$G$38</definedName>
    <definedName name="XDO_?EQUSECD_PER_NET_ASSETS_TOT?42?" localSheetId="42">[1]SMON!#REF!</definedName>
    <definedName name="XDO_?EQUSECD_PER_NET_ASSETS_TOT?42?">SESCAP7!#REF!</definedName>
    <definedName name="XDO_?EQUSECD_PER_NET_ASSETS_TOT?43?" localSheetId="42">SUNBAL!$G$59</definedName>
    <definedName name="XDO_?EQUSECD_PER_NET_ASSETS_TOT?43?">SFOCUS!$G$46</definedName>
    <definedName name="XDO_?EQUSECD_PER_NET_ASSETS_TOT?44?" localSheetId="42">SUNBAL!#REF!</definedName>
    <definedName name="XDO_?EQUSECD_PER_NET_ASSETS_TOT?44?">SFOCUS!#REF!</definedName>
    <definedName name="XDO_?EQUSECD_PER_NET_ASSETS_TOT?45?">SLTADV3!$G$68</definedName>
    <definedName name="XDO_?EQUSECD_PER_NET_ASSETS_TOT?46?" localSheetId="42">[1]SUNBDS!#REF!</definedName>
    <definedName name="XDO_?EQUSECD_PER_NET_ASSETS_TOT?46?">SLTADV3!#REF!</definedName>
    <definedName name="XDO_?EQUSECD_PER_NET_ASSETS_TOT?47?">SLTADV4!$G$58</definedName>
    <definedName name="XDO_?EQUSECD_PER_NET_ASSETS_TOT?48?" localSheetId="42">[1]SUNIP!#REF!</definedName>
    <definedName name="XDO_?EQUSECD_PER_NET_ASSETS_TOT?48?">SLTADV4!#REF!</definedName>
    <definedName name="XDO_?EQUSECD_PER_NET_ASSETS_TOT?49?">SLTAX1!$G$66</definedName>
    <definedName name="XDO_?EQUSECD_PER_NET_ASSETS_TOT?5?">MICAP12!$G$74</definedName>
    <definedName name="XDO_?EQUSECD_PER_NET_ASSETS_TOT?50?" localSheetId="42">[1]SUNMIA!#REF!</definedName>
    <definedName name="XDO_?EQUSECD_PER_NET_ASSETS_TOT?50?">SLTAX1!#REF!</definedName>
    <definedName name="XDO_?EQUSECD_PER_NET_ASSETS_TOT?51?">SLTAX2!$G$68</definedName>
    <definedName name="XDO_?EQUSECD_PER_NET_ASSETS_TOT?52?">SLTAX2!#REF!</definedName>
    <definedName name="XDO_?EQUSECD_PER_NET_ASSETS_TOT?53?">SLTAX3!$G$74</definedName>
    <definedName name="XDO_?EQUSECD_PER_NET_ASSETS_TOT?54?">SLTAX3!#REF!</definedName>
    <definedName name="XDO_?EQUSECD_PER_NET_ASSETS_TOT?55?">SLTAX4!$G$76</definedName>
    <definedName name="XDO_?EQUSECD_PER_NET_ASSETS_TOT?56?">SLTAX4!#REF!</definedName>
    <definedName name="XDO_?EQUSECD_PER_NET_ASSETS_TOT?57?">SLTAX5!$G$77</definedName>
    <definedName name="XDO_?EQUSECD_PER_NET_ASSETS_TOT?58?">SLTAX5!#REF!</definedName>
    <definedName name="XDO_?EQUSECD_PER_NET_ASSETS_TOT?59?">SLTAX6!$G$75</definedName>
    <definedName name="XDO_?EQUSECD_PER_NET_ASSETS_TOT?6?" localSheetId="42">[1]SFRLTP!#REF!</definedName>
    <definedName name="XDO_?EQUSECD_PER_NET_ASSETS_TOT?6?">MICAP12!#REF!</definedName>
    <definedName name="XDO_?EQUSECD_PER_NET_ASSETS_TOT?60?">SLTAX6!#REF!</definedName>
    <definedName name="XDO_?EQUSECD_PER_NET_ASSETS_TOT?61?">SMALL3!$G$62</definedName>
    <definedName name="XDO_?EQUSECD_PER_NET_ASSETS_TOT?62?">SMALL3!#REF!</definedName>
    <definedName name="XDO_?EQUSECD_PER_NET_ASSETS_TOT?63?">SMALL4!$G$63</definedName>
    <definedName name="XDO_?EQUSECD_PER_NET_ASSETS_TOT?64?">SMALL4!#REF!</definedName>
    <definedName name="XDO_?EQUSECD_PER_NET_ASSETS_TOT?65?">SMALL5!$G$62</definedName>
    <definedName name="XDO_?EQUSECD_PER_NET_ASSETS_TOT?66?">SMALL5!#REF!</definedName>
    <definedName name="XDO_?EQUSECD_PER_NET_ASSETS_TOT?67?">SMALL6!$G$61</definedName>
    <definedName name="XDO_?EQUSECD_PER_NET_ASSETS_TOT?68?">SMALL6!#REF!</definedName>
    <definedName name="XDO_?EQUSECD_PER_NET_ASSETS_TOT?69?">SMILE!$G$67</definedName>
    <definedName name="XDO_?EQUSECD_PER_NET_ASSETS_TOT?7?">MICAP14!$G$78</definedName>
    <definedName name="XDO_?EQUSECD_PER_NET_ASSETS_TOT?70?">SMILE!#REF!</definedName>
    <definedName name="XDO_?EQUSECD_PER_NET_ASSETS_TOT?71?">SRURAL!$G$77</definedName>
    <definedName name="XDO_?EQUSECD_PER_NET_ASSETS_TOT?72?">SRURAL!#REF!</definedName>
    <definedName name="XDO_?EQUSECD_PER_NET_ASSETS_TOT?73?">SSFUND!$G$51</definedName>
    <definedName name="XDO_?EQUSECD_PER_NET_ASSETS_TOT?74?">SSFUND!#REF!</definedName>
    <definedName name="XDO_?EQUSECD_PER_NET_ASSETS_TOT?75?">'SSN100'!$G$116</definedName>
    <definedName name="XDO_?EQUSECD_PER_NET_ASSETS_TOT?76?">'SSN100'!#REF!</definedName>
    <definedName name="XDO_?EQUSECD_PER_NET_ASSETS_TOT?77?">STAX!$G$74</definedName>
    <definedName name="XDO_?EQUSECD_PER_NET_ASSETS_TOT?78?">STAX!#REF!</definedName>
    <definedName name="XDO_?EQUSECD_PER_NET_ASSETS_TOT?79?">#REF!</definedName>
    <definedName name="XDO_?EQUSECD_PER_NET_ASSETS_TOT?8?" localSheetId="42">[1]SFRSTP!#REF!</definedName>
    <definedName name="XDO_?EQUSECD_PER_NET_ASSETS_TOT?8?">MICAP14!#REF!</definedName>
    <definedName name="XDO_?EQUSECD_PER_NET_ASSETS_TOT?80?">#REF!</definedName>
    <definedName name="XDO_?EQUSECD_PER_NET_ASSETS_TOT?81?">#REF!</definedName>
    <definedName name="XDO_?EQUSECD_PER_NET_ASSETS_TOT?82?">#REF!</definedName>
    <definedName name="XDO_?EQUSECD_PER_NET_ASSETS_TOT?83?">STOP6!$G$49</definedName>
    <definedName name="XDO_?EQUSECD_PER_NET_ASSETS_TOT?84?">STOP6!#REF!</definedName>
    <definedName name="XDO_?EQUSECD_PER_NET_ASSETS_TOT?85?">STOP7!$G$49</definedName>
    <definedName name="XDO_?EQUSECD_PER_NET_ASSETS_TOT?86?">STOP7!#REF!</definedName>
    <definedName name="XDO_?EQUSECD_PER_NET_ASSETS_TOT?87?">SUNESF!$G$51</definedName>
    <definedName name="XDO_?EQUSECD_PER_NET_ASSETS_TOT?88?">SUNESF!#REF!</definedName>
    <definedName name="XDO_?EQUSECD_PER_NET_ASSETS_TOT?89?">SUNFOP!$G$35</definedName>
    <definedName name="XDO_?EQUSECD_PER_NET_ASSETS_TOT?9?">MICAP15!$G$77</definedName>
    <definedName name="XDO_?EQUSECD_PER_NET_ASSETS_TOT?90?">SUNFOP!#REF!</definedName>
    <definedName name="XDO_?EQUSECD_PER_NET_ASSETS_TOT?91?">SUNVALF10!$G$59</definedName>
    <definedName name="XDO_?EQUSECD_PER_NET_ASSETS_TOT?92?">SUNVALF10!#REF!</definedName>
    <definedName name="XDO_?EQUSECD_PER_NET_ASSETS_TOT?93?">SUNVALF2!$G$69</definedName>
    <definedName name="XDO_?EQUSECD_PER_NET_ASSETS_TOT?94?">SUNVALF2!#REF!</definedName>
    <definedName name="XDO_?EQUSECD_PER_NET_ASSETS_TOT?95?">SUNVALF3!$G$70</definedName>
    <definedName name="XDO_?EQUSECD_PER_NET_ASSETS_TOT?96?">SUNVALF3!#REF!</definedName>
    <definedName name="XDO_?EQUSECD_PER_NET_ASSETS_TOT?97?">SUNVALF7!$G$49</definedName>
    <definedName name="XDO_?EQUSECD_PER_NET_ASSETS_TOT?98?">SUNVALF7!#REF!</definedName>
    <definedName name="XDO_?EQUSECD_PER_NET_ASSETS_TOT?99?">SUNVALF8!$G$55</definedName>
    <definedName name="XDO_?EQUSECD_RATING_INDUSTRY?">CAPEXG!$D$19</definedName>
    <definedName name="XDO_?EQUSECD_SL_NO?">CAPEXG!$A$19</definedName>
    <definedName name="XDO_?EQUSECD_UNITS?">CAPEXG!$E$19</definedName>
    <definedName name="XDO_?EQUSECE_ISIN_CODE?">CAPEXG!$B$23</definedName>
    <definedName name="XDO_?EQUSECE_MARKET_VALUE?">CAPEXG!$F$23</definedName>
    <definedName name="XDO_?EQUSECE_MARKET_VALUE_TOT?" localSheetId="42">[1]CP5SR7!#REF!</definedName>
    <definedName name="XDO_?EQUSECE_MARKET_VALUE_TOT?">CAPEXG!#REF!</definedName>
    <definedName name="XDO_?EQUSECE_MARKET_VALUE_TOT?1?">MICAP10!$F$70</definedName>
    <definedName name="XDO_?EQUSECE_MARKET_VALUE_TOT?10?" localSheetId="42">[1]SFTPHC!#REF!</definedName>
    <definedName name="XDO_?EQUSECE_MARKET_VALUE_TOT?10?">MICAP15!#REF!</definedName>
    <definedName name="XDO_?EQUSECE_MARKET_VALUE_TOT?100?">SUNVALF8!#REF!</definedName>
    <definedName name="XDO_?EQUSECE_MARKET_VALUE_TOT?101?">SUNVALF9!$F$61</definedName>
    <definedName name="XDO_?EQUSECE_MARKET_VALUE_TOT?102?">SUNVALF9!$F$62:$F$65</definedName>
    <definedName name="XDO_?EQUSECE_MARKET_VALUE_TOT?11?">MICAP16!$F$76</definedName>
    <definedName name="XDO_?EQUSECE_MARKET_VALUE_TOT?12?" localSheetId="42">[1]SFTPHI!#REF!</definedName>
    <definedName name="XDO_?EQUSECE_MARKET_VALUE_TOT?12?">MICAP16!#REF!</definedName>
    <definedName name="XDO_?EQUSECE_MARKET_VALUE_TOT?13?">MICAP17!$F$79</definedName>
    <definedName name="XDO_?EQUSECE_MARKET_VALUE_TOT?14?" localSheetId="42">[1]SFTPHM!#REF!</definedName>
    <definedName name="XDO_?EQUSECE_MARKET_VALUE_TOT?14?">MICAP17!#REF!</definedName>
    <definedName name="XDO_?EQUSECE_MARKET_VALUE_TOT?15?">MICAP4!$F$20</definedName>
    <definedName name="XDO_?EQUSECE_MARKET_VALUE_TOT?16?" localSheetId="42">[1]SFTPHS!#REF!</definedName>
    <definedName name="XDO_?EQUSECE_MARKET_VALUE_TOT?16?">MICAP4!#REF!</definedName>
    <definedName name="XDO_?EQUSECE_MARKET_VALUE_TOT?17?">MICAP8!$F$70</definedName>
    <definedName name="XDO_?EQUSECE_MARKET_VALUE_TOT?18?" localSheetId="42">[1]SFTPIC!#REF!</definedName>
    <definedName name="XDO_?EQUSECE_MARKET_VALUE_TOT?18?">MICAP8!#REF!</definedName>
    <definedName name="XDO_?EQUSECE_MARKET_VALUE_TOT?19?">MICAP9!$F$70</definedName>
    <definedName name="XDO_?EQUSECE_MARKET_VALUE_TOT?2?" localSheetId="42">[1]CP5SR8!#REF!</definedName>
    <definedName name="XDO_?EQUSECE_MARKET_VALUE_TOT?2?">MICAP10!#REF!</definedName>
    <definedName name="XDO_?EQUSECE_MARKET_VALUE_TOT?20?" localSheetId="42">[1]SFTPIE!#REF!</definedName>
    <definedName name="XDO_?EQUSECE_MARKET_VALUE_TOT?20?">MICAP9!#REF!</definedName>
    <definedName name="XDO_?EQUSECE_MARKET_VALUE_TOT?21?">MIDCAP!$F$79</definedName>
    <definedName name="XDO_?EQUSECE_MARKET_VALUE_TOT?22?" localSheetId="42">[1]SFTPIJ!#REF!</definedName>
    <definedName name="XDO_?EQUSECE_MARKET_VALUE_TOT?22?">MIDCAP!#REF!</definedName>
    <definedName name="XDO_?EQUSECE_MARKET_VALUE_TOT?23?">MULTI1!$F$59</definedName>
    <definedName name="XDO_?EQUSECE_MARKET_VALUE_TOT?24?" localSheetId="42">[1]SFTPIK!#REF!</definedName>
    <definedName name="XDO_?EQUSECE_MARKET_VALUE_TOT?24?">MULTI1!#REF!</definedName>
    <definedName name="XDO_?EQUSECE_MARKET_VALUE_TOT?25?">MULTI2!$F$60</definedName>
    <definedName name="XDO_?EQUSECE_MARKET_VALUE_TOT?26?" localSheetId="42">[1]SHYBF!#REF!</definedName>
    <definedName name="XDO_?EQUSECE_MARKET_VALUE_TOT?26?">MULTI2!#REF!</definedName>
    <definedName name="XDO_?EQUSECE_MARKET_VALUE_TOT?27?">MULTIP!$F$56</definedName>
    <definedName name="XDO_?EQUSECE_MARKET_VALUE_TOT?28?" localSheetId="42">[1]SHYBH!#REF!</definedName>
    <definedName name="XDO_?EQUSECE_MARKET_VALUE_TOT?28?">MULTIP!#REF!</definedName>
    <definedName name="XDO_?EQUSECE_MARKET_VALUE_TOT?29?">SESCAP1!$F$78</definedName>
    <definedName name="XDO_?EQUSECE_MARKET_VALUE_TOT?3?">MICAP11!$F$77</definedName>
    <definedName name="XDO_?EQUSECE_MARKET_VALUE_TOT?30?" localSheetId="42">[1]SHYBK!#REF!</definedName>
    <definedName name="XDO_?EQUSECE_MARKET_VALUE_TOT?30?">SESCAP1!#REF!</definedName>
    <definedName name="XDO_?EQUSECE_MARKET_VALUE_TOT?31?">SESCAP2!$F$80</definedName>
    <definedName name="XDO_?EQUSECE_MARKET_VALUE_TOT?32?" localSheetId="42">[1]SHYBO!#REF!</definedName>
    <definedName name="XDO_?EQUSECE_MARKET_VALUE_TOT?32?">SESCAP2!#REF!</definedName>
    <definedName name="XDO_?EQUSECE_MARKET_VALUE_TOT?33?">SESCAP3!$F$81</definedName>
    <definedName name="XDO_?EQUSECE_MARKET_VALUE_TOT?34?" localSheetId="42">[1]SHYBP!#REF!</definedName>
    <definedName name="XDO_?EQUSECE_MARKET_VALUE_TOT?34?">SESCAP3!#REF!</definedName>
    <definedName name="XDO_?EQUSECE_MARKET_VALUE_TOT?35?">SESCAP4!$F$73</definedName>
    <definedName name="XDO_?EQUSECE_MARKET_VALUE_TOT?36?" localSheetId="42">[1]SHYBU!#REF!</definedName>
    <definedName name="XDO_?EQUSECE_MARKET_VALUE_TOT?36?">SESCAP4!#REF!</definedName>
    <definedName name="XDO_?EQUSECE_MARKET_VALUE_TOT?37?">SESCAP5!$F$71</definedName>
    <definedName name="XDO_?EQUSECE_MARKET_VALUE_TOT?38?" localSheetId="42">'[1]SLIQ+'!#REF!</definedName>
    <definedName name="XDO_?EQUSECE_MARKET_VALUE_TOT?38?">SESCAP5!#REF!</definedName>
    <definedName name="XDO_?EQUSECE_MARKET_VALUE_TOT?39?">SESCAP6!$F$63</definedName>
    <definedName name="XDO_?EQUSECE_MARKET_VALUE_TOT?4?" localSheetId="42">[1]DEBTST!#REF!</definedName>
    <definedName name="XDO_?EQUSECE_MARKET_VALUE_TOT?4?">MICAP11!#REF!</definedName>
    <definedName name="XDO_?EQUSECE_MARKET_VALUE_TOT?40?" localSheetId="42">[1]SMMF!#REF!</definedName>
    <definedName name="XDO_?EQUSECE_MARKET_VALUE_TOT?40?">SESCAP6!#REF!</definedName>
    <definedName name="XDO_?EQUSECE_MARKET_VALUE_TOT?41?">SESCAP7!$F$41</definedName>
    <definedName name="XDO_?EQUSECE_MARKET_VALUE_TOT?42?" localSheetId="42">[1]SMON!#REF!</definedName>
    <definedName name="XDO_?EQUSECE_MARKET_VALUE_TOT?42?">SESCAP7!#REF!</definedName>
    <definedName name="XDO_?EQUSECE_MARKET_VALUE_TOT?43?" localSheetId="42">SUNBAL!$F$62</definedName>
    <definedName name="XDO_?EQUSECE_MARKET_VALUE_TOT?43?">SFOCUS!$F$49</definedName>
    <definedName name="XDO_?EQUSECE_MARKET_VALUE_TOT?44?" localSheetId="42">SUNBAL!#REF!</definedName>
    <definedName name="XDO_?EQUSECE_MARKET_VALUE_TOT?44?">SFOCUS!#REF!</definedName>
    <definedName name="XDO_?EQUSECE_MARKET_VALUE_TOT?45?">SLTADV3!$F$71</definedName>
    <definedName name="XDO_?EQUSECE_MARKET_VALUE_TOT?46?" localSheetId="42">[1]SUNBDS!#REF!</definedName>
    <definedName name="XDO_?EQUSECE_MARKET_VALUE_TOT?46?">SLTADV3!#REF!</definedName>
    <definedName name="XDO_?EQUSECE_MARKET_VALUE_TOT?47?">SLTADV4!$F$61</definedName>
    <definedName name="XDO_?EQUSECE_MARKET_VALUE_TOT?48?" localSheetId="42">[1]SUNIP!#REF!</definedName>
    <definedName name="XDO_?EQUSECE_MARKET_VALUE_TOT?48?">SLTADV4!#REF!</definedName>
    <definedName name="XDO_?EQUSECE_MARKET_VALUE_TOT?49?">SLTAX1!$F$69</definedName>
    <definedName name="XDO_?EQUSECE_MARKET_VALUE_TOT?5?">MICAP12!$F$77</definedName>
    <definedName name="XDO_?EQUSECE_MARKET_VALUE_TOT?50?" localSheetId="42">[1]SUNMIA!#REF!</definedName>
    <definedName name="XDO_?EQUSECE_MARKET_VALUE_TOT?50?">SLTAX1!#REF!</definedName>
    <definedName name="XDO_?EQUSECE_MARKET_VALUE_TOT?51?">SLTAX2!$F$71</definedName>
    <definedName name="XDO_?EQUSECE_MARKET_VALUE_TOT?52?">SLTAX2!#REF!</definedName>
    <definedName name="XDO_?EQUSECE_MARKET_VALUE_TOT?53?">SLTAX3!$F$77</definedName>
    <definedName name="XDO_?EQUSECE_MARKET_VALUE_TOT?54?">SLTAX3!#REF!</definedName>
    <definedName name="XDO_?EQUSECE_MARKET_VALUE_TOT?55?">SLTAX4!$F$79</definedName>
    <definedName name="XDO_?EQUSECE_MARKET_VALUE_TOT?56?">SLTAX4!#REF!</definedName>
    <definedName name="XDO_?EQUSECE_MARKET_VALUE_TOT?57?">SLTAX5!$F$80</definedName>
    <definedName name="XDO_?EQUSECE_MARKET_VALUE_TOT?58?">SLTAX5!#REF!</definedName>
    <definedName name="XDO_?EQUSECE_MARKET_VALUE_TOT?59?">SLTAX6!$F$78</definedName>
    <definedName name="XDO_?EQUSECE_MARKET_VALUE_TOT?6?" localSheetId="42">[1]SFRLTP!#REF!</definedName>
    <definedName name="XDO_?EQUSECE_MARKET_VALUE_TOT?6?">MICAP12!#REF!</definedName>
    <definedName name="XDO_?EQUSECE_MARKET_VALUE_TOT?60?">SLTAX6!#REF!</definedName>
    <definedName name="XDO_?EQUSECE_MARKET_VALUE_TOT?61?">SMALL3!$F$65</definedName>
    <definedName name="XDO_?EQUSECE_MARKET_VALUE_TOT?62?">SMALL3!#REF!</definedName>
    <definedName name="XDO_?EQUSECE_MARKET_VALUE_TOT?63?">SMALL4!$F$66</definedName>
    <definedName name="XDO_?EQUSECE_MARKET_VALUE_TOT?64?">SMALL4!#REF!</definedName>
    <definedName name="XDO_?EQUSECE_MARKET_VALUE_TOT?65?">SMALL5!$F$65</definedName>
    <definedName name="XDO_?EQUSECE_MARKET_VALUE_TOT?66?">SMALL5!#REF!</definedName>
    <definedName name="XDO_?EQUSECE_MARKET_VALUE_TOT?67?">SMALL6!$F$64</definedName>
    <definedName name="XDO_?EQUSECE_MARKET_VALUE_TOT?68?">SMALL6!#REF!</definedName>
    <definedName name="XDO_?EQUSECE_MARKET_VALUE_TOT?69?">SMILE!$F$70</definedName>
    <definedName name="XDO_?EQUSECE_MARKET_VALUE_TOT?7?">MICAP14!$F$81</definedName>
    <definedName name="XDO_?EQUSECE_MARKET_VALUE_TOT?70?">SMILE!#REF!</definedName>
    <definedName name="XDO_?EQUSECE_MARKET_VALUE_TOT?71?">SRURAL!$F$80</definedName>
    <definedName name="XDO_?EQUSECE_MARKET_VALUE_TOT?72?">SRURAL!#REF!</definedName>
    <definedName name="XDO_?EQUSECE_MARKET_VALUE_TOT?73?">SSFUND!$F$54</definedName>
    <definedName name="XDO_?EQUSECE_MARKET_VALUE_TOT?74?">SSFUND!#REF!</definedName>
    <definedName name="XDO_?EQUSECE_MARKET_VALUE_TOT?75?">'SSN100'!$F$119</definedName>
    <definedName name="XDO_?EQUSECE_MARKET_VALUE_TOT?76?">'SSN100'!#REF!</definedName>
    <definedName name="XDO_?EQUSECE_MARKET_VALUE_TOT?77?">STAX!$F$77</definedName>
    <definedName name="XDO_?EQUSECE_MARKET_VALUE_TOT?78?">STAX!#REF!</definedName>
    <definedName name="XDO_?EQUSECE_MARKET_VALUE_TOT?79?">#REF!</definedName>
    <definedName name="XDO_?EQUSECE_MARKET_VALUE_TOT?8?" localSheetId="42">[1]SFRSTP!#REF!</definedName>
    <definedName name="XDO_?EQUSECE_MARKET_VALUE_TOT?8?">MICAP14!#REF!</definedName>
    <definedName name="XDO_?EQUSECE_MARKET_VALUE_TOT?80?">#REF!</definedName>
    <definedName name="XDO_?EQUSECE_MARKET_VALUE_TOT?81?">#REF!</definedName>
    <definedName name="XDO_?EQUSECE_MARKET_VALUE_TOT?82?">#REF!</definedName>
    <definedName name="XDO_?EQUSECE_MARKET_VALUE_TOT?83?">STOP6!$F$52</definedName>
    <definedName name="XDO_?EQUSECE_MARKET_VALUE_TOT?84?">STOP6!#REF!</definedName>
    <definedName name="XDO_?EQUSECE_MARKET_VALUE_TOT?85?">STOP7!$F$52</definedName>
    <definedName name="XDO_?EQUSECE_MARKET_VALUE_TOT?86?">STOP7!#REF!</definedName>
    <definedName name="XDO_?EQUSECE_MARKET_VALUE_TOT?87?">SUNESF!$F$54</definedName>
    <definedName name="XDO_?EQUSECE_MARKET_VALUE_TOT?88?">SUNESF!$F$62:$F$71</definedName>
    <definedName name="XDO_?EQUSECE_MARKET_VALUE_TOT?89?">SUNFOP!$F$38</definedName>
    <definedName name="XDO_?EQUSECE_MARKET_VALUE_TOT?9?">MICAP15!$F$80</definedName>
    <definedName name="XDO_?EQUSECE_MARKET_VALUE_TOT?90?">SUNFOP!#REF!</definedName>
    <definedName name="XDO_?EQUSECE_MARKET_VALUE_TOT?91?">SUNVALF10!$F$62</definedName>
    <definedName name="XDO_?EQUSECE_MARKET_VALUE_TOT?92?">SUNVALF10!$F$62:$F$66</definedName>
    <definedName name="XDO_?EQUSECE_MARKET_VALUE_TOT?93?">SUNVALF2!$F$72</definedName>
    <definedName name="XDO_?EQUSECE_MARKET_VALUE_TOT?94?">SUNVALF2!#REF!</definedName>
    <definedName name="XDO_?EQUSECE_MARKET_VALUE_TOT?95?">SUNVALF3!$F$73</definedName>
    <definedName name="XDO_?EQUSECE_MARKET_VALUE_TOT?96?">SUNVALF3!#REF!</definedName>
    <definedName name="XDO_?EQUSECE_MARKET_VALUE_TOT?97?">SUNVALF7!$F$52</definedName>
    <definedName name="XDO_?EQUSECE_MARKET_VALUE_TOT?98?">SUNVALF7!#REF!</definedName>
    <definedName name="XDO_?EQUSECE_MARKET_VALUE_TOT?99?">SUNVALF8!$F$58</definedName>
    <definedName name="XDO_?EQUSECE_NAME?">CAPEXG!$C$23</definedName>
    <definedName name="XDO_?EQUSECE_PER_NET_ASSETS?">CAPEXG!$G$23</definedName>
    <definedName name="XDO_?EQUSECE_PER_NET_ASSETS_TOT?" localSheetId="42">[1]CP5SR7!#REF!</definedName>
    <definedName name="XDO_?EQUSECE_PER_NET_ASSETS_TOT?">CAPEXG!#REF!</definedName>
    <definedName name="XDO_?EQUSECE_PER_NET_ASSETS_TOT?1?">MICAP10!$G$70</definedName>
    <definedName name="XDO_?EQUSECE_PER_NET_ASSETS_TOT?10?" localSheetId="42">[1]SFTPHC!#REF!</definedName>
    <definedName name="XDO_?EQUSECE_PER_NET_ASSETS_TOT?10?">MICAP15!#REF!</definedName>
    <definedName name="XDO_?EQUSECE_PER_NET_ASSETS_TOT?100?">SUNVALF8!#REF!</definedName>
    <definedName name="XDO_?EQUSECE_PER_NET_ASSETS_TOT?101?">SUNVALF9!$G$61</definedName>
    <definedName name="XDO_?EQUSECE_PER_NET_ASSETS_TOT?102?">SUNVALF9!$G$62:$G$65</definedName>
    <definedName name="XDO_?EQUSECE_PER_NET_ASSETS_TOT?11?">MICAP16!$G$76</definedName>
    <definedName name="XDO_?EQUSECE_PER_NET_ASSETS_TOT?12?" localSheetId="42">[1]SFTPHI!#REF!</definedName>
    <definedName name="XDO_?EQUSECE_PER_NET_ASSETS_TOT?12?">MICAP16!#REF!</definedName>
    <definedName name="XDO_?EQUSECE_PER_NET_ASSETS_TOT?13?">MICAP17!$G$79</definedName>
    <definedName name="XDO_?EQUSECE_PER_NET_ASSETS_TOT?14?" localSheetId="42">[1]SFTPHM!#REF!</definedName>
    <definedName name="XDO_?EQUSECE_PER_NET_ASSETS_TOT?14?">MICAP17!#REF!</definedName>
    <definedName name="XDO_?EQUSECE_PER_NET_ASSETS_TOT?15?">MICAP4!$G$20</definedName>
    <definedName name="XDO_?EQUSECE_PER_NET_ASSETS_TOT?16?" localSheetId="42">[1]SFTPHS!#REF!</definedName>
    <definedName name="XDO_?EQUSECE_PER_NET_ASSETS_TOT?16?">MICAP4!#REF!</definedName>
    <definedName name="XDO_?EQUSECE_PER_NET_ASSETS_TOT?17?">MICAP8!$G$70</definedName>
    <definedName name="XDO_?EQUSECE_PER_NET_ASSETS_TOT?18?" localSheetId="42">[1]SFTPIC!#REF!</definedName>
    <definedName name="XDO_?EQUSECE_PER_NET_ASSETS_TOT?18?">MICAP8!#REF!</definedName>
    <definedName name="XDO_?EQUSECE_PER_NET_ASSETS_TOT?19?">MICAP9!$G$70</definedName>
    <definedName name="XDO_?EQUSECE_PER_NET_ASSETS_TOT?2?" localSheetId="42">[1]CP5SR8!#REF!</definedName>
    <definedName name="XDO_?EQUSECE_PER_NET_ASSETS_TOT?2?">MICAP10!#REF!</definedName>
    <definedName name="XDO_?EQUSECE_PER_NET_ASSETS_TOT?20?" localSheetId="42">[1]SFTPIE!#REF!</definedName>
    <definedName name="XDO_?EQUSECE_PER_NET_ASSETS_TOT?20?">MICAP9!#REF!</definedName>
    <definedName name="XDO_?EQUSECE_PER_NET_ASSETS_TOT?21?">MIDCAP!$G$79</definedName>
    <definedName name="XDO_?EQUSECE_PER_NET_ASSETS_TOT?22?" localSheetId="42">[1]SFTPIJ!#REF!</definedName>
    <definedName name="XDO_?EQUSECE_PER_NET_ASSETS_TOT?22?">MIDCAP!#REF!</definedName>
    <definedName name="XDO_?EQUSECE_PER_NET_ASSETS_TOT?23?">MULTI1!$G$59</definedName>
    <definedName name="XDO_?EQUSECE_PER_NET_ASSETS_TOT?24?" localSheetId="42">[1]SFTPIK!#REF!</definedName>
    <definedName name="XDO_?EQUSECE_PER_NET_ASSETS_TOT?24?">MULTI1!#REF!</definedName>
    <definedName name="XDO_?EQUSECE_PER_NET_ASSETS_TOT?25?">MULTI2!$G$60</definedName>
    <definedName name="XDO_?EQUSECE_PER_NET_ASSETS_TOT?26?" localSheetId="42">[1]SHYBF!#REF!</definedName>
    <definedName name="XDO_?EQUSECE_PER_NET_ASSETS_TOT?26?">MULTI2!#REF!</definedName>
    <definedName name="XDO_?EQUSECE_PER_NET_ASSETS_TOT?27?">MULTIP!$G$56</definedName>
    <definedName name="XDO_?EQUSECE_PER_NET_ASSETS_TOT?28?" localSheetId="42">[1]SHYBH!#REF!</definedName>
    <definedName name="XDO_?EQUSECE_PER_NET_ASSETS_TOT?28?">MULTIP!#REF!</definedName>
    <definedName name="XDO_?EQUSECE_PER_NET_ASSETS_TOT?29?">SESCAP1!$G$78</definedName>
    <definedName name="XDO_?EQUSECE_PER_NET_ASSETS_TOT?3?">MICAP11!$G$77</definedName>
    <definedName name="XDO_?EQUSECE_PER_NET_ASSETS_TOT?30?" localSheetId="42">[1]SHYBK!#REF!</definedName>
    <definedName name="XDO_?EQUSECE_PER_NET_ASSETS_TOT?30?">SESCAP1!#REF!</definedName>
    <definedName name="XDO_?EQUSECE_PER_NET_ASSETS_TOT?31?">SESCAP2!$G$80</definedName>
    <definedName name="XDO_?EQUSECE_PER_NET_ASSETS_TOT?32?" localSheetId="42">[1]SHYBO!#REF!</definedName>
    <definedName name="XDO_?EQUSECE_PER_NET_ASSETS_TOT?32?">SESCAP2!#REF!</definedName>
    <definedName name="XDO_?EQUSECE_PER_NET_ASSETS_TOT?33?">SESCAP3!$G$81</definedName>
    <definedName name="XDO_?EQUSECE_PER_NET_ASSETS_TOT?34?" localSheetId="42">[1]SHYBP!#REF!</definedName>
    <definedName name="XDO_?EQUSECE_PER_NET_ASSETS_TOT?34?">SESCAP3!#REF!</definedName>
    <definedName name="XDO_?EQUSECE_PER_NET_ASSETS_TOT?35?">SESCAP4!$G$73</definedName>
    <definedName name="XDO_?EQUSECE_PER_NET_ASSETS_TOT?36?" localSheetId="42">[1]SHYBU!#REF!</definedName>
    <definedName name="XDO_?EQUSECE_PER_NET_ASSETS_TOT?36?">SESCAP4!#REF!</definedName>
    <definedName name="XDO_?EQUSECE_PER_NET_ASSETS_TOT?37?">SESCAP5!$G$71</definedName>
    <definedName name="XDO_?EQUSECE_PER_NET_ASSETS_TOT?38?" localSheetId="42">'[1]SLIQ+'!#REF!</definedName>
    <definedName name="XDO_?EQUSECE_PER_NET_ASSETS_TOT?38?">SESCAP5!#REF!</definedName>
    <definedName name="XDO_?EQUSECE_PER_NET_ASSETS_TOT?39?">SESCAP6!$G$63</definedName>
    <definedName name="XDO_?EQUSECE_PER_NET_ASSETS_TOT?4?" localSheetId="42">[1]DEBTST!#REF!</definedName>
    <definedName name="XDO_?EQUSECE_PER_NET_ASSETS_TOT?4?">MICAP11!#REF!</definedName>
    <definedName name="XDO_?EQUSECE_PER_NET_ASSETS_TOT?40?" localSheetId="42">[1]SMMF!#REF!</definedName>
    <definedName name="XDO_?EQUSECE_PER_NET_ASSETS_TOT?40?">SESCAP6!#REF!</definedName>
    <definedName name="XDO_?EQUSECE_PER_NET_ASSETS_TOT?41?">SESCAP7!$G$41</definedName>
    <definedName name="XDO_?EQUSECE_PER_NET_ASSETS_TOT?42?" localSheetId="42">[1]SMON!#REF!</definedName>
    <definedName name="XDO_?EQUSECE_PER_NET_ASSETS_TOT?42?">SESCAP7!#REF!</definedName>
    <definedName name="XDO_?EQUSECE_PER_NET_ASSETS_TOT?43?" localSheetId="42">SUNBAL!$G$62</definedName>
    <definedName name="XDO_?EQUSECE_PER_NET_ASSETS_TOT?43?">SFOCUS!$G$49</definedName>
    <definedName name="XDO_?EQUSECE_PER_NET_ASSETS_TOT?44?" localSheetId="42">SUNBAL!#REF!</definedName>
    <definedName name="XDO_?EQUSECE_PER_NET_ASSETS_TOT?44?">SFOCUS!#REF!</definedName>
    <definedName name="XDO_?EQUSECE_PER_NET_ASSETS_TOT?45?">SLTADV3!$G$71</definedName>
    <definedName name="XDO_?EQUSECE_PER_NET_ASSETS_TOT?46?" localSheetId="42">[1]SUNBDS!#REF!</definedName>
    <definedName name="XDO_?EQUSECE_PER_NET_ASSETS_TOT?46?">SLTADV3!#REF!</definedName>
    <definedName name="XDO_?EQUSECE_PER_NET_ASSETS_TOT?47?">SLTADV4!$G$61</definedName>
    <definedName name="XDO_?EQUSECE_PER_NET_ASSETS_TOT?48?" localSheetId="42">[1]SUNIP!#REF!</definedName>
    <definedName name="XDO_?EQUSECE_PER_NET_ASSETS_TOT?48?">SLTADV4!#REF!</definedName>
    <definedName name="XDO_?EQUSECE_PER_NET_ASSETS_TOT?49?">SLTAX1!$G$69</definedName>
    <definedName name="XDO_?EQUSECE_PER_NET_ASSETS_TOT?5?">MICAP12!$G$77</definedName>
    <definedName name="XDO_?EQUSECE_PER_NET_ASSETS_TOT?50?" localSheetId="42">[1]SUNMIA!#REF!</definedName>
    <definedName name="XDO_?EQUSECE_PER_NET_ASSETS_TOT?50?">SLTAX1!#REF!</definedName>
    <definedName name="XDO_?EQUSECE_PER_NET_ASSETS_TOT?51?">SLTAX2!$G$71</definedName>
    <definedName name="XDO_?EQUSECE_PER_NET_ASSETS_TOT?52?">SLTAX2!#REF!</definedName>
    <definedName name="XDO_?EQUSECE_PER_NET_ASSETS_TOT?53?">SLTAX3!$G$77</definedName>
    <definedName name="XDO_?EQUSECE_PER_NET_ASSETS_TOT?54?">SLTAX3!#REF!</definedName>
    <definedName name="XDO_?EQUSECE_PER_NET_ASSETS_TOT?55?">SLTAX4!$G$79</definedName>
    <definedName name="XDO_?EQUSECE_PER_NET_ASSETS_TOT?56?">SLTAX4!#REF!</definedName>
    <definedName name="XDO_?EQUSECE_PER_NET_ASSETS_TOT?57?">SLTAX5!$G$80</definedName>
    <definedName name="XDO_?EQUSECE_PER_NET_ASSETS_TOT?58?">SLTAX5!#REF!</definedName>
    <definedName name="XDO_?EQUSECE_PER_NET_ASSETS_TOT?59?">SLTAX6!$G$78</definedName>
    <definedName name="XDO_?EQUSECE_PER_NET_ASSETS_TOT?6?" localSheetId="42">[1]SFRLTP!#REF!</definedName>
    <definedName name="XDO_?EQUSECE_PER_NET_ASSETS_TOT?6?">MICAP12!#REF!</definedName>
    <definedName name="XDO_?EQUSECE_PER_NET_ASSETS_TOT?60?">SLTAX6!#REF!</definedName>
    <definedName name="XDO_?EQUSECE_PER_NET_ASSETS_TOT?61?">SMALL3!$G$65</definedName>
    <definedName name="XDO_?EQUSECE_PER_NET_ASSETS_TOT?62?">SMALL3!#REF!</definedName>
    <definedName name="XDO_?EQUSECE_PER_NET_ASSETS_TOT?63?">SMALL4!$G$66</definedName>
    <definedName name="XDO_?EQUSECE_PER_NET_ASSETS_TOT?64?">SMALL4!#REF!</definedName>
    <definedName name="XDO_?EQUSECE_PER_NET_ASSETS_TOT?65?">SMALL5!$G$65</definedName>
    <definedName name="XDO_?EQUSECE_PER_NET_ASSETS_TOT?66?">SMALL5!#REF!</definedName>
    <definedName name="XDO_?EQUSECE_PER_NET_ASSETS_TOT?67?">SMALL6!$G$64</definedName>
    <definedName name="XDO_?EQUSECE_PER_NET_ASSETS_TOT?68?">SMALL6!#REF!</definedName>
    <definedName name="XDO_?EQUSECE_PER_NET_ASSETS_TOT?69?">SMILE!$G$70</definedName>
    <definedName name="XDO_?EQUSECE_PER_NET_ASSETS_TOT?7?">MICAP14!$G$81</definedName>
    <definedName name="XDO_?EQUSECE_PER_NET_ASSETS_TOT?70?">SMILE!#REF!</definedName>
    <definedName name="XDO_?EQUSECE_PER_NET_ASSETS_TOT?71?">SRURAL!$G$80</definedName>
    <definedName name="XDO_?EQUSECE_PER_NET_ASSETS_TOT?72?">SRURAL!#REF!</definedName>
    <definedName name="XDO_?EQUSECE_PER_NET_ASSETS_TOT?73?">SSFUND!$G$54</definedName>
    <definedName name="XDO_?EQUSECE_PER_NET_ASSETS_TOT?74?">SSFUND!#REF!</definedName>
    <definedName name="XDO_?EQUSECE_PER_NET_ASSETS_TOT?75?">'SSN100'!$G$119</definedName>
    <definedName name="XDO_?EQUSECE_PER_NET_ASSETS_TOT?76?">'SSN100'!#REF!</definedName>
    <definedName name="XDO_?EQUSECE_PER_NET_ASSETS_TOT?77?">STAX!$G$77</definedName>
    <definedName name="XDO_?EQUSECE_PER_NET_ASSETS_TOT?78?">STAX!#REF!</definedName>
    <definedName name="XDO_?EQUSECE_PER_NET_ASSETS_TOT?79?">#REF!</definedName>
    <definedName name="XDO_?EQUSECE_PER_NET_ASSETS_TOT?8?" localSheetId="42">[1]SFRSTP!#REF!</definedName>
    <definedName name="XDO_?EQUSECE_PER_NET_ASSETS_TOT?8?">MICAP14!#REF!</definedName>
    <definedName name="XDO_?EQUSECE_PER_NET_ASSETS_TOT?80?">#REF!</definedName>
    <definedName name="XDO_?EQUSECE_PER_NET_ASSETS_TOT?81?">#REF!</definedName>
    <definedName name="XDO_?EQUSECE_PER_NET_ASSETS_TOT?82?">#REF!</definedName>
    <definedName name="XDO_?EQUSECE_PER_NET_ASSETS_TOT?83?">STOP6!$G$52</definedName>
    <definedName name="XDO_?EQUSECE_PER_NET_ASSETS_TOT?84?">STOP6!#REF!</definedName>
    <definedName name="XDO_?EQUSECE_PER_NET_ASSETS_TOT?85?">STOP7!$G$52</definedName>
    <definedName name="XDO_?EQUSECE_PER_NET_ASSETS_TOT?86?">STOP7!#REF!</definedName>
    <definedName name="XDO_?EQUSECE_PER_NET_ASSETS_TOT?87?">SUNESF!$G$54</definedName>
    <definedName name="XDO_?EQUSECE_PER_NET_ASSETS_TOT?88?">SUNESF!$G$62:$G$71</definedName>
    <definedName name="XDO_?EQUSECE_PER_NET_ASSETS_TOT?89?">SUNFOP!$G$38</definedName>
    <definedName name="XDO_?EQUSECE_PER_NET_ASSETS_TOT?9?">MICAP15!$G$80</definedName>
    <definedName name="XDO_?EQUSECE_PER_NET_ASSETS_TOT?90?">SUNFOP!#REF!</definedName>
    <definedName name="XDO_?EQUSECE_PER_NET_ASSETS_TOT?91?">SUNVALF10!$G$62</definedName>
    <definedName name="XDO_?EQUSECE_PER_NET_ASSETS_TOT?92?">SUNVALF10!$G$62:$G$66</definedName>
    <definedName name="XDO_?EQUSECE_PER_NET_ASSETS_TOT?93?">SUNVALF2!$G$72</definedName>
    <definedName name="XDO_?EQUSECE_PER_NET_ASSETS_TOT?94?">SUNVALF2!#REF!</definedName>
    <definedName name="XDO_?EQUSECE_PER_NET_ASSETS_TOT?95?">SUNVALF3!$G$73</definedName>
    <definedName name="XDO_?EQUSECE_PER_NET_ASSETS_TOT?96?">SUNVALF3!#REF!</definedName>
    <definedName name="XDO_?EQUSECE_PER_NET_ASSETS_TOT?97?">SUNVALF7!$G$52</definedName>
    <definedName name="XDO_?EQUSECE_PER_NET_ASSETS_TOT?98?">SUNVALF7!#REF!</definedName>
    <definedName name="XDO_?EQUSECE_PER_NET_ASSETS_TOT?99?">SUNVALF8!$G$58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ISIN_CODE?1?">SUNESF!$B$27:$B$71</definedName>
    <definedName name="XDO_?EQUSECF_ISIN_CODE?2?">SUNVALF10!$B$27:$B$66</definedName>
    <definedName name="XDO_?EQUSECF_ISIN_CODE?3?">SUNVALF9!$B$27:$B$65</definedName>
    <definedName name="XDO_?EQUSECF_MARKET_VALUE?">CAPEXG!$F$27</definedName>
    <definedName name="XDO_?EQUSECF_MARKET_VALUE?1?">SUNESF!$F$27:$F$71</definedName>
    <definedName name="XDO_?EQUSECF_MARKET_VALUE?2?">SUNVALF10!$F$27:$F$66</definedName>
    <definedName name="XDO_?EQUSECF_MARKET_VALUE?3?">SUNVALF9!$F$27:$F$65</definedName>
    <definedName name="XDO_?EQUSECF_MARKET_VALUE_TOT?">CAPEXG!#REF!</definedName>
    <definedName name="XDO_?EQUSECF_MARKET_VALUE_TOT?1?">MICAP10!$F$73</definedName>
    <definedName name="XDO_?EQUSECF_MARKET_VALUE_TOT?10?">MICAP15!#REF!</definedName>
    <definedName name="XDO_?EQUSECF_MARKET_VALUE_TOT?11?">MICAP16!$F$79</definedName>
    <definedName name="XDO_?EQUSECF_MARKET_VALUE_TOT?12?">MICAP16!#REF!</definedName>
    <definedName name="XDO_?EQUSECF_MARKET_VALUE_TOT?13?">MICAP17!$F$82</definedName>
    <definedName name="XDO_?EQUSECF_MARKET_VALUE_TOT?14?">MICAP17!#REF!</definedName>
    <definedName name="XDO_?EQUSECF_MARKET_VALUE_TOT?15?">MICAP4!$F$23</definedName>
    <definedName name="XDO_?EQUSECF_MARKET_VALUE_TOT?16?">MICAP4!#REF!</definedName>
    <definedName name="XDO_?EQUSECF_MARKET_VALUE_TOT?17?">MICAP8!$F$73</definedName>
    <definedName name="XDO_?EQUSECF_MARKET_VALUE_TOT?18?">MICAP8!#REF!</definedName>
    <definedName name="XDO_?EQUSECF_MARKET_VALUE_TOT?19?">MICAP9!$F$73</definedName>
    <definedName name="XDO_?EQUSECF_MARKET_VALUE_TOT?2?">MICAP10!#REF!</definedName>
    <definedName name="XDO_?EQUSECF_MARKET_VALUE_TOT?20?">MICAP9!#REF!</definedName>
    <definedName name="XDO_?EQUSECF_MARKET_VALUE_TOT?21?">MIDCAP!$F$82</definedName>
    <definedName name="XDO_?EQUSECF_MARKET_VALUE_TOT?22?">MIDCAP!#REF!</definedName>
    <definedName name="XDO_?EQUSECF_MARKET_VALUE_TOT?23?">MULTI1!$F$62</definedName>
    <definedName name="XDO_?EQUSECF_MARKET_VALUE_TOT?24?">MULTI1!#REF!</definedName>
    <definedName name="XDO_?EQUSECF_MARKET_VALUE_TOT?25?">MULTI2!$F$63</definedName>
    <definedName name="XDO_?EQUSECF_MARKET_VALUE_TOT?26?">MULTI2!#REF!</definedName>
    <definedName name="XDO_?EQUSECF_MARKET_VALUE_TOT?27?">MULTIP!$F$59</definedName>
    <definedName name="XDO_?EQUSECF_MARKET_VALUE_TOT?28?">MULTIP!#REF!</definedName>
    <definedName name="XDO_?EQUSECF_MARKET_VALUE_TOT?29?">SESCAP1!$F$81</definedName>
    <definedName name="XDO_?EQUSECF_MARKET_VALUE_TOT?3?">MICAP11!$F$80</definedName>
    <definedName name="XDO_?EQUSECF_MARKET_VALUE_TOT?30?">SESCAP1!#REF!</definedName>
    <definedName name="XDO_?EQUSECF_MARKET_VALUE_TOT?31?">SESCAP2!$F$83</definedName>
    <definedName name="XDO_?EQUSECF_MARKET_VALUE_TOT?32?">SESCAP2!#REF!</definedName>
    <definedName name="XDO_?EQUSECF_MARKET_VALUE_TOT?33?">SESCAP3!$F$84</definedName>
    <definedName name="XDO_?EQUSECF_MARKET_VALUE_TOT?34?">SESCAP3!#REF!</definedName>
    <definedName name="XDO_?EQUSECF_MARKET_VALUE_TOT?35?">SESCAP4!$F$76</definedName>
    <definedName name="XDO_?EQUSECF_MARKET_VALUE_TOT?36?">SESCAP4!#REF!</definedName>
    <definedName name="XDO_?EQUSECF_MARKET_VALUE_TOT?37?">SESCAP5!$F$74</definedName>
    <definedName name="XDO_?EQUSECF_MARKET_VALUE_TOT?38?">SESCAP5!#REF!</definedName>
    <definedName name="XDO_?EQUSECF_MARKET_VALUE_TOT?39?">SESCAP6!$F$66</definedName>
    <definedName name="XDO_?EQUSECF_MARKET_VALUE_TOT?4?">MICAP11!#REF!</definedName>
    <definedName name="XDO_?EQUSECF_MARKET_VALUE_TOT?40?">SESCAP6!#REF!</definedName>
    <definedName name="XDO_?EQUSECF_MARKET_VALUE_TOT?41?">SESCAP7!$F$44</definedName>
    <definedName name="XDO_?EQUSECF_MARKET_VALUE_TOT?42?">SESCAP7!#REF!</definedName>
    <definedName name="XDO_?EQUSECF_MARKET_VALUE_TOT?43?" localSheetId="42">SUNBAL!$F$65</definedName>
    <definedName name="XDO_?EQUSECF_MARKET_VALUE_TOT?43?">SFOCUS!$F$52</definedName>
    <definedName name="XDO_?EQUSECF_MARKET_VALUE_TOT?44?" localSheetId="42">SUNBAL!$F$39:$F$99</definedName>
    <definedName name="XDO_?EQUSECF_MARKET_VALUE_TOT?44?">SFOCUS!#REF!</definedName>
    <definedName name="XDO_?EQUSECF_MARKET_VALUE_TOT?45?">SLTADV3!$F$74</definedName>
    <definedName name="XDO_?EQUSECF_MARKET_VALUE_TOT?46?">SLTADV3!#REF!</definedName>
    <definedName name="XDO_?EQUSECF_MARKET_VALUE_TOT?47?">SLTADV4!$F$64</definedName>
    <definedName name="XDO_?EQUSECF_MARKET_VALUE_TOT?48?">SLTADV4!#REF!</definedName>
    <definedName name="XDO_?EQUSECF_MARKET_VALUE_TOT?49?">SLTAX1!$F$72</definedName>
    <definedName name="XDO_?EQUSECF_MARKET_VALUE_TOT?5?">MICAP12!$F$80</definedName>
    <definedName name="XDO_?EQUSECF_MARKET_VALUE_TOT?50?">SLTAX1!#REF!</definedName>
    <definedName name="XDO_?EQUSECF_MARKET_VALUE_TOT?51?">SLTAX2!$F$74</definedName>
    <definedName name="XDO_?EQUSECF_MARKET_VALUE_TOT?52?">SLTAX2!#REF!</definedName>
    <definedName name="XDO_?EQUSECF_MARKET_VALUE_TOT?53?">SLTAX3!$F$80</definedName>
    <definedName name="XDO_?EQUSECF_MARKET_VALUE_TOT?54?">SLTAX3!#REF!</definedName>
    <definedName name="XDO_?EQUSECF_MARKET_VALUE_TOT?55?">SLTAX4!$F$82</definedName>
    <definedName name="XDO_?EQUSECF_MARKET_VALUE_TOT?56?">SLTAX4!#REF!</definedName>
    <definedName name="XDO_?EQUSECF_MARKET_VALUE_TOT?57?">SLTAX5!$F$83</definedName>
    <definedName name="XDO_?EQUSECF_MARKET_VALUE_TOT?58?">SLTAX5!#REF!</definedName>
    <definedName name="XDO_?EQUSECF_MARKET_VALUE_TOT?59?">SLTAX6!$F$81</definedName>
    <definedName name="XDO_?EQUSECF_MARKET_VALUE_TOT?6?">MICAP12!#REF!</definedName>
    <definedName name="XDO_?EQUSECF_MARKET_VALUE_TOT?60?">SLTAX6!#REF!</definedName>
    <definedName name="XDO_?EQUSECF_MARKET_VALUE_TOT?61?">SMALL3!$F$68</definedName>
    <definedName name="XDO_?EQUSECF_MARKET_VALUE_TOT?62?">SMALL3!#REF!</definedName>
    <definedName name="XDO_?EQUSECF_MARKET_VALUE_TOT?63?">SMALL4!$F$69</definedName>
    <definedName name="XDO_?EQUSECF_MARKET_VALUE_TOT?64?">SMALL4!#REF!</definedName>
    <definedName name="XDO_?EQUSECF_MARKET_VALUE_TOT?65?">SMALL5!$F$68</definedName>
    <definedName name="XDO_?EQUSECF_MARKET_VALUE_TOT?66?">SMALL5!#REF!</definedName>
    <definedName name="XDO_?EQUSECF_MARKET_VALUE_TOT?67?">SMALL6!$F$67</definedName>
    <definedName name="XDO_?EQUSECF_MARKET_VALUE_TOT?68?">SMALL6!#REF!</definedName>
    <definedName name="XDO_?EQUSECF_MARKET_VALUE_TOT?69?">SMILE!$F$73</definedName>
    <definedName name="XDO_?EQUSECF_MARKET_VALUE_TOT?7?">MICAP14!$F$84</definedName>
    <definedName name="XDO_?EQUSECF_MARKET_VALUE_TOT?70?">SMILE!#REF!</definedName>
    <definedName name="XDO_?EQUSECF_MARKET_VALUE_TOT?71?">SRURAL!$F$83</definedName>
    <definedName name="XDO_?EQUSECF_MARKET_VALUE_TOT?72?">SRURAL!#REF!</definedName>
    <definedName name="XDO_?EQUSECF_MARKET_VALUE_TOT?73?">SSFUND!$F$57</definedName>
    <definedName name="XDO_?EQUSECF_MARKET_VALUE_TOT?74?">SSFUND!#REF!</definedName>
    <definedName name="XDO_?EQUSECF_MARKET_VALUE_TOT?75?">'SSN100'!$F$122</definedName>
    <definedName name="XDO_?EQUSECF_MARKET_VALUE_TOT?76?">'SSN100'!#REF!</definedName>
    <definedName name="XDO_?EQUSECF_MARKET_VALUE_TOT?77?">STAX!$F$80</definedName>
    <definedName name="XDO_?EQUSECF_MARKET_VALUE_TOT?78?">STAX!#REF!</definedName>
    <definedName name="XDO_?EQUSECF_MARKET_VALUE_TOT?79?">#REF!</definedName>
    <definedName name="XDO_?EQUSECF_MARKET_VALUE_TOT?8?">MICAP14!#REF!</definedName>
    <definedName name="XDO_?EQUSECF_MARKET_VALUE_TOT?80?">#REF!</definedName>
    <definedName name="XDO_?EQUSECF_MARKET_VALUE_TOT?81?">#REF!</definedName>
    <definedName name="XDO_?EQUSECF_MARKET_VALUE_TOT?82?">#REF!</definedName>
    <definedName name="XDO_?EQUSECF_MARKET_VALUE_TOT?83?">STOP6!$F$55</definedName>
    <definedName name="XDO_?EQUSECF_MARKET_VALUE_TOT?84?">STOP6!#REF!</definedName>
    <definedName name="XDO_?EQUSECF_MARKET_VALUE_TOT?85?">STOP7!$F$55</definedName>
    <definedName name="XDO_?EQUSECF_MARKET_VALUE_TOT?86?">STOP7!#REF!</definedName>
    <definedName name="XDO_?EQUSECF_MARKET_VALUE_TOT?87?">SUNESF!$F$72</definedName>
    <definedName name="XDO_?EQUSECF_MARKET_VALUE_TOT?88?">SUNFOP!$F$41</definedName>
    <definedName name="XDO_?EQUSECF_MARKET_VALUE_TOT?89?">SUNFOP!#REF!</definedName>
    <definedName name="XDO_?EQUSECF_MARKET_VALUE_TOT?9?">MICAP15!$F$83</definedName>
    <definedName name="XDO_?EQUSECF_MARKET_VALUE_TOT?90?">SUNVALF10!$F$67</definedName>
    <definedName name="XDO_?EQUSECF_MARKET_VALUE_TOT?91?">SUNVALF2!$F$75</definedName>
    <definedName name="XDO_?EQUSECF_MARKET_VALUE_TOT?92?">SUNVALF2!#REF!</definedName>
    <definedName name="XDO_?EQUSECF_MARKET_VALUE_TOT?93?">SUNVALF3!$F$76</definedName>
    <definedName name="XDO_?EQUSECF_MARKET_VALUE_TOT?94?">SUNVALF3!#REF!</definedName>
    <definedName name="XDO_?EQUSECF_MARKET_VALUE_TOT?95?">SUNVALF7!$F$55</definedName>
    <definedName name="XDO_?EQUSECF_MARKET_VALUE_TOT?96?">SUNVALF7!#REF!</definedName>
    <definedName name="XDO_?EQUSECF_MARKET_VALUE_TOT?97?">SUNVALF8!$F$61</definedName>
    <definedName name="XDO_?EQUSECF_MARKET_VALUE_TOT?98?">SUNVALF8!#REF!</definedName>
    <definedName name="XDO_?EQUSECF_MARKET_VALUE_TOT?99?">SUNVALF9!$F$66</definedName>
    <definedName name="XDO_?EQUSECF_NAME?">CAPEXG!$C$27</definedName>
    <definedName name="XDO_?EQUSECF_NAME?1?">SUNESF!$C$27:$C$71</definedName>
    <definedName name="XDO_?EQUSECF_NAME?2?">SUNVALF10!$C$27:$C$66</definedName>
    <definedName name="XDO_?EQUSECF_NAME?3?">SUNVALF9!$C$27:$C$65</definedName>
    <definedName name="XDO_?EQUSECF_PER_NET_ASSETS?">CAPEXG!$G$27</definedName>
    <definedName name="XDO_?EQUSECF_PER_NET_ASSETS?1?">SUNESF!$G$27:$G$71</definedName>
    <definedName name="XDO_?EQUSECF_PER_NET_ASSETS?2?">SUNVALF10!$G$27:$G$66</definedName>
    <definedName name="XDO_?EQUSECF_PER_NET_ASSETS?3?">SUNVALF9!$G$27:$G$65</definedName>
    <definedName name="XDO_?EQUSECF_PER_NET_ASSETS_TOT?">CAPEXG!#REF!</definedName>
    <definedName name="XDO_?EQUSECF_PER_NET_ASSETS_TOT?1?">MICAP10!$G$73</definedName>
    <definedName name="XDO_?EQUSECF_PER_NET_ASSETS_TOT?10?">MICAP15!#REF!</definedName>
    <definedName name="XDO_?EQUSECF_PER_NET_ASSETS_TOT?11?">MICAP16!$G$79</definedName>
    <definedName name="XDO_?EQUSECF_PER_NET_ASSETS_TOT?12?">MICAP16!#REF!</definedName>
    <definedName name="XDO_?EQUSECF_PER_NET_ASSETS_TOT?13?">MICAP17!$G$82</definedName>
    <definedName name="XDO_?EQUSECF_PER_NET_ASSETS_TOT?14?">MICAP17!#REF!</definedName>
    <definedName name="XDO_?EQUSECF_PER_NET_ASSETS_TOT?15?">MICAP4!$G$23</definedName>
    <definedName name="XDO_?EQUSECF_PER_NET_ASSETS_TOT?16?">MICAP4!#REF!</definedName>
    <definedName name="XDO_?EQUSECF_PER_NET_ASSETS_TOT?17?">MICAP8!$G$73</definedName>
    <definedName name="XDO_?EQUSECF_PER_NET_ASSETS_TOT?18?">MICAP8!#REF!</definedName>
    <definedName name="XDO_?EQUSECF_PER_NET_ASSETS_TOT?19?">MICAP9!$G$73</definedName>
    <definedName name="XDO_?EQUSECF_PER_NET_ASSETS_TOT?2?">MICAP10!#REF!</definedName>
    <definedName name="XDO_?EQUSECF_PER_NET_ASSETS_TOT?20?">MICAP9!#REF!</definedName>
    <definedName name="XDO_?EQUSECF_PER_NET_ASSETS_TOT?21?">MIDCAP!$G$82</definedName>
    <definedName name="XDO_?EQUSECF_PER_NET_ASSETS_TOT?22?">MIDCAP!#REF!</definedName>
    <definedName name="XDO_?EQUSECF_PER_NET_ASSETS_TOT?23?">MULTI1!$G$62</definedName>
    <definedName name="XDO_?EQUSECF_PER_NET_ASSETS_TOT?24?">MULTI1!#REF!</definedName>
    <definedName name="XDO_?EQUSECF_PER_NET_ASSETS_TOT?25?">MULTI2!$G$63</definedName>
    <definedName name="XDO_?EQUSECF_PER_NET_ASSETS_TOT?26?">MULTI2!#REF!</definedName>
    <definedName name="XDO_?EQUSECF_PER_NET_ASSETS_TOT?27?">MULTIP!$G$59</definedName>
    <definedName name="XDO_?EQUSECF_PER_NET_ASSETS_TOT?28?">MULTIP!#REF!</definedName>
    <definedName name="XDO_?EQUSECF_PER_NET_ASSETS_TOT?29?">SESCAP1!$G$81</definedName>
    <definedName name="XDO_?EQUSECF_PER_NET_ASSETS_TOT?3?">MICAP11!$G$80</definedName>
    <definedName name="XDO_?EQUSECF_PER_NET_ASSETS_TOT?30?">SESCAP1!#REF!</definedName>
    <definedName name="XDO_?EQUSECF_PER_NET_ASSETS_TOT?31?">SESCAP2!$G$83</definedName>
    <definedName name="XDO_?EQUSECF_PER_NET_ASSETS_TOT?32?">SESCAP2!#REF!</definedName>
    <definedName name="XDO_?EQUSECF_PER_NET_ASSETS_TOT?33?">SESCAP3!$G$84</definedName>
    <definedName name="XDO_?EQUSECF_PER_NET_ASSETS_TOT?34?">SESCAP3!#REF!</definedName>
    <definedName name="XDO_?EQUSECF_PER_NET_ASSETS_TOT?35?">SESCAP4!$G$76</definedName>
    <definedName name="XDO_?EQUSECF_PER_NET_ASSETS_TOT?36?">SESCAP4!#REF!</definedName>
    <definedName name="XDO_?EQUSECF_PER_NET_ASSETS_TOT?37?">SESCAP5!$G$74</definedName>
    <definedName name="XDO_?EQUSECF_PER_NET_ASSETS_TOT?38?">SESCAP5!#REF!</definedName>
    <definedName name="XDO_?EQUSECF_PER_NET_ASSETS_TOT?39?">SESCAP6!$G$66</definedName>
    <definedName name="XDO_?EQUSECF_PER_NET_ASSETS_TOT?4?">MICAP11!#REF!</definedName>
    <definedName name="XDO_?EQUSECF_PER_NET_ASSETS_TOT?40?">SESCAP6!#REF!</definedName>
    <definedName name="XDO_?EQUSECF_PER_NET_ASSETS_TOT?41?">SESCAP7!$G$44</definedName>
    <definedName name="XDO_?EQUSECF_PER_NET_ASSETS_TOT?42?">SESCAP7!#REF!</definedName>
    <definedName name="XDO_?EQUSECF_PER_NET_ASSETS_TOT?43?" localSheetId="42">SUNBAL!$G$65</definedName>
    <definedName name="XDO_?EQUSECF_PER_NET_ASSETS_TOT?43?">SFOCUS!$G$52</definedName>
    <definedName name="XDO_?EQUSECF_PER_NET_ASSETS_TOT?44?" localSheetId="42">SUNBAL!$G$39:$G$99</definedName>
    <definedName name="XDO_?EQUSECF_PER_NET_ASSETS_TOT?44?">SFOCUS!#REF!</definedName>
    <definedName name="XDO_?EQUSECF_PER_NET_ASSETS_TOT?45?">SLTADV3!$G$74</definedName>
    <definedName name="XDO_?EQUSECF_PER_NET_ASSETS_TOT?46?">SLTADV3!#REF!</definedName>
    <definedName name="XDO_?EQUSECF_PER_NET_ASSETS_TOT?47?">SLTADV4!$G$64</definedName>
    <definedName name="XDO_?EQUSECF_PER_NET_ASSETS_TOT?48?">SLTADV4!#REF!</definedName>
    <definedName name="XDO_?EQUSECF_PER_NET_ASSETS_TOT?49?">SLTAX1!$G$72</definedName>
    <definedName name="XDO_?EQUSECF_PER_NET_ASSETS_TOT?5?">MICAP12!$G$80</definedName>
    <definedName name="XDO_?EQUSECF_PER_NET_ASSETS_TOT?50?">SLTAX1!#REF!</definedName>
    <definedName name="XDO_?EQUSECF_PER_NET_ASSETS_TOT?51?">SLTAX2!$G$74</definedName>
    <definedName name="XDO_?EQUSECF_PER_NET_ASSETS_TOT?52?">SLTAX2!#REF!</definedName>
    <definedName name="XDO_?EQUSECF_PER_NET_ASSETS_TOT?53?">SLTAX3!$G$80</definedName>
    <definedName name="XDO_?EQUSECF_PER_NET_ASSETS_TOT?54?">SLTAX3!#REF!</definedName>
    <definedName name="XDO_?EQUSECF_PER_NET_ASSETS_TOT?55?">SLTAX4!$G$82</definedName>
    <definedName name="XDO_?EQUSECF_PER_NET_ASSETS_TOT?56?">SLTAX4!#REF!</definedName>
    <definedName name="XDO_?EQUSECF_PER_NET_ASSETS_TOT?57?">SLTAX5!$G$83</definedName>
    <definedName name="XDO_?EQUSECF_PER_NET_ASSETS_TOT?58?">SLTAX5!#REF!</definedName>
    <definedName name="XDO_?EQUSECF_PER_NET_ASSETS_TOT?59?">SLTAX6!$G$81</definedName>
    <definedName name="XDO_?EQUSECF_PER_NET_ASSETS_TOT?6?">MICAP12!#REF!</definedName>
    <definedName name="XDO_?EQUSECF_PER_NET_ASSETS_TOT?60?">SLTAX6!#REF!</definedName>
    <definedName name="XDO_?EQUSECF_PER_NET_ASSETS_TOT?61?">SMALL3!$G$68</definedName>
    <definedName name="XDO_?EQUSECF_PER_NET_ASSETS_TOT?62?">SMALL3!#REF!</definedName>
    <definedName name="XDO_?EQUSECF_PER_NET_ASSETS_TOT?63?">SMALL4!$G$69</definedName>
    <definedName name="XDO_?EQUSECF_PER_NET_ASSETS_TOT?64?">SMALL4!#REF!</definedName>
    <definedName name="XDO_?EQUSECF_PER_NET_ASSETS_TOT?65?">SMALL5!$G$68</definedName>
    <definedName name="XDO_?EQUSECF_PER_NET_ASSETS_TOT?66?">SMALL5!#REF!</definedName>
    <definedName name="XDO_?EQUSECF_PER_NET_ASSETS_TOT?67?">SMALL6!$G$67</definedName>
    <definedName name="XDO_?EQUSECF_PER_NET_ASSETS_TOT?68?">SMALL6!#REF!</definedName>
    <definedName name="XDO_?EQUSECF_PER_NET_ASSETS_TOT?69?">SMILE!$G$73</definedName>
    <definedName name="XDO_?EQUSECF_PER_NET_ASSETS_TOT?7?">MICAP14!$G$84</definedName>
    <definedName name="XDO_?EQUSECF_PER_NET_ASSETS_TOT?70?">SMILE!#REF!</definedName>
    <definedName name="XDO_?EQUSECF_PER_NET_ASSETS_TOT?71?">SRURAL!$G$83</definedName>
    <definedName name="XDO_?EQUSECF_PER_NET_ASSETS_TOT?72?">SRURAL!#REF!</definedName>
    <definedName name="XDO_?EQUSECF_PER_NET_ASSETS_TOT?73?">SSFUND!$G$57</definedName>
    <definedName name="XDO_?EQUSECF_PER_NET_ASSETS_TOT?74?">SSFUND!#REF!</definedName>
    <definedName name="XDO_?EQUSECF_PER_NET_ASSETS_TOT?75?">'SSN100'!$G$122</definedName>
    <definedName name="XDO_?EQUSECF_PER_NET_ASSETS_TOT?76?">'SSN100'!#REF!</definedName>
    <definedName name="XDO_?EQUSECF_PER_NET_ASSETS_TOT?77?">STAX!$G$80</definedName>
    <definedName name="XDO_?EQUSECF_PER_NET_ASSETS_TOT?78?">STAX!#REF!</definedName>
    <definedName name="XDO_?EQUSECF_PER_NET_ASSETS_TOT?79?">#REF!</definedName>
    <definedName name="XDO_?EQUSECF_PER_NET_ASSETS_TOT?8?">MICAP14!#REF!</definedName>
    <definedName name="XDO_?EQUSECF_PER_NET_ASSETS_TOT?80?">#REF!</definedName>
    <definedName name="XDO_?EQUSECF_PER_NET_ASSETS_TOT?81?">#REF!</definedName>
    <definedName name="XDO_?EQUSECF_PER_NET_ASSETS_TOT?82?">#REF!</definedName>
    <definedName name="XDO_?EQUSECF_PER_NET_ASSETS_TOT?83?">STOP6!$G$55</definedName>
    <definedName name="XDO_?EQUSECF_PER_NET_ASSETS_TOT?84?">STOP6!#REF!</definedName>
    <definedName name="XDO_?EQUSECF_PER_NET_ASSETS_TOT?85?">STOP7!$G$55</definedName>
    <definedName name="XDO_?EQUSECF_PER_NET_ASSETS_TOT?86?">STOP7!#REF!</definedName>
    <definedName name="XDO_?EQUSECF_PER_NET_ASSETS_TOT?87?">SUNESF!$G$72</definedName>
    <definedName name="XDO_?EQUSECF_PER_NET_ASSETS_TOT?88?">SUNFOP!$G$41</definedName>
    <definedName name="XDO_?EQUSECF_PER_NET_ASSETS_TOT?89?">SUNFOP!#REF!</definedName>
    <definedName name="XDO_?EQUSECF_PER_NET_ASSETS_TOT?9?">MICAP15!$G$83</definedName>
    <definedName name="XDO_?EQUSECF_PER_NET_ASSETS_TOT?90?">SUNVALF10!$G$67</definedName>
    <definedName name="XDO_?EQUSECF_PER_NET_ASSETS_TOT?91?">SUNVALF2!$G$75</definedName>
    <definedName name="XDO_?EQUSECF_PER_NET_ASSETS_TOT?92?">SUNVALF2!#REF!</definedName>
    <definedName name="XDO_?EQUSECF_PER_NET_ASSETS_TOT?93?">SUNVALF3!$G$76</definedName>
    <definedName name="XDO_?EQUSECF_PER_NET_ASSETS_TOT?94?">SUNVALF3!#REF!</definedName>
    <definedName name="XDO_?EQUSECF_PER_NET_ASSETS_TOT?95?">SUNVALF7!$G$55</definedName>
    <definedName name="XDO_?EQUSECF_PER_NET_ASSETS_TOT?96?">SUNVALF7!#REF!</definedName>
    <definedName name="XDO_?EQUSECF_PER_NET_ASSETS_TOT?97?">SUNVALF8!$G$61</definedName>
    <definedName name="XDO_?EQUSECF_PER_NET_ASSETS_TOT?98?">SUNVALF8!#REF!</definedName>
    <definedName name="XDO_?EQUSECF_PER_NET_ASSETS_TOT?99?">SUNVALF9!$G$66</definedName>
    <definedName name="XDO_?EQUSECF_RATING_INDUSTRY?">CAPEXG!$D$27</definedName>
    <definedName name="XDO_?EQUSECF_RATING_INDUSTRY?1?">SUNESF!$D$27:$D$71</definedName>
    <definedName name="XDO_?EQUSECF_RATING_INDUSTRY?2?">SUNVALF10!$D$27:$D$66</definedName>
    <definedName name="XDO_?EQUSECF_RATING_INDUSTRY?3?">SUNVALF9!$D$27:$D$65</definedName>
    <definedName name="XDO_?EQUSECF_SL_NO?">CAPEXG!$A$27</definedName>
    <definedName name="XDO_?EQUSECF_SL_NO?1?">SUNESF!$A$27:$A$71</definedName>
    <definedName name="XDO_?EQUSECF_SL_NO?2?">SUNVALF10!$A$27:$A$66</definedName>
    <definedName name="XDO_?EQUSECF_SL_NO?3?">SUNVALF9!$A$27:$A$65</definedName>
    <definedName name="XDO_?EQUSECF_UNITS?">CAPEXG!$E$27</definedName>
    <definedName name="XDO_?EQUSECF_UNITS?1?">SUNESF!$E$27:$E$71</definedName>
    <definedName name="XDO_?EQUSECF_UNITS?2?">SUNVALF10!$E$27:$E$66</definedName>
    <definedName name="XDO_?EQUSECF_UNITS?3?">SUNVALF9!$E$27:$E$65</definedName>
    <definedName name="XDO_?FOREGIN_MARKET_VALUE?">CAPEXG!$D$133</definedName>
    <definedName name="XDO_?FOREGIN_MARKET_VALUE?1?">MICAP10!$D$141</definedName>
    <definedName name="XDO_?FOREGIN_MARKET_VALUE?10?">MICAP9!$D$141</definedName>
    <definedName name="XDO_?FOREGIN_MARKET_VALUE?11?">MIDCAP!$D$154</definedName>
    <definedName name="XDO_?FOREGIN_MARKET_VALUE?12?">MULTI1!$D$130</definedName>
    <definedName name="XDO_?FOREGIN_MARKET_VALUE?13?">MULTI2!$D$131</definedName>
    <definedName name="XDO_?FOREGIN_MARKET_VALUE?14?">MULTIP!$D$127</definedName>
    <definedName name="XDO_?FOREGIN_MARKET_VALUE?15?">SESCAP1!$D$149</definedName>
    <definedName name="XDO_?FOREGIN_MARKET_VALUE?16?">SESCAP2!$D$151</definedName>
    <definedName name="XDO_?FOREGIN_MARKET_VALUE?17?">SESCAP3!$D$152</definedName>
    <definedName name="XDO_?FOREGIN_MARKET_VALUE?18?">SESCAP4!$D$144</definedName>
    <definedName name="XDO_?FOREGIN_MARKET_VALUE?19?">SESCAP5!$D$142</definedName>
    <definedName name="XDO_?FOREGIN_MARKET_VALUE?2?">MICAP11!$D$148</definedName>
    <definedName name="XDO_?FOREGIN_MARKET_VALUE?20?">SESCAP6!$D$134</definedName>
    <definedName name="XDO_?FOREGIN_MARKET_VALUE?21?">SESCAP7!$D$112</definedName>
    <definedName name="XDO_?FOREGIN_MARKET_VALUE?22?" localSheetId="42">SUNBAL!$D$166</definedName>
    <definedName name="XDO_?FOREGIN_MARKET_VALUE?22?">SFOCUS!$D$124</definedName>
    <definedName name="XDO_?FOREGIN_MARKET_VALUE?23?">SLTADV3!$D$142</definedName>
    <definedName name="XDO_?FOREGIN_MARKET_VALUE?24?">SLTADV4!$D$132</definedName>
    <definedName name="XDO_?FOREGIN_MARKET_VALUE?25?">SLTAX1!$D$140</definedName>
    <definedName name="XDO_?FOREGIN_MARKET_VALUE?26?">SLTAX2!$D$142</definedName>
    <definedName name="XDO_?FOREGIN_MARKET_VALUE?27?">SLTAX3!$D$148</definedName>
    <definedName name="XDO_?FOREGIN_MARKET_VALUE?28?">SLTAX4!$D$150</definedName>
    <definedName name="XDO_?FOREGIN_MARKET_VALUE?29?">SLTAX5!$D$151</definedName>
    <definedName name="XDO_?FOREGIN_MARKET_VALUE?3?">MICAP12!$D$148</definedName>
    <definedName name="XDO_?FOREGIN_MARKET_VALUE?30?">SLTAX6!$D$149</definedName>
    <definedName name="XDO_?FOREGIN_MARKET_VALUE?31?">SMALL3!$D$136</definedName>
    <definedName name="XDO_?FOREGIN_MARKET_VALUE?32?">SMALL4!$D$137</definedName>
    <definedName name="XDO_?FOREGIN_MARKET_VALUE?33?">SMALL5!$D$136</definedName>
    <definedName name="XDO_?FOREGIN_MARKET_VALUE?34?">SMALL6!$D$135</definedName>
    <definedName name="XDO_?FOREGIN_MARKET_VALUE?35?">SMILE!$D$145</definedName>
    <definedName name="XDO_?FOREGIN_MARKET_VALUE?36?">SRURAL!$D$152</definedName>
    <definedName name="XDO_?FOREGIN_MARKET_VALUE?37?">SSFUND!$D$125</definedName>
    <definedName name="XDO_?FOREGIN_MARKET_VALUE?38?">'SSN100'!$D$190</definedName>
    <definedName name="XDO_?FOREGIN_MARKET_VALUE?39?">STAX!$D$148</definedName>
    <definedName name="XDO_?FOREGIN_MARKET_VALUE?4?">MICAP14!$D$152</definedName>
    <definedName name="XDO_?FOREGIN_MARKET_VALUE?40?">#REF!</definedName>
    <definedName name="XDO_?FOREGIN_MARKET_VALUE?41?">#REF!</definedName>
    <definedName name="XDO_?FOREGIN_MARKET_VALUE?42?">STOP6!$D$123</definedName>
    <definedName name="XDO_?FOREGIN_MARKET_VALUE?43?">STOP7!$D$123</definedName>
    <definedName name="XDO_?FOREGIN_MARKET_VALUE?44?">SUNESF!$D$149</definedName>
    <definedName name="XDO_?FOREGIN_MARKET_VALUE?45?">SUNFOP!$D$111</definedName>
    <definedName name="XDO_?FOREGIN_MARKET_VALUE?46?">SUNVALF10!$D$135</definedName>
    <definedName name="XDO_?FOREGIN_MARKET_VALUE?47?">SUNVALF2!$D$143</definedName>
    <definedName name="XDO_?FOREGIN_MARKET_VALUE?48?">SUNVALF3!$D$144</definedName>
    <definedName name="XDO_?FOREGIN_MARKET_VALUE?49?">SUNVALF7!$D$123</definedName>
    <definedName name="XDO_?FOREGIN_MARKET_VALUE?5?">MICAP15!$D$151</definedName>
    <definedName name="XDO_?FOREGIN_MARKET_VALUE?50?">SUNVALF8!$D$129</definedName>
    <definedName name="XDO_?FOREGIN_MARKET_VALUE?51?">SUNVALF9!$D$134</definedName>
    <definedName name="XDO_?FOREGIN_MARKET_VALUE?6?">MICAP16!$D$147</definedName>
    <definedName name="XDO_?FOREGIN_MARKET_VALUE?7?">MICAP17!$D$150</definedName>
    <definedName name="XDO_?FOREGIN_MARKET_VALUE?8?">MICAP4!$D$91</definedName>
    <definedName name="XDO_?FOREGIN_MARKET_VALUE?9?">MICAP8!$D$141</definedName>
    <definedName name="XDO_?FOREGIN_SEC_NOTES?">CAPEXG!$B$133</definedName>
    <definedName name="XDO_?FOREGIN_SEC_NOTES?1?">MICAP10!$B$141</definedName>
    <definedName name="XDO_?FOREGIN_SEC_NOTES?10?">MICAP9!$B$141</definedName>
    <definedName name="XDO_?FOREGIN_SEC_NOTES?11?">MIDCAP!$B$154</definedName>
    <definedName name="XDO_?FOREGIN_SEC_NOTES?12?">MULTI1!$B$130</definedName>
    <definedName name="XDO_?FOREGIN_SEC_NOTES?13?">MULTI2!$B$131</definedName>
    <definedName name="XDO_?FOREGIN_SEC_NOTES?14?">MULTIP!$B$127</definedName>
    <definedName name="XDO_?FOREGIN_SEC_NOTES?15?">SESCAP1!$B$149</definedName>
    <definedName name="XDO_?FOREGIN_SEC_NOTES?16?">SESCAP2!$B$151</definedName>
    <definedName name="XDO_?FOREGIN_SEC_NOTES?17?">SESCAP3!$B$152</definedName>
    <definedName name="XDO_?FOREGIN_SEC_NOTES?18?">SESCAP4!$B$144</definedName>
    <definedName name="XDO_?FOREGIN_SEC_NOTES?19?">SESCAP5!$B$142</definedName>
    <definedName name="XDO_?FOREGIN_SEC_NOTES?2?">MICAP11!$B$148</definedName>
    <definedName name="XDO_?FOREGIN_SEC_NOTES?20?">SESCAP6!$B$134</definedName>
    <definedName name="XDO_?FOREGIN_SEC_NOTES?21?">SESCAP7!$B$112</definedName>
    <definedName name="XDO_?FOREGIN_SEC_NOTES?22?" localSheetId="42">SUNBAL!$B$166</definedName>
    <definedName name="XDO_?FOREGIN_SEC_NOTES?22?">SFOCUS!$B$124</definedName>
    <definedName name="XDO_?FOREGIN_SEC_NOTES?23?">SLTADV3!$B$142</definedName>
    <definedName name="XDO_?FOREGIN_SEC_NOTES?24?">SLTADV4!$B$132</definedName>
    <definedName name="XDO_?FOREGIN_SEC_NOTES?25?">SLTAX1!$B$140</definedName>
    <definedName name="XDO_?FOREGIN_SEC_NOTES?26?">SLTAX2!$B$142</definedName>
    <definedName name="XDO_?FOREGIN_SEC_NOTES?27?">SLTAX3!$B$148</definedName>
    <definedName name="XDO_?FOREGIN_SEC_NOTES?28?">SLTAX4!$B$150</definedName>
    <definedName name="XDO_?FOREGIN_SEC_NOTES?29?">SLTAX5!$B$151</definedName>
    <definedName name="XDO_?FOREGIN_SEC_NOTES?3?">MICAP12!$B$148</definedName>
    <definedName name="XDO_?FOREGIN_SEC_NOTES?30?">SLTAX6!$B$149</definedName>
    <definedName name="XDO_?FOREGIN_SEC_NOTES?31?">SMALL3!$B$136</definedName>
    <definedName name="XDO_?FOREGIN_SEC_NOTES?32?">SMALL4!$B$137</definedName>
    <definedName name="XDO_?FOREGIN_SEC_NOTES?33?">SMALL5!$B$136</definedName>
    <definedName name="XDO_?FOREGIN_SEC_NOTES?34?">SMALL6!$B$135</definedName>
    <definedName name="XDO_?FOREGIN_SEC_NOTES?35?">SMILE!$B$145</definedName>
    <definedName name="XDO_?FOREGIN_SEC_NOTES?36?">SRURAL!$B$152</definedName>
    <definedName name="XDO_?FOREGIN_SEC_NOTES?37?">SSFUND!$B$125</definedName>
    <definedName name="XDO_?FOREGIN_SEC_NOTES?38?">'SSN100'!$B$190</definedName>
    <definedName name="XDO_?FOREGIN_SEC_NOTES?39?">STAX!$B$148</definedName>
    <definedName name="XDO_?FOREGIN_SEC_NOTES?4?">MICAP14!$B$152</definedName>
    <definedName name="XDO_?FOREGIN_SEC_NOTES?40?">#REF!</definedName>
    <definedName name="XDO_?FOREGIN_SEC_NOTES?41?">#REF!</definedName>
    <definedName name="XDO_?FOREGIN_SEC_NOTES?42?">STOP6!$B$123</definedName>
    <definedName name="XDO_?FOREGIN_SEC_NOTES?43?">STOP7!$B$123</definedName>
    <definedName name="XDO_?FOREGIN_SEC_NOTES?44?">SUNESF!$B$149</definedName>
    <definedName name="XDO_?FOREGIN_SEC_NOTES?45?">SUNFOP!$B$111</definedName>
    <definedName name="XDO_?FOREGIN_SEC_NOTES?46?">SUNVALF10!$B$135</definedName>
    <definedName name="XDO_?FOREGIN_SEC_NOTES?47?">SUNVALF2!$B$143</definedName>
    <definedName name="XDO_?FOREGIN_SEC_NOTES?48?">SUNVALF3!$B$144</definedName>
    <definedName name="XDO_?FOREGIN_SEC_NOTES?49?">SUNVALF7!$B$123</definedName>
    <definedName name="XDO_?FOREGIN_SEC_NOTES?5?">MICAP15!$B$151</definedName>
    <definedName name="XDO_?FOREGIN_SEC_NOTES?50?">SUNVALF8!$B$129</definedName>
    <definedName name="XDO_?FOREGIN_SEC_NOTES?51?">SUNVALF9!$B$134</definedName>
    <definedName name="XDO_?FOREGIN_SEC_NOTES?6?">MICAP16!$B$147</definedName>
    <definedName name="XDO_?FOREGIN_SEC_NOTES?7?">MICAP17!$B$150</definedName>
    <definedName name="XDO_?FOREGIN_SEC_NOTES?8?">MICAP4!$B$91</definedName>
    <definedName name="XDO_?FOREGIN_SEC_NOTES?9?">MICAP8!$B$141</definedName>
    <definedName name="XDO_?INDV_NET_RATE_DIV?7?">SUNBAL!$C$101:$C$163</definedName>
    <definedName name="XDO_?INDV_OTH_RATE_DIV?">CAPEXG!$C$101:$C$130</definedName>
    <definedName name="XDO_?INDV_OTH_RATE_DIV?1?">MICAP10!$C$101:$C$138</definedName>
    <definedName name="XDO_?INDV_OTH_RATE_DIV?10?">MICAP9!$C$101:$C$138</definedName>
    <definedName name="XDO_?INDV_OTH_RATE_DIV?11?">MIDCAP!$C$101:$C$151</definedName>
    <definedName name="XDO_?INDV_OTH_RATE_DIV?12?">MULTI1!$C$101:$C$127</definedName>
    <definedName name="XDO_?INDV_OTH_RATE_DIV?13?">MULTI2!$C$101:$C$128</definedName>
    <definedName name="XDO_?INDV_OTH_RATE_DIV?14?">MULTIP!$C$101:$C$124</definedName>
    <definedName name="XDO_?INDV_OTH_RATE_DIV?15?">SESCAP1!$C$101:$C$146</definedName>
    <definedName name="XDO_?INDV_OTH_RATE_DIV?16?">SESCAP2!$C$101:$C$148</definedName>
    <definedName name="XDO_?INDV_OTH_RATE_DIV?17?">SESCAP3!$C$101:$C$149</definedName>
    <definedName name="XDO_?INDV_OTH_RATE_DIV?18?">SESCAP4!$C$101:$C$141</definedName>
    <definedName name="XDO_?INDV_OTH_RATE_DIV?19?">SESCAP5!$C$101:$C$139</definedName>
    <definedName name="XDO_?INDV_OTH_RATE_DIV?2?">MICAP11!$C$101:$C$145</definedName>
    <definedName name="XDO_?INDV_OTH_RATE_DIV?20?">SESCAP6!$C$101:$C$131</definedName>
    <definedName name="XDO_?INDV_OTH_RATE_DIV?21?">SESCAP7!$C$101:$C$109</definedName>
    <definedName name="XDO_?INDV_OTH_RATE_DIV?22?">SFOCUS!$C$101:$C$121</definedName>
    <definedName name="XDO_?INDV_OTH_RATE_DIV?23?">SLTADV3!$C$101:$C$139</definedName>
    <definedName name="XDO_?INDV_OTH_RATE_DIV?24?">SLTADV4!$C$101:$C$129</definedName>
    <definedName name="XDO_?INDV_OTH_RATE_DIV?25?">SLTAX1!$C$101:$C$137</definedName>
    <definedName name="XDO_?INDV_OTH_RATE_DIV?26?">SLTAX2!$C$101:$C$139</definedName>
    <definedName name="XDO_?INDV_OTH_RATE_DIV?27?">SLTAX3!$C$101:$C$145</definedName>
    <definedName name="XDO_?INDV_OTH_RATE_DIV?28?">SLTAX4!$C$101:$C$147</definedName>
    <definedName name="XDO_?INDV_OTH_RATE_DIV?29?">SLTAX5!$C$101:$C$148</definedName>
    <definedName name="XDO_?INDV_OTH_RATE_DIV?3?">MICAP12!$C$101:$C$145</definedName>
    <definedName name="XDO_?INDV_OTH_RATE_DIV?30?">SLTAX6!$C$101:$C$146</definedName>
    <definedName name="XDO_?INDV_OTH_RATE_DIV?31?">SMALL3!$C$101:$C$133</definedName>
    <definedName name="XDO_?INDV_OTH_RATE_DIV?32?">SMALL4!$C$101:$C$134</definedName>
    <definedName name="XDO_?INDV_OTH_RATE_DIV?33?">SMALL5!$C$101:$C$133</definedName>
    <definedName name="XDO_?INDV_OTH_RATE_DIV?34?">SMALL6!$C$101:$C$132</definedName>
    <definedName name="XDO_?INDV_OTH_RATE_DIV?35?">SMILE!$C$101:$C$142</definedName>
    <definedName name="XDO_?INDV_OTH_RATE_DIV?36?">SRURAL!$C$101:$C$149</definedName>
    <definedName name="XDO_?INDV_OTH_RATE_DIV?37?">SSFUND!$C$101:$C$122</definedName>
    <definedName name="XDO_?INDV_OTH_RATE_DIV?38?">'SSN100'!$C$101:$C$187</definedName>
    <definedName name="XDO_?INDV_OTH_RATE_DIV?39?">STAX!$C$101:$C$145</definedName>
    <definedName name="XDO_?INDV_OTH_RATE_DIV?4?">MICAP14!$C$101:$C$149</definedName>
    <definedName name="XDO_?INDV_OTH_RATE_DIV?40?">#REF!</definedName>
    <definedName name="XDO_?INDV_OTH_RATE_DIV?41?">#REF!</definedName>
    <definedName name="XDO_?INDV_OTH_RATE_DIV?42?">STOP6!$C$101:$C$120</definedName>
    <definedName name="XDO_?INDV_OTH_RATE_DIV?43?">STOP7!$C$101:$C$120</definedName>
    <definedName name="XDO_?INDV_OTH_RATE_DIV?44?">SUNESF!$C$101:$C$146</definedName>
    <definedName name="XDO_?INDV_OTH_RATE_DIV?45?">SUNFOP!$C$101:$C$108</definedName>
    <definedName name="XDO_?INDV_OTH_RATE_DIV?46?">SUNVALF10!$C$101:$C$132</definedName>
    <definedName name="XDO_?INDV_OTH_RATE_DIV?47?">SUNVALF2!$C$101:$C$140</definedName>
    <definedName name="XDO_?INDV_OTH_RATE_DIV?48?">SUNVALF3!$C$101:$C$141</definedName>
    <definedName name="XDO_?INDV_OTH_RATE_DIV?49?">SUNVALF7!$C$101:$C$120</definedName>
    <definedName name="XDO_?INDV_OTH_RATE_DIV?5?">MICAP15!$C$101:$C$148</definedName>
    <definedName name="XDO_?INDV_OTH_RATE_DIV?50?">SUNVALF8!$C$101:$C$126</definedName>
    <definedName name="XDO_?INDV_OTH_RATE_DIV?51?">SUNVALF9!$C$101:$C$131</definedName>
    <definedName name="XDO_?INDV_OTH_RATE_DIV?6?">MICAP16!$C$101:$C$144</definedName>
    <definedName name="XDO_?INDV_OTH_RATE_DIV?7?">MICAP17!$C$101:$C$147</definedName>
    <definedName name="XDO_?INDV_OTH_RATE_DIV?8?">MICAP4!$C$88:$C$101</definedName>
    <definedName name="XDO_?INDV_OTH_RATE_DIV?9?">MICAP8!$C$101:$C$138</definedName>
    <definedName name="XDO_?ISIN_CODE?">CAPEXG!$B$7:$B$48</definedName>
    <definedName name="XDO_?ISIN_CODE?1?">MICAP10!$B$7:$B$57</definedName>
    <definedName name="XDO_?ISIN_CODE?10?">MICAP9!$B$7:$B$57</definedName>
    <definedName name="XDO_?ISIN_CODE?11?">MIDCAP!$B$7:$B$66</definedName>
    <definedName name="XDO_?ISIN_CODE?12?">MULTI1!$B$7:$B$46</definedName>
    <definedName name="XDO_?ISIN_CODE?13?">MULTI2!$B$7:$B$47</definedName>
    <definedName name="XDO_?ISIN_CODE?14?">MULTIP!$B$7:$B$43</definedName>
    <definedName name="XDO_?ISIN_CODE?15?">SESCAP1!$B$7:$B$65</definedName>
    <definedName name="XDO_?ISIN_CODE?16?">SESCAP2!$B$7:$B$67</definedName>
    <definedName name="XDO_?ISIN_CODE?17?">SESCAP3!$B$7:$B$68</definedName>
    <definedName name="XDO_?ISIN_CODE?18?">SESCAP4!$B$7:$B$60</definedName>
    <definedName name="XDO_?ISIN_CODE?19?">SESCAP5!$B$7:$B$58</definedName>
    <definedName name="XDO_?ISIN_CODE?2?">MICAP11!$B$7:$B$64</definedName>
    <definedName name="XDO_?ISIN_CODE?20?">SESCAP6!$B$7:$B$50</definedName>
    <definedName name="XDO_?ISIN_CODE?21?">SESCAP7!$B$7:$B$28</definedName>
    <definedName name="XDO_?ISIN_CODE?22?">SFOCUS!$B$7:$B$36</definedName>
    <definedName name="XDO_?ISIN_CODE?23?">SLTADV3!$B$7:$B$58</definedName>
    <definedName name="XDO_?ISIN_CODE?24?">SLTADV4!$B$7:$B$48</definedName>
    <definedName name="XDO_?ISIN_CODE?25?">SLTAX1!$B$7:$B$56</definedName>
    <definedName name="XDO_?ISIN_CODE?26?">SLTAX2!$B$7:$B$58</definedName>
    <definedName name="XDO_?ISIN_CODE?27?">SLTAX3!$B$7:$B$64</definedName>
    <definedName name="XDO_?ISIN_CODE?28?">SLTAX4!$B$7:$B$66</definedName>
    <definedName name="XDO_?ISIN_CODE?29?">SLTAX5!$B$7:$B$67</definedName>
    <definedName name="XDO_?ISIN_CODE?3?">MICAP12!$B$7:$B$64</definedName>
    <definedName name="XDO_?ISIN_CODE?30?">SLTAX6!$B$7:$B$65</definedName>
    <definedName name="XDO_?ISIN_CODE?31?">SMALL3!$B$7:$B$52</definedName>
    <definedName name="XDO_?ISIN_CODE?32?">SMALL4!$B$7:$B$53</definedName>
    <definedName name="XDO_?ISIN_CODE?33?">SMALL5!$B$7:$B$52</definedName>
    <definedName name="XDO_?ISIN_CODE?34?">SMALL6!$B$7:$B$51</definedName>
    <definedName name="XDO_?ISIN_CODE?35?">SMILE!$B$7:$B$56</definedName>
    <definedName name="XDO_?ISIN_CODE?36?">SRURAL!$B$7:$B$67</definedName>
    <definedName name="XDO_?ISIN_CODE?37?">SSFUND!$B$7:$B$41</definedName>
    <definedName name="XDO_?ISIN_CODE?38?">'SSN100'!$B$7:$B$106</definedName>
    <definedName name="XDO_?ISIN_CODE?39?">STAX!$B$7:$B$64</definedName>
    <definedName name="XDO_?ISIN_CODE?4?">MICAP14!$B$7:$B$68</definedName>
    <definedName name="XDO_?ISIN_CODE?40?">STOP6!$B$7:$B$39</definedName>
    <definedName name="XDO_?ISIN_CODE?41?">STOP7!$B$7:$B$39</definedName>
    <definedName name="XDO_?ISIN_CODE?42?">SUNESF!$B$7:$B$41</definedName>
    <definedName name="XDO_?ISIN_CODE?43?">SUNFOP!$B$7:$B$25</definedName>
    <definedName name="XDO_?ISIN_CODE?44?">SUNVALF10!$B$7:$B$49</definedName>
    <definedName name="XDO_?ISIN_CODE?45?">SUNVALF2!$B$7:$B$59</definedName>
    <definedName name="XDO_?ISIN_CODE?46?">SUNVALF3!$B$7:$B$60</definedName>
    <definedName name="XDO_?ISIN_CODE?47?">SUNVALF7!$B$7:$B$39</definedName>
    <definedName name="XDO_?ISIN_CODE?48?">SUNVALF8!$B$7:$B$45</definedName>
    <definedName name="XDO_?ISIN_CODE?49?">SUNVALF9!$B$7:$B$48</definedName>
    <definedName name="XDO_?ISIN_CODE?5?" localSheetId="42">SUNBAL!$B$7:$B$49</definedName>
    <definedName name="XDO_?ISIN_CODE?5?">MICAP15!$B$7:$B$67</definedName>
    <definedName name="XDO_?ISIN_CODE?6?">MICAP16!$B$7:$B$63</definedName>
    <definedName name="XDO_?ISIN_CODE?7?">MICAP17!$B$7:$B$66</definedName>
    <definedName name="XDO_?ISIN_CODE?8?">MICAP4!$B$7</definedName>
    <definedName name="XDO_?ISIN_CODE?9?">MICAP8!$B$7:$B$57</definedName>
    <definedName name="XDO_?MARGINMONEYSECA_ISIN_CODE?">CAPEXG!$B$84</definedName>
    <definedName name="XDO_?MARGINMONEYSECA_ISIN_CODE?1?">MULTI1!$B$84:$B$107</definedName>
    <definedName name="XDO_?MARGINMONEYSECA_ISIN_CODE?2?">MULTI2!$B$84:$B$108</definedName>
    <definedName name="XDO_?MARGINMONEYSECA_ISIN_CODE?3?">MULTIP!$B$84:$B$104</definedName>
    <definedName name="XDO_?MARGINMONEYSECA_ISIN_CODE?4?">SRURAL!$B$84:$B$128</definedName>
    <definedName name="XDO_?MARGINMONEYSECA_ISIN_CODE?5?">SUNESF!$B$84:$B$126</definedName>
    <definedName name="XDO_?MARGINMONEYSECA_MARKET_VALUE?">CAPEXG!$F$84</definedName>
    <definedName name="XDO_?MARGINMONEYSECA_MARKET_VALUE?1?">MULTI1!$F$84:$F$107</definedName>
    <definedName name="XDO_?MARGINMONEYSECA_MARKET_VALUE?2?">MULTI2!$F$84:$F$108</definedName>
    <definedName name="XDO_?MARGINMONEYSECA_MARKET_VALUE?3?">MULTIP!$F$84:$F$104</definedName>
    <definedName name="XDO_?MARGINMONEYSECA_MARKET_VALUE?4?">SRURAL!$F$84:$F$128</definedName>
    <definedName name="XDO_?MARGINMONEYSECA_MARKET_VALUE?5?">SUNESF!$F$84:$F$126</definedName>
    <definedName name="XDO_?MARGINMONEYSECA_NAME?">CAPEXG!$C$84</definedName>
    <definedName name="XDO_?MARGINMONEYSECA_NAME?1?">MULTI1!$C$84:$C$107</definedName>
    <definedName name="XDO_?MARGINMONEYSECA_NAME?2?">MULTI2!$C$84:$C$108</definedName>
    <definedName name="XDO_?MARGINMONEYSECA_NAME?3?">MULTIP!$C$84:$C$104</definedName>
    <definedName name="XDO_?MARGINMONEYSECA_NAME?4?">SRURAL!$C$84:$C$128</definedName>
    <definedName name="XDO_?MARGINMONEYSECA_NAME?5?">SUNESF!$C$84:$C$126</definedName>
    <definedName name="XDO_?MARGINMONEYSECA_PER_NET_ASSETS?">CAPEXG!$G$84</definedName>
    <definedName name="XDO_?MARGINMONEYSECA_PER_NET_ASSETS?1?">MULTI1!$G$84:$G$107</definedName>
    <definedName name="XDO_?MARGINMONEYSECA_PER_NET_ASSETS?2?">MULTI2!$G$84:$G$108</definedName>
    <definedName name="XDO_?MARGINMONEYSECA_PER_NET_ASSETS?3?">MULTIP!$G$84:$G$104</definedName>
    <definedName name="XDO_?MARGINMONEYSECA_PER_NET_ASSETS?4?">SRURAL!$G$84:$G$128</definedName>
    <definedName name="XDO_?MARGINMONEYSECA_PER_NET_ASSETS?5?">SUNESF!$G$84:$G$126</definedName>
    <definedName name="XDO_?MARGINMONEYSECA_RATING_INDUSTRY?">CAPEXG!$D$84</definedName>
    <definedName name="XDO_?MARGINMONEYSECA_RATING_INDUSTRY?1?">MULTI1!$D$84:$D$107</definedName>
    <definedName name="XDO_?MARGINMONEYSECA_RATING_INDUSTRY?2?">MULTI2!$D$84:$D$108</definedName>
    <definedName name="XDO_?MARGINMONEYSECA_RATING_INDUSTRY?3?">MULTIP!$D$84:$D$104</definedName>
    <definedName name="XDO_?MARGINMONEYSECA_RATING_INDUSTRY?4?">SRURAL!$D$84:$D$128</definedName>
    <definedName name="XDO_?MARGINMONEYSECA_RATING_INDUSTRY?5?">SUNESF!$D$84:$D$126</definedName>
    <definedName name="XDO_?MARKET_VALUE?">CAPEXG!$F$7:$F$48</definedName>
    <definedName name="XDO_?MARKET_VALUE?1?">MICAP10!$F$7:$F$57</definedName>
    <definedName name="XDO_?MARKET_VALUE?10?">MICAP9!$F$7:$F$57</definedName>
    <definedName name="XDO_?MARKET_VALUE?11?">MIDCAP!$F$7:$F$66</definedName>
    <definedName name="XDO_?MARKET_VALUE?12?">MULTI1!$F$7:$F$46</definedName>
    <definedName name="XDO_?MARKET_VALUE?13?">MULTI2!$F$7:$F$47</definedName>
    <definedName name="XDO_?MARKET_VALUE?14?">MULTIP!$F$7:$F$43</definedName>
    <definedName name="XDO_?MARKET_VALUE?15?">SESCAP1!$F$7:$F$65</definedName>
    <definedName name="XDO_?MARKET_VALUE?16?">SESCAP2!$F$7:$F$67</definedName>
    <definedName name="XDO_?MARKET_VALUE?17?">SESCAP3!$F$7:$F$68</definedName>
    <definedName name="XDO_?MARKET_VALUE?18?">SESCAP4!$F$7:$F$60</definedName>
    <definedName name="XDO_?MARKET_VALUE?19?">SESCAP5!$F$7:$F$58</definedName>
    <definedName name="XDO_?MARKET_VALUE?2?">MICAP11!$F$7:$F$64</definedName>
    <definedName name="XDO_?MARKET_VALUE?20?">SESCAP6!$F$7:$F$50</definedName>
    <definedName name="XDO_?MARKET_VALUE?21?">SESCAP7!$F$7:$F$28</definedName>
    <definedName name="XDO_?MARKET_VALUE?22?">SFOCUS!$F$7:$F$36</definedName>
    <definedName name="XDO_?MARKET_VALUE?23?">SLTADV3!$F$7:$F$58</definedName>
    <definedName name="XDO_?MARKET_VALUE?24?">SLTADV4!$F$7:$F$48</definedName>
    <definedName name="XDO_?MARKET_VALUE?25?">SLTAX1!$F$7:$F$56</definedName>
    <definedName name="XDO_?MARKET_VALUE?26?">SLTAX2!$F$7:$F$58</definedName>
    <definedName name="XDO_?MARKET_VALUE?27?">SLTAX3!$F$7:$F$64</definedName>
    <definedName name="XDO_?MARKET_VALUE?28?">SLTAX4!$F$7:$F$66</definedName>
    <definedName name="XDO_?MARKET_VALUE?29?">SLTAX5!$F$7:$F$67</definedName>
    <definedName name="XDO_?MARKET_VALUE?3?">MICAP12!$F$7:$F$64</definedName>
    <definedName name="XDO_?MARKET_VALUE?30?">SLTAX6!$F$7:$F$65</definedName>
    <definedName name="XDO_?MARKET_VALUE?31?">SMALL3!$F$7:$F$52</definedName>
    <definedName name="XDO_?MARKET_VALUE?32?">SMALL4!$F$7:$F$53</definedName>
    <definedName name="XDO_?MARKET_VALUE?33?">SMALL5!$F$7:$F$52</definedName>
    <definedName name="XDO_?MARKET_VALUE?34?">SMALL6!$F$7:$F$51</definedName>
    <definedName name="XDO_?MARKET_VALUE?35?">SMILE!$F$7:$F$56</definedName>
    <definedName name="XDO_?MARKET_VALUE?36?">SRURAL!$F$7:$F$67</definedName>
    <definedName name="XDO_?MARKET_VALUE?37?">SSFUND!$F$7:$F$41</definedName>
    <definedName name="XDO_?MARKET_VALUE?38?">'SSN100'!$F$7:$F$106</definedName>
    <definedName name="XDO_?MARKET_VALUE?39?">STAX!$F$7:$F$64</definedName>
    <definedName name="XDO_?MARKET_VALUE?4?">MICAP14!$F$7:$F$68</definedName>
    <definedName name="XDO_?MARKET_VALUE?40?">STOP6!$F$7:$F$39</definedName>
    <definedName name="XDO_?MARKET_VALUE?41?">STOP7!$F$7:$F$39</definedName>
    <definedName name="XDO_?MARKET_VALUE?42?">SUNESF!$F$7:$F$41</definedName>
    <definedName name="XDO_?MARKET_VALUE?43?">SUNFOP!$F$7:$F$25</definedName>
    <definedName name="XDO_?MARKET_VALUE?44?">SUNVALF10!$F$7:$F$49</definedName>
    <definedName name="XDO_?MARKET_VALUE?45?">SUNVALF2!$F$7:$F$59</definedName>
    <definedName name="XDO_?MARKET_VALUE?46?">SUNVALF3!$F$7:$F$60</definedName>
    <definedName name="XDO_?MARKET_VALUE?47?">SUNVALF7!$F$7:$F$39</definedName>
    <definedName name="XDO_?MARKET_VALUE?48?">SUNVALF8!$F$7:$F$45</definedName>
    <definedName name="XDO_?MARKET_VALUE?49?">SUNVALF9!$F$7:$F$48</definedName>
    <definedName name="XDO_?MARKET_VALUE?5?" localSheetId="42">SUNBAL!$F$7:$F$49</definedName>
    <definedName name="XDO_?MARKET_VALUE?5?">MICAP15!$F$7:$F$67</definedName>
    <definedName name="XDO_?MARKET_VALUE?6?">MICAP16!$F$7:$F$63</definedName>
    <definedName name="XDO_?MARKET_VALUE?7?">MICAP17!$F$7:$F$66</definedName>
    <definedName name="XDO_?MARKET_VALUE?8?">MICAP4!$F$7</definedName>
    <definedName name="XDO_?MARKET_VALUE?9?">MICAP8!$F$7:$F$57</definedName>
    <definedName name="XDO_?MARKET_VALUE_GRAND_TOT?">CAPEXG!$F$112</definedName>
    <definedName name="XDO_?MARKET_VALUE_GRAND_TOT?1?">MICAP10!$F$120</definedName>
    <definedName name="XDO_?MARKET_VALUE_GRAND_TOT?10?">MICAP9!$F$120</definedName>
    <definedName name="XDO_?MARKET_VALUE_GRAND_TOT?11?">MIDCAP!$F$129</definedName>
    <definedName name="XDO_?MARKET_VALUE_GRAND_TOT?12?">MULTI1!$F$109</definedName>
    <definedName name="XDO_?MARKET_VALUE_GRAND_TOT?13?">MULTI2!$F$110</definedName>
    <definedName name="XDO_?MARKET_VALUE_GRAND_TOT?14?">MULTIP!$F$106</definedName>
    <definedName name="XDO_?MARKET_VALUE_GRAND_TOT?15?">SESCAP1!$F$128</definedName>
    <definedName name="XDO_?MARKET_VALUE_GRAND_TOT?16?">SESCAP2!$F$130</definedName>
    <definedName name="XDO_?MARKET_VALUE_GRAND_TOT?17?">SESCAP3!$F$131</definedName>
    <definedName name="XDO_?MARKET_VALUE_GRAND_TOT?18?">SESCAP4!$F$123</definedName>
    <definedName name="XDO_?MARKET_VALUE_GRAND_TOT?19?">SESCAP5!$F$121</definedName>
    <definedName name="XDO_?MARKET_VALUE_GRAND_TOT?2?">MICAP11!$F$127</definedName>
    <definedName name="XDO_?MARKET_VALUE_GRAND_TOT?20?">SESCAP6!$F$113</definedName>
    <definedName name="XDO_?MARKET_VALUE_GRAND_TOT?21?">SESCAP7!$F$91</definedName>
    <definedName name="XDO_?MARKET_VALUE_GRAND_TOT?22?" localSheetId="42">SUNBAL!$F$144</definedName>
    <definedName name="XDO_?MARKET_VALUE_GRAND_TOT?22?">SFOCUS!$F$99</definedName>
    <definedName name="XDO_?MARKET_VALUE_GRAND_TOT?23?">SLTADV3!$F$121</definedName>
    <definedName name="XDO_?MARKET_VALUE_GRAND_TOT?24?">SLTADV4!$F$111</definedName>
    <definedName name="XDO_?MARKET_VALUE_GRAND_TOT?25?">SLTAX1!$F$119</definedName>
    <definedName name="XDO_?MARKET_VALUE_GRAND_TOT?26?">SLTAX2!$F$121</definedName>
    <definedName name="XDO_?MARKET_VALUE_GRAND_TOT?27?">SLTAX3!$F$127</definedName>
    <definedName name="XDO_?MARKET_VALUE_GRAND_TOT?28?">SLTAX4!$F$129</definedName>
    <definedName name="XDO_?MARKET_VALUE_GRAND_TOT?29?">SLTAX5!$F$130</definedName>
    <definedName name="XDO_?MARKET_VALUE_GRAND_TOT?3?">MICAP12!$F$127</definedName>
    <definedName name="XDO_?MARKET_VALUE_GRAND_TOT?30?">SLTAX6!$F$128</definedName>
    <definedName name="XDO_?MARKET_VALUE_GRAND_TOT?31?">SMALL3!$F$115</definedName>
    <definedName name="XDO_?MARKET_VALUE_GRAND_TOT?32?">SMALL4!$F$116</definedName>
    <definedName name="XDO_?MARKET_VALUE_GRAND_TOT?33?">SMALL5!$F$115</definedName>
    <definedName name="XDO_?MARKET_VALUE_GRAND_TOT?34?">SMALL6!$F$114</definedName>
    <definedName name="XDO_?MARKET_VALUE_GRAND_TOT?35?">SMILE!$F$120</definedName>
    <definedName name="XDO_?MARKET_VALUE_GRAND_TOT?36?">SRURAL!$F$130</definedName>
    <definedName name="XDO_?MARKET_VALUE_GRAND_TOT?37?">SSFUND!$F$104</definedName>
    <definedName name="XDO_?MARKET_VALUE_GRAND_TOT?38?">'SSN100'!$F$169</definedName>
    <definedName name="XDO_?MARKET_VALUE_GRAND_TOT?39?">STAX!$F$127</definedName>
    <definedName name="XDO_?MARKET_VALUE_GRAND_TOT?4?">MICAP14!$F$131</definedName>
    <definedName name="XDO_?MARKET_VALUE_GRAND_TOT?40?">#REF!</definedName>
    <definedName name="XDO_?MARKET_VALUE_GRAND_TOT?41?">#REF!</definedName>
    <definedName name="XDO_?MARKET_VALUE_GRAND_TOT?42?">#REF!</definedName>
    <definedName name="XDO_?MARKET_VALUE_GRAND_TOT?43?">#REF!</definedName>
    <definedName name="XDO_?MARKET_VALUE_GRAND_TOT?44?">STOP6!$F$102</definedName>
    <definedName name="XDO_?MARKET_VALUE_GRAND_TOT?45?">STOP7!$F$102</definedName>
    <definedName name="XDO_?MARKET_VALUE_GRAND_TOT?46?">SUNESF!$F$128</definedName>
    <definedName name="XDO_?MARKET_VALUE_GRAND_TOT?47?">SUNFOP!$F$88</definedName>
    <definedName name="XDO_?MARKET_VALUE_GRAND_TOT?48?">SUNVALF10!$F$114</definedName>
    <definedName name="XDO_?MARKET_VALUE_GRAND_TOT?49?">SUNVALF2!$F$122</definedName>
    <definedName name="XDO_?MARKET_VALUE_GRAND_TOT?5?">MICAP15!$F$130</definedName>
    <definedName name="XDO_?MARKET_VALUE_GRAND_TOT?50?">SUNVALF3!$F$123</definedName>
    <definedName name="XDO_?MARKET_VALUE_GRAND_TOT?51?">SUNVALF7!$F$102</definedName>
    <definedName name="XDO_?MARKET_VALUE_GRAND_TOT?52?">SUNVALF8!$F$108</definedName>
    <definedName name="XDO_?MARKET_VALUE_GRAND_TOT?53?">SUNVALF9!$F$113</definedName>
    <definedName name="XDO_?MARKET_VALUE_GRAND_TOT?6?">MICAP16!$F$126</definedName>
    <definedName name="XDO_?MARKET_VALUE_GRAND_TOT?7?">MICAP17!$F$129</definedName>
    <definedName name="XDO_?MARKET_VALUE_GRAND_TOT?8?">MICAP4!$F$70</definedName>
    <definedName name="XDO_?MARKET_VALUE_GRAND_TOT?9?">MICAP8!$F$120</definedName>
    <definedName name="XDO_?MONEYMARKETSEC_MARKET_VALUE_TOT?">CAPEXG!$F$98</definedName>
    <definedName name="XDO_?MONEYMARKETSEC_MARKET_VALUE_TOT?1?">MICAP10!$F$106</definedName>
    <definedName name="XDO_?MONEYMARKETSEC_MARKET_VALUE_TOT?10?">MICAP9!$F$106</definedName>
    <definedName name="XDO_?MONEYMARKETSEC_MARKET_VALUE_TOT?11?">MIDCAP!$F$115</definedName>
    <definedName name="XDO_?MONEYMARKETSEC_MARKET_VALUE_TOT?12?">MULTI1!$F$95</definedName>
    <definedName name="XDO_?MONEYMARKETSEC_MARKET_VALUE_TOT?13?">MULTI2!$F$96</definedName>
    <definedName name="XDO_?MONEYMARKETSEC_MARKET_VALUE_TOT?14?">MULTIP!$F$92</definedName>
    <definedName name="XDO_?MONEYMARKETSEC_MARKET_VALUE_TOT?15?">SESCAP1!$F$114</definedName>
    <definedName name="XDO_?MONEYMARKETSEC_MARKET_VALUE_TOT?16?">SESCAP2!$F$116</definedName>
    <definedName name="XDO_?MONEYMARKETSEC_MARKET_VALUE_TOT?17?">SESCAP3!$F$117</definedName>
    <definedName name="XDO_?MONEYMARKETSEC_MARKET_VALUE_TOT?18?">SESCAP4!$F$109</definedName>
    <definedName name="XDO_?MONEYMARKETSEC_MARKET_VALUE_TOT?19?">SESCAP5!$F$107</definedName>
    <definedName name="XDO_?MONEYMARKETSEC_MARKET_VALUE_TOT?2?">MICAP11!$F$113</definedName>
    <definedName name="XDO_?MONEYMARKETSEC_MARKET_VALUE_TOT?20?">SESCAP6!$F$99</definedName>
    <definedName name="XDO_?MONEYMARKETSEC_MARKET_VALUE_TOT?21?">SESCAP7!$F$77</definedName>
    <definedName name="XDO_?MONEYMARKETSEC_MARKET_VALUE_TOT?22?" localSheetId="42">SUNBAL!$F$130</definedName>
    <definedName name="XDO_?MONEYMARKETSEC_MARKET_VALUE_TOT?22?">SFOCUS!$F$85</definedName>
    <definedName name="XDO_?MONEYMARKETSEC_MARKET_VALUE_TOT?23?">SLTADV3!$F$107</definedName>
    <definedName name="XDO_?MONEYMARKETSEC_MARKET_VALUE_TOT?24?">SLTADV4!$F$97</definedName>
    <definedName name="XDO_?MONEYMARKETSEC_MARKET_VALUE_TOT?25?">SLTAX1!$F$105</definedName>
    <definedName name="XDO_?MONEYMARKETSEC_MARKET_VALUE_TOT?26?">SLTAX2!$F$107</definedName>
    <definedName name="XDO_?MONEYMARKETSEC_MARKET_VALUE_TOT?27?">SLTAX3!$F$113</definedName>
    <definedName name="XDO_?MONEYMARKETSEC_MARKET_VALUE_TOT?28?">SLTAX4!$F$115</definedName>
    <definedName name="XDO_?MONEYMARKETSEC_MARKET_VALUE_TOT?29?">SLTAX5!$F$116</definedName>
    <definedName name="XDO_?MONEYMARKETSEC_MARKET_VALUE_TOT?3?">MICAP12!$F$113</definedName>
    <definedName name="XDO_?MONEYMARKETSEC_MARKET_VALUE_TOT?30?">SLTAX6!$F$114</definedName>
    <definedName name="XDO_?MONEYMARKETSEC_MARKET_VALUE_TOT?31?">SMALL3!$F$101</definedName>
    <definedName name="XDO_?MONEYMARKETSEC_MARKET_VALUE_TOT?32?">SMALL4!$F$102</definedName>
    <definedName name="XDO_?MONEYMARKETSEC_MARKET_VALUE_TOT?33?">SMALL5!$F$101</definedName>
    <definedName name="XDO_?MONEYMARKETSEC_MARKET_VALUE_TOT?34?">SMALL6!$F$100</definedName>
    <definedName name="XDO_?MONEYMARKETSEC_MARKET_VALUE_TOT?35?">SMILE!$F$106</definedName>
    <definedName name="XDO_?MONEYMARKETSEC_MARKET_VALUE_TOT?36?">SRURAL!$F$116</definedName>
    <definedName name="XDO_?MONEYMARKETSEC_MARKET_VALUE_TOT?37?">SSFUND!$F$90</definedName>
    <definedName name="XDO_?MONEYMARKETSEC_MARKET_VALUE_TOT?38?">'SSN100'!$F$155</definedName>
    <definedName name="XDO_?MONEYMARKETSEC_MARKET_VALUE_TOT?39?">STAX!$F$113</definedName>
    <definedName name="XDO_?MONEYMARKETSEC_MARKET_VALUE_TOT?4?">MICAP14!$F$117</definedName>
    <definedName name="XDO_?MONEYMARKETSEC_MARKET_VALUE_TOT?40?">#REF!</definedName>
    <definedName name="XDO_?MONEYMARKETSEC_MARKET_VALUE_TOT?41?">#REF!</definedName>
    <definedName name="XDO_?MONEYMARKETSEC_MARKET_VALUE_TOT?42?">STOP6!$F$88</definedName>
    <definedName name="XDO_?MONEYMARKETSEC_MARKET_VALUE_TOT?43?">STOP7!$F$88</definedName>
    <definedName name="XDO_?MONEYMARKETSEC_MARKET_VALUE_TOT?44?">SUNESF!$F$113</definedName>
    <definedName name="XDO_?MONEYMARKETSEC_MARKET_VALUE_TOT?45?">SUNFOP!$F$74</definedName>
    <definedName name="XDO_?MONEYMARKETSEC_MARKET_VALUE_TOT?46?">SUNVALF10!$F$100</definedName>
    <definedName name="XDO_?MONEYMARKETSEC_MARKET_VALUE_TOT?47?">SUNVALF2!$F$108</definedName>
    <definedName name="XDO_?MONEYMARKETSEC_MARKET_VALUE_TOT?48?">SUNVALF3!$F$109</definedName>
    <definedName name="XDO_?MONEYMARKETSEC_MARKET_VALUE_TOT?49?">SUNVALF7!$F$88</definedName>
    <definedName name="XDO_?MONEYMARKETSEC_MARKET_VALUE_TOT?5?">MICAP15!$F$116</definedName>
    <definedName name="XDO_?MONEYMARKETSEC_MARKET_VALUE_TOT?50?">SUNVALF8!$F$94</definedName>
    <definedName name="XDO_?MONEYMARKETSEC_MARKET_VALUE_TOT?51?">SUNVALF9!$F$99</definedName>
    <definedName name="XDO_?MONEYMARKETSEC_MARKET_VALUE_TOT?6?">MICAP16!$F$112</definedName>
    <definedName name="XDO_?MONEYMARKETSEC_MARKET_VALUE_TOT?7?">MICAP17!$F$115</definedName>
    <definedName name="XDO_?MONEYMARKETSEC_MARKET_VALUE_TOT?8?">MICAP4!$F$56</definedName>
    <definedName name="XDO_?MONEYMARKETSEC_MARKET_VALUE_TOT?9?">MICAP8!$F$106</definedName>
    <definedName name="XDO_?MONEYMARKETSEC_PER_NET_ASSETS_TOT?">CAPEXG!$G$98</definedName>
    <definedName name="XDO_?MONEYMARKETSEC_PER_NET_ASSETS_TOT?1?">MICAP10!$G$106</definedName>
    <definedName name="XDO_?MONEYMARKETSEC_PER_NET_ASSETS_TOT?10?">MICAP9!$G$106</definedName>
    <definedName name="XDO_?MONEYMARKETSEC_PER_NET_ASSETS_TOT?11?">MIDCAP!$G$115</definedName>
    <definedName name="XDO_?MONEYMARKETSEC_PER_NET_ASSETS_TOT?12?">MULTI1!$G$95</definedName>
    <definedName name="XDO_?MONEYMARKETSEC_PER_NET_ASSETS_TOT?13?">MULTI2!$G$96</definedName>
    <definedName name="XDO_?MONEYMARKETSEC_PER_NET_ASSETS_TOT?14?">MULTIP!$G$92</definedName>
    <definedName name="XDO_?MONEYMARKETSEC_PER_NET_ASSETS_TOT?15?">SESCAP1!$G$114</definedName>
    <definedName name="XDO_?MONEYMARKETSEC_PER_NET_ASSETS_TOT?16?">SESCAP2!$G$116</definedName>
    <definedName name="XDO_?MONEYMARKETSEC_PER_NET_ASSETS_TOT?17?">SESCAP3!$G$117</definedName>
    <definedName name="XDO_?MONEYMARKETSEC_PER_NET_ASSETS_TOT?18?">SESCAP4!$G$109</definedName>
    <definedName name="XDO_?MONEYMARKETSEC_PER_NET_ASSETS_TOT?19?">SESCAP5!$G$107</definedName>
    <definedName name="XDO_?MONEYMARKETSEC_PER_NET_ASSETS_TOT?2?">MICAP11!$G$113</definedName>
    <definedName name="XDO_?MONEYMARKETSEC_PER_NET_ASSETS_TOT?20?">SESCAP6!$G$99</definedName>
    <definedName name="XDO_?MONEYMARKETSEC_PER_NET_ASSETS_TOT?21?">SESCAP7!$G$77</definedName>
    <definedName name="XDO_?MONEYMARKETSEC_PER_NET_ASSETS_TOT?22?" localSheetId="42">SUNBAL!$G$130</definedName>
    <definedName name="XDO_?MONEYMARKETSEC_PER_NET_ASSETS_TOT?22?">SFOCUS!$G$85</definedName>
    <definedName name="XDO_?MONEYMARKETSEC_PER_NET_ASSETS_TOT?23?">SLTADV3!$G$107</definedName>
    <definedName name="XDO_?MONEYMARKETSEC_PER_NET_ASSETS_TOT?24?">SLTADV4!$G$97</definedName>
    <definedName name="XDO_?MONEYMARKETSEC_PER_NET_ASSETS_TOT?25?">SLTAX1!$G$105</definedName>
    <definedName name="XDO_?MONEYMARKETSEC_PER_NET_ASSETS_TOT?26?">SLTAX2!$G$107</definedName>
    <definedName name="XDO_?MONEYMARKETSEC_PER_NET_ASSETS_TOT?27?">SLTAX3!$G$113</definedName>
    <definedName name="XDO_?MONEYMARKETSEC_PER_NET_ASSETS_TOT?28?">SLTAX4!$G$115</definedName>
    <definedName name="XDO_?MONEYMARKETSEC_PER_NET_ASSETS_TOT?29?">SLTAX5!$G$116</definedName>
    <definedName name="XDO_?MONEYMARKETSEC_PER_NET_ASSETS_TOT?3?">MICAP12!$G$113</definedName>
    <definedName name="XDO_?MONEYMARKETSEC_PER_NET_ASSETS_TOT?30?">SLTAX6!$G$114</definedName>
    <definedName name="XDO_?MONEYMARKETSEC_PER_NET_ASSETS_TOT?31?">SMALL3!$G$101</definedName>
    <definedName name="XDO_?MONEYMARKETSEC_PER_NET_ASSETS_TOT?32?">SMALL4!$G$102</definedName>
    <definedName name="XDO_?MONEYMARKETSEC_PER_NET_ASSETS_TOT?33?">SMALL5!$G$101</definedName>
    <definedName name="XDO_?MONEYMARKETSEC_PER_NET_ASSETS_TOT?34?">SMALL6!$G$100</definedName>
    <definedName name="XDO_?MONEYMARKETSEC_PER_NET_ASSETS_TOT?35?">SMILE!$G$106</definedName>
    <definedName name="XDO_?MONEYMARKETSEC_PER_NET_ASSETS_TOT?36?">SRURAL!$G$116</definedName>
    <definedName name="XDO_?MONEYMARKETSEC_PER_NET_ASSETS_TOT?37?">SSFUND!$G$90</definedName>
    <definedName name="XDO_?MONEYMARKETSEC_PER_NET_ASSETS_TOT?38?">'SSN100'!$G$155</definedName>
    <definedName name="XDO_?MONEYMARKETSEC_PER_NET_ASSETS_TOT?39?">STAX!$G$113</definedName>
    <definedName name="XDO_?MONEYMARKETSEC_PER_NET_ASSETS_TOT?4?">MICAP14!$G$117</definedName>
    <definedName name="XDO_?MONEYMARKETSEC_PER_NET_ASSETS_TOT?40?">#REF!</definedName>
    <definedName name="XDO_?MONEYMARKETSEC_PER_NET_ASSETS_TOT?41?">#REF!</definedName>
    <definedName name="XDO_?MONEYMARKETSEC_PER_NET_ASSETS_TOT?42?">STOP6!$G$88</definedName>
    <definedName name="XDO_?MONEYMARKETSEC_PER_NET_ASSETS_TOT?43?">STOP7!$G$88</definedName>
    <definedName name="XDO_?MONEYMARKETSEC_PER_NET_ASSETS_TOT?44?">SUNESF!$G$113</definedName>
    <definedName name="XDO_?MONEYMARKETSEC_PER_NET_ASSETS_TOT?45?">SUNFOP!$G$74</definedName>
    <definedName name="XDO_?MONEYMARKETSEC_PER_NET_ASSETS_TOT?46?">SUNVALF10!$G$100</definedName>
    <definedName name="XDO_?MONEYMARKETSEC_PER_NET_ASSETS_TOT?47?">SUNVALF2!$G$108</definedName>
    <definedName name="XDO_?MONEYMARKETSEC_PER_NET_ASSETS_TOT?48?">SUNVALF3!$G$109</definedName>
    <definedName name="XDO_?MONEYMARKETSEC_PER_NET_ASSETS_TOT?49?">SUNVALF7!$G$88</definedName>
    <definedName name="XDO_?MONEYMARKETSEC_PER_NET_ASSETS_TOT?5?">MICAP15!$G$116</definedName>
    <definedName name="XDO_?MONEYMARKETSEC_PER_NET_ASSETS_TOT?50?">SUNVALF8!$G$94</definedName>
    <definedName name="XDO_?MONEYMARKETSEC_PER_NET_ASSETS_TOT?51?">SUNVALF9!$G$99</definedName>
    <definedName name="XDO_?MONEYMARKETSEC_PER_NET_ASSETS_TOT?6?">MICAP16!$G$112</definedName>
    <definedName name="XDO_?MONEYMARKETSEC_PER_NET_ASSETS_TOT?7?">MICAP17!$G$115</definedName>
    <definedName name="XDO_?MONEYMARKETSEC_PER_NET_ASSETS_TOT?8?">MICAP4!$G$56</definedName>
    <definedName name="XDO_?MONEYMARKETSEC_PER_NET_ASSETS_TOT?9?">MICAP8!$G$106</definedName>
    <definedName name="XDO_?MONEYMARKETSECA_ISIN_CODE?">CAPEXG!$B$53</definedName>
    <definedName name="XDO_?MONEYMARKETSECA_ISIN_CODE?1?">SUNESF!$B$53:$B$100</definedName>
    <definedName name="XDO_?MONEYMARKETSECA_MARKET_VALUE?">CAPEXG!$F$53</definedName>
    <definedName name="XDO_?MONEYMARKETSECA_MARKET_VALUE?1?">SUNESF!$F$53:$F$100</definedName>
    <definedName name="XDO_?MONEYMARKETSECA_MARKET_VALUE_TOT?" localSheetId="42">[1]CP5SR7!#REF!</definedName>
    <definedName name="XDO_?MONEYMARKETSECA_MARKET_VALUE_TOT?">CAPEXG!#REF!</definedName>
    <definedName name="XDO_?MONEYMARKETSECA_MARKET_VALUE_TOT?1?">MICAP10!$F$94</definedName>
    <definedName name="XDO_?MONEYMARKETSECA_MARKET_VALUE_TOT?10?" localSheetId="42">[1]SFTPHM!#REF!</definedName>
    <definedName name="XDO_?MONEYMARKETSECA_MARKET_VALUE_TOT?10?">MICAP15!#REF!</definedName>
    <definedName name="XDO_?MONEYMARKETSECA_MARKET_VALUE_TOT?100?">SUNVALF9!$F$87</definedName>
    <definedName name="XDO_?MONEYMARKETSECA_MARKET_VALUE_TOT?101?">SUNVALF9!#REF!</definedName>
    <definedName name="XDO_?MONEYMARKETSECA_MARKET_VALUE_TOT?11?">MICAP16!$F$100</definedName>
    <definedName name="XDO_?MONEYMARKETSECA_MARKET_VALUE_TOT?12?" localSheetId="42">[1]SFTPHS!#REF!</definedName>
    <definedName name="XDO_?MONEYMARKETSECA_MARKET_VALUE_TOT?12?">MICAP16!#REF!</definedName>
    <definedName name="XDO_?MONEYMARKETSECA_MARKET_VALUE_TOT?13?">MICAP17!$F$103</definedName>
    <definedName name="XDO_?MONEYMARKETSECA_MARKET_VALUE_TOT?14?" localSheetId="42">[1]SFTPIC!#REF!</definedName>
    <definedName name="XDO_?MONEYMARKETSECA_MARKET_VALUE_TOT?14?">MICAP17!#REF!</definedName>
    <definedName name="XDO_?MONEYMARKETSECA_MARKET_VALUE_TOT?15?">MICAP4!$F$44</definedName>
    <definedName name="XDO_?MONEYMARKETSECA_MARKET_VALUE_TOT?16?" localSheetId="42">[1]SFTPIE!#REF!</definedName>
    <definedName name="XDO_?MONEYMARKETSECA_MARKET_VALUE_TOT?16?">MICAP4!#REF!</definedName>
    <definedName name="XDO_?MONEYMARKETSECA_MARKET_VALUE_TOT?17?">MICAP8!$F$94</definedName>
    <definedName name="XDO_?MONEYMARKETSECA_MARKET_VALUE_TOT?18?" localSheetId="42">[1]SFTPIJ!#REF!</definedName>
    <definedName name="XDO_?MONEYMARKETSECA_MARKET_VALUE_TOT?18?">MICAP8!#REF!</definedName>
    <definedName name="XDO_?MONEYMARKETSECA_MARKET_VALUE_TOT?19?">MICAP9!$F$94</definedName>
    <definedName name="XDO_?MONEYMARKETSECA_MARKET_VALUE_TOT?2?" localSheetId="42">[1]CP5SR8!#REF!</definedName>
    <definedName name="XDO_?MONEYMARKETSECA_MARKET_VALUE_TOT?2?">MICAP10!#REF!</definedName>
    <definedName name="XDO_?MONEYMARKETSECA_MARKET_VALUE_TOT?20?" localSheetId="42">[1]SFTPIK!#REF!</definedName>
    <definedName name="XDO_?MONEYMARKETSECA_MARKET_VALUE_TOT?20?">MICAP9!#REF!</definedName>
    <definedName name="XDO_?MONEYMARKETSECA_MARKET_VALUE_TOT?21?">MIDCAP!$F$103</definedName>
    <definedName name="XDO_?MONEYMARKETSECA_MARKET_VALUE_TOT?22?">MIDCAP!#REF!</definedName>
    <definedName name="XDO_?MONEYMARKETSECA_MARKET_VALUE_TOT?23?">MULTI1!$F$83</definedName>
    <definedName name="XDO_?MONEYMARKETSECA_MARKET_VALUE_TOT?24?">MULTI1!#REF!</definedName>
    <definedName name="XDO_?MONEYMARKETSECA_MARKET_VALUE_TOT?25?" localSheetId="42">[1]SHYBO!#REF!</definedName>
    <definedName name="XDO_?MONEYMARKETSECA_MARKET_VALUE_TOT?25?">MULTI2!$F$84</definedName>
    <definedName name="XDO_?MONEYMARKETSECA_MARKET_VALUE_TOT?26?">MULTI2!#REF!</definedName>
    <definedName name="XDO_?MONEYMARKETSECA_MARKET_VALUE_TOT?27?" localSheetId="42">[1]SHYBP!#REF!</definedName>
    <definedName name="XDO_?MONEYMARKETSECA_MARKET_VALUE_TOT?27?">MULTIP!$F$80</definedName>
    <definedName name="XDO_?MONEYMARKETSECA_MARKET_VALUE_TOT?28?">MULTIP!#REF!</definedName>
    <definedName name="XDO_?MONEYMARKETSECA_MARKET_VALUE_TOT?29?" localSheetId="42">[1]SHYBU!#REF!</definedName>
    <definedName name="XDO_?MONEYMARKETSECA_MARKET_VALUE_TOT?29?">SESCAP1!$F$102</definedName>
    <definedName name="XDO_?MONEYMARKETSECA_MARKET_VALUE_TOT?3?">MICAP11!$F$101</definedName>
    <definedName name="XDO_?MONEYMARKETSECA_MARKET_VALUE_TOT?30?">SESCAP1!#REF!</definedName>
    <definedName name="XDO_?MONEYMARKETSECA_MARKET_VALUE_TOT?31?">SESCAP2!$F$104</definedName>
    <definedName name="XDO_?MONEYMARKETSECA_MARKET_VALUE_TOT?32?">SESCAP2!#REF!</definedName>
    <definedName name="XDO_?MONEYMARKETSECA_MARKET_VALUE_TOT?33?" localSheetId="42">SUNBAL!$F$118</definedName>
    <definedName name="XDO_?MONEYMARKETSECA_MARKET_VALUE_TOT?33?">SESCAP3!$F$105</definedName>
    <definedName name="XDO_?MONEYMARKETSECA_MARKET_VALUE_TOT?34?" localSheetId="42">SUNBAL!#REF!</definedName>
    <definedName name="XDO_?MONEYMARKETSECA_MARKET_VALUE_TOT?34?">SESCAP3!#REF!</definedName>
    <definedName name="XDO_?MONEYMARKETSECA_MARKET_VALUE_TOT?35?">SESCAP4!$F$97</definedName>
    <definedName name="XDO_?MONEYMARKETSECA_MARKET_VALUE_TOT?36?" localSheetId="42">[1]SUNBDS!#REF!</definedName>
    <definedName name="XDO_?MONEYMARKETSECA_MARKET_VALUE_TOT?36?">SESCAP4!#REF!</definedName>
    <definedName name="XDO_?MONEYMARKETSECA_MARKET_VALUE_TOT?37?">SESCAP5!$F$95</definedName>
    <definedName name="XDO_?MONEYMARKETSECA_MARKET_VALUE_TOT?38?">SESCAP5!#REF!</definedName>
    <definedName name="XDO_?MONEYMARKETSECA_MARKET_VALUE_TOT?39?" localSheetId="42">[1]SUNMIA!#REF!</definedName>
    <definedName name="XDO_?MONEYMARKETSECA_MARKET_VALUE_TOT?39?">SESCAP6!$F$87</definedName>
    <definedName name="XDO_?MONEYMARKETSECA_MARKET_VALUE_TOT?4?">MICAP11!#REF!</definedName>
    <definedName name="XDO_?MONEYMARKETSECA_MARKET_VALUE_TOT?40?">SESCAP6!#REF!</definedName>
    <definedName name="XDO_?MONEYMARKETSECA_MARKET_VALUE_TOT?41?">SESCAP7!$F$65</definedName>
    <definedName name="XDO_?MONEYMARKETSECA_MARKET_VALUE_TOT?42?">SESCAP7!#REF!</definedName>
    <definedName name="XDO_?MONEYMARKETSECA_MARKET_VALUE_TOT?43?">SFOCUS!$F$73</definedName>
    <definedName name="XDO_?MONEYMARKETSECA_MARKET_VALUE_TOT?44?">SFOCUS!#REF!</definedName>
    <definedName name="XDO_?MONEYMARKETSECA_MARKET_VALUE_TOT?45?">SLTADV3!$F$95</definedName>
    <definedName name="XDO_?MONEYMARKETSECA_MARKET_VALUE_TOT?46?">SLTADV3!#REF!</definedName>
    <definedName name="XDO_?MONEYMARKETSECA_MARKET_VALUE_TOT?47?">SLTADV4!$F$85</definedName>
    <definedName name="XDO_?MONEYMARKETSECA_MARKET_VALUE_TOT?48?">SLTADV4!#REF!</definedName>
    <definedName name="XDO_?MONEYMARKETSECA_MARKET_VALUE_TOT?49?">SLTAX1!$F$93</definedName>
    <definedName name="XDO_?MONEYMARKETSECA_MARKET_VALUE_TOT?5?" localSheetId="42">[1]SFRLTP!#REF!</definedName>
    <definedName name="XDO_?MONEYMARKETSECA_MARKET_VALUE_TOT?5?">MICAP12!$F$101</definedName>
    <definedName name="XDO_?MONEYMARKETSECA_MARKET_VALUE_TOT?50?">SLTAX1!#REF!</definedName>
    <definedName name="XDO_?MONEYMARKETSECA_MARKET_VALUE_TOT?51?">SLTAX2!$F$95</definedName>
    <definedName name="XDO_?MONEYMARKETSECA_MARKET_VALUE_TOT?52?">SLTAX2!#REF!</definedName>
    <definedName name="XDO_?MONEYMARKETSECA_MARKET_VALUE_TOT?53?">SLTAX3!$F$101</definedName>
    <definedName name="XDO_?MONEYMARKETSECA_MARKET_VALUE_TOT?54?">SLTAX3!#REF!</definedName>
    <definedName name="XDO_?MONEYMARKETSECA_MARKET_VALUE_TOT?55?">SLTAX4!$F$103</definedName>
    <definedName name="XDO_?MONEYMARKETSECA_MARKET_VALUE_TOT?56?">SLTAX4!#REF!</definedName>
    <definedName name="XDO_?MONEYMARKETSECA_MARKET_VALUE_TOT?57?">SLTAX5!$F$104</definedName>
    <definedName name="XDO_?MONEYMARKETSECA_MARKET_VALUE_TOT?58?">SLTAX5!#REF!</definedName>
    <definedName name="XDO_?MONEYMARKETSECA_MARKET_VALUE_TOT?59?">SLTAX6!$F$102</definedName>
    <definedName name="XDO_?MONEYMARKETSECA_MARKET_VALUE_TOT?6?">MICAP12!#REF!</definedName>
    <definedName name="XDO_?MONEYMARKETSECA_MARKET_VALUE_TOT?60?">SLTAX6!#REF!</definedName>
    <definedName name="XDO_?MONEYMARKETSECA_MARKET_VALUE_TOT?61?">SMALL3!$F$89</definedName>
    <definedName name="XDO_?MONEYMARKETSECA_MARKET_VALUE_TOT?62?">SMALL3!#REF!</definedName>
    <definedName name="XDO_?MONEYMARKETSECA_MARKET_VALUE_TOT?63?">SMALL4!$F$90</definedName>
    <definedName name="XDO_?MONEYMARKETSECA_MARKET_VALUE_TOT?64?">SMALL4!#REF!</definedName>
    <definedName name="XDO_?MONEYMARKETSECA_MARKET_VALUE_TOT?65?">SMALL5!$F$89</definedName>
    <definedName name="XDO_?MONEYMARKETSECA_MARKET_VALUE_TOT?66?">SMALL5!#REF!</definedName>
    <definedName name="XDO_?MONEYMARKETSECA_MARKET_VALUE_TOT?67?">SMALL6!$F$88</definedName>
    <definedName name="XDO_?MONEYMARKETSECA_MARKET_VALUE_TOT?68?">SMALL6!#REF!</definedName>
    <definedName name="XDO_?MONEYMARKETSECA_MARKET_VALUE_TOT?69?">SMILE!$F$94</definedName>
    <definedName name="XDO_?MONEYMARKETSECA_MARKET_VALUE_TOT?7?">MICAP14!$F$105</definedName>
    <definedName name="XDO_?MONEYMARKETSECA_MARKET_VALUE_TOT?70?">SMILE!#REF!</definedName>
    <definedName name="XDO_?MONEYMARKETSECA_MARKET_VALUE_TOT?71?">SRURAL!$F$104</definedName>
    <definedName name="XDO_?MONEYMARKETSECA_MARKET_VALUE_TOT?72?">SRURAL!#REF!</definedName>
    <definedName name="XDO_?MONEYMARKETSECA_MARKET_VALUE_TOT?73?">SSFUND!$F$78</definedName>
    <definedName name="XDO_?MONEYMARKETSECA_MARKET_VALUE_TOT?74?">SSFUND!#REF!</definedName>
    <definedName name="XDO_?MONEYMARKETSECA_MARKET_VALUE_TOT?75?">'SSN100'!$F$143</definedName>
    <definedName name="XDO_?MONEYMARKETSECA_MARKET_VALUE_TOT?76?">'SSN100'!#REF!</definedName>
    <definedName name="XDO_?MONEYMARKETSECA_MARKET_VALUE_TOT?77?">STAX!$F$101</definedName>
    <definedName name="XDO_?MONEYMARKETSECA_MARKET_VALUE_TOT?78?">STAX!#REF!</definedName>
    <definedName name="XDO_?MONEYMARKETSECA_MARKET_VALUE_TOT?79?">#REF!</definedName>
    <definedName name="XDO_?MONEYMARKETSECA_MARKET_VALUE_TOT?8?">MICAP14!#REF!</definedName>
    <definedName name="XDO_?MONEYMARKETSECA_MARKET_VALUE_TOT?80?">#REF!</definedName>
    <definedName name="XDO_?MONEYMARKETSECA_MARKET_VALUE_TOT?81?">#REF!</definedName>
    <definedName name="XDO_?MONEYMARKETSECA_MARKET_VALUE_TOT?82?">#REF!</definedName>
    <definedName name="XDO_?MONEYMARKETSECA_MARKET_VALUE_TOT?83?">STOP6!$F$76</definedName>
    <definedName name="XDO_?MONEYMARKETSECA_MARKET_VALUE_TOT?84?">STOP6!#REF!</definedName>
    <definedName name="XDO_?MONEYMARKETSECA_MARKET_VALUE_TOT?85?">STOP7!$F$76</definedName>
    <definedName name="XDO_?MONEYMARKETSECA_MARKET_VALUE_TOT?86?">STOP7!#REF!</definedName>
    <definedName name="XDO_?MONEYMARKETSECA_MARKET_VALUE_TOT?87?">SUNESF!$F$101</definedName>
    <definedName name="XDO_?MONEYMARKETSECA_MARKET_VALUE_TOT?88?">SUNFOP!$F$62</definedName>
    <definedName name="XDO_?MONEYMARKETSECA_MARKET_VALUE_TOT?89?">SUNFOP!#REF!</definedName>
    <definedName name="XDO_?MONEYMARKETSECA_MARKET_VALUE_TOT?9?">MICAP15!$F$104</definedName>
    <definedName name="XDO_?MONEYMARKETSECA_MARKET_VALUE_TOT?90?">SUNVALF10!$F$88</definedName>
    <definedName name="XDO_?MONEYMARKETSECA_MARKET_VALUE_TOT?91?">SUNVALF10!#REF!</definedName>
    <definedName name="XDO_?MONEYMARKETSECA_MARKET_VALUE_TOT?92?">SUNVALF2!$F$96</definedName>
    <definedName name="XDO_?MONEYMARKETSECA_MARKET_VALUE_TOT?93?">SUNVALF2!#REF!</definedName>
    <definedName name="XDO_?MONEYMARKETSECA_MARKET_VALUE_TOT?94?">SUNVALF3!$F$97</definedName>
    <definedName name="XDO_?MONEYMARKETSECA_MARKET_VALUE_TOT?95?">SUNVALF3!#REF!</definedName>
    <definedName name="XDO_?MONEYMARKETSECA_MARKET_VALUE_TOT?96?">SUNVALF7!$F$76</definedName>
    <definedName name="XDO_?MONEYMARKETSECA_MARKET_VALUE_TOT?97?">SUNVALF7!#REF!</definedName>
    <definedName name="XDO_?MONEYMARKETSECA_MARKET_VALUE_TOT?98?">SUNVALF8!$F$82</definedName>
    <definedName name="XDO_?MONEYMARKETSECA_MARKET_VALUE_TOT?99?">SUNVALF8!#REF!</definedName>
    <definedName name="XDO_?MONEYMARKETSECA_NAME?">CAPEXG!$C$53</definedName>
    <definedName name="XDO_?MONEYMARKETSECA_NAME?1?">SUNESF!$C$53:$C$100</definedName>
    <definedName name="XDO_?MONEYMARKETSECA_PER_NET_ASSETS?">CAPEXG!$G$53</definedName>
    <definedName name="XDO_?MONEYMARKETSECA_PER_NET_ASSETS?1?">SUNESF!$G$53:$G$100</definedName>
    <definedName name="XDO_?MONEYMARKETSECA_PER_NET_ASSETS_TOT?" localSheetId="42">[1]CP5SR7!#REF!</definedName>
    <definedName name="XDO_?MONEYMARKETSECA_PER_NET_ASSETS_TOT?">CAPEXG!#REF!</definedName>
    <definedName name="XDO_?MONEYMARKETSECA_PER_NET_ASSETS_TOT?1?">MICAP10!$G$94</definedName>
    <definedName name="XDO_?MONEYMARKETSECA_PER_NET_ASSETS_TOT?10?" localSheetId="42">[1]SFTPHM!#REF!</definedName>
    <definedName name="XDO_?MONEYMARKETSECA_PER_NET_ASSETS_TOT?10?">MICAP15!#REF!</definedName>
    <definedName name="XDO_?MONEYMARKETSECA_PER_NET_ASSETS_TOT?100?">SUNVALF9!$G$87</definedName>
    <definedName name="XDO_?MONEYMARKETSECA_PER_NET_ASSETS_TOT?101?">SUNVALF9!#REF!</definedName>
    <definedName name="XDO_?MONEYMARKETSECA_PER_NET_ASSETS_TOT?11?">MICAP16!$G$100</definedName>
    <definedName name="XDO_?MONEYMARKETSECA_PER_NET_ASSETS_TOT?12?" localSheetId="42">[1]SFTPHS!#REF!</definedName>
    <definedName name="XDO_?MONEYMARKETSECA_PER_NET_ASSETS_TOT?12?">MICAP16!#REF!</definedName>
    <definedName name="XDO_?MONEYMARKETSECA_PER_NET_ASSETS_TOT?13?">MICAP17!$G$103</definedName>
    <definedName name="XDO_?MONEYMARKETSECA_PER_NET_ASSETS_TOT?14?" localSheetId="42">[1]SFTPIC!#REF!</definedName>
    <definedName name="XDO_?MONEYMARKETSECA_PER_NET_ASSETS_TOT?14?">MICAP17!#REF!</definedName>
    <definedName name="XDO_?MONEYMARKETSECA_PER_NET_ASSETS_TOT?15?">MICAP4!$G$44</definedName>
    <definedName name="XDO_?MONEYMARKETSECA_PER_NET_ASSETS_TOT?16?" localSheetId="42">[1]SFTPIE!#REF!</definedName>
    <definedName name="XDO_?MONEYMARKETSECA_PER_NET_ASSETS_TOT?16?">MICAP4!#REF!</definedName>
    <definedName name="XDO_?MONEYMARKETSECA_PER_NET_ASSETS_TOT?17?">MICAP8!$G$94</definedName>
    <definedName name="XDO_?MONEYMARKETSECA_PER_NET_ASSETS_TOT?18?" localSheetId="42">[1]SFTPIJ!#REF!</definedName>
    <definedName name="XDO_?MONEYMARKETSECA_PER_NET_ASSETS_TOT?18?">MICAP8!#REF!</definedName>
    <definedName name="XDO_?MONEYMARKETSECA_PER_NET_ASSETS_TOT?19?">MICAP9!$G$94</definedName>
    <definedName name="XDO_?MONEYMARKETSECA_PER_NET_ASSETS_TOT?2?" localSheetId="42">[1]CP5SR8!#REF!</definedName>
    <definedName name="XDO_?MONEYMARKETSECA_PER_NET_ASSETS_TOT?2?">MICAP10!#REF!</definedName>
    <definedName name="XDO_?MONEYMARKETSECA_PER_NET_ASSETS_TOT?20?" localSheetId="42">[1]SFTPIK!#REF!</definedName>
    <definedName name="XDO_?MONEYMARKETSECA_PER_NET_ASSETS_TOT?20?">MICAP9!#REF!</definedName>
    <definedName name="XDO_?MONEYMARKETSECA_PER_NET_ASSETS_TOT?21?">MIDCAP!$G$103</definedName>
    <definedName name="XDO_?MONEYMARKETSECA_PER_NET_ASSETS_TOT?22?">MIDCAP!#REF!</definedName>
    <definedName name="XDO_?MONEYMARKETSECA_PER_NET_ASSETS_TOT?23?">MULTI1!$G$83</definedName>
    <definedName name="XDO_?MONEYMARKETSECA_PER_NET_ASSETS_TOT?24?">MULTI1!#REF!</definedName>
    <definedName name="XDO_?MONEYMARKETSECA_PER_NET_ASSETS_TOT?25?" localSheetId="42">[1]SHYBO!#REF!</definedName>
    <definedName name="XDO_?MONEYMARKETSECA_PER_NET_ASSETS_TOT?25?">MULTI2!$G$84</definedName>
    <definedName name="XDO_?MONEYMARKETSECA_PER_NET_ASSETS_TOT?26?">MULTI2!#REF!</definedName>
    <definedName name="XDO_?MONEYMARKETSECA_PER_NET_ASSETS_TOT?27?" localSheetId="42">[1]SHYBP!#REF!</definedName>
    <definedName name="XDO_?MONEYMARKETSECA_PER_NET_ASSETS_TOT?27?">MULTIP!$G$80</definedName>
    <definedName name="XDO_?MONEYMARKETSECA_PER_NET_ASSETS_TOT?28?">MULTIP!#REF!</definedName>
    <definedName name="XDO_?MONEYMARKETSECA_PER_NET_ASSETS_TOT?29?" localSheetId="42">[1]SHYBU!#REF!</definedName>
    <definedName name="XDO_?MONEYMARKETSECA_PER_NET_ASSETS_TOT?29?">SESCAP1!$G$102</definedName>
    <definedName name="XDO_?MONEYMARKETSECA_PER_NET_ASSETS_TOT?3?">MICAP11!$G$101</definedName>
    <definedName name="XDO_?MONEYMARKETSECA_PER_NET_ASSETS_TOT?30?">SESCAP1!#REF!</definedName>
    <definedName name="XDO_?MONEYMARKETSECA_PER_NET_ASSETS_TOT?31?">SESCAP2!$G$104</definedName>
    <definedName name="XDO_?MONEYMARKETSECA_PER_NET_ASSETS_TOT?32?">SESCAP2!#REF!</definedName>
    <definedName name="XDO_?MONEYMARKETSECA_PER_NET_ASSETS_TOT?33?" localSheetId="42">SUNBAL!$G$118</definedName>
    <definedName name="XDO_?MONEYMARKETSECA_PER_NET_ASSETS_TOT?33?">SESCAP3!$G$105</definedName>
    <definedName name="XDO_?MONEYMARKETSECA_PER_NET_ASSETS_TOT?34?" localSheetId="42">SUNBAL!#REF!</definedName>
    <definedName name="XDO_?MONEYMARKETSECA_PER_NET_ASSETS_TOT?34?">SESCAP3!#REF!</definedName>
    <definedName name="XDO_?MONEYMARKETSECA_PER_NET_ASSETS_TOT?35?">SESCAP4!$G$97</definedName>
    <definedName name="XDO_?MONEYMARKETSECA_PER_NET_ASSETS_TOT?36?" localSheetId="42">[1]SUNBDS!#REF!</definedName>
    <definedName name="XDO_?MONEYMARKETSECA_PER_NET_ASSETS_TOT?36?">SESCAP4!#REF!</definedName>
    <definedName name="XDO_?MONEYMARKETSECA_PER_NET_ASSETS_TOT?37?">SESCAP5!$G$95</definedName>
    <definedName name="XDO_?MONEYMARKETSECA_PER_NET_ASSETS_TOT?38?">SESCAP5!#REF!</definedName>
    <definedName name="XDO_?MONEYMARKETSECA_PER_NET_ASSETS_TOT?39?" localSheetId="42">[1]SUNMIA!#REF!</definedName>
    <definedName name="XDO_?MONEYMARKETSECA_PER_NET_ASSETS_TOT?39?">SESCAP6!$G$87</definedName>
    <definedName name="XDO_?MONEYMARKETSECA_PER_NET_ASSETS_TOT?4?">MICAP11!#REF!</definedName>
    <definedName name="XDO_?MONEYMARKETSECA_PER_NET_ASSETS_TOT?40?">SESCAP6!#REF!</definedName>
    <definedName name="XDO_?MONEYMARKETSECA_PER_NET_ASSETS_TOT?41?">SESCAP7!$G$65</definedName>
    <definedName name="XDO_?MONEYMARKETSECA_PER_NET_ASSETS_TOT?42?">SESCAP7!#REF!</definedName>
    <definedName name="XDO_?MONEYMARKETSECA_PER_NET_ASSETS_TOT?43?">SFOCUS!$G$73</definedName>
    <definedName name="XDO_?MONEYMARKETSECA_PER_NET_ASSETS_TOT?44?">SFOCUS!#REF!</definedName>
    <definedName name="XDO_?MONEYMARKETSECA_PER_NET_ASSETS_TOT?45?">SLTADV3!$G$95</definedName>
    <definedName name="XDO_?MONEYMARKETSECA_PER_NET_ASSETS_TOT?46?">SLTADV3!#REF!</definedName>
    <definedName name="XDO_?MONEYMARKETSECA_PER_NET_ASSETS_TOT?47?">SLTADV4!$G$85</definedName>
    <definedName name="XDO_?MONEYMARKETSECA_PER_NET_ASSETS_TOT?48?">SLTADV4!#REF!</definedName>
    <definedName name="XDO_?MONEYMARKETSECA_PER_NET_ASSETS_TOT?49?">SLTAX1!$G$93</definedName>
    <definedName name="XDO_?MONEYMARKETSECA_PER_NET_ASSETS_TOT?5?" localSheetId="42">[1]SFRLTP!#REF!</definedName>
    <definedName name="XDO_?MONEYMARKETSECA_PER_NET_ASSETS_TOT?5?">MICAP12!$G$101</definedName>
    <definedName name="XDO_?MONEYMARKETSECA_PER_NET_ASSETS_TOT?50?">SLTAX1!#REF!</definedName>
    <definedName name="XDO_?MONEYMARKETSECA_PER_NET_ASSETS_TOT?51?">SLTAX2!$G$95</definedName>
    <definedName name="XDO_?MONEYMARKETSECA_PER_NET_ASSETS_TOT?52?">SLTAX2!#REF!</definedName>
    <definedName name="XDO_?MONEYMARKETSECA_PER_NET_ASSETS_TOT?53?">SLTAX3!$G$101</definedName>
    <definedName name="XDO_?MONEYMARKETSECA_PER_NET_ASSETS_TOT?54?">SLTAX3!#REF!</definedName>
    <definedName name="XDO_?MONEYMARKETSECA_PER_NET_ASSETS_TOT?55?">SLTAX4!$G$103</definedName>
    <definedName name="XDO_?MONEYMARKETSECA_PER_NET_ASSETS_TOT?56?">SLTAX4!#REF!</definedName>
    <definedName name="XDO_?MONEYMARKETSECA_PER_NET_ASSETS_TOT?57?">SLTAX5!$G$104</definedName>
    <definedName name="XDO_?MONEYMARKETSECA_PER_NET_ASSETS_TOT?58?">SLTAX5!#REF!</definedName>
    <definedName name="XDO_?MONEYMARKETSECA_PER_NET_ASSETS_TOT?59?">SLTAX6!$G$102</definedName>
    <definedName name="XDO_?MONEYMARKETSECA_PER_NET_ASSETS_TOT?6?">MICAP12!#REF!</definedName>
    <definedName name="XDO_?MONEYMARKETSECA_PER_NET_ASSETS_TOT?60?">SLTAX6!#REF!</definedName>
    <definedName name="XDO_?MONEYMARKETSECA_PER_NET_ASSETS_TOT?61?">SMALL3!$G$89</definedName>
    <definedName name="XDO_?MONEYMARKETSECA_PER_NET_ASSETS_TOT?62?">SMALL3!#REF!</definedName>
    <definedName name="XDO_?MONEYMARKETSECA_PER_NET_ASSETS_TOT?63?">SMALL4!$G$90</definedName>
    <definedName name="XDO_?MONEYMARKETSECA_PER_NET_ASSETS_TOT?64?">SMALL4!#REF!</definedName>
    <definedName name="XDO_?MONEYMARKETSECA_PER_NET_ASSETS_TOT?65?">SMALL5!$G$89</definedName>
    <definedName name="XDO_?MONEYMARKETSECA_PER_NET_ASSETS_TOT?66?">SMALL5!#REF!</definedName>
    <definedName name="XDO_?MONEYMARKETSECA_PER_NET_ASSETS_TOT?67?">SMALL6!$G$88</definedName>
    <definedName name="XDO_?MONEYMARKETSECA_PER_NET_ASSETS_TOT?68?">SMALL6!#REF!</definedName>
    <definedName name="XDO_?MONEYMARKETSECA_PER_NET_ASSETS_TOT?69?">SMILE!$G$94</definedName>
    <definedName name="XDO_?MONEYMARKETSECA_PER_NET_ASSETS_TOT?7?">MICAP14!$G$105</definedName>
    <definedName name="XDO_?MONEYMARKETSECA_PER_NET_ASSETS_TOT?70?">SMILE!#REF!</definedName>
    <definedName name="XDO_?MONEYMARKETSECA_PER_NET_ASSETS_TOT?71?">SRURAL!$G$104</definedName>
    <definedName name="XDO_?MONEYMARKETSECA_PER_NET_ASSETS_TOT?72?">SRURAL!#REF!</definedName>
    <definedName name="XDO_?MONEYMARKETSECA_PER_NET_ASSETS_TOT?73?">SSFUND!$G$78</definedName>
    <definedName name="XDO_?MONEYMARKETSECA_PER_NET_ASSETS_TOT?74?">SSFUND!#REF!</definedName>
    <definedName name="XDO_?MONEYMARKETSECA_PER_NET_ASSETS_TOT?75?">'SSN100'!$G$143</definedName>
    <definedName name="XDO_?MONEYMARKETSECA_PER_NET_ASSETS_TOT?76?">'SSN100'!#REF!</definedName>
    <definedName name="XDO_?MONEYMARKETSECA_PER_NET_ASSETS_TOT?77?">STAX!$G$101</definedName>
    <definedName name="XDO_?MONEYMARKETSECA_PER_NET_ASSETS_TOT?78?">STAX!#REF!</definedName>
    <definedName name="XDO_?MONEYMARKETSECA_PER_NET_ASSETS_TOT?79?">#REF!</definedName>
    <definedName name="XDO_?MONEYMARKETSECA_PER_NET_ASSETS_TOT?8?">MICAP14!#REF!</definedName>
    <definedName name="XDO_?MONEYMARKETSECA_PER_NET_ASSETS_TOT?80?">#REF!</definedName>
    <definedName name="XDO_?MONEYMARKETSECA_PER_NET_ASSETS_TOT?81?">#REF!</definedName>
    <definedName name="XDO_?MONEYMARKETSECA_PER_NET_ASSETS_TOT?82?">#REF!</definedName>
    <definedName name="XDO_?MONEYMARKETSECA_PER_NET_ASSETS_TOT?83?">STOP6!$G$76</definedName>
    <definedName name="XDO_?MONEYMARKETSECA_PER_NET_ASSETS_TOT?84?">STOP6!#REF!</definedName>
    <definedName name="XDO_?MONEYMARKETSECA_PER_NET_ASSETS_TOT?85?">STOP7!$G$76</definedName>
    <definedName name="XDO_?MONEYMARKETSECA_PER_NET_ASSETS_TOT?86?">STOP7!#REF!</definedName>
    <definedName name="XDO_?MONEYMARKETSECA_PER_NET_ASSETS_TOT?87?">SUNESF!$G$101</definedName>
    <definedName name="XDO_?MONEYMARKETSECA_PER_NET_ASSETS_TOT?88?">SUNFOP!$G$62</definedName>
    <definedName name="XDO_?MONEYMARKETSECA_PER_NET_ASSETS_TOT?89?">SUNFOP!#REF!</definedName>
    <definedName name="XDO_?MONEYMARKETSECA_PER_NET_ASSETS_TOT?9?">MICAP15!$G$104</definedName>
    <definedName name="XDO_?MONEYMARKETSECA_PER_NET_ASSETS_TOT?90?">SUNVALF10!$G$88</definedName>
    <definedName name="XDO_?MONEYMARKETSECA_PER_NET_ASSETS_TOT?91?">SUNVALF10!#REF!</definedName>
    <definedName name="XDO_?MONEYMARKETSECA_PER_NET_ASSETS_TOT?92?">SUNVALF2!$G$96</definedName>
    <definedName name="XDO_?MONEYMARKETSECA_PER_NET_ASSETS_TOT?93?">SUNVALF2!#REF!</definedName>
    <definedName name="XDO_?MONEYMARKETSECA_PER_NET_ASSETS_TOT?94?">SUNVALF3!$G$97</definedName>
    <definedName name="XDO_?MONEYMARKETSECA_PER_NET_ASSETS_TOT?95?">SUNVALF3!#REF!</definedName>
    <definedName name="XDO_?MONEYMARKETSECA_PER_NET_ASSETS_TOT?96?">SUNVALF7!$G$76</definedName>
    <definedName name="XDO_?MONEYMARKETSECA_PER_NET_ASSETS_TOT?97?">SUNVALF7!#REF!</definedName>
    <definedName name="XDO_?MONEYMARKETSECA_PER_NET_ASSETS_TOT?98?">SUNVALF8!$G$82</definedName>
    <definedName name="XDO_?MONEYMARKETSECA_PER_NET_ASSETS_TOT?99?">SUNVALF8!#REF!</definedName>
    <definedName name="XDO_?MONEYMARKETSECA_RATING_INDUSTRY?">CAPEXG!$D$53</definedName>
    <definedName name="XDO_?MONEYMARKETSECA_RATING_INDUSTRY?1?">SUNESF!$D$53:$D$100</definedName>
    <definedName name="XDO_?MONEYMARKETSECA_SL_NO?">CAPEXG!$A$53</definedName>
    <definedName name="XDO_?MONEYMARKETSECA_SL_NO?1?">SUNESF!$A$53:$A$100</definedName>
    <definedName name="XDO_?MONEYMARKETSECA_UNITS?">CAPEXG!$E$53</definedName>
    <definedName name="XDO_?MONEYMARKETSECA_UNITS?1?">SUNESF!$E$53:$E$100</definedName>
    <definedName name="XDO_?MONEYMARKETSECB_ISIN_CODE?">CAPEXG!$B$57</definedName>
    <definedName name="XDO_?MONEYMARKETSECB_MARKET_VALUE?">CAPEXG!$F$57</definedName>
    <definedName name="XDO_?MONEYMARKETSECB_MARKET_VALUE_TOT?" localSheetId="42">[1]CP5SR7!#REF!</definedName>
    <definedName name="XDO_?MONEYMARKETSECB_MARKET_VALUE_TOT?">CAPEXG!#REF!</definedName>
    <definedName name="XDO_?MONEYMARKETSECB_MARKET_VALUE_TOT?1?">MICAP10!$F$97</definedName>
    <definedName name="XDO_?MONEYMARKETSECB_MARKET_VALUE_TOT?10?" localSheetId="42">[1]SFTPHC!#REF!</definedName>
    <definedName name="XDO_?MONEYMARKETSECB_MARKET_VALUE_TOT?10?">MICAP15!#REF!</definedName>
    <definedName name="XDO_?MONEYMARKETSECB_MARKET_VALUE_TOT?100?">SUNVALF8!#REF!</definedName>
    <definedName name="XDO_?MONEYMARKETSECB_MARKET_VALUE_TOT?101?">SUNVALF9!$F$90</definedName>
    <definedName name="XDO_?MONEYMARKETSECB_MARKET_VALUE_TOT?102?">SUNVALF9!#REF!</definedName>
    <definedName name="XDO_?MONEYMARKETSECB_MARKET_VALUE_TOT?11?">MICAP16!$F$103</definedName>
    <definedName name="XDO_?MONEYMARKETSECB_MARKET_VALUE_TOT?12?" localSheetId="42">[1]SFTPHI!#REF!</definedName>
    <definedName name="XDO_?MONEYMARKETSECB_MARKET_VALUE_TOT?12?">MICAP16!#REF!</definedName>
    <definedName name="XDO_?MONEYMARKETSECB_MARKET_VALUE_TOT?13?">MICAP17!$F$106</definedName>
    <definedName name="XDO_?MONEYMARKETSECB_MARKET_VALUE_TOT?14?" localSheetId="42">[1]SFTPHM!#REF!</definedName>
    <definedName name="XDO_?MONEYMARKETSECB_MARKET_VALUE_TOT?14?">MICAP17!#REF!</definedName>
    <definedName name="XDO_?MONEYMARKETSECB_MARKET_VALUE_TOT?15?">MICAP4!$F$47</definedName>
    <definedName name="XDO_?MONEYMARKETSECB_MARKET_VALUE_TOT?16?" localSheetId="42">[1]SFTPHS!#REF!</definedName>
    <definedName name="XDO_?MONEYMARKETSECB_MARKET_VALUE_TOT?16?">MICAP4!#REF!</definedName>
    <definedName name="XDO_?MONEYMARKETSECB_MARKET_VALUE_TOT?17?">MICAP8!$F$97</definedName>
    <definedName name="XDO_?MONEYMARKETSECB_MARKET_VALUE_TOT?18?" localSheetId="42">[1]SFTPIC!#REF!</definedName>
    <definedName name="XDO_?MONEYMARKETSECB_MARKET_VALUE_TOT?18?">MICAP8!#REF!</definedName>
    <definedName name="XDO_?MONEYMARKETSECB_MARKET_VALUE_TOT?19?">MICAP9!$F$97</definedName>
    <definedName name="XDO_?MONEYMARKETSECB_MARKET_VALUE_TOT?2?" localSheetId="42">[1]CP5SR8!#REF!</definedName>
    <definedName name="XDO_?MONEYMARKETSECB_MARKET_VALUE_TOT?2?">MICAP10!#REF!</definedName>
    <definedName name="XDO_?MONEYMARKETSECB_MARKET_VALUE_TOT?20?" localSheetId="42">[1]SFTPIE!#REF!</definedName>
    <definedName name="XDO_?MONEYMARKETSECB_MARKET_VALUE_TOT?20?">MICAP9!#REF!</definedName>
    <definedName name="XDO_?MONEYMARKETSECB_MARKET_VALUE_TOT?21?">MIDCAP!$F$106</definedName>
    <definedName name="XDO_?MONEYMARKETSECB_MARKET_VALUE_TOT?22?" localSheetId="42">[1]SFTPIJ!#REF!</definedName>
    <definedName name="XDO_?MONEYMARKETSECB_MARKET_VALUE_TOT?22?">MIDCAP!#REF!</definedName>
    <definedName name="XDO_?MONEYMARKETSECB_MARKET_VALUE_TOT?23?">MULTI1!$F$86</definedName>
    <definedName name="XDO_?MONEYMARKETSECB_MARKET_VALUE_TOT?24?" localSheetId="42">[1]SFTPIK!#REF!</definedName>
    <definedName name="XDO_?MONEYMARKETSECB_MARKET_VALUE_TOT?24?">MULTI1!#REF!</definedName>
    <definedName name="XDO_?MONEYMARKETSECB_MARKET_VALUE_TOT?25?">MULTI2!$F$87</definedName>
    <definedName name="XDO_?MONEYMARKETSECB_MARKET_VALUE_TOT?26?" localSheetId="42">[1]SHYBF!#REF!</definedName>
    <definedName name="XDO_?MONEYMARKETSECB_MARKET_VALUE_TOT?26?">MULTI2!#REF!</definedName>
    <definedName name="XDO_?MONEYMARKETSECB_MARKET_VALUE_TOT?27?">MULTIP!$F$83</definedName>
    <definedName name="XDO_?MONEYMARKETSECB_MARKET_VALUE_TOT?28?" localSheetId="42">[1]SHYBH!#REF!</definedName>
    <definedName name="XDO_?MONEYMARKETSECB_MARKET_VALUE_TOT?28?">MULTIP!#REF!</definedName>
    <definedName name="XDO_?MONEYMARKETSECB_MARKET_VALUE_TOT?29?">SESCAP1!$F$105</definedName>
    <definedName name="XDO_?MONEYMARKETSECB_MARKET_VALUE_TOT?3?">MICAP11!$F$104</definedName>
    <definedName name="XDO_?MONEYMARKETSECB_MARKET_VALUE_TOT?30?" localSheetId="42">[1]SHYBK!#REF!</definedName>
    <definedName name="XDO_?MONEYMARKETSECB_MARKET_VALUE_TOT?30?">SESCAP1!#REF!</definedName>
    <definedName name="XDO_?MONEYMARKETSECB_MARKET_VALUE_TOT?31?">SESCAP2!$F$107</definedName>
    <definedName name="XDO_?MONEYMARKETSECB_MARKET_VALUE_TOT?32?" localSheetId="42">[1]SHYBO!#REF!</definedName>
    <definedName name="XDO_?MONEYMARKETSECB_MARKET_VALUE_TOT?32?">SESCAP2!#REF!</definedName>
    <definedName name="XDO_?MONEYMARKETSECB_MARKET_VALUE_TOT?33?">SESCAP3!$F$108</definedName>
    <definedName name="XDO_?MONEYMARKETSECB_MARKET_VALUE_TOT?34?" localSheetId="42">[1]SHYBP!#REF!</definedName>
    <definedName name="XDO_?MONEYMARKETSECB_MARKET_VALUE_TOT?34?">SESCAP3!#REF!</definedName>
    <definedName name="XDO_?MONEYMARKETSECB_MARKET_VALUE_TOT?35?">SESCAP4!$F$100</definedName>
    <definedName name="XDO_?MONEYMARKETSECB_MARKET_VALUE_TOT?36?" localSheetId="42">[1]SHYBU!#REF!</definedName>
    <definedName name="XDO_?MONEYMARKETSECB_MARKET_VALUE_TOT?36?">SESCAP4!#REF!</definedName>
    <definedName name="XDO_?MONEYMARKETSECB_MARKET_VALUE_TOT?37?">SESCAP5!$F$98</definedName>
    <definedName name="XDO_?MONEYMARKETSECB_MARKET_VALUE_TOT?38?">SESCAP5!#REF!</definedName>
    <definedName name="XDO_?MONEYMARKETSECB_MARKET_VALUE_TOT?39?">SESCAP6!$F$90</definedName>
    <definedName name="XDO_?MONEYMARKETSECB_MARKET_VALUE_TOT?4?" localSheetId="42">[1]DEBTST!#REF!</definedName>
    <definedName name="XDO_?MONEYMARKETSECB_MARKET_VALUE_TOT?4?">MICAP11!#REF!</definedName>
    <definedName name="XDO_?MONEYMARKETSECB_MARKET_VALUE_TOT?40?" localSheetId="42">SUNBAL!$F$121</definedName>
    <definedName name="XDO_?MONEYMARKETSECB_MARKET_VALUE_TOT?40?">SESCAP6!#REF!</definedName>
    <definedName name="XDO_?MONEYMARKETSECB_MARKET_VALUE_TOT?41?" localSheetId="42">SUNBAL!#REF!</definedName>
    <definedName name="XDO_?MONEYMARKETSECB_MARKET_VALUE_TOT?41?">SESCAP7!$F$68</definedName>
    <definedName name="XDO_?MONEYMARKETSECB_MARKET_VALUE_TOT?42?">SESCAP7!#REF!</definedName>
    <definedName name="XDO_?MONEYMARKETSECB_MARKET_VALUE_TOT?43?" localSheetId="42">[1]SUNBDS!#REF!</definedName>
    <definedName name="XDO_?MONEYMARKETSECB_MARKET_VALUE_TOT?43?">SFOCUS!$F$76</definedName>
    <definedName name="XDO_?MONEYMARKETSECB_MARKET_VALUE_TOT?44?">SFOCUS!#REF!</definedName>
    <definedName name="XDO_?MONEYMARKETSECB_MARKET_VALUE_TOT?45?">SLTADV3!$F$98</definedName>
    <definedName name="XDO_?MONEYMARKETSECB_MARKET_VALUE_TOT?46?" localSheetId="42">[1]SUNMIA!#REF!</definedName>
    <definedName name="XDO_?MONEYMARKETSECB_MARKET_VALUE_TOT?46?">SLTADV3!#REF!</definedName>
    <definedName name="XDO_?MONEYMARKETSECB_MARKET_VALUE_TOT?47?">SLTADV4!$F$88</definedName>
    <definedName name="XDO_?MONEYMARKETSECB_MARKET_VALUE_TOT?48?">SLTADV4!#REF!</definedName>
    <definedName name="XDO_?MONEYMARKETSECB_MARKET_VALUE_TOT?49?">SLTAX1!$F$96</definedName>
    <definedName name="XDO_?MONEYMARKETSECB_MARKET_VALUE_TOT?5?">MICAP12!$F$104</definedName>
    <definedName name="XDO_?MONEYMARKETSECB_MARKET_VALUE_TOT?50?">SLTAX1!#REF!</definedName>
    <definedName name="XDO_?MONEYMARKETSECB_MARKET_VALUE_TOT?51?">SLTAX2!$F$98</definedName>
    <definedName name="XDO_?MONEYMARKETSECB_MARKET_VALUE_TOT?52?">SLTAX2!#REF!</definedName>
    <definedName name="XDO_?MONEYMARKETSECB_MARKET_VALUE_TOT?53?">SLTAX3!$F$104</definedName>
    <definedName name="XDO_?MONEYMARKETSECB_MARKET_VALUE_TOT?54?">SLTAX3!#REF!</definedName>
    <definedName name="XDO_?MONEYMARKETSECB_MARKET_VALUE_TOT?55?">SLTAX4!$F$106</definedName>
    <definedName name="XDO_?MONEYMARKETSECB_MARKET_VALUE_TOT?56?">SLTAX4!#REF!</definedName>
    <definedName name="XDO_?MONEYMARKETSECB_MARKET_VALUE_TOT?57?">SLTAX5!$F$107</definedName>
    <definedName name="XDO_?MONEYMARKETSECB_MARKET_VALUE_TOT?58?">SLTAX5!#REF!</definedName>
    <definedName name="XDO_?MONEYMARKETSECB_MARKET_VALUE_TOT?59?">SLTAX6!$F$105</definedName>
    <definedName name="XDO_?MONEYMARKETSECB_MARKET_VALUE_TOT?6?" localSheetId="42">[1]SFRLTP!#REF!</definedName>
    <definedName name="XDO_?MONEYMARKETSECB_MARKET_VALUE_TOT?6?">MICAP12!#REF!</definedName>
    <definedName name="XDO_?MONEYMARKETSECB_MARKET_VALUE_TOT?60?">SLTAX6!#REF!</definedName>
    <definedName name="XDO_?MONEYMARKETSECB_MARKET_VALUE_TOT?61?">SMALL3!$F$92</definedName>
    <definedName name="XDO_?MONEYMARKETSECB_MARKET_VALUE_TOT?62?">SMALL3!#REF!</definedName>
    <definedName name="XDO_?MONEYMARKETSECB_MARKET_VALUE_TOT?63?">SMALL4!$F$93</definedName>
    <definedName name="XDO_?MONEYMARKETSECB_MARKET_VALUE_TOT?64?">SMALL4!#REF!</definedName>
    <definedName name="XDO_?MONEYMARKETSECB_MARKET_VALUE_TOT?65?">SMALL5!$F$92</definedName>
    <definedName name="XDO_?MONEYMARKETSECB_MARKET_VALUE_TOT?66?">SMALL5!#REF!</definedName>
    <definedName name="XDO_?MONEYMARKETSECB_MARKET_VALUE_TOT?67?">SMALL6!$F$91</definedName>
    <definedName name="XDO_?MONEYMARKETSECB_MARKET_VALUE_TOT?68?">SMALL6!#REF!</definedName>
    <definedName name="XDO_?MONEYMARKETSECB_MARKET_VALUE_TOT?69?">SMILE!$F$97</definedName>
    <definedName name="XDO_?MONEYMARKETSECB_MARKET_VALUE_TOT?7?">MICAP14!$F$108</definedName>
    <definedName name="XDO_?MONEYMARKETSECB_MARKET_VALUE_TOT?70?">SMILE!#REF!</definedName>
    <definedName name="XDO_?MONEYMARKETSECB_MARKET_VALUE_TOT?71?">SRURAL!$F$107</definedName>
    <definedName name="XDO_?MONEYMARKETSECB_MARKET_VALUE_TOT?72?">SRURAL!#REF!</definedName>
    <definedName name="XDO_?MONEYMARKETSECB_MARKET_VALUE_TOT?73?">SSFUND!$F$81</definedName>
    <definedName name="XDO_?MONEYMARKETSECB_MARKET_VALUE_TOT?74?">SSFUND!#REF!</definedName>
    <definedName name="XDO_?MONEYMARKETSECB_MARKET_VALUE_TOT?75?">'SSN100'!$F$146</definedName>
    <definedName name="XDO_?MONEYMARKETSECB_MARKET_VALUE_TOT?76?">'SSN100'!#REF!</definedName>
    <definedName name="XDO_?MONEYMARKETSECB_MARKET_VALUE_TOT?77?">STAX!$F$104</definedName>
    <definedName name="XDO_?MONEYMARKETSECB_MARKET_VALUE_TOT?78?">STAX!#REF!</definedName>
    <definedName name="XDO_?MONEYMARKETSECB_MARKET_VALUE_TOT?79?">#REF!</definedName>
    <definedName name="XDO_?MONEYMARKETSECB_MARKET_VALUE_TOT?8?" localSheetId="42">[1]SFRSTP!#REF!</definedName>
    <definedName name="XDO_?MONEYMARKETSECB_MARKET_VALUE_TOT?8?">MICAP14!#REF!</definedName>
    <definedName name="XDO_?MONEYMARKETSECB_MARKET_VALUE_TOT?80?">#REF!</definedName>
    <definedName name="XDO_?MONEYMARKETSECB_MARKET_VALUE_TOT?81?">#REF!</definedName>
    <definedName name="XDO_?MONEYMARKETSECB_MARKET_VALUE_TOT?82?">#REF!</definedName>
    <definedName name="XDO_?MONEYMARKETSECB_MARKET_VALUE_TOT?83?">STOP6!$F$79</definedName>
    <definedName name="XDO_?MONEYMARKETSECB_MARKET_VALUE_TOT?84?">STOP6!#REF!</definedName>
    <definedName name="XDO_?MONEYMARKETSECB_MARKET_VALUE_TOT?85?">STOP7!$F$79</definedName>
    <definedName name="XDO_?MONEYMARKETSECB_MARKET_VALUE_TOT?86?">STOP7!#REF!</definedName>
    <definedName name="XDO_?MONEYMARKETSECB_MARKET_VALUE_TOT?87?">SUNESF!$F$104</definedName>
    <definedName name="XDO_?MONEYMARKETSECB_MARKET_VALUE_TOT?88?">SUNESF!#REF!</definedName>
    <definedName name="XDO_?MONEYMARKETSECB_MARKET_VALUE_TOT?89?">SUNFOP!$F$65</definedName>
    <definedName name="XDO_?MONEYMARKETSECB_MARKET_VALUE_TOT?9?">MICAP15!$F$107</definedName>
    <definedName name="XDO_?MONEYMARKETSECB_MARKET_VALUE_TOT?90?">SUNFOP!#REF!</definedName>
    <definedName name="XDO_?MONEYMARKETSECB_MARKET_VALUE_TOT?91?">SUNVALF10!$F$91</definedName>
    <definedName name="XDO_?MONEYMARKETSECB_MARKET_VALUE_TOT?92?">SUNVALF10!#REF!</definedName>
    <definedName name="XDO_?MONEYMARKETSECB_MARKET_VALUE_TOT?93?">SUNVALF2!$F$99</definedName>
    <definedName name="XDO_?MONEYMARKETSECB_MARKET_VALUE_TOT?94?">SUNVALF2!#REF!</definedName>
    <definedName name="XDO_?MONEYMARKETSECB_MARKET_VALUE_TOT?95?">SUNVALF3!$F$100</definedName>
    <definedName name="XDO_?MONEYMARKETSECB_MARKET_VALUE_TOT?96?">SUNVALF3!#REF!</definedName>
    <definedName name="XDO_?MONEYMARKETSECB_MARKET_VALUE_TOT?97?">SUNVALF7!$F$79</definedName>
    <definedName name="XDO_?MONEYMARKETSECB_MARKET_VALUE_TOT?98?">SUNVALF7!#REF!</definedName>
    <definedName name="XDO_?MONEYMARKETSECB_MARKET_VALUE_TOT?99?">SUNVALF8!$F$85</definedName>
    <definedName name="XDO_?MONEYMARKETSECB_NAME?">CAPEXG!$C$57</definedName>
    <definedName name="XDO_?MONEYMARKETSECB_PER_NET_ASSETS?">CAPEXG!$G$57</definedName>
    <definedName name="XDO_?MONEYMARKETSECB_PER_NET_ASSETS_TOT?" localSheetId="42">[1]CP5SR7!#REF!</definedName>
    <definedName name="XDO_?MONEYMARKETSECB_PER_NET_ASSETS_TOT?">CAPEXG!#REF!</definedName>
    <definedName name="XDO_?MONEYMARKETSECB_PER_NET_ASSETS_TOT?1?">MICAP10!$G$97</definedName>
    <definedName name="XDO_?MONEYMARKETSECB_PER_NET_ASSETS_TOT?10?" localSheetId="42">[1]SFTPHC!#REF!</definedName>
    <definedName name="XDO_?MONEYMARKETSECB_PER_NET_ASSETS_TOT?10?">MICAP15!#REF!</definedName>
    <definedName name="XDO_?MONEYMARKETSECB_PER_NET_ASSETS_TOT?100?">SUNVALF8!#REF!</definedName>
    <definedName name="XDO_?MONEYMARKETSECB_PER_NET_ASSETS_TOT?101?">SUNVALF9!$G$90</definedName>
    <definedName name="XDO_?MONEYMARKETSECB_PER_NET_ASSETS_TOT?102?">SUNVALF9!#REF!</definedName>
    <definedName name="XDO_?MONEYMARKETSECB_PER_NET_ASSETS_TOT?11?">MICAP16!$G$103</definedName>
    <definedName name="XDO_?MONEYMARKETSECB_PER_NET_ASSETS_TOT?12?" localSheetId="42">[1]SFTPHI!#REF!</definedName>
    <definedName name="XDO_?MONEYMARKETSECB_PER_NET_ASSETS_TOT?12?">MICAP16!#REF!</definedName>
    <definedName name="XDO_?MONEYMARKETSECB_PER_NET_ASSETS_TOT?13?">MICAP17!$G$106</definedName>
    <definedName name="XDO_?MONEYMARKETSECB_PER_NET_ASSETS_TOT?14?" localSheetId="42">[1]SFTPHM!#REF!</definedName>
    <definedName name="XDO_?MONEYMARKETSECB_PER_NET_ASSETS_TOT?14?">MICAP17!#REF!</definedName>
    <definedName name="XDO_?MONEYMARKETSECB_PER_NET_ASSETS_TOT?15?">MICAP4!$G$47</definedName>
    <definedName name="XDO_?MONEYMARKETSECB_PER_NET_ASSETS_TOT?16?" localSheetId="42">[1]SFTPHS!#REF!</definedName>
    <definedName name="XDO_?MONEYMARKETSECB_PER_NET_ASSETS_TOT?16?">MICAP4!#REF!</definedName>
    <definedName name="XDO_?MONEYMARKETSECB_PER_NET_ASSETS_TOT?17?">MICAP8!$G$97</definedName>
    <definedName name="XDO_?MONEYMARKETSECB_PER_NET_ASSETS_TOT?18?" localSheetId="42">[1]SFTPIC!#REF!</definedName>
    <definedName name="XDO_?MONEYMARKETSECB_PER_NET_ASSETS_TOT?18?">MICAP8!#REF!</definedName>
    <definedName name="XDO_?MONEYMARKETSECB_PER_NET_ASSETS_TOT?19?">MICAP9!$G$97</definedName>
    <definedName name="XDO_?MONEYMARKETSECB_PER_NET_ASSETS_TOT?2?" localSheetId="42">[1]CP5SR8!#REF!</definedName>
    <definedName name="XDO_?MONEYMARKETSECB_PER_NET_ASSETS_TOT?2?">MICAP10!#REF!</definedName>
    <definedName name="XDO_?MONEYMARKETSECB_PER_NET_ASSETS_TOT?20?" localSheetId="42">[1]SFTPIE!#REF!</definedName>
    <definedName name="XDO_?MONEYMARKETSECB_PER_NET_ASSETS_TOT?20?">MICAP9!#REF!</definedName>
    <definedName name="XDO_?MONEYMARKETSECB_PER_NET_ASSETS_TOT?21?">MIDCAP!$G$106</definedName>
    <definedName name="XDO_?MONEYMARKETSECB_PER_NET_ASSETS_TOT?22?" localSheetId="42">[1]SFTPIJ!#REF!</definedName>
    <definedName name="XDO_?MONEYMARKETSECB_PER_NET_ASSETS_TOT?22?">MIDCAP!#REF!</definedName>
    <definedName name="XDO_?MONEYMARKETSECB_PER_NET_ASSETS_TOT?23?">MULTI1!$G$86</definedName>
    <definedName name="XDO_?MONEYMARKETSECB_PER_NET_ASSETS_TOT?24?" localSheetId="42">[1]SFTPIK!#REF!</definedName>
    <definedName name="XDO_?MONEYMARKETSECB_PER_NET_ASSETS_TOT?24?">MULTI1!#REF!</definedName>
    <definedName name="XDO_?MONEYMARKETSECB_PER_NET_ASSETS_TOT?25?">MULTI2!$G$87</definedName>
    <definedName name="XDO_?MONEYMARKETSECB_PER_NET_ASSETS_TOT?26?" localSheetId="42">[1]SHYBF!#REF!</definedName>
    <definedName name="XDO_?MONEYMARKETSECB_PER_NET_ASSETS_TOT?26?">MULTI2!#REF!</definedName>
    <definedName name="XDO_?MONEYMARKETSECB_PER_NET_ASSETS_TOT?27?">MULTIP!$G$83</definedName>
    <definedName name="XDO_?MONEYMARKETSECB_PER_NET_ASSETS_TOT?28?" localSheetId="42">[1]SHYBH!#REF!</definedName>
    <definedName name="XDO_?MONEYMARKETSECB_PER_NET_ASSETS_TOT?28?">MULTIP!#REF!</definedName>
    <definedName name="XDO_?MONEYMARKETSECB_PER_NET_ASSETS_TOT?29?">SESCAP1!$G$105</definedName>
    <definedName name="XDO_?MONEYMARKETSECB_PER_NET_ASSETS_TOT?3?">MICAP11!$G$104</definedName>
    <definedName name="XDO_?MONEYMARKETSECB_PER_NET_ASSETS_TOT?30?" localSheetId="42">[1]SHYBK!#REF!</definedName>
    <definedName name="XDO_?MONEYMARKETSECB_PER_NET_ASSETS_TOT?30?">SESCAP1!#REF!</definedName>
    <definedName name="XDO_?MONEYMARKETSECB_PER_NET_ASSETS_TOT?31?">SESCAP2!$G$107</definedName>
    <definedName name="XDO_?MONEYMARKETSECB_PER_NET_ASSETS_TOT?32?" localSheetId="42">[1]SHYBO!#REF!</definedName>
    <definedName name="XDO_?MONEYMARKETSECB_PER_NET_ASSETS_TOT?32?">SESCAP2!#REF!</definedName>
    <definedName name="XDO_?MONEYMARKETSECB_PER_NET_ASSETS_TOT?33?">SESCAP3!$G$108</definedName>
    <definedName name="XDO_?MONEYMARKETSECB_PER_NET_ASSETS_TOT?34?" localSheetId="42">[1]SHYBP!#REF!</definedName>
    <definedName name="XDO_?MONEYMARKETSECB_PER_NET_ASSETS_TOT?34?">SESCAP3!#REF!</definedName>
    <definedName name="XDO_?MONEYMARKETSECB_PER_NET_ASSETS_TOT?35?">SESCAP4!$G$100</definedName>
    <definedName name="XDO_?MONEYMARKETSECB_PER_NET_ASSETS_TOT?36?" localSheetId="42">[1]SHYBU!#REF!</definedName>
    <definedName name="XDO_?MONEYMARKETSECB_PER_NET_ASSETS_TOT?36?">SESCAP4!#REF!</definedName>
    <definedName name="XDO_?MONEYMARKETSECB_PER_NET_ASSETS_TOT?37?">SESCAP5!$G$98</definedName>
    <definedName name="XDO_?MONEYMARKETSECB_PER_NET_ASSETS_TOT?38?">SESCAP5!#REF!</definedName>
    <definedName name="XDO_?MONEYMARKETSECB_PER_NET_ASSETS_TOT?39?">SESCAP6!$G$90</definedName>
    <definedName name="XDO_?MONEYMARKETSECB_PER_NET_ASSETS_TOT?4?" localSheetId="42">[1]DEBTST!#REF!</definedName>
    <definedName name="XDO_?MONEYMARKETSECB_PER_NET_ASSETS_TOT?4?">MICAP11!#REF!</definedName>
    <definedName name="XDO_?MONEYMARKETSECB_PER_NET_ASSETS_TOT?40?" localSheetId="42">SUNBAL!$G$121</definedName>
    <definedName name="XDO_?MONEYMARKETSECB_PER_NET_ASSETS_TOT?40?">SESCAP6!#REF!</definedName>
    <definedName name="XDO_?MONEYMARKETSECB_PER_NET_ASSETS_TOT?41?" localSheetId="42">SUNBAL!#REF!</definedName>
    <definedName name="XDO_?MONEYMARKETSECB_PER_NET_ASSETS_TOT?41?">SESCAP7!$G$68</definedName>
    <definedName name="XDO_?MONEYMARKETSECB_PER_NET_ASSETS_TOT?42?">SESCAP7!#REF!</definedName>
    <definedName name="XDO_?MONEYMARKETSECB_PER_NET_ASSETS_TOT?43?" localSheetId="42">[1]SUNBDS!#REF!</definedName>
    <definedName name="XDO_?MONEYMARKETSECB_PER_NET_ASSETS_TOT?43?">SFOCUS!$G$76</definedName>
    <definedName name="XDO_?MONEYMARKETSECB_PER_NET_ASSETS_TOT?44?">SFOCUS!#REF!</definedName>
    <definedName name="XDO_?MONEYMARKETSECB_PER_NET_ASSETS_TOT?45?">SLTADV3!$G$98</definedName>
    <definedName name="XDO_?MONEYMARKETSECB_PER_NET_ASSETS_TOT?46?" localSheetId="42">[1]SUNMIA!#REF!</definedName>
    <definedName name="XDO_?MONEYMARKETSECB_PER_NET_ASSETS_TOT?46?">SLTADV3!#REF!</definedName>
    <definedName name="XDO_?MONEYMARKETSECB_PER_NET_ASSETS_TOT?47?">SLTADV4!$G$88</definedName>
    <definedName name="XDO_?MONEYMARKETSECB_PER_NET_ASSETS_TOT?48?">SLTADV4!#REF!</definedName>
    <definedName name="XDO_?MONEYMARKETSECB_PER_NET_ASSETS_TOT?49?">SLTAX1!$G$96</definedName>
    <definedName name="XDO_?MONEYMARKETSECB_PER_NET_ASSETS_TOT?5?">MICAP12!$G$104</definedName>
    <definedName name="XDO_?MONEYMARKETSECB_PER_NET_ASSETS_TOT?50?">SLTAX1!#REF!</definedName>
    <definedName name="XDO_?MONEYMARKETSECB_PER_NET_ASSETS_TOT?51?">SLTAX2!$G$98</definedName>
    <definedName name="XDO_?MONEYMARKETSECB_PER_NET_ASSETS_TOT?52?">SLTAX2!#REF!</definedName>
    <definedName name="XDO_?MONEYMARKETSECB_PER_NET_ASSETS_TOT?53?">SLTAX3!$G$104</definedName>
    <definedName name="XDO_?MONEYMARKETSECB_PER_NET_ASSETS_TOT?54?">SLTAX3!#REF!</definedName>
    <definedName name="XDO_?MONEYMARKETSECB_PER_NET_ASSETS_TOT?55?">SLTAX4!$G$106</definedName>
    <definedName name="XDO_?MONEYMARKETSECB_PER_NET_ASSETS_TOT?56?">SLTAX4!#REF!</definedName>
    <definedName name="XDO_?MONEYMARKETSECB_PER_NET_ASSETS_TOT?57?">SLTAX5!$G$107</definedName>
    <definedName name="XDO_?MONEYMARKETSECB_PER_NET_ASSETS_TOT?58?">SLTAX5!#REF!</definedName>
    <definedName name="XDO_?MONEYMARKETSECB_PER_NET_ASSETS_TOT?59?">SLTAX6!$G$105</definedName>
    <definedName name="XDO_?MONEYMARKETSECB_PER_NET_ASSETS_TOT?6?" localSheetId="42">[1]SFRLTP!#REF!</definedName>
    <definedName name="XDO_?MONEYMARKETSECB_PER_NET_ASSETS_TOT?6?">MICAP12!#REF!</definedName>
    <definedName name="XDO_?MONEYMARKETSECB_PER_NET_ASSETS_TOT?60?">SLTAX6!#REF!</definedName>
    <definedName name="XDO_?MONEYMARKETSECB_PER_NET_ASSETS_TOT?61?">SMALL3!$G$92</definedName>
    <definedName name="XDO_?MONEYMARKETSECB_PER_NET_ASSETS_TOT?62?">SMALL3!#REF!</definedName>
    <definedName name="XDO_?MONEYMARKETSECB_PER_NET_ASSETS_TOT?63?">SMALL4!$G$93</definedName>
    <definedName name="XDO_?MONEYMARKETSECB_PER_NET_ASSETS_TOT?64?">SMALL4!#REF!</definedName>
    <definedName name="XDO_?MONEYMARKETSECB_PER_NET_ASSETS_TOT?65?">SMALL5!$G$92</definedName>
    <definedName name="XDO_?MONEYMARKETSECB_PER_NET_ASSETS_TOT?66?">SMALL5!#REF!</definedName>
    <definedName name="XDO_?MONEYMARKETSECB_PER_NET_ASSETS_TOT?67?">SMALL6!$G$91</definedName>
    <definedName name="XDO_?MONEYMARKETSECB_PER_NET_ASSETS_TOT?68?">SMALL6!#REF!</definedName>
    <definedName name="XDO_?MONEYMARKETSECB_PER_NET_ASSETS_TOT?69?">SMILE!$G$97</definedName>
    <definedName name="XDO_?MONEYMARKETSECB_PER_NET_ASSETS_TOT?7?">MICAP14!$G$108</definedName>
    <definedName name="XDO_?MONEYMARKETSECB_PER_NET_ASSETS_TOT?70?">SMILE!#REF!</definedName>
    <definedName name="XDO_?MONEYMARKETSECB_PER_NET_ASSETS_TOT?71?">SRURAL!$G$107</definedName>
    <definedName name="XDO_?MONEYMARKETSECB_PER_NET_ASSETS_TOT?72?">SRURAL!#REF!</definedName>
    <definedName name="XDO_?MONEYMARKETSECB_PER_NET_ASSETS_TOT?73?">SSFUND!$G$81</definedName>
    <definedName name="XDO_?MONEYMARKETSECB_PER_NET_ASSETS_TOT?74?">SSFUND!#REF!</definedName>
    <definedName name="XDO_?MONEYMARKETSECB_PER_NET_ASSETS_TOT?75?">'SSN100'!$G$146</definedName>
    <definedName name="XDO_?MONEYMARKETSECB_PER_NET_ASSETS_TOT?76?">'SSN100'!#REF!</definedName>
    <definedName name="XDO_?MONEYMARKETSECB_PER_NET_ASSETS_TOT?77?">STAX!$G$104</definedName>
    <definedName name="XDO_?MONEYMARKETSECB_PER_NET_ASSETS_TOT?78?">STAX!#REF!</definedName>
    <definedName name="XDO_?MONEYMARKETSECB_PER_NET_ASSETS_TOT?79?">#REF!</definedName>
    <definedName name="XDO_?MONEYMARKETSECB_PER_NET_ASSETS_TOT?8?" localSheetId="42">[1]SFRSTP!#REF!</definedName>
    <definedName name="XDO_?MONEYMARKETSECB_PER_NET_ASSETS_TOT?8?">MICAP14!#REF!</definedName>
    <definedName name="XDO_?MONEYMARKETSECB_PER_NET_ASSETS_TOT?80?">#REF!</definedName>
    <definedName name="XDO_?MONEYMARKETSECB_PER_NET_ASSETS_TOT?81?">#REF!</definedName>
    <definedName name="XDO_?MONEYMARKETSECB_PER_NET_ASSETS_TOT?82?">#REF!</definedName>
    <definedName name="XDO_?MONEYMARKETSECB_PER_NET_ASSETS_TOT?83?">STOP6!$G$79</definedName>
    <definedName name="XDO_?MONEYMARKETSECB_PER_NET_ASSETS_TOT?84?">STOP6!#REF!</definedName>
    <definedName name="XDO_?MONEYMARKETSECB_PER_NET_ASSETS_TOT?85?">STOP7!$G$79</definedName>
    <definedName name="XDO_?MONEYMARKETSECB_PER_NET_ASSETS_TOT?86?">STOP7!#REF!</definedName>
    <definedName name="XDO_?MONEYMARKETSECB_PER_NET_ASSETS_TOT?87?">SUNESF!$G$104</definedName>
    <definedName name="XDO_?MONEYMARKETSECB_PER_NET_ASSETS_TOT?88?">SUNESF!#REF!</definedName>
    <definedName name="XDO_?MONEYMARKETSECB_PER_NET_ASSETS_TOT?89?">SUNFOP!$G$65</definedName>
    <definedName name="XDO_?MONEYMARKETSECB_PER_NET_ASSETS_TOT?9?">MICAP15!$G$107</definedName>
    <definedName name="XDO_?MONEYMARKETSECB_PER_NET_ASSETS_TOT?90?">SUNFOP!#REF!</definedName>
    <definedName name="XDO_?MONEYMARKETSECB_PER_NET_ASSETS_TOT?91?">SUNVALF10!$G$91</definedName>
    <definedName name="XDO_?MONEYMARKETSECB_PER_NET_ASSETS_TOT?92?">SUNVALF10!#REF!</definedName>
    <definedName name="XDO_?MONEYMARKETSECB_PER_NET_ASSETS_TOT?93?">SUNVALF2!$G$99</definedName>
    <definedName name="XDO_?MONEYMARKETSECB_PER_NET_ASSETS_TOT?94?">SUNVALF2!#REF!</definedName>
    <definedName name="XDO_?MONEYMARKETSECB_PER_NET_ASSETS_TOT?95?">SUNVALF3!$G$100</definedName>
    <definedName name="XDO_?MONEYMARKETSECB_PER_NET_ASSETS_TOT?96?">SUNVALF3!#REF!</definedName>
    <definedName name="XDO_?MONEYMARKETSECB_PER_NET_ASSETS_TOT?97?">SUNVALF7!$G$79</definedName>
    <definedName name="XDO_?MONEYMARKETSECB_PER_NET_ASSETS_TOT?98?">SUNVALF7!#REF!</definedName>
    <definedName name="XDO_?MONEYMARKETSECB_PER_NET_ASSETS_TOT?99?">SUNVALF8!$G$85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CAPEXG!$F$92:$F$95</definedName>
    <definedName name="XDO_?MONEYMARKETSECC_MARKET_VALUE_TOT?1?">MICAP10!$F$100</definedName>
    <definedName name="XDO_?MONEYMARKETSECC_MARKET_VALUE_TOT?10?">MICAP15!$F$92:$F$113</definedName>
    <definedName name="XDO_?MONEYMARKETSECC_MARKET_VALUE_TOT?100?">SUNVALF8!$F$91:$F$92</definedName>
    <definedName name="XDO_?MONEYMARKETSECC_MARKET_VALUE_TOT?101?">SUNVALF9!$F$93</definedName>
    <definedName name="XDO_?MONEYMARKETSECC_MARKET_VALUE_TOT?102?">SUNVALF9!$F$92:$F$96</definedName>
    <definedName name="XDO_?MONEYMARKETSECC_MARKET_VALUE_TOT?11?">MICAP16!$F$106</definedName>
    <definedName name="XDO_?MONEYMARKETSECC_MARKET_VALUE_TOT?12?">MICAP16!$F$92:$F$109</definedName>
    <definedName name="XDO_?MONEYMARKETSECC_MARKET_VALUE_TOT?13?">MICAP17!$F$109</definedName>
    <definedName name="XDO_?MONEYMARKETSECC_MARKET_VALUE_TOT?14?">MICAP17!$F$92:$F$112</definedName>
    <definedName name="XDO_?MONEYMARKETSECC_MARKET_VALUE_TOT?15?">MICAP4!$F$50</definedName>
    <definedName name="XDO_?MONEYMARKETSECC_MARKET_VALUE_TOT?16?">MICAP4!$F$53:$F$92</definedName>
    <definedName name="XDO_?MONEYMARKETSECC_MARKET_VALUE_TOT?17?">MICAP8!$F$100</definedName>
    <definedName name="XDO_?MONEYMARKETSECC_MARKET_VALUE_TOT?18?">MICAP8!$F$92:$F$103</definedName>
    <definedName name="XDO_?MONEYMARKETSECC_MARKET_VALUE_TOT?19?">MICAP9!$F$100</definedName>
    <definedName name="XDO_?MONEYMARKETSECC_MARKET_VALUE_TOT?2?">MICAP10!$F$92:$F$103</definedName>
    <definedName name="XDO_?MONEYMARKETSECC_MARKET_VALUE_TOT?20?">MICAP9!$F$92:$F$103</definedName>
    <definedName name="XDO_?MONEYMARKETSECC_MARKET_VALUE_TOT?21?">MIDCAP!$F$109</definedName>
    <definedName name="XDO_?MONEYMARKETSECC_MARKET_VALUE_TOT?22?">MIDCAP!$F$92:$F$112</definedName>
    <definedName name="XDO_?MONEYMARKETSECC_MARKET_VALUE_TOT?23?">MULTI1!$F$89</definedName>
    <definedName name="XDO_?MONEYMARKETSECC_MARKET_VALUE_TOT?24?">MULTI1!$F$92</definedName>
    <definedName name="XDO_?MONEYMARKETSECC_MARKET_VALUE_TOT?25?">MULTI2!$F$90</definedName>
    <definedName name="XDO_?MONEYMARKETSECC_MARKET_VALUE_TOT?26?">MULTI2!$F$92:$F$93</definedName>
    <definedName name="XDO_?MONEYMARKETSECC_MARKET_VALUE_TOT?27?">MULTIP!$F$86</definedName>
    <definedName name="XDO_?MONEYMARKETSECC_MARKET_VALUE_TOT?28?">MULTIP!$F$89:$F$92</definedName>
    <definedName name="XDO_?MONEYMARKETSECC_MARKET_VALUE_TOT?29?">SESCAP1!$F$108</definedName>
    <definedName name="XDO_?MONEYMARKETSECC_MARKET_VALUE_TOT?3?">MICAP11!$F$107</definedName>
    <definedName name="XDO_?MONEYMARKETSECC_MARKET_VALUE_TOT?30?">SESCAP1!$F$92:$F$111</definedName>
    <definedName name="XDO_?MONEYMARKETSECC_MARKET_VALUE_TOT?31?">SESCAP2!$F$110</definedName>
    <definedName name="XDO_?MONEYMARKETSECC_MARKET_VALUE_TOT?32?">SESCAP2!$F$92:$F$113</definedName>
    <definedName name="XDO_?MONEYMARKETSECC_MARKET_VALUE_TOT?33?">SESCAP3!$F$111</definedName>
    <definedName name="XDO_?MONEYMARKETSECC_MARKET_VALUE_TOT?34?">SESCAP3!$F$92:$F$114</definedName>
    <definedName name="XDO_?MONEYMARKETSECC_MARKET_VALUE_TOT?35?">SESCAP4!$F$103</definedName>
    <definedName name="XDO_?MONEYMARKETSECC_MARKET_VALUE_TOT?36?">SESCAP4!$F$92:$F$106</definedName>
    <definedName name="XDO_?MONEYMARKETSECC_MARKET_VALUE_TOT?37?">SESCAP5!$F$101</definedName>
    <definedName name="XDO_?MONEYMARKETSECC_MARKET_VALUE_TOT?38?">SESCAP5!$F$92:$F$104</definedName>
    <definedName name="XDO_?MONEYMARKETSECC_MARKET_VALUE_TOT?39?">SESCAP6!$F$93</definedName>
    <definedName name="XDO_?MONEYMARKETSECC_MARKET_VALUE_TOT?4?">MICAP11!$F$92:$F$110</definedName>
    <definedName name="XDO_?MONEYMARKETSECC_MARKET_VALUE_TOT?40?">SESCAP6!$F$92:$F$96</definedName>
    <definedName name="XDO_?MONEYMARKETSECC_MARKET_VALUE_TOT?41?">SESCAP7!$F$71</definedName>
    <definedName name="XDO_?MONEYMARKETSECC_MARKET_VALUE_TOT?42?" localSheetId="42">SUNBAL!$F$124</definedName>
    <definedName name="XDO_?MONEYMARKETSECC_MARKET_VALUE_TOT?42?">SESCAP7!$F$74:$F$92</definedName>
    <definedName name="XDO_?MONEYMARKETSECC_MARKET_VALUE_TOT?43?" localSheetId="42">SUNBAL!$F$81:$F$127</definedName>
    <definedName name="XDO_?MONEYMARKETSECC_MARKET_VALUE_TOT?43?">SFOCUS!$F$79</definedName>
    <definedName name="XDO_?MONEYMARKETSECC_MARKET_VALUE_TOT?44?">SFOCUS!$F$82:$F$92</definedName>
    <definedName name="XDO_?MONEYMARKETSECC_MARKET_VALUE_TOT?45?">SLTADV3!$F$101</definedName>
    <definedName name="XDO_?MONEYMARKETSECC_MARKET_VALUE_TOT?46?">SLTADV3!$F$92:$F$104</definedName>
    <definedName name="XDO_?MONEYMARKETSECC_MARKET_VALUE_TOT?47?">SLTADV4!$F$91</definedName>
    <definedName name="XDO_?MONEYMARKETSECC_MARKET_VALUE_TOT?48?">SLTADV4!$F$92:$F$94</definedName>
    <definedName name="XDO_?MONEYMARKETSECC_MARKET_VALUE_TOT?49?">SLTAX1!$F$99</definedName>
    <definedName name="XDO_?MONEYMARKETSECC_MARKET_VALUE_TOT?5?">MICAP12!$F$107</definedName>
    <definedName name="XDO_?MONEYMARKETSECC_MARKET_VALUE_TOT?50?">SLTAX1!$F$92:$F$102</definedName>
    <definedName name="XDO_?MONEYMARKETSECC_MARKET_VALUE_TOT?51?">SLTAX2!$F$101</definedName>
    <definedName name="XDO_?MONEYMARKETSECC_MARKET_VALUE_TOT?52?">SLTAX2!$F$92:$F$104</definedName>
    <definedName name="XDO_?MONEYMARKETSECC_MARKET_VALUE_TOT?53?">SLTAX3!$F$107</definedName>
    <definedName name="XDO_?MONEYMARKETSECC_MARKET_VALUE_TOT?54?">SLTAX3!$F$92:$F$110</definedName>
    <definedName name="XDO_?MONEYMARKETSECC_MARKET_VALUE_TOT?55?">SLTAX4!$F$109</definedName>
    <definedName name="XDO_?MONEYMARKETSECC_MARKET_VALUE_TOT?56?">SLTAX4!$F$92:$F$112</definedName>
    <definedName name="XDO_?MONEYMARKETSECC_MARKET_VALUE_TOT?57?">SLTAX5!$F$110</definedName>
    <definedName name="XDO_?MONEYMARKETSECC_MARKET_VALUE_TOT?58?">SLTAX5!$F$92:$F$113</definedName>
    <definedName name="XDO_?MONEYMARKETSECC_MARKET_VALUE_TOT?59?">SLTAX6!$F$108</definedName>
    <definedName name="XDO_?MONEYMARKETSECC_MARKET_VALUE_TOT?6?">MICAP12!$F$92:$F$110</definedName>
    <definedName name="XDO_?MONEYMARKETSECC_MARKET_VALUE_TOT?60?">SLTAX6!$F$92:$F$111</definedName>
    <definedName name="XDO_?MONEYMARKETSECC_MARKET_VALUE_TOT?61?">SMALL3!$F$95</definedName>
    <definedName name="XDO_?MONEYMARKETSECC_MARKET_VALUE_TOT?62?">SMALL3!$F$92:$F$98</definedName>
    <definedName name="XDO_?MONEYMARKETSECC_MARKET_VALUE_TOT?63?">SMALL4!$F$96</definedName>
    <definedName name="XDO_?MONEYMARKETSECC_MARKET_VALUE_TOT?64?">SMALL4!$F$92:$F$99</definedName>
    <definedName name="XDO_?MONEYMARKETSECC_MARKET_VALUE_TOT?65?">SMALL5!$F$95</definedName>
    <definedName name="XDO_?MONEYMARKETSECC_MARKET_VALUE_TOT?66?">SMALL5!$F$92:$F$98</definedName>
    <definedName name="XDO_?MONEYMARKETSECC_MARKET_VALUE_TOT?67?">SMALL6!$F$94</definedName>
    <definedName name="XDO_?MONEYMARKETSECC_MARKET_VALUE_TOT?68?">SMALL6!$F$92:$F$97</definedName>
    <definedName name="XDO_?MONEYMARKETSECC_MARKET_VALUE_TOT?69?">SMILE!$F$100</definedName>
    <definedName name="XDO_?MONEYMARKETSECC_MARKET_VALUE_TOT?7?">MICAP14!$F$111</definedName>
    <definedName name="XDO_?MONEYMARKETSECC_MARKET_VALUE_TOT?70?">SMILE!$F$92:$F$103</definedName>
    <definedName name="XDO_?MONEYMARKETSECC_MARKET_VALUE_TOT?71?">SRURAL!$F$110</definedName>
    <definedName name="XDO_?MONEYMARKETSECC_MARKET_VALUE_TOT?72?">SRURAL!$F$92:$F$113</definedName>
    <definedName name="XDO_?MONEYMARKETSECC_MARKET_VALUE_TOT?73?">SSFUND!$F$84</definedName>
    <definedName name="XDO_?MONEYMARKETSECC_MARKET_VALUE_TOT?74?">SSFUND!$F$87:$F$92</definedName>
    <definedName name="XDO_?MONEYMARKETSECC_MARKET_VALUE_TOT?75?">'SSN100'!$F$149</definedName>
    <definedName name="XDO_?MONEYMARKETSECC_MARKET_VALUE_TOT?76?">'SSN100'!$F$92:$F$152</definedName>
    <definedName name="XDO_?MONEYMARKETSECC_MARKET_VALUE_TOT?77?">STAX!$F$107</definedName>
    <definedName name="XDO_?MONEYMARKETSECC_MARKET_VALUE_TOT?78?">STAX!$F$92:$F$110</definedName>
    <definedName name="XDO_?MONEYMARKETSECC_MARKET_VALUE_TOT?79?">#REF!</definedName>
    <definedName name="XDO_?MONEYMARKETSECC_MARKET_VALUE_TOT?8?">MICAP14!$F$92:$F$114</definedName>
    <definedName name="XDO_?MONEYMARKETSECC_MARKET_VALUE_TOT?80?">#REF!</definedName>
    <definedName name="XDO_?MONEYMARKETSECC_MARKET_VALUE_TOT?81?">#REF!</definedName>
    <definedName name="XDO_?MONEYMARKETSECC_MARKET_VALUE_TOT?82?">#REF!</definedName>
    <definedName name="XDO_?MONEYMARKETSECC_MARKET_VALUE_TOT?83?">STOP6!$F$82</definedName>
    <definedName name="XDO_?MONEYMARKETSECC_MARKET_VALUE_TOT?84?">STOP6!$F$85:$F$92</definedName>
    <definedName name="XDO_?MONEYMARKETSECC_MARKET_VALUE_TOT?85?">STOP7!$F$82</definedName>
    <definedName name="XDO_?MONEYMARKETSECC_MARKET_VALUE_TOT?86?">STOP7!$F$85:$F$92</definedName>
    <definedName name="XDO_?MONEYMARKETSECC_MARKET_VALUE_TOT?87?">SUNESF!$F$107</definedName>
    <definedName name="XDO_?MONEYMARKETSECC_MARKET_VALUE_TOT?88?">SUNESF!$F$92:$F$110</definedName>
    <definedName name="XDO_?MONEYMARKETSECC_MARKET_VALUE_TOT?89?">SUNFOP!$F$68</definedName>
    <definedName name="XDO_?MONEYMARKETSECC_MARKET_VALUE_TOT?9?">MICAP15!$F$110</definedName>
    <definedName name="XDO_?MONEYMARKETSECC_MARKET_VALUE_TOT?90?">SUNFOP!$F$71:$F$92</definedName>
    <definedName name="XDO_?MONEYMARKETSECC_MARKET_VALUE_TOT?91?">SUNVALF10!$F$94</definedName>
    <definedName name="XDO_?MONEYMARKETSECC_MARKET_VALUE_TOT?92?">SUNVALF10!$F$92:$F$97</definedName>
    <definedName name="XDO_?MONEYMARKETSECC_MARKET_VALUE_TOT?93?">SUNVALF2!$F$102</definedName>
    <definedName name="XDO_?MONEYMARKETSECC_MARKET_VALUE_TOT?94?">SUNVALF2!$F$92:$F$105</definedName>
    <definedName name="XDO_?MONEYMARKETSECC_MARKET_VALUE_TOT?95?">SUNVALF3!$F$103</definedName>
    <definedName name="XDO_?MONEYMARKETSECC_MARKET_VALUE_TOT?96?">SUNVALF3!$F$92:$F$106</definedName>
    <definedName name="XDO_?MONEYMARKETSECC_MARKET_VALUE_TOT?97?">SUNVALF7!$F$82</definedName>
    <definedName name="XDO_?MONEYMARKETSECC_MARKET_VALUE_TOT?98?">SUNVALF7!$F$85:$F$92</definedName>
    <definedName name="XDO_?MONEYMARKETSECC_MARKET_VALUE_TOT?99?">SUNVALF8!$F$88</definedName>
    <definedName name="XDO_?MONEYMARKETSECC_NAME?">CAPEXG!$C$61</definedName>
    <definedName name="XDO_?MONEYMARKETSECC_PER_NET_ASSETS?">CAPEXG!$G$61</definedName>
    <definedName name="XDO_?MONEYMARKETSECC_PER_NET_ASSETS_TOT?">CAPEXG!$G$92:$G$95</definedName>
    <definedName name="XDO_?MONEYMARKETSECC_PER_NET_ASSETS_TOT?1?">MICAP10!$G$100</definedName>
    <definedName name="XDO_?MONEYMARKETSECC_PER_NET_ASSETS_TOT?10?">MICAP15!$G$92:$G$113</definedName>
    <definedName name="XDO_?MONEYMARKETSECC_PER_NET_ASSETS_TOT?100?">SUNVALF8!$G$91:$G$92</definedName>
    <definedName name="XDO_?MONEYMARKETSECC_PER_NET_ASSETS_TOT?101?">SUNVALF9!$G$93</definedName>
    <definedName name="XDO_?MONEYMARKETSECC_PER_NET_ASSETS_TOT?102?">SUNVALF9!$G$92:$G$96</definedName>
    <definedName name="XDO_?MONEYMARKETSECC_PER_NET_ASSETS_TOT?11?">MICAP16!$G$106</definedName>
    <definedName name="XDO_?MONEYMARKETSECC_PER_NET_ASSETS_TOT?12?">MICAP16!$G$92:$G$109</definedName>
    <definedName name="XDO_?MONEYMARKETSECC_PER_NET_ASSETS_TOT?13?">MICAP17!$G$109</definedName>
    <definedName name="XDO_?MONEYMARKETSECC_PER_NET_ASSETS_TOT?14?">MICAP17!$G$92:$G$112</definedName>
    <definedName name="XDO_?MONEYMARKETSECC_PER_NET_ASSETS_TOT?15?">MICAP4!$G$50</definedName>
    <definedName name="XDO_?MONEYMARKETSECC_PER_NET_ASSETS_TOT?16?">MICAP4!$G$53:$G$92</definedName>
    <definedName name="XDO_?MONEYMARKETSECC_PER_NET_ASSETS_TOT?17?">MICAP8!$G$100</definedName>
    <definedName name="XDO_?MONEYMARKETSECC_PER_NET_ASSETS_TOT?18?">MICAP8!$G$92:$G$103</definedName>
    <definedName name="XDO_?MONEYMARKETSECC_PER_NET_ASSETS_TOT?19?">MICAP9!$G$100</definedName>
    <definedName name="XDO_?MONEYMARKETSECC_PER_NET_ASSETS_TOT?2?">MICAP10!$G$92:$G$103</definedName>
    <definedName name="XDO_?MONEYMARKETSECC_PER_NET_ASSETS_TOT?20?">MICAP9!$G$92:$G$103</definedName>
    <definedName name="XDO_?MONEYMARKETSECC_PER_NET_ASSETS_TOT?21?">MIDCAP!$G$109</definedName>
    <definedName name="XDO_?MONEYMARKETSECC_PER_NET_ASSETS_TOT?22?">MIDCAP!$G$92:$G$112</definedName>
    <definedName name="XDO_?MONEYMARKETSECC_PER_NET_ASSETS_TOT?23?">MULTI1!$G$89</definedName>
    <definedName name="XDO_?MONEYMARKETSECC_PER_NET_ASSETS_TOT?24?">MULTI1!$G$92</definedName>
    <definedName name="XDO_?MONEYMARKETSECC_PER_NET_ASSETS_TOT?25?">MULTI2!$G$90</definedName>
    <definedName name="XDO_?MONEYMARKETSECC_PER_NET_ASSETS_TOT?26?">MULTI2!$G$92:$G$93</definedName>
    <definedName name="XDO_?MONEYMARKETSECC_PER_NET_ASSETS_TOT?27?">MULTIP!$G$86</definedName>
    <definedName name="XDO_?MONEYMARKETSECC_PER_NET_ASSETS_TOT?28?">MULTIP!$G$89:$G$92</definedName>
    <definedName name="XDO_?MONEYMARKETSECC_PER_NET_ASSETS_TOT?29?">SESCAP1!$G$108</definedName>
    <definedName name="XDO_?MONEYMARKETSECC_PER_NET_ASSETS_TOT?3?">MICAP11!$G$107</definedName>
    <definedName name="XDO_?MONEYMARKETSECC_PER_NET_ASSETS_TOT?30?">SESCAP1!$G$92:$G$111</definedName>
    <definedName name="XDO_?MONEYMARKETSECC_PER_NET_ASSETS_TOT?31?">SESCAP2!$G$110</definedName>
    <definedName name="XDO_?MONEYMARKETSECC_PER_NET_ASSETS_TOT?32?">SESCAP2!$G$92:$G$113</definedName>
    <definedName name="XDO_?MONEYMARKETSECC_PER_NET_ASSETS_TOT?33?">SESCAP3!$G$111</definedName>
    <definedName name="XDO_?MONEYMARKETSECC_PER_NET_ASSETS_TOT?34?">SESCAP3!$G$92:$G$114</definedName>
    <definedName name="XDO_?MONEYMARKETSECC_PER_NET_ASSETS_TOT?35?">SESCAP4!$G$103</definedName>
    <definedName name="XDO_?MONEYMARKETSECC_PER_NET_ASSETS_TOT?36?">SESCAP4!$G$92:$G$106</definedName>
    <definedName name="XDO_?MONEYMARKETSECC_PER_NET_ASSETS_TOT?37?">SESCAP5!$G$101</definedName>
    <definedName name="XDO_?MONEYMARKETSECC_PER_NET_ASSETS_TOT?38?">SESCAP5!$G$92:$G$104</definedName>
    <definedName name="XDO_?MONEYMARKETSECC_PER_NET_ASSETS_TOT?39?">SESCAP6!$G$93</definedName>
    <definedName name="XDO_?MONEYMARKETSECC_PER_NET_ASSETS_TOT?4?">MICAP11!$G$92:$G$110</definedName>
    <definedName name="XDO_?MONEYMARKETSECC_PER_NET_ASSETS_TOT?40?">SESCAP6!$G$92:$G$96</definedName>
    <definedName name="XDO_?MONEYMARKETSECC_PER_NET_ASSETS_TOT?41?">SESCAP7!$G$71</definedName>
    <definedName name="XDO_?MONEYMARKETSECC_PER_NET_ASSETS_TOT?42?" localSheetId="42">SUNBAL!$G$124</definedName>
    <definedName name="XDO_?MONEYMARKETSECC_PER_NET_ASSETS_TOT?42?">SESCAP7!$G$74:$G$92</definedName>
    <definedName name="XDO_?MONEYMARKETSECC_PER_NET_ASSETS_TOT?43?" localSheetId="42">SUNBAL!$G$81:$G$127</definedName>
    <definedName name="XDO_?MONEYMARKETSECC_PER_NET_ASSETS_TOT?43?">SFOCUS!$G$79</definedName>
    <definedName name="XDO_?MONEYMARKETSECC_PER_NET_ASSETS_TOT?44?">SFOCUS!$G$82:$G$92</definedName>
    <definedName name="XDO_?MONEYMARKETSECC_PER_NET_ASSETS_TOT?45?">SLTADV3!$G$101</definedName>
    <definedName name="XDO_?MONEYMARKETSECC_PER_NET_ASSETS_TOT?46?">SLTADV3!$G$92:$G$104</definedName>
    <definedName name="XDO_?MONEYMARKETSECC_PER_NET_ASSETS_TOT?47?">SLTADV4!$G$91</definedName>
    <definedName name="XDO_?MONEYMARKETSECC_PER_NET_ASSETS_TOT?48?">SLTADV4!$G$92:$G$94</definedName>
    <definedName name="XDO_?MONEYMARKETSECC_PER_NET_ASSETS_TOT?49?">SLTAX1!$G$99</definedName>
    <definedName name="XDO_?MONEYMARKETSECC_PER_NET_ASSETS_TOT?5?">MICAP12!$G$107</definedName>
    <definedName name="XDO_?MONEYMARKETSECC_PER_NET_ASSETS_TOT?50?">SLTAX1!$G$92:$G$102</definedName>
    <definedName name="XDO_?MONEYMARKETSECC_PER_NET_ASSETS_TOT?51?">SLTAX2!$G$101</definedName>
    <definedName name="XDO_?MONEYMARKETSECC_PER_NET_ASSETS_TOT?52?">SLTAX2!$G$92:$G$104</definedName>
    <definedName name="XDO_?MONEYMARKETSECC_PER_NET_ASSETS_TOT?53?">SLTAX3!$G$107</definedName>
    <definedName name="XDO_?MONEYMARKETSECC_PER_NET_ASSETS_TOT?54?">SLTAX3!$G$92:$G$110</definedName>
    <definedName name="XDO_?MONEYMARKETSECC_PER_NET_ASSETS_TOT?55?">SLTAX4!$G$109</definedName>
    <definedName name="XDO_?MONEYMARKETSECC_PER_NET_ASSETS_TOT?56?">SLTAX4!$G$92:$G$112</definedName>
    <definedName name="XDO_?MONEYMARKETSECC_PER_NET_ASSETS_TOT?57?">SLTAX5!$G$110</definedName>
    <definedName name="XDO_?MONEYMARKETSECC_PER_NET_ASSETS_TOT?58?">SLTAX5!$G$92:$G$113</definedName>
    <definedName name="XDO_?MONEYMARKETSECC_PER_NET_ASSETS_TOT?59?">SLTAX6!$G$108</definedName>
    <definedName name="XDO_?MONEYMARKETSECC_PER_NET_ASSETS_TOT?6?">MICAP12!$G$92:$G$110</definedName>
    <definedName name="XDO_?MONEYMARKETSECC_PER_NET_ASSETS_TOT?60?">SLTAX6!$G$92:$G$111</definedName>
    <definedName name="XDO_?MONEYMARKETSECC_PER_NET_ASSETS_TOT?61?">SMALL3!$G$95</definedName>
    <definedName name="XDO_?MONEYMARKETSECC_PER_NET_ASSETS_TOT?62?">SMALL3!$G$92:$G$98</definedName>
    <definedName name="XDO_?MONEYMARKETSECC_PER_NET_ASSETS_TOT?63?">SMALL4!$G$96</definedName>
    <definedName name="XDO_?MONEYMARKETSECC_PER_NET_ASSETS_TOT?64?">SMALL4!$G$92:$G$99</definedName>
    <definedName name="XDO_?MONEYMARKETSECC_PER_NET_ASSETS_TOT?65?">SMALL5!$G$95</definedName>
    <definedName name="XDO_?MONEYMARKETSECC_PER_NET_ASSETS_TOT?66?">SMALL5!$G$92:$G$98</definedName>
    <definedName name="XDO_?MONEYMARKETSECC_PER_NET_ASSETS_TOT?67?">SMALL6!$G$94</definedName>
    <definedName name="XDO_?MONEYMARKETSECC_PER_NET_ASSETS_TOT?68?">SMALL6!$G$92:$G$97</definedName>
    <definedName name="XDO_?MONEYMARKETSECC_PER_NET_ASSETS_TOT?69?">SMILE!$G$100</definedName>
    <definedName name="XDO_?MONEYMARKETSECC_PER_NET_ASSETS_TOT?7?">MICAP14!$G$111</definedName>
    <definedName name="XDO_?MONEYMARKETSECC_PER_NET_ASSETS_TOT?70?">SMILE!$G$92:$G$103</definedName>
    <definedName name="XDO_?MONEYMARKETSECC_PER_NET_ASSETS_TOT?71?">SRURAL!$G$110</definedName>
    <definedName name="XDO_?MONEYMARKETSECC_PER_NET_ASSETS_TOT?72?">SRURAL!$G$92:$G$113</definedName>
    <definedName name="XDO_?MONEYMARKETSECC_PER_NET_ASSETS_TOT?73?">SSFUND!$G$84</definedName>
    <definedName name="XDO_?MONEYMARKETSECC_PER_NET_ASSETS_TOT?74?">SSFUND!$G$87:$G$92</definedName>
    <definedName name="XDO_?MONEYMARKETSECC_PER_NET_ASSETS_TOT?75?">'SSN100'!$G$149</definedName>
    <definedName name="XDO_?MONEYMARKETSECC_PER_NET_ASSETS_TOT?76?">'SSN100'!$G$92:$G$152</definedName>
    <definedName name="XDO_?MONEYMARKETSECC_PER_NET_ASSETS_TOT?77?">STAX!$G$107</definedName>
    <definedName name="XDO_?MONEYMARKETSECC_PER_NET_ASSETS_TOT?78?">STAX!$G$92:$G$110</definedName>
    <definedName name="XDO_?MONEYMARKETSECC_PER_NET_ASSETS_TOT?79?">#REF!</definedName>
    <definedName name="XDO_?MONEYMARKETSECC_PER_NET_ASSETS_TOT?8?">MICAP14!$G$92:$G$114</definedName>
    <definedName name="XDO_?MONEYMARKETSECC_PER_NET_ASSETS_TOT?80?">#REF!</definedName>
    <definedName name="XDO_?MONEYMARKETSECC_PER_NET_ASSETS_TOT?81?">#REF!</definedName>
    <definedName name="XDO_?MONEYMARKETSECC_PER_NET_ASSETS_TOT?82?">#REF!</definedName>
    <definedName name="XDO_?MONEYMARKETSECC_PER_NET_ASSETS_TOT?83?">STOP6!$G$82</definedName>
    <definedName name="XDO_?MONEYMARKETSECC_PER_NET_ASSETS_TOT?84?">STOP6!$G$85:$G$92</definedName>
    <definedName name="XDO_?MONEYMARKETSECC_PER_NET_ASSETS_TOT?85?">STOP7!$G$82</definedName>
    <definedName name="XDO_?MONEYMARKETSECC_PER_NET_ASSETS_TOT?86?">STOP7!$G$85:$G$92</definedName>
    <definedName name="XDO_?MONEYMARKETSECC_PER_NET_ASSETS_TOT?87?">SUNESF!$G$107</definedName>
    <definedName name="XDO_?MONEYMARKETSECC_PER_NET_ASSETS_TOT?88?">SUNESF!$G$92:$G$110</definedName>
    <definedName name="XDO_?MONEYMARKETSECC_PER_NET_ASSETS_TOT?89?">SUNFOP!$G$68</definedName>
    <definedName name="XDO_?MONEYMARKETSECC_PER_NET_ASSETS_TOT?9?">MICAP15!$G$110</definedName>
    <definedName name="XDO_?MONEYMARKETSECC_PER_NET_ASSETS_TOT?90?">SUNFOP!$G$71:$G$92</definedName>
    <definedName name="XDO_?MONEYMARKETSECC_PER_NET_ASSETS_TOT?91?">SUNVALF10!$G$94</definedName>
    <definedName name="XDO_?MONEYMARKETSECC_PER_NET_ASSETS_TOT?92?">SUNVALF10!$G$92:$G$97</definedName>
    <definedName name="XDO_?MONEYMARKETSECC_PER_NET_ASSETS_TOT?93?">SUNVALF2!$G$102</definedName>
    <definedName name="XDO_?MONEYMARKETSECC_PER_NET_ASSETS_TOT?94?">SUNVALF2!$G$92:$G$105</definedName>
    <definedName name="XDO_?MONEYMARKETSECC_PER_NET_ASSETS_TOT?95?">SUNVALF3!$G$103</definedName>
    <definedName name="XDO_?MONEYMARKETSECC_PER_NET_ASSETS_TOT?96?">SUNVALF3!$G$92:$G$106</definedName>
    <definedName name="XDO_?MONEYMARKETSECC_PER_NET_ASSETS_TOT?97?">SUNVALF7!$G$82</definedName>
    <definedName name="XDO_?MONEYMARKETSECC_PER_NET_ASSETS_TOT?98?">SUNVALF7!$G$85:$G$92</definedName>
    <definedName name="XDO_?MONEYMARKETSECC_PER_NET_ASSETS_TOT?99?">SUNVALF8!$G$88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CAPEXG!$B$65:$B$95</definedName>
    <definedName name="XDO_?MONEYMARKETSECD_ISIN_CODE?1?">MICAP10!$B$65:$B$103</definedName>
    <definedName name="XDO_?MONEYMARKETSECD_ISIN_CODE?10?">MICAP9!$B$65:$B$103</definedName>
    <definedName name="XDO_?MONEYMARKETSECD_ISIN_CODE?11?">MIDCAP!$B$65:$B$112</definedName>
    <definedName name="XDO_?MONEYMARKETSECD_ISIN_CODE?12?">MULTI1!$B$65:$B$92</definedName>
    <definedName name="XDO_?MONEYMARKETSECD_ISIN_CODE?13?">MULTI2!$B$65:$B$93</definedName>
    <definedName name="XDO_?MONEYMARKETSECD_ISIN_CODE?14?">MULTIP!$B$65:$B$89</definedName>
    <definedName name="XDO_?MONEYMARKETSECD_ISIN_CODE?15?">SESCAP1!$B$65:$B$111</definedName>
    <definedName name="XDO_?MONEYMARKETSECD_ISIN_CODE?16?">SESCAP2!$B$65:$B$113</definedName>
    <definedName name="XDO_?MONEYMARKETSECD_ISIN_CODE?17?">SESCAP3!$B$65:$B$114</definedName>
    <definedName name="XDO_?MONEYMARKETSECD_ISIN_CODE?18?">SESCAP4!$B$65:$B$106</definedName>
    <definedName name="XDO_?MONEYMARKETSECD_ISIN_CODE?19?">SESCAP5!$B$65:$B$104</definedName>
    <definedName name="XDO_?MONEYMARKETSECD_ISIN_CODE?2?">MICAP11!$B$65:$B$110</definedName>
    <definedName name="XDO_?MONEYMARKETSECD_ISIN_CODE?20?">SESCAP6!$B$65:$B$96</definedName>
    <definedName name="XDO_?MONEYMARKETSECD_ISIN_CODE?21?">SESCAP7!$B$65:$B$74</definedName>
    <definedName name="XDO_?MONEYMARKETSECD_ISIN_CODE?22?" localSheetId="42">SUNBAL!$B$65:$B$127</definedName>
    <definedName name="XDO_?MONEYMARKETSECD_ISIN_CODE?22?">SFOCUS!$B$65:$B$82</definedName>
    <definedName name="XDO_?MONEYMARKETSECD_ISIN_CODE?23?">SLTADV3!$B$65:$B$104</definedName>
    <definedName name="XDO_?MONEYMARKETSECD_ISIN_CODE?24?">SLTADV4!$B$65:$B$94</definedName>
    <definedName name="XDO_?MONEYMARKETSECD_ISIN_CODE?25?">SLTAX1!$B$65:$B$102</definedName>
    <definedName name="XDO_?MONEYMARKETSECD_ISIN_CODE?26?">SLTAX2!$B$65:$B$104</definedName>
    <definedName name="XDO_?MONEYMARKETSECD_ISIN_CODE?27?">SLTAX3!$B$65:$B$110</definedName>
    <definedName name="XDO_?MONEYMARKETSECD_ISIN_CODE?28?">SLTAX4!$B$65:$B$112</definedName>
    <definedName name="XDO_?MONEYMARKETSECD_ISIN_CODE?29?">SLTAX5!$B$65:$B$113</definedName>
    <definedName name="XDO_?MONEYMARKETSECD_ISIN_CODE?3?">MICAP12!$B$65:$B$110</definedName>
    <definedName name="XDO_?MONEYMARKETSECD_ISIN_CODE?30?">SLTAX6!$B$65:$B$111</definedName>
    <definedName name="XDO_?MONEYMARKETSECD_ISIN_CODE?31?">SMALL3!$B$65:$B$98</definedName>
    <definedName name="XDO_?MONEYMARKETSECD_ISIN_CODE?32?">SMALL4!$B$65:$B$99</definedName>
    <definedName name="XDO_?MONEYMARKETSECD_ISIN_CODE?33?">SMALL5!$B$65:$B$98</definedName>
    <definedName name="XDO_?MONEYMARKETSECD_ISIN_CODE?34?">SMALL6!$B$65:$B$97</definedName>
    <definedName name="XDO_?MONEYMARKETSECD_ISIN_CODE?35?">SMILE!$B$65:$B$103</definedName>
    <definedName name="XDO_?MONEYMARKETSECD_ISIN_CODE?36?">SRURAL!$B$65:$B$113</definedName>
    <definedName name="XDO_?MONEYMARKETSECD_ISIN_CODE?37?">SSFUND!$B$65:$B$87</definedName>
    <definedName name="XDO_?MONEYMARKETSECD_ISIN_CODE?38?">'SSN100'!$B$65:$B$152</definedName>
    <definedName name="XDO_?MONEYMARKETSECD_ISIN_CODE?39?">STAX!$B$65:$B$110</definedName>
    <definedName name="XDO_?MONEYMARKETSECD_ISIN_CODE?4?">MICAP14!$B$65:$B$114</definedName>
    <definedName name="XDO_?MONEYMARKETSECD_ISIN_CODE?40?">STOP6!$B$65:$B$85</definedName>
    <definedName name="XDO_?MONEYMARKETSECD_ISIN_CODE?41?">STOP7!$B$65:$B$85</definedName>
    <definedName name="XDO_?MONEYMARKETSECD_ISIN_CODE?42?">SUNESF!$B$65:$B$110</definedName>
    <definedName name="XDO_?MONEYMARKETSECD_ISIN_CODE?43?">SUNFOP!$B$65:$B$71</definedName>
    <definedName name="XDO_?MONEYMARKETSECD_ISIN_CODE?44?">SUNVALF10!$B$65:$B$97</definedName>
    <definedName name="XDO_?MONEYMARKETSECD_ISIN_CODE?45?">SUNVALF2!$B$65:$B$105</definedName>
    <definedName name="XDO_?MONEYMARKETSECD_ISIN_CODE?46?">SUNVALF3!$B$65:$B$106</definedName>
    <definedName name="XDO_?MONEYMARKETSECD_ISIN_CODE?47?">SUNVALF7!$B$65:$B$85</definedName>
    <definedName name="XDO_?MONEYMARKETSECD_ISIN_CODE?48?">SUNVALF8!$B$65:$B$91</definedName>
    <definedName name="XDO_?MONEYMARKETSECD_ISIN_CODE?49?">SUNVALF9!$B$65:$B$96</definedName>
    <definedName name="XDO_?MONEYMARKETSECD_ISIN_CODE?5?">MICAP15!$B$65:$B$113</definedName>
    <definedName name="XDO_?MONEYMARKETSECD_ISIN_CODE?6?">MICAP16!$B$65:$B$109</definedName>
    <definedName name="XDO_?MONEYMARKETSECD_ISIN_CODE?7?">MICAP17!$B$65:$B$112</definedName>
    <definedName name="XDO_?MONEYMARKETSECD_ISIN_CODE?8?">MICAP4!$B$53:$B$65</definedName>
    <definedName name="XDO_?MONEYMARKETSECD_ISIN_CODE?9?">MICAP8!$B$65:$B$103</definedName>
    <definedName name="XDO_?MONEYMARKETSECD_MARKET_VALUE?">CAPEXG!$F$65:$F$95</definedName>
    <definedName name="XDO_?MONEYMARKETSECD_MARKET_VALUE?1?">MICAP10!$F$65:$F$103</definedName>
    <definedName name="XDO_?MONEYMARKETSECD_MARKET_VALUE?10?">MICAP9!$F$65:$F$103</definedName>
    <definedName name="XDO_?MONEYMARKETSECD_MARKET_VALUE?11?">MIDCAP!$F$65:$F$112</definedName>
    <definedName name="XDO_?MONEYMARKETSECD_MARKET_VALUE?12?">MULTI1!$F$65:$F$92</definedName>
    <definedName name="XDO_?MONEYMARKETSECD_MARKET_VALUE?13?">MULTI2!$F$65:$F$93</definedName>
    <definedName name="XDO_?MONEYMARKETSECD_MARKET_VALUE?14?">MULTIP!$F$65:$F$89</definedName>
    <definedName name="XDO_?MONEYMARKETSECD_MARKET_VALUE?15?">SESCAP1!$F$65:$F$111</definedName>
    <definedName name="XDO_?MONEYMARKETSECD_MARKET_VALUE?16?">SESCAP2!$F$65:$F$113</definedName>
    <definedName name="XDO_?MONEYMARKETSECD_MARKET_VALUE?17?">SESCAP3!$F$65:$F$114</definedName>
    <definedName name="XDO_?MONEYMARKETSECD_MARKET_VALUE?18?">SESCAP4!$F$65:$F$106</definedName>
    <definedName name="XDO_?MONEYMARKETSECD_MARKET_VALUE?19?">SESCAP5!$F$65:$F$104</definedName>
    <definedName name="XDO_?MONEYMARKETSECD_MARKET_VALUE?2?">MICAP11!$F$65:$F$110</definedName>
    <definedName name="XDO_?MONEYMARKETSECD_MARKET_VALUE?20?">SESCAP6!$F$65:$F$96</definedName>
    <definedName name="XDO_?MONEYMARKETSECD_MARKET_VALUE?21?">SESCAP7!$F$65:$F$74</definedName>
    <definedName name="XDO_?MONEYMARKETSECD_MARKET_VALUE?22?" localSheetId="42">SUNBAL!$F$65:$F$127</definedName>
    <definedName name="XDO_?MONEYMARKETSECD_MARKET_VALUE?22?">SFOCUS!$F$65:$F$82</definedName>
    <definedName name="XDO_?MONEYMARKETSECD_MARKET_VALUE?23?">SLTADV3!$F$65:$F$104</definedName>
    <definedName name="XDO_?MONEYMARKETSECD_MARKET_VALUE?24?">SLTADV4!$F$65:$F$94</definedName>
    <definedName name="XDO_?MONEYMARKETSECD_MARKET_VALUE?25?">SLTAX1!$F$65:$F$102</definedName>
    <definedName name="XDO_?MONEYMARKETSECD_MARKET_VALUE?26?">SLTAX2!$F$65:$F$104</definedName>
    <definedName name="XDO_?MONEYMARKETSECD_MARKET_VALUE?27?">SLTAX3!$F$65:$F$110</definedName>
    <definedName name="XDO_?MONEYMARKETSECD_MARKET_VALUE?28?">SLTAX4!$F$65:$F$112</definedName>
    <definedName name="XDO_?MONEYMARKETSECD_MARKET_VALUE?29?">SLTAX5!$F$65:$F$113</definedName>
    <definedName name="XDO_?MONEYMARKETSECD_MARKET_VALUE?3?">MICAP12!$F$65:$F$110</definedName>
    <definedName name="XDO_?MONEYMARKETSECD_MARKET_VALUE?30?">SLTAX6!$F$65:$F$111</definedName>
    <definedName name="XDO_?MONEYMARKETSECD_MARKET_VALUE?31?">SMALL3!$F$65:$F$98</definedName>
    <definedName name="XDO_?MONEYMARKETSECD_MARKET_VALUE?32?">SMALL4!$F$65:$F$99</definedName>
    <definedName name="XDO_?MONEYMARKETSECD_MARKET_VALUE?33?">SMALL5!$F$65:$F$98</definedName>
    <definedName name="XDO_?MONEYMARKETSECD_MARKET_VALUE?34?">SMALL6!$F$65:$F$97</definedName>
    <definedName name="XDO_?MONEYMARKETSECD_MARKET_VALUE?35?">SMILE!$F$65:$F$103</definedName>
    <definedName name="XDO_?MONEYMARKETSECD_MARKET_VALUE?36?">SRURAL!$F$65:$F$113</definedName>
    <definedName name="XDO_?MONEYMARKETSECD_MARKET_VALUE?37?">SSFUND!$F$65:$F$87</definedName>
    <definedName name="XDO_?MONEYMARKETSECD_MARKET_VALUE?38?">'SSN100'!$F$65:$F$152</definedName>
    <definedName name="XDO_?MONEYMARKETSECD_MARKET_VALUE?39?">STAX!$F$65:$F$110</definedName>
    <definedName name="XDO_?MONEYMARKETSECD_MARKET_VALUE?4?">MICAP14!$F$65:$F$114</definedName>
    <definedName name="XDO_?MONEYMARKETSECD_MARKET_VALUE?40?">STOP6!$F$65:$F$85</definedName>
    <definedName name="XDO_?MONEYMARKETSECD_MARKET_VALUE?41?">STOP7!$F$65:$F$85</definedName>
    <definedName name="XDO_?MONEYMARKETSECD_MARKET_VALUE?42?">SUNESF!$F$65:$F$110</definedName>
    <definedName name="XDO_?MONEYMARKETSECD_MARKET_VALUE?43?">SUNFOP!$F$65:$F$71</definedName>
    <definedName name="XDO_?MONEYMARKETSECD_MARKET_VALUE?44?">SUNVALF10!$F$65:$F$97</definedName>
    <definedName name="XDO_?MONEYMARKETSECD_MARKET_VALUE?45?">SUNVALF2!$F$65:$F$105</definedName>
    <definedName name="XDO_?MONEYMARKETSECD_MARKET_VALUE?46?">SUNVALF3!$F$65:$F$106</definedName>
    <definedName name="XDO_?MONEYMARKETSECD_MARKET_VALUE?47?">SUNVALF7!$F$65:$F$85</definedName>
    <definedName name="XDO_?MONEYMARKETSECD_MARKET_VALUE?48?">SUNVALF8!$F$65:$F$91</definedName>
    <definedName name="XDO_?MONEYMARKETSECD_MARKET_VALUE?49?">SUNVALF9!$F$65:$F$96</definedName>
    <definedName name="XDO_?MONEYMARKETSECD_MARKET_VALUE?5?">MICAP15!$F$65:$F$113</definedName>
    <definedName name="XDO_?MONEYMARKETSECD_MARKET_VALUE?6?">MICAP16!$F$65:$F$109</definedName>
    <definedName name="XDO_?MONEYMARKETSECD_MARKET_VALUE?7?">MICAP17!$F$65:$F$112</definedName>
    <definedName name="XDO_?MONEYMARKETSECD_MARKET_VALUE?8?">MICAP4!$F$53:$F$65</definedName>
    <definedName name="XDO_?MONEYMARKETSECD_MARKET_VALUE?9?">MICAP8!$F$65:$F$103</definedName>
    <definedName name="XDO_?MONEYMARKETSECD_MARKET_VALUE_TOT?">CAPEXG!$F$96</definedName>
    <definedName name="XDO_?MONEYMARKETSECD_MARKET_VALUE_TOT?1?">MICAP10!$F$104</definedName>
    <definedName name="XDO_?MONEYMARKETSECD_MARKET_VALUE_TOT?10?">MICAP9!$F$104</definedName>
    <definedName name="XDO_?MONEYMARKETSECD_MARKET_VALUE_TOT?11?">MIDCAP!$F$113</definedName>
    <definedName name="XDO_?MONEYMARKETSECD_MARKET_VALUE_TOT?12?">MULTI1!$F$93</definedName>
    <definedName name="XDO_?MONEYMARKETSECD_MARKET_VALUE_TOT?13?">MULTI2!$F$94</definedName>
    <definedName name="XDO_?MONEYMARKETSECD_MARKET_VALUE_TOT?14?">MULTIP!$F$90</definedName>
    <definedName name="XDO_?MONEYMARKETSECD_MARKET_VALUE_TOT?15?">SESCAP1!$F$112</definedName>
    <definedName name="XDO_?MONEYMARKETSECD_MARKET_VALUE_TOT?16?">SESCAP2!$F$114</definedName>
    <definedName name="XDO_?MONEYMARKETSECD_MARKET_VALUE_TOT?17?">SESCAP3!$F$115</definedName>
    <definedName name="XDO_?MONEYMARKETSECD_MARKET_VALUE_TOT?18?">SESCAP4!$F$107</definedName>
    <definedName name="XDO_?MONEYMARKETSECD_MARKET_VALUE_TOT?19?">SESCAP5!$F$105</definedName>
    <definedName name="XDO_?MONEYMARKETSECD_MARKET_VALUE_TOT?2?">MICAP11!$F$111</definedName>
    <definedName name="XDO_?MONEYMARKETSECD_MARKET_VALUE_TOT?20?">SESCAP6!$F$97</definedName>
    <definedName name="XDO_?MONEYMARKETSECD_MARKET_VALUE_TOT?21?">SESCAP7!$F$75</definedName>
    <definedName name="XDO_?MONEYMARKETSECD_MARKET_VALUE_TOT?22?" localSheetId="42">SUNBAL!$F$128</definedName>
    <definedName name="XDO_?MONEYMARKETSECD_MARKET_VALUE_TOT?22?">SFOCUS!$F$83</definedName>
    <definedName name="XDO_?MONEYMARKETSECD_MARKET_VALUE_TOT?23?">SLTADV3!$F$105</definedName>
    <definedName name="XDO_?MONEYMARKETSECD_MARKET_VALUE_TOT?24?">SLTADV4!$F$95</definedName>
    <definedName name="XDO_?MONEYMARKETSECD_MARKET_VALUE_TOT?25?">SLTAX1!$F$103</definedName>
    <definedName name="XDO_?MONEYMARKETSECD_MARKET_VALUE_TOT?26?">SLTAX2!$F$105</definedName>
    <definedName name="XDO_?MONEYMARKETSECD_MARKET_VALUE_TOT?27?">SLTAX3!$F$111</definedName>
    <definedName name="XDO_?MONEYMARKETSECD_MARKET_VALUE_TOT?28?">SLTAX4!$F$113</definedName>
    <definedName name="XDO_?MONEYMARKETSECD_MARKET_VALUE_TOT?29?">SLTAX5!$F$114</definedName>
    <definedName name="XDO_?MONEYMARKETSECD_MARKET_VALUE_TOT?3?">MICAP12!$F$111</definedName>
    <definedName name="XDO_?MONEYMARKETSECD_MARKET_VALUE_TOT?30?">SLTAX6!$F$112</definedName>
    <definedName name="XDO_?MONEYMARKETSECD_MARKET_VALUE_TOT?31?">SMALL3!$F$99</definedName>
    <definedName name="XDO_?MONEYMARKETSECD_MARKET_VALUE_TOT?32?">SMALL4!$F$100</definedName>
    <definedName name="XDO_?MONEYMARKETSECD_MARKET_VALUE_TOT?33?">SMALL5!$F$99</definedName>
    <definedName name="XDO_?MONEYMARKETSECD_MARKET_VALUE_TOT?34?">SMALL6!$F$98</definedName>
    <definedName name="XDO_?MONEYMARKETSECD_MARKET_VALUE_TOT?35?">SMILE!$F$104</definedName>
    <definedName name="XDO_?MONEYMARKETSECD_MARKET_VALUE_TOT?36?">SRURAL!$F$114</definedName>
    <definedName name="XDO_?MONEYMARKETSECD_MARKET_VALUE_TOT?37?">SSFUND!$F$88</definedName>
    <definedName name="XDO_?MONEYMARKETSECD_MARKET_VALUE_TOT?38?">'SSN100'!$F$153</definedName>
    <definedName name="XDO_?MONEYMARKETSECD_MARKET_VALUE_TOT?39?">STAX!$F$111</definedName>
    <definedName name="XDO_?MONEYMARKETSECD_MARKET_VALUE_TOT?4?">MICAP14!$F$115</definedName>
    <definedName name="XDO_?MONEYMARKETSECD_MARKET_VALUE_TOT?40?">#REF!</definedName>
    <definedName name="XDO_?MONEYMARKETSECD_MARKET_VALUE_TOT?41?">#REF!</definedName>
    <definedName name="XDO_?MONEYMARKETSECD_MARKET_VALUE_TOT?42?">#REF!</definedName>
    <definedName name="XDO_?MONEYMARKETSECD_MARKET_VALUE_TOT?43?">#REF!</definedName>
    <definedName name="XDO_?MONEYMARKETSECD_MARKET_VALUE_TOT?44?">STOP6!$F$86</definedName>
    <definedName name="XDO_?MONEYMARKETSECD_MARKET_VALUE_TOT?45?">STOP7!$F$86</definedName>
    <definedName name="XDO_?MONEYMARKETSECD_MARKET_VALUE_TOT?46?">SUNESF!$F$111</definedName>
    <definedName name="XDO_?MONEYMARKETSECD_MARKET_VALUE_TOT?47?">SUNFOP!$F$72</definedName>
    <definedName name="XDO_?MONEYMARKETSECD_MARKET_VALUE_TOT?48?">SUNVALF10!$F$98</definedName>
    <definedName name="XDO_?MONEYMARKETSECD_MARKET_VALUE_TOT?49?">SUNVALF2!$F$106</definedName>
    <definedName name="XDO_?MONEYMARKETSECD_MARKET_VALUE_TOT?5?">MICAP15!$F$114</definedName>
    <definedName name="XDO_?MONEYMARKETSECD_MARKET_VALUE_TOT?50?">SUNVALF3!$F$107</definedName>
    <definedName name="XDO_?MONEYMARKETSECD_MARKET_VALUE_TOT?51?">SUNVALF7!$F$86</definedName>
    <definedName name="XDO_?MONEYMARKETSECD_MARKET_VALUE_TOT?52?">SUNVALF8!$F$92</definedName>
    <definedName name="XDO_?MONEYMARKETSECD_MARKET_VALUE_TOT?53?">SUNVALF9!$F$97</definedName>
    <definedName name="XDO_?MONEYMARKETSECD_MARKET_VALUE_TOT?6?">MICAP16!$F$110</definedName>
    <definedName name="XDO_?MONEYMARKETSECD_MARKET_VALUE_TOT?7?">MICAP17!$F$113</definedName>
    <definedName name="XDO_?MONEYMARKETSECD_MARKET_VALUE_TOT?8?">MICAP4!$F$54</definedName>
    <definedName name="XDO_?MONEYMARKETSECD_MARKET_VALUE_TOT?9?">MICAP8!$F$104</definedName>
    <definedName name="XDO_?MONEYMARKETSECD_NAME?">CAPEXG!$C$65:$C$95</definedName>
    <definedName name="XDO_?MONEYMARKETSECD_NAME?1?">MICAP10!$C$65:$C$103</definedName>
    <definedName name="XDO_?MONEYMARKETSECD_NAME?10?">MICAP9!$C$65:$C$103</definedName>
    <definedName name="XDO_?MONEYMARKETSECD_NAME?11?">MIDCAP!$C$65:$C$112</definedName>
    <definedName name="XDO_?MONEYMARKETSECD_NAME?12?">MULTI1!$C$65:$C$92</definedName>
    <definedName name="XDO_?MONEYMARKETSECD_NAME?13?">MULTI2!$C$65:$C$93</definedName>
    <definedName name="XDO_?MONEYMARKETSECD_NAME?14?">MULTIP!$C$65:$C$89</definedName>
    <definedName name="XDO_?MONEYMARKETSECD_NAME?15?">SESCAP1!$C$65:$C$111</definedName>
    <definedName name="XDO_?MONEYMARKETSECD_NAME?16?">SESCAP2!$C$65:$C$113</definedName>
    <definedName name="XDO_?MONEYMARKETSECD_NAME?17?">SESCAP3!$C$65:$C$114</definedName>
    <definedName name="XDO_?MONEYMARKETSECD_NAME?18?">SESCAP4!$C$65:$C$106</definedName>
    <definedName name="XDO_?MONEYMARKETSECD_NAME?19?">SESCAP5!$C$65:$C$104</definedName>
    <definedName name="XDO_?MONEYMARKETSECD_NAME?2?">MICAP11!$C$65:$C$110</definedName>
    <definedName name="XDO_?MONEYMARKETSECD_NAME?20?">SESCAP6!$C$65:$C$96</definedName>
    <definedName name="XDO_?MONEYMARKETSECD_NAME?21?">SESCAP7!$C$65:$C$74</definedName>
    <definedName name="XDO_?MONEYMARKETSECD_NAME?22?" localSheetId="42">SUNBAL!$C$65:$C$127</definedName>
    <definedName name="XDO_?MONEYMARKETSECD_NAME?22?">SFOCUS!$C$65:$C$82</definedName>
    <definedName name="XDO_?MONEYMARKETSECD_NAME?23?">SLTADV3!$C$65:$C$104</definedName>
    <definedName name="XDO_?MONEYMARKETSECD_NAME?24?">SLTADV4!$C$65:$C$94</definedName>
    <definedName name="XDO_?MONEYMARKETSECD_NAME?25?">SLTAX1!$C$65:$C$102</definedName>
    <definedName name="XDO_?MONEYMARKETSECD_NAME?26?">SLTAX2!$C$65:$C$104</definedName>
    <definedName name="XDO_?MONEYMARKETSECD_NAME?27?">SLTAX3!$C$65:$C$110</definedName>
    <definedName name="XDO_?MONEYMARKETSECD_NAME?28?">SLTAX4!$C$65:$C$112</definedName>
    <definedName name="XDO_?MONEYMARKETSECD_NAME?29?">SLTAX5!$C$65:$C$113</definedName>
    <definedName name="XDO_?MONEYMARKETSECD_NAME?3?">MICAP12!$C$65:$C$110</definedName>
    <definedName name="XDO_?MONEYMARKETSECD_NAME?30?">SLTAX6!$C$65:$C$111</definedName>
    <definedName name="XDO_?MONEYMARKETSECD_NAME?31?">SMALL3!$C$65:$C$98</definedName>
    <definedName name="XDO_?MONEYMARKETSECD_NAME?32?">SMALL4!$C$65:$C$99</definedName>
    <definedName name="XDO_?MONEYMARKETSECD_NAME?33?">SMALL5!$C$65:$C$98</definedName>
    <definedName name="XDO_?MONEYMARKETSECD_NAME?34?">SMALL6!$C$65:$C$97</definedName>
    <definedName name="XDO_?MONEYMARKETSECD_NAME?35?">SMILE!$C$65:$C$103</definedName>
    <definedName name="XDO_?MONEYMARKETSECD_NAME?36?">SRURAL!$C$65:$C$113</definedName>
    <definedName name="XDO_?MONEYMARKETSECD_NAME?37?">SSFUND!$C$65:$C$87</definedName>
    <definedName name="XDO_?MONEYMARKETSECD_NAME?38?">'SSN100'!$C$65:$C$152</definedName>
    <definedName name="XDO_?MONEYMARKETSECD_NAME?39?">STAX!$C$65:$C$110</definedName>
    <definedName name="XDO_?MONEYMARKETSECD_NAME?4?">MICAP14!$C$65:$C$114</definedName>
    <definedName name="XDO_?MONEYMARKETSECD_NAME?40?">STOP6!$C$65:$C$85</definedName>
    <definedName name="XDO_?MONEYMARKETSECD_NAME?41?">STOP7!$C$65:$C$85</definedName>
    <definedName name="XDO_?MONEYMARKETSECD_NAME?42?">SUNESF!$C$65:$C$110</definedName>
    <definedName name="XDO_?MONEYMARKETSECD_NAME?43?">SUNFOP!$C$65:$C$71</definedName>
    <definedName name="XDO_?MONEYMARKETSECD_NAME?44?">SUNVALF10!$C$65:$C$97</definedName>
    <definedName name="XDO_?MONEYMARKETSECD_NAME?45?">SUNVALF2!$C$65:$C$105</definedName>
    <definedName name="XDO_?MONEYMARKETSECD_NAME?46?">SUNVALF3!$C$65:$C$106</definedName>
    <definedName name="XDO_?MONEYMARKETSECD_NAME?47?">SUNVALF7!$C$65:$C$85</definedName>
    <definedName name="XDO_?MONEYMARKETSECD_NAME?48?">SUNVALF8!$C$65:$C$91</definedName>
    <definedName name="XDO_?MONEYMARKETSECD_NAME?49?">SUNVALF9!$C$65:$C$96</definedName>
    <definedName name="XDO_?MONEYMARKETSECD_NAME?5?">MICAP15!$C$65:$C$113</definedName>
    <definedName name="XDO_?MONEYMARKETSECD_NAME?6?">MICAP16!$C$65:$C$109</definedName>
    <definedName name="XDO_?MONEYMARKETSECD_NAME?7?">MICAP17!$C$65:$C$112</definedName>
    <definedName name="XDO_?MONEYMARKETSECD_NAME?8?">MICAP4!$C$53:$C$65</definedName>
    <definedName name="XDO_?MONEYMARKETSECD_NAME?9?">MICAP8!$C$65:$C$103</definedName>
    <definedName name="XDO_?MONEYMARKETSECD_PER_NET_ASSETS?">CAPEXG!$G$65:$G$95</definedName>
    <definedName name="XDO_?MONEYMARKETSECD_PER_NET_ASSETS?1?">MICAP10!$G$65:$G$103</definedName>
    <definedName name="XDO_?MONEYMARKETSECD_PER_NET_ASSETS?10?">MICAP9!$G$65:$G$103</definedName>
    <definedName name="XDO_?MONEYMARKETSECD_PER_NET_ASSETS?11?">MIDCAP!$G$65:$G$112</definedName>
    <definedName name="XDO_?MONEYMARKETSECD_PER_NET_ASSETS?12?">MULTI1!$G$65:$G$92</definedName>
    <definedName name="XDO_?MONEYMARKETSECD_PER_NET_ASSETS?13?">MULTI2!$G$65:$G$93</definedName>
    <definedName name="XDO_?MONEYMARKETSECD_PER_NET_ASSETS?14?">MULTIP!$G$65:$G$89</definedName>
    <definedName name="XDO_?MONEYMARKETSECD_PER_NET_ASSETS?15?">SESCAP1!$G$65:$G$111</definedName>
    <definedName name="XDO_?MONEYMARKETSECD_PER_NET_ASSETS?16?">SESCAP2!$G$65:$G$113</definedName>
    <definedName name="XDO_?MONEYMARKETSECD_PER_NET_ASSETS?17?">SESCAP3!$G$65:$G$114</definedName>
    <definedName name="XDO_?MONEYMARKETSECD_PER_NET_ASSETS?18?">SESCAP4!$G$65:$G$106</definedName>
    <definedName name="XDO_?MONEYMARKETSECD_PER_NET_ASSETS?19?">SESCAP5!$G$65:$G$104</definedName>
    <definedName name="XDO_?MONEYMARKETSECD_PER_NET_ASSETS?2?">MICAP11!$G$65:$G$110</definedName>
    <definedName name="XDO_?MONEYMARKETSECD_PER_NET_ASSETS?20?">SESCAP6!$G$65:$G$96</definedName>
    <definedName name="XDO_?MONEYMARKETSECD_PER_NET_ASSETS?21?">SESCAP7!$G$65:$G$74</definedName>
    <definedName name="XDO_?MONEYMARKETSECD_PER_NET_ASSETS?22?" localSheetId="42">SUNBAL!$G$65:$G$127</definedName>
    <definedName name="XDO_?MONEYMARKETSECD_PER_NET_ASSETS?22?">SFOCUS!$G$65:$G$82</definedName>
    <definedName name="XDO_?MONEYMARKETSECD_PER_NET_ASSETS?23?">SLTADV3!$G$65:$G$104</definedName>
    <definedName name="XDO_?MONEYMARKETSECD_PER_NET_ASSETS?24?">SLTADV4!$G$65:$G$94</definedName>
    <definedName name="XDO_?MONEYMARKETSECD_PER_NET_ASSETS?25?">SLTAX1!$G$65:$G$102</definedName>
    <definedName name="XDO_?MONEYMARKETSECD_PER_NET_ASSETS?26?">SLTAX2!$G$65:$G$104</definedName>
    <definedName name="XDO_?MONEYMARKETSECD_PER_NET_ASSETS?27?">SLTAX3!$G$65:$G$110</definedName>
    <definedName name="XDO_?MONEYMARKETSECD_PER_NET_ASSETS?28?">SLTAX4!$G$65:$G$112</definedName>
    <definedName name="XDO_?MONEYMARKETSECD_PER_NET_ASSETS?29?">SLTAX5!$G$65:$G$113</definedName>
    <definedName name="XDO_?MONEYMARKETSECD_PER_NET_ASSETS?3?">MICAP12!$G$65:$G$110</definedName>
    <definedName name="XDO_?MONEYMARKETSECD_PER_NET_ASSETS?30?">SLTAX6!$G$65:$G$111</definedName>
    <definedName name="XDO_?MONEYMARKETSECD_PER_NET_ASSETS?31?">SMALL3!$G$65:$G$98</definedName>
    <definedName name="XDO_?MONEYMARKETSECD_PER_NET_ASSETS?32?">SMALL4!$G$65:$G$99</definedName>
    <definedName name="XDO_?MONEYMARKETSECD_PER_NET_ASSETS?33?">SMALL5!$G$65:$G$98</definedName>
    <definedName name="XDO_?MONEYMARKETSECD_PER_NET_ASSETS?34?">SMALL6!$G$65:$G$97</definedName>
    <definedName name="XDO_?MONEYMARKETSECD_PER_NET_ASSETS?35?">SMILE!$G$65:$G$103</definedName>
    <definedName name="XDO_?MONEYMARKETSECD_PER_NET_ASSETS?36?">SRURAL!$G$65:$G$113</definedName>
    <definedName name="XDO_?MONEYMARKETSECD_PER_NET_ASSETS?37?">SSFUND!$G$65:$G$87</definedName>
    <definedName name="XDO_?MONEYMARKETSECD_PER_NET_ASSETS?38?">'SSN100'!$G$65:$G$152</definedName>
    <definedName name="XDO_?MONEYMARKETSECD_PER_NET_ASSETS?39?">STAX!$G$65:$G$110</definedName>
    <definedName name="XDO_?MONEYMARKETSECD_PER_NET_ASSETS?4?">MICAP14!$G$65:$G$114</definedName>
    <definedName name="XDO_?MONEYMARKETSECD_PER_NET_ASSETS?40?">STOP6!$G$65:$G$85</definedName>
    <definedName name="XDO_?MONEYMARKETSECD_PER_NET_ASSETS?41?">STOP7!$G$65:$G$85</definedName>
    <definedName name="XDO_?MONEYMARKETSECD_PER_NET_ASSETS?42?">SUNESF!$G$65:$G$110</definedName>
    <definedName name="XDO_?MONEYMARKETSECD_PER_NET_ASSETS?43?">SUNFOP!$G$65:$G$71</definedName>
    <definedName name="XDO_?MONEYMARKETSECD_PER_NET_ASSETS?44?">SUNVALF10!$G$65:$G$97</definedName>
    <definedName name="XDO_?MONEYMARKETSECD_PER_NET_ASSETS?45?">SUNVALF2!$G$65:$G$105</definedName>
    <definedName name="XDO_?MONEYMARKETSECD_PER_NET_ASSETS?46?">SUNVALF3!$G$65:$G$106</definedName>
    <definedName name="XDO_?MONEYMARKETSECD_PER_NET_ASSETS?47?">SUNVALF7!$G$65:$G$85</definedName>
    <definedName name="XDO_?MONEYMARKETSECD_PER_NET_ASSETS?48?">SUNVALF8!$G$65:$G$91</definedName>
    <definedName name="XDO_?MONEYMARKETSECD_PER_NET_ASSETS?49?">SUNVALF9!$G$65:$G$96</definedName>
    <definedName name="XDO_?MONEYMARKETSECD_PER_NET_ASSETS?5?">MICAP15!$G$65:$G$113</definedName>
    <definedName name="XDO_?MONEYMARKETSECD_PER_NET_ASSETS?6?">MICAP16!$G$65:$G$109</definedName>
    <definedName name="XDO_?MONEYMARKETSECD_PER_NET_ASSETS?7?">MICAP17!$G$65:$G$112</definedName>
    <definedName name="XDO_?MONEYMARKETSECD_PER_NET_ASSETS?8?">MICAP4!$G$53:$G$65</definedName>
    <definedName name="XDO_?MONEYMARKETSECD_PER_NET_ASSETS?9?">MICAP8!$G$65:$G$103</definedName>
    <definedName name="XDO_?MONEYMARKETSECD_PER_NET_ASSETS_TOT?">CAPEXG!$G$96</definedName>
    <definedName name="XDO_?MONEYMARKETSECD_PER_NET_ASSETS_TOT?1?">MICAP10!$G$104</definedName>
    <definedName name="XDO_?MONEYMARKETSECD_PER_NET_ASSETS_TOT?10?">MICAP9!$G$104</definedName>
    <definedName name="XDO_?MONEYMARKETSECD_PER_NET_ASSETS_TOT?11?">MIDCAP!$G$113</definedName>
    <definedName name="XDO_?MONEYMARKETSECD_PER_NET_ASSETS_TOT?12?">MULTI1!$G$93</definedName>
    <definedName name="XDO_?MONEYMARKETSECD_PER_NET_ASSETS_TOT?13?">MULTI2!$G$94</definedName>
    <definedName name="XDO_?MONEYMARKETSECD_PER_NET_ASSETS_TOT?14?">MULTIP!$G$90</definedName>
    <definedName name="XDO_?MONEYMARKETSECD_PER_NET_ASSETS_TOT?15?">SESCAP1!$G$112</definedName>
    <definedName name="XDO_?MONEYMARKETSECD_PER_NET_ASSETS_TOT?16?">SESCAP2!$G$114</definedName>
    <definedName name="XDO_?MONEYMARKETSECD_PER_NET_ASSETS_TOT?17?">SESCAP3!$G$115</definedName>
    <definedName name="XDO_?MONEYMARKETSECD_PER_NET_ASSETS_TOT?18?">SESCAP4!$G$107</definedName>
    <definedName name="XDO_?MONEYMARKETSECD_PER_NET_ASSETS_TOT?19?">SESCAP5!$G$105</definedName>
    <definedName name="XDO_?MONEYMARKETSECD_PER_NET_ASSETS_TOT?2?">MICAP11!$G$111</definedName>
    <definedName name="XDO_?MONEYMARKETSECD_PER_NET_ASSETS_TOT?20?">SESCAP6!$G$97</definedName>
    <definedName name="XDO_?MONEYMARKETSECD_PER_NET_ASSETS_TOT?21?">SESCAP7!$G$75</definedName>
    <definedName name="XDO_?MONEYMARKETSECD_PER_NET_ASSETS_TOT?22?" localSheetId="42">SUNBAL!$G$128</definedName>
    <definedName name="XDO_?MONEYMARKETSECD_PER_NET_ASSETS_TOT?22?">SFOCUS!$G$83</definedName>
    <definedName name="XDO_?MONEYMARKETSECD_PER_NET_ASSETS_TOT?23?">SLTADV3!$G$105</definedName>
    <definedName name="XDO_?MONEYMARKETSECD_PER_NET_ASSETS_TOT?24?">SLTADV4!$G$95</definedName>
    <definedName name="XDO_?MONEYMARKETSECD_PER_NET_ASSETS_TOT?25?">SLTAX1!$G$103</definedName>
    <definedName name="XDO_?MONEYMARKETSECD_PER_NET_ASSETS_TOT?26?">SLTAX2!$G$105</definedName>
    <definedName name="XDO_?MONEYMARKETSECD_PER_NET_ASSETS_TOT?27?">SLTAX3!$G$111</definedName>
    <definedName name="XDO_?MONEYMARKETSECD_PER_NET_ASSETS_TOT?28?">SLTAX4!$G$113</definedName>
    <definedName name="XDO_?MONEYMARKETSECD_PER_NET_ASSETS_TOT?29?">SLTAX5!$G$114</definedName>
    <definedName name="XDO_?MONEYMARKETSECD_PER_NET_ASSETS_TOT?3?">MICAP12!$G$111</definedName>
    <definedName name="XDO_?MONEYMARKETSECD_PER_NET_ASSETS_TOT?30?">SLTAX6!$G$112</definedName>
    <definedName name="XDO_?MONEYMARKETSECD_PER_NET_ASSETS_TOT?31?">SMALL3!$G$99</definedName>
    <definedName name="XDO_?MONEYMARKETSECD_PER_NET_ASSETS_TOT?32?">SMALL4!$G$100</definedName>
    <definedName name="XDO_?MONEYMARKETSECD_PER_NET_ASSETS_TOT?33?">SMALL5!$G$99</definedName>
    <definedName name="XDO_?MONEYMARKETSECD_PER_NET_ASSETS_TOT?34?">SMALL6!$G$98</definedName>
    <definedName name="XDO_?MONEYMARKETSECD_PER_NET_ASSETS_TOT?35?">SMILE!$G$104</definedName>
    <definedName name="XDO_?MONEYMARKETSECD_PER_NET_ASSETS_TOT?36?">SRURAL!$G$114</definedName>
    <definedName name="XDO_?MONEYMARKETSECD_PER_NET_ASSETS_TOT?37?">SSFUND!$G$88</definedName>
    <definedName name="XDO_?MONEYMARKETSECD_PER_NET_ASSETS_TOT?38?">'SSN100'!$G$153</definedName>
    <definedName name="XDO_?MONEYMARKETSECD_PER_NET_ASSETS_TOT?39?">STAX!$G$111</definedName>
    <definedName name="XDO_?MONEYMARKETSECD_PER_NET_ASSETS_TOT?4?">MICAP14!$G$115</definedName>
    <definedName name="XDO_?MONEYMARKETSECD_PER_NET_ASSETS_TOT?40?">#REF!</definedName>
    <definedName name="XDO_?MONEYMARKETSECD_PER_NET_ASSETS_TOT?41?">#REF!</definedName>
    <definedName name="XDO_?MONEYMARKETSECD_PER_NET_ASSETS_TOT?42?">#REF!</definedName>
    <definedName name="XDO_?MONEYMARKETSECD_PER_NET_ASSETS_TOT?43?">#REF!</definedName>
    <definedName name="XDO_?MONEYMARKETSECD_PER_NET_ASSETS_TOT?44?">STOP6!$G$86</definedName>
    <definedName name="XDO_?MONEYMARKETSECD_PER_NET_ASSETS_TOT?45?">STOP7!$G$86</definedName>
    <definedName name="XDO_?MONEYMARKETSECD_PER_NET_ASSETS_TOT?46?">SUNESF!$G$111</definedName>
    <definedName name="XDO_?MONEYMARKETSECD_PER_NET_ASSETS_TOT?47?">SUNFOP!$G$72</definedName>
    <definedName name="XDO_?MONEYMARKETSECD_PER_NET_ASSETS_TOT?48?">SUNVALF10!$G$98</definedName>
    <definedName name="XDO_?MONEYMARKETSECD_PER_NET_ASSETS_TOT?49?">SUNVALF2!$G$106</definedName>
    <definedName name="XDO_?MONEYMARKETSECD_PER_NET_ASSETS_TOT?5?">MICAP15!$G$114</definedName>
    <definedName name="XDO_?MONEYMARKETSECD_PER_NET_ASSETS_TOT?50?">SUNVALF3!$G$107</definedName>
    <definedName name="XDO_?MONEYMARKETSECD_PER_NET_ASSETS_TOT?51?">SUNVALF7!$G$86</definedName>
    <definedName name="XDO_?MONEYMARKETSECD_PER_NET_ASSETS_TOT?52?">SUNVALF8!$G$92</definedName>
    <definedName name="XDO_?MONEYMARKETSECD_PER_NET_ASSETS_TOT?53?">SUNVALF9!$G$97</definedName>
    <definedName name="XDO_?MONEYMARKETSECD_PER_NET_ASSETS_TOT?6?">MICAP16!$G$110</definedName>
    <definedName name="XDO_?MONEYMARKETSECD_PER_NET_ASSETS_TOT?7?">MICAP17!$G$113</definedName>
    <definedName name="XDO_?MONEYMARKETSECD_PER_NET_ASSETS_TOT?8?">MICAP4!$G$54</definedName>
    <definedName name="XDO_?MONEYMARKETSECD_PER_NET_ASSETS_TOT?9?">MICAP8!$G$104</definedName>
    <definedName name="XDO_?MONEYMARKETSECD_RATING_INDUSTRY?">CAPEXG!$D$65:$D$95</definedName>
    <definedName name="XDO_?MONEYMARKETSECD_RATING_INDUSTRY?1?">MICAP10!$D$65:$D$103</definedName>
    <definedName name="XDO_?MONEYMARKETSECD_RATING_INDUSTRY?10?">MICAP9!$D$65:$D$103</definedName>
    <definedName name="XDO_?MONEYMARKETSECD_RATING_INDUSTRY?11?">MIDCAP!$D$65:$D$112</definedName>
    <definedName name="XDO_?MONEYMARKETSECD_RATING_INDUSTRY?12?">MULTI1!$D$65:$D$92</definedName>
    <definedName name="XDO_?MONEYMARKETSECD_RATING_INDUSTRY?13?">MULTI2!$D$65:$D$93</definedName>
    <definedName name="XDO_?MONEYMARKETSECD_RATING_INDUSTRY?14?">MULTIP!$D$65:$D$89</definedName>
    <definedName name="XDO_?MONEYMARKETSECD_RATING_INDUSTRY?15?">SESCAP1!$D$65:$D$111</definedName>
    <definedName name="XDO_?MONEYMARKETSECD_RATING_INDUSTRY?16?">SESCAP2!$D$65:$D$113</definedName>
    <definedName name="XDO_?MONEYMARKETSECD_RATING_INDUSTRY?17?">SESCAP3!$D$65:$D$114</definedName>
    <definedName name="XDO_?MONEYMARKETSECD_RATING_INDUSTRY?18?">SESCAP4!$D$65:$D$106</definedName>
    <definedName name="XDO_?MONEYMARKETSECD_RATING_INDUSTRY?19?">SESCAP5!$D$65:$D$104</definedName>
    <definedName name="XDO_?MONEYMARKETSECD_RATING_INDUSTRY?2?">MICAP11!$D$65:$D$110</definedName>
    <definedName name="XDO_?MONEYMARKETSECD_RATING_INDUSTRY?20?">SESCAP6!$D$65:$D$96</definedName>
    <definedName name="XDO_?MONEYMARKETSECD_RATING_INDUSTRY?21?">SESCAP7!$D$65:$D$74</definedName>
    <definedName name="XDO_?MONEYMARKETSECD_RATING_INDUSTRY?22?" localSheetId="42">SUNBAL!$D$65:$D$127</definedName>
    <definedName name="XDO_?MONEYMARKETSECD_RATING_INDUSTRY?22?">SFOCUS!$D$65:$D$82</definedName>
    <definedName name="XDO_?MONEYMARKETSECD_RATING_INDUSTRY?23?">SLTADV3!$D$65:$D$104</definedName>
    <definedName name="XDO_?MONEYMARKETSECD_RATING_INDUSTRY?24?">SLTADV4!$D$65:$D$94</definedName>
    <definedName name="XDO_?MONEYMARKETSECD_RATING_INDUSTRY?25?">SLTAX1!$D$65:$D$102</definedName>
    <definedName name="XDO_?MONEYMARKETSECD_RATING_INDUSTRY?26?">SLTAX2!$D$65:$D$104</definedName>
    <definedName name="XDO_?MONEYMARKETSECD_RATING_INDUSTRY?27?">SLTAX3!$D$65:$D$110</definedName>
    <definedName name="XDO_?MONEYMARKETSECD_RATING_INDUSTRY?28?">SLTAX4!$D$65:$D$112</definedName>
    <definedName name="XDO_?MONEYMARKETSECD_RATING_INDUSTRY?29?">SLTAX5!$D$65:$D$113</definedName>
    <definedName name="XDO_?MONEYMARKETSECD_RATING_INDUSTRY?3?">MICAP12!$D$65:$D$110</definedName>
    <definedName name="XDO_?MONEYMARKETSECD_RATING_INDUSTRY?30?">SLTAX6!$D$65:$D$111</definedName>
    <definedName name="XDO_?MONEYMARKETSECD_RATING_INDUSTRY?31?">SMALL3!$D$65:$D$98</definedName>
    <definedName name="XDO_?MONEYMARKETSECD_RATING_INDUSTRY?32?">SMALL4!$D$65:$D$99</definedName>
    <definedName name="XDO_?MONEYMARKETSECD_RATING_INDUSTRY?33?">SMALL5!$D$65:$D$98</definedName>
    <definedName name="XDO_?MONEYMARKETSECD_RATING_INDUSTRY?34?">SMALL6!$D$65:$D$97</definedName>
    <definedName name="XDO_?MONEYMARKETSECD_RATING_INDUSTRY?35?">SMILE!$D$65:$D$103</definedName>
    <definedName name="XDO_?MONEYMARKETSECD_RATING_INDUSTRY?36?">SRURAL!$D$65:$D$113</definedName>
    <definedName name="XDO_?MONEYMARKETSECD_RATING_INDUSTRY?37?">SSFUND!$D$65:$D$87</definedName>
    <definedName name="XDO_?MONEYMARKETSECD_RATING_INDUSTRY?38?">'SSN100'!$D$65:$D$152</definedName>
    <definedName name="XDO_?MONEYMARKETSECD_RATING_INDUSTRY?39?">STAX!$D$65:$D$110</definedName>
    <definedName name="XDO_?MONEYMARKETSECD_RATING_INDUSTRY?4?">MICAP14!$D$65:$D$114</definedName>
    <definedName name="XDO_?MONEYMARKETSECD_RATING_INDUSTRY?40?">STOP6!$D$65:$D$85</definedName>
    <definedName name="XDO_?MONEYMARKETSECD_RATING_INDUSTRY?41?">STOP7!$D$65:$D$85</definedName>
    <definedName name="XDO_?MONEYMARKETSECD_RATING_INDUSTRY?42?">SUNESF!$D$65:$D$110</definedName>
    <definedName name="XDO_?MONEYMARKETSECD_RATING_INDUSTRY?43?">SUNFOP!$D$65:$D$71</definedName>
    <definedName name="XDO_?MONEYMARKETSECD_RATING_INDUSTRY?44?">SUNVALF10!$D$65:$D$97</definedName>
    <definedName name="XDO_?MONEYMARKETSECD_RATING_INDUSTRY?45?">SUNVALF2!$D$65:$D$105</definedName>
    <definedName name="XDO_?MONEYMARKETSECD_RATING_INDUSTRY?46?">SUNVALF3!$D$65:$D$106</definedName>
    <definedName name="XDO_?MONEYMARKETSECD_RATING_INDUSTRY?47?">SUNVALF7!$D$65:$D$85</definedName>
    <definedName name="XDO_?MONEYMARKETSECD_RATING_INDUSTRY?48?">SUNVALF8!$D$65:$D$91</definedName>
    <definedName name="XDO_?MONEYMARKETSECD_RATING_INDUSTRY?49?">SUNVALF9!$D$65:$D$96</definedName>
    <definedName name="XDO_?MONEYMARKETSECD_RATING_INDUSTRY?5?">MICAP15!$D$65:$D$113</definedName>
    <definedName name="XDO_?MONEYMARKETSECD_RATING_INDUSTRY?6?">MICAP16!$D$65:$D$109</definedName>
    <definedName name="XDO_?MONEYMARKETSECD_RATING_INDUSTRY?7?">MICAP17!$D$65:$D$112</definedName>
    <definedName name="XDO_?MONEYMARKETSECD_RATING_INDUSTRY?8?">MICAP4!$D$53:$D$65</definedName>
    <definedName name="XDO_?MONEYMARKETSECD_RATING_INDUSTRY?9?">MICAP8!$D$65:$D$103</definedName>
    <definedName name="XDO_?MONEYMARKETSECD_SL_NO?">CAPEXG!$A$65:$A$95</definedName>
    <definedName name="XDO_?MONEYMARKETSECD_SL_NO?1?">MICAP10!$A$65:$A$103</definedName>
    <definedName name="XDO_?MONEYMARKETSECD_SL_NO?10?">MICAP9!$A$65:$A$103</definedName>
    <definedName name="XDO_?MONEYMARKETSECD_SL_NO?11?">MIDCAP!$A$65:$A$112</definedName>
    <definedName name="XDO_?MONEYMARKETSECD_SL_NO?12?">MULTI1!$A$65:$A$92</definedName>
    <definedName name="XDO_?MONEYMARKETSECD_SL_NO?13?">MULTI2!$A$65:$A$93</definedName>
    <definedName name="XDO_?MONEYMARKETSECD_SL_NO?14?">MULTIP!$A$65:$A$89</definedName>
    <definedName name="XDO_?MONEYMARKETSECD_SL_NO?15?">SESCAP1!$A$65:$A$111</definedName>
    <definedName name="XDO_?MONEYMARKETSECD_SL_NO?16?">SESCAP2!$A$65:$A$113</definedName>
    <definedName name="XDO_?MONEYMARKETSECD_SL_NO?17?">SESCAP3!$A$65:$A$114</definedName>
    <definedName name="XDO_?MONEYMARKETSECD_SL_NO?18?">SESCAP4!$A$65:$A$106</definedName>
    <definedName name="XDO_?MONEYMARKETSECD_SL_NO?19?">SESCAP5!$A$65:$A$104</definedName>
    <definedName name="XDO_?MONEYMARKETSECD_SL_NO?2?">MICAP11!$A$65:$A$110</definedName>
    <definedName name="XDO_?MONEYMARKETSECD_SL_NO?20?">SESCAP6!$A$65:$A$96</definedName>
    <definedName name="XDO_?MONEYMARKETSECD_SL_NO?21?">SESCAP7!$A$65:$A$74</definedName>
    <definedName name="XDO_?MONEYMARKETSECD_SL_NO?22?" localSheetId="42">SUNBAL!$A$65:$A$127</definedName>
    <definedName name="XDO_?MONEYMARKETSECD_SL_NO?22?">SFOCUS!$A$65:$A$82</definedName>
    <definedName name="XDO_?MONEYMARKETSECD_SL_NO?23?">SLTADV3!$A$65:$A$104</definedName>
    <definedName name="XDO_?MONEYMARKETSECD_SL_NO?24?">SLTADV4!$A$65:$A$94</definedName>
    <definedName name="XDO_?MONEYMARKETSECD_SL_NO?25?">SLTAX1!$A$65:$A$102</definedName>
    <definedName name="XDO_?MONEYMARKETSECD_SL_NO?26?">SLTAX2!$A$65:$A$104</definedName>
    <definedName name="XDO_?MONEYMARKETSECD_SL_NO?27?">SLTAX3!$A$65:$A$110</definedName>
    <definedName name="XDO_?MONEYMARKETSECD_SL_NO?28?">SLTAX4!$A$65:$A$112</definedName>
    <definedName name="XDO_?MONEYMARKETSECD_SL_NO?29?">SLTAX5!$A$65:$A$113</definedName>
    <definedName name="XDO_?MONEYMARKETSECD_SL_NO?3?">MICAP12!$A$65:$A$110</definedName>
    <definedName name="XDO_?MONEYMARKETSECD_SL_NO?30?">SLTAX6!$A$65:$A$111</definedName>
    <definedName name="XDO_?MONEYMARKETSECD_SL_NO?31?">SMALL3!$A$65:$A$98</definedName>
    <definedName name="XDO_?MONEYMARKETSECD_SL_NO?32?">SMALL4!$A$65:$A$99</definedName>
    <definedName name="XDO_?MONEYMARKETSECD_SL_NO?33?">SMALL5!$A$65:$A$98</definedName>
    <definedName name="XDO_?MONEYMARKETSECD_SL_NO?34?">SMALL6!$A$65:$A$97</definedName>
    <definedName name="XDO_?MONEYMARKETSECD_SL_NO?35?">SMILE!$A$65:$A$103</definedName>
    <definedName name="XDO_?MONEYMARKETSECD_SL_NO?36?">SRURAL!$A$65:$A$113</definedName>
    <definedName name="XDO_?MONEYMARKETSECD_SL_NO?37?">SSFUND!$A$65:$A$87</definedName>
    <definedName name="XDO_?MONEYMARKETSECD_SL_NO?38?">'SSN100'!$A$65:$A$152</definedName>
    <definedName name="XDO_?MONEYMARKETSECD_SL_NO?39?">STAX!$A$65:$A$110</definedName>
    <definedName name="XDO_?MONEYMARKETSECD_SL_NO?4?">MICAP14!$A$65:$A$114</definedName>
    <definedName name="XDO_?MONEYMARKETSECD_SL_NO?40?">STOP6!$A$65:$A$85</definedName>
    <definedName name="XDO_?MONEYMARKETSECD_SL_NO?41?">STOP7!$A$65:$A$85</definedName>
    <definedName name="XDO_?MONEYMARKETSECD_SL_NO?42?">SUNESF!$A$65:$A$110</definedName>
    <definedName name="XDO_?MONEYMARKETSECD_SL_NO?43?">SUNFOP!$A$65:$A$71</definedName>
    <definedName name="XDO_?MONEYMARKETSECD_SL_NO?44?">SUNVALF10!$A$65:$A$97</definedName>
    <definedName name="XDO_?MONEYMARKETSECD_SL_NO?45?">SUNVALF2!$A$65:$A$105</definedName>
    <definedName name="XDO_?MONEYMARKETSECD_SL_NO?46?">SUNVALF3!$A$65:$A$106</definedName>
    <definedName name="XDO_?MONEYMARKETSECD_SL_NO?47?">SUNVALF7!$A$65:$A$85</definedName>
    <definedName name="XDO_?MONEYMARKETSECD_SL_NO?48?">SUNVALF8!$A$65:$A$91</definedName>
    <definedName name="XDO_?MONEYMARKETSECD_SL_NO?49?">SUNVALF9!$A$65:$A$96</definedName>
    <definedName name="XDO_?MONEYMARKETSECD_SL_NO?5?">MICAP15!$A$65:$A$113</definedName>
    <definedName name="XDO_?MONEYMARKETSECD_SL_NO?6?">MICAP16!$A$65:$A$109</definedName>
    <definedName name="XDO_?MONEYMARKETSECD_SL_NO?7?">MICAP17!$A$65:$A$112</definedName>
    <definedName name="XDO_?MONEYMARKETSECD_SL_NO?8?">MICAP4!$A$53:$A$65</definedName>
    <definedName name="XDO_?MONEYMARKETSECD_SL_NO?9?">MICAP8!$A$65:$A$103</definedName>
    <definedName name="XDO_?MUTUALFUNDSECA_ISIN_CODE?">CAPEXG!$B$72</definedName>
    <definedName name="XDO_?MUTUALFUNDSECA_MARKET_VALUE?">CAPEXG!$F$72</definedName>
    <definedName name="XDO_?MUTUALFUNDSECA_MARKET_VALUE_TOT?" localSheetId="42">[1]CP5SR7!#REF!</definedName>
    <definedName name="XDO_?MUTUALFUNDSECA_MARKET_VALUE_TOT?">CAPEXG!#REF!</definedName>
    <definedName name="XDO_?MUTUALFUNDSECA_MARKET_VALUE_TOT?1?">MICAP10!$F$110</definedName>
    <definedName name="XDO_?MUTUALFUNDSECA_MARKET_VALUE_TOT?10?" localSheetId="42">[1]SFTPHC!#REF!</definedName>
    <definedName name="XDO_?MUTUALFUNDSECA_MARKET_VALUE_TOT?10?">MICAP15!#REF!</definedName>
    <definedName name="XDO_?MUTUALFUNDSECA_MARKET_VALUE_TOT?100?">SUNVALF8!#REF!</definedName>
    <definedName name="XDO_?MUTUALFUNDSECA_MARKET_VALUE_TOT?101?">SUNVALF9!$F$103</definedName>
    <definedName name="XDO_?MUTUALFUNDSECA_MARKET_VALUE_TOT?102?">SUNVALF9!#REF!</definedName>
    <definedName name="XDO_?MUTUALFUNDSECA_MARKET_VALUE_TOT?11?">MICAP16!$F$116</definedName>
    <definedName name="XDO_?MUTUALFUNDSECA_MARKET_VALUE_TOT?12?" localSheetId="42">[1]SFTPHI!#REF!</definedName>
    <definedName name="XDO_?MUTUALFUNDSECA_MARKET_VALUE_TOT?12?">MICAP16!#REF!</definedName>
    <definedName name="XDO_?MUTUALFUNDSECA_MARKET_VALUE_TOT?13?">MICAP17!$F$119</definedName>
    <definedName name="XDO_?MUTUALFUNDSECA_MARKET_VALUE_TOT?14?" localSheetId="42">[1]SFTPHM!#REF!</definedName>
    <definedName name="XDO_?MUTUALFUNDSECA_MARKET_VALUE_TOT?14?">MICAP17!#REF!</definedName>
    <definedName name="XDO_?MUTUALFUNDSECA_MARKET_VALUE_TOT?15?">MICAP4!$F$60</definedName>
    <definedName name="XDO_?MUTUALFUNDSECA_MARKET_VALUE_TOT?16?" localSheetId="42">[1]SFTPHS!#REF!</definedName>
    <definedName name="XDO_?MUTUALFUNDSECA_MARKET_VALUE_TOT?16?">MICAP4!#REF!</definedName>
    <definedName name="XDO_?MUTUALFUNDSECA_MARKET_VALUE_TOT?17?">MICAP8!$F$110</definedName>
    <definedName name="XDO_?MUTUALFUNDSECA_MARKET_VALUE_TOT?18?" localSheetId="42">[1]SFTPIC!#REF!</definedName>
    <definedName name="XDO_?MUTUALFUNDSECA_MARKET_VALUE_TOT?18?">MICAP8!#REF!</definedName>
    <definedName name="XDO_?MUTUALFUNDSECA_MARKET_VALUE_TOT?19?">MICAP9!$F$110</definedName>
    <definedName name="XDO_?MUTUALFUNDSECA_MARKET_VALUE_TOT?2?" localSheetId="42">[1]CP5SR8!#REF!</definedName>
    <definedName name="XDO_?MUTUALFUNDSECA_MARKET_VALUE_TOT?2?">MICAP10!#REF!</definedName>
    <definedName name="XDO_?MUTUALFUNDSECA_MARKET_VALUE_TOT?20?" localSheetId="42">[1]SFTPIE!#REF!</definedName>
    <definedName name="XDO_?MUTUALFUNDSECA_MARKET_VALUE_TOT?20?">MICAP9!#REF!</definedName>
    <definedName name="XDO_?MUTUALFUNDSECA_MARKET_VALUE_TOT?21?">MIDCAP!$F$119</definedName>
    <definedName name="XDO_?MUTUALFUNDSECA_MARKET_VALUE_TOT?22?" localSheetId="42">[1]SFTPIJ!#REF!</definedName>
    <definedName name="XDO_?MUTUALFUNDSECA_MARKET_VALUE_TOT?22?">MIDCAP!#REF!</definedName>
    <definedName name="XDO_?MUTUALFUNDSECA_MARKET_VALUE_TOT?23?">MULTI1!$F$99</definedName>
    <definedName name="XDO_?MUTUALFUNDSECA_MARKET_VALUE_TOT?24?" localSheetId="42">[1]SFTPIK!#REF!</definedName>
    <definedName name="XDO_?MUTUALFUNDSECA_MARKET_VALUE_TOT?24?">MULTI1!#REF!</definedName>
    <definedName name="XDO_?MUTUALFUNDSECA_MARKET_VALUE_TOT?25?">MULTI2!$F$100</definedName>
    <definedName name="XDO_?MUTUALFUNDSECA_MARKET_VALUE_TOT?26?" localSheetId="42">[1]SHYBF!#REF!</definedName>
    <definedName name="XDO_?MUTUALFUNDSECA_MARKET_VALUE_TOT?26?">MULTI2!#REF!</definedName>
    <definedName name="XDO_?MUTUALFUNDSECA_MARKET_VALUE_TOT?27?">MULTIP!$F$96</definedName>
    <definedName name="XDO_?MUTUALFUNDSECA_MARKET_VALUE_TOT?28?" localSheetId="42">[1]SHYBH!#REF!</definedName>
    <definedName name="XDO_?MUTUALFUNDSECA_MARKET_VALUE_TOT?28?">MULTIP!#REF!</definedName>
    <definedName name="XDO_?MUTUALFUNDSECA_MARKET_VALUE_TOT?29?">SESCAP1!$F$118</definedName>
    <definedName name="XDO_?MUTUALFUNDSECA_MARKET_VALUE_TOT?3?">MICAP11!$F$117</definedName>
    <definedName name="XDO_?MUTUALFUNDSECA_MARKET_VALUE_TOT?30?" localSheetId="42">[1]SHYBK!#REF!</definedName>
    <definedName name="XDO_?MUTUALFUNDSECA_MARKET_VALUE_TOT?30?">SESCAP1!#REF!</definedName>
    <definedName name="XDO_?MUTUALFUNDSECA_MARKET_VALUE_TOT?31?">SESCAP2!$F$120</definedName>
    <definedName name="XDO_?MUTUALFUNDSECA_MARKET_VALUE_TOT?32?" localSheetId="42">[1]SHYBO!#REF!</definedName>
    <definedName name="XDO_?MUTUALFUNDSECA_MARKET_VALUE_TOT?32?">SESCAP2!#REF!</definedName>
    <definedName name="XDO_?MUTUALFUNDSECA_MARKET_VALUE_TOT?33?">SESCAP3!$F$121</definedName>
    <definedName name="XDO_?MUTUALFUNDSECA_MARKET_VALUE_TOT?34?" localSheetId="42">[1]SHYBP!#REF!</definedName>
    <definedName name="XDO_?MUTUALFUNDSECA_MARKET_VALUE_TOT?34?">SESCAP3!#REF!</definedName>
    <definedName name="XDO_?MUTUALFUNDSECA_MARKET_VALUE_TOT?35?">SESCAP4!$F$113</definedName>
    <definedName name="XDO_?MUTUALFUNDSECA_MARKET_VALUE_TOT?36?" localSheetId="42">[1]SHYBU!#REF!</definedName>
    <definedName name="XDO_?MUTUALFUNDSECA_MARKET_VALUE_TOT?36?">SESCAP4!#REF!</definedName>
    <definedName name="XDO_?MUTUALFUNDSECA_MARKET_VALUE_TOT?37?">SESCAP5!$F$111</definedName>
    <definedName name="XDO_?MUTUALFUNDSECA_MARKET_VALUE_TOT?38?" localSheetId="42">'[1]SLIQ+'!#REF!</definedName>
    <definedName name="XDO_?MUTUALFUNDSECA_MARKET_VALUE_TOT?38?">SESCAP5!#REF!</definedName>
    <definedName name="XDO_?MUTUALFUNDSECA_MARKET_VALUE_TOT?39?">SESCAP6!$F$103</definedName>
    <definedName name="XDO_?MUTUALFUNDSECA_MARKET_VALUE_TOT?4?" localSheetId="42">[1]DEBTST!#REF!</definedName>
    <definedName name="XDO_?MUTUALFUNDSECA_MARKET_VALUE_TOT?4?">MICAP11!#REF!</definedName>
    <definedName name="XDO_?MUTUALFUNDSECA_MARKET_VALUE_TOT?40?" localSheetId="42">[1]SMMF!#REF!</definedName>
    <definedName name="XDO_?MUTUALFUNDSECA_MARKET_VALUE_TOT?40?">SESCAP6!#REF!</definedName>
    <definedName name="XDO_?MUTUALFUNDSECA_MARKET_VALUE_TOT?41?">SESCAP7!$F$81</definedName>
    <definedName name="XDO_?MUTUALFUNDSECA_MARKET_VALUE_TOT?42?">SESCAP7!#REF!</definedName>
    <definedName name="XDO_?MUTUALFUNDSECA_MARKET_VALUE_TOT?43?" localSheetId="42">SUNBAL!$F$134</definedName>
    <definedName name="XDO_?MUTUALFUNDSECA_MARKET_VALUE_TOT?43?">SFOCUS!$F$89</definedName>
    <definedName name="XDO_?MUTUALFUNDSECA_MARKET_VALUE_TOT?44?" localSheetId="42">SUNBAL!#REF!</definedName>
    <definedName name="XDO_?MUTUALFUNDSECA_MARKET_VALUE_TOT?44?">SFOCUS!#REF!</definedName>
    <definedName name="XDO_?MUTUALFUNDSECA_MARKET_VALUE_TOT?45?">SLTADV3!$F$111</definedName>
    <definedName name="XDO_?MUTUALFUNDSECA_MARKET_VALUE_TOT?46?" localSheetId="42">[1]SUNBDS!#REF!</definedName>
    <definedName name="XDO_?MUTUALFUNDSECA_MARKET_VALUE_TOT?46?">SLTADV3!#REF!</definedName>
    <definedName name="XDO_?MUTUALFUNDSECA_MARKET_VALUE_TOT?47?">SLTADV4!$F$101</definedName>
    <definedName name="XDO_?MUTUALFUNDSECA_MARKET_VALUE_TOT?48?" localSheetId="42">[1]SUNIP!#REF!</definedName>
    <definedName name="XDO_?MUTUALFUNDSECA_MARKET_VALUE_TOT?48?">SLTADV4!#REF!</definedName>
    <definedName name="XDO_?MUTUALFUNDSECA_MARKET_VALUE_TOT?49?">SLTAX1!$F$109</definedName>
    <definedName name="XDO_?MUTUALFUNDSECA_MARKET_VALUE_TOT?5?">MICAP12!$F$117</definedName>
    <definedName name="XDO_?MUTUALFUNDSECA_MARKET_VALUE_TOT?50?" localSheetId="42">[1]SUNMIA!#REF!</definedName>
    <definedName name="XDO_?MUTUALFUNDSECA_MARKET_VALUE_TOT?50?">SLTAX1!#REF!</definedName>
    <definedName name="XDO_?MUTUALFUNDSECA_MARKET_VALUE_TOT?51?">SLTAX2!$F$111</definedName>
    <definedName name="XDO_?MUTUALFUNDSECA_MARKET_VALUE_TOT?52?">SLTAX2!#REF!</definedName>
    <definedName name="XDO_?MUTUALFUNDSECA_MARKET_VALUE_TOT?53?">SLTAX3!$F$117</definedName>
    <definedName name="XDO_?MUTUALFUNDSECA_MARKET_VALUE_TOT?54?">SLTAX3!#REF!</definedName>
    <definedName name="XDO_?MUTUALFUNDSECA_MARKET_VALUE_TOT?55?">SLTAX4!$F$119</definedName>
    <definedName name="XDO_?MUTUALFUNDSECA_MARKET_VALUE_TOT?56?">SLTAX4!#REF!</definedName>
    <definedName name="XDO_?MUTUALFUNDSECA_MARKET_VALUE_TOT?57?">SLTAX5!$F$120</definedName>
    <definedName name="XDO_?MUTUALFUNDSECA_MARKET_VALUE_TOT?58?">SLTAX5!#REF!</definedName>
    <definedName name="XDO_?MUTUALFUNDSECA_MARKET_VALUE_TOT?59?">SLTAX6!$F$118</definedName>
    <definedName name="XDO_?MUTUALFUNDSECA_MARKET_VALUE_TOT?6?" localSheetId="42">[1]SFRLTP!#REF!</definedName>
    <definedName name="XDO_?MUTUALFUNDSECA_MARKET_VALUE_TOT?6?">MICAP12!#REF!</definedName>
    <definedName name="XDO_?MUTUALFUNDSECA_MARKET_VALUE_TOT?60?">SLTAX6!#REF!</definedName>
    <definedName name="XDO_?MUTUALFUNDSECA_MARKET_VALUE_TOT?61?">SMALL3!$F$105</definedName>
    <definedName name="XDO_?MUTUALFUNDSECA_MARKET_VALUE_TOT?62?">SMALL3!#REF!</definedName>
    <definedName name="XDO_?MUTUALFUNDSECA_MARKET_VALUE_TOT?63?">SMALL4!$F$106</definedName>
    <definedName name="XDO_?MUTUALFUNDSECA_MARKET_VALUE_TOT?64?">SMALL4!#REF!</definedName>
    <definedName name="XDO_?MUTUALFUNDSECA_MARKET_VALUE_TOT?65?">SMALL5!$F$105</definedName>
    <definedName name="XDO_?MUTUALFUNDSECA_MARKET_VALUE_TOT?66?">SMALL5!#REF!</definedName>
    <definedName name="XDO_?MUTUALFUNDSECA_MARKET_VALUE_TOT?67?">SMALL6!$F$104</definedName>
    <definedName name="XDO_?MUTUALFUNDSECA_MARKET_VALUE_TOT?68?">SMALL6!#REF!</definedName>
    <definedName name="XDO_?MUTUALFUNDSECA_MARKET_VALUE_TOT?69?">SMILE!$F$110</definedName>
    <definedName name="XDO_?MUTUALFUNDSECA_MARKET_VALUE_TOT?7?">MICAP14!$F$121</definedName>
    <definedName name="XDO_?MUTUALFUNDSECA_MARKET_VALUE_TOT?70?">SMILE!#REF!</definedName>
    <definedName name="XDO_?MUTUALFUNDSECA_MARKET_VALUE_TOT?71?">SRURAL!$F$120</definedName>
    <definedName name="XDO_?MUTUALFUNDSECA_MARKET_VALUE_TOT?72?">SRURAL!#REF!</definedName>
    <definedName name="XDO_?MUTUALFUNDSECA_MARKET_VALUE_TOT?73?">SSFUND!$F$94</definedName>
    <definedName name="XDO_?MUTUALFUNDSECA_MARKET_VALUE_TOT?74?">SSFUND!#REF!</definedName>
    <definedName name="XDO_?MUTUALFUNDSECA_MARKET_VALUE_TOT?75?">'SSN100'!$F$159</definedName>
    <definedName name="XDO_?MUTUALFUNDSECA_MARKET_VALUE_TOT?76?">'SSN100'!#REF!</definedName>
    <definedName name="XDO_?MUTUALFUNDSECA_MARKET_VALUE_TOT?77?">STAX!$F$117</definedName>
    <definedName name="XDO_?MUTUALFUNDSECA_MARKET_VALUE_TOT?78?">STAX!#REF!</definedName>
    <definedName name="XDO_?MUTUALFUNDSECA_MARKET_VALUE_TOT?79?">#REF!</definedName>
    <definedName name="XDO_?MUTUALFUNDSECA_MARKET_VALUE_TOT?8?" localSheetId="42">[1]SFRSTP!#REF!</definedName>
    <definedName name="XDO_?MUTUALFUNDSECA_MARKET_VALUE_TOT?8?">MICAP14!#REF!</definedName>
    <definedName name="XDO_?MUTUALFUNDSECA_MARKET_VALUE_TOT?80?">#REF!</definedName>
    <definedName name="XDO_?MUTUALFUNDSECA_MARKET_VALUE_TOT?81?">#REF!</definedName>
    <definedName name="XDO_?MUTUALFUNDSECA_MARKET_VALUE_TOT?82?">#REF!</definedName>
    <definedName name="XDO_?MUTUALFUNDSECA_MARKET_VALUE_TOT?83?">STOP6!$F$92</definedName>
    <definedName name="XDO_?MUTUALFUNDSECA_MARKET_VALUE_TOT?84?">STOP6!#REF!</definedName>
    <definedName name="XDO_?MUTUALFUNDSECA_MARKET_VALUE_TOT?85?">STOP7!$F$92</definedName>
    <definedName name="XDO_?MUTUALFUNDSECA_MARKET_VALUE_TOT?86?">STOP7!#REF!</definedName>
    <definedName name="XDO_?MUTUALFUNDSECA_MARKET_VALUE_TOT?87?">SUNESF!$F$117</definedName>
    <definedName name="XDO_?MUTUALFUNDSECA_MARKET_VALUE_TOT?88?">SUNESF!#REF!</definedName>
    <definedName name="XDO_?MUTUALFUNDSECA_MARKET_VALUE_TOT?89?">SUNFOP!$F$78</definedName>
    <definedName name="XDO_?MUTUALFUNDSECA_MARKET_VALUE_TOT?9?">MICAP15!$F$120</definedName>
    <definedName name="XDO_?MUTUALFUNDSECA_MARKET_VALUE_TOT?90?">SUNFOP!#REF!</definedName>
    <definedName name="XDO_?MUTUALFUNDSECA_MARKET_VALUE_TOT?91?">SUNVALF10!$F$104</definedName>
    <definedName name="XDO_?MUTUALFUNDSECA_MARKET_VALUE_TOT?92?">SUNVALF10!#REF!</definedName>
    <definedName name="XDO_?MUTUALFUNDSECA_MARKET_VALUE_TOT?93?">SUNVALF2!$F$112</definedName>
    <definedName name="XDO_?MUTUALFUNDSECA_MARKET_VALUE_TOT?94?">SUNVALF2!#REF!</definedName>
    <definedName name="XDO_?MUTUALFUNDSECA_MARKET_VALUE_TOT?95?">SUNVALF3!$F$113</definedName>
    <definedName name="XDO_?MUTUALFUNDSECA_MARKET_VALUE_TOT?96?">SUNVALF3!#REF!</definedName>
    <definedName name="XDO_?MUTUALFUNDSECA_MARKET_VALUE_TOT?97?">SUNVALF7!$F$92</definedName>
    <definedName name="XDO_?MUTUALFUNDSECA_MARKET_VALUE_TOT?98?">SUNVALF7!#REF!</definedName>
    <definedName name="XDO_?MUTUALFUNDSECA_MARKET_VALUE_TOT?99?">SUNVALF8!$F$98</definedName>
    <definedName name="XDO_?MUTUALFUNDSECA_NAME?">CAPEXG!$C$72</definedName>
    <definedName name="XDO_?MUTUALFUNDSECA_PER_NET_ASSETS?">CAPEXG!$G$72</definedName>
    <definedName name="XDO_?MUTUALFUNDSECA_PER_NET_ASSETS_TOT?" localSheetId="42">[1]CP5SR7!#REF!</definedName>
    <definedName name="XDO_?MUTUALFUNDSECA_PER_NET_ASSETS_TOT?">CAPEXG!#REF!</definedName>
    <definedName name="XDO_?MUTUALFUNDSECA_PER_NET_ASSETS_TOT?1?">MICAP10!$G$110</definedName>
    <definedName name="XDO_?MUTUALFUNDSECA_PER_NET_ASSETS_TOT?10?" localSheetId="42">[1]SFTPHC!#REF!</definedName>
    <definedName name="XDO_?MUTUALFUNDSECA_PER_NET_ASSETS_TOT?10?">MICAP15!#REF!</definedName>
    <definedName name="XDO_?MUTUALFUNDSECA_PER_NET_ASSETS_TOT?100?">SUNVALF8!#REF!</definedName>
    <definedName name="XDO_?MUTUALFUNDSECA_PER_NET_ASSETS_TOT?101?">SUNVALF9!$G$103</definedName>
    <definedName name="XDO_?MUTUALFUNDSECA_PER_NET_ASSETS_TOT?102?">SUNVALF9!#REF!</definedName>
    <definedName name="XDO_?MUTUALFUNDSECA_PER_NET_ASSETS_TOT?11?">MICAP16!$G$116</definedName>
    <definedName name="XDO_?MUTUALFUNDSECA_PER_NET_ASSETS_TOT?12?" localSheetId="42">[1]SFTPHI!#REF!</definedName>
    <definedName name="XDO_?MUTUALFUNDSECA_PER_NET_ASSETS_TOT?12?">MICAP16!#REF!</definedName>
    <definedName name="XDO_?MUTUALFUNDSECA_PER_NET_ASSETS_TOT?13?">MICAP17!$G$119</definedName>
    <definedName name="XDO_?MUTUALFUNDSECA_PER_NET_ASSETS_TOT?14?" localSheetId="42">[1]SFTPHM!#REF!</definedName>
    <definedName name="XDO_?MUTUALFUNDSECA_PER_NET_ASSETS_TOT?14?">MICAP17!#REF!</definedName>
    <definedName name="XDO_?MUTUALFUNDSECA_PER_NET_ASSETS_TOT?15?">MICAP4!$G$60</definedName>
    <definedName name="XDO_?MUTUALFUNDSECA_PER_NET_ASSETS_TOT?16?" localSheetId="42">[1]SFTPHS!#REF!</definedName>
    <definedName name="XDO_?MUTUALFUNDSECA_PER_NET_ASSETS_TOT?16?">MICAP4!#REF!</definedName>
    <definedName name="XDO_?MUTUALFUNDSECA_PER_NET_ASSETS_TOT?17?">MICAP8!$G$110</definedName>
    <definedName name="XDO_?MUTUALFUNDSECA_PER_NET_ASSETS_TOT?18?" localSheetId="42">[1]SFTPIC!#REF!</definedName>
    <definedName name="XDO_?MUTUALFUNDSECA_PER_NET_ASSETS_TOT?18?">MICAP8!#REF!</definedName>
    <definedName name="XDO_?MUTUALFUNDSECA_PER_NET_ASSETS_TOT?19?">MICAP9!$G$110</definedName>
    <definedName name="XDO_?MUTUALFUNDSECA_PER_NET_ASSETS_TOT?2?" localSheetId="42">[1]CP5SR8!#REF!</definedName>
    <definedName name="XDO_?MUTUALFUNDSECA_PER_NET_ASSETS_TOT?2?">MICAP10!#REF!</definedName>
    <definedName name="XDO_?MUTUALFUNDSECA_PER_NET_ASSETS_TOT?20?" localSheetId="42">[1]SFTPIE!#REF!</definedName>
    <definedName name="XDO_?MUTUALFUNDSECA_PER_NET_ASSETS_TOT?20?">MICAP9!#REF!</definedName>
    <definedName name="XDO_?MUTUALFUNDSECA_PER_NET_ASSETS_TOT?21?">MIDCAP!$G$119</definedName>
    <definedName name="XDO_?MUTUALFUNDSECA_PER_NET_ASSETS_TOT?22?" localSheetId="42">[1]SFTPIJ!#REF!</definedName>
    <definedName name="XDO_?MUTUALFUNDSECA_PER_NET_ASSETS_TOT?22?">MIDCAP!#REF!</definedName>
    <definedName name="XDO_?MUTUALFUNDSECA_PER_NET_ASSETS_TOT?23?">MULTI1!$G$99</definedName>
    <definedName name="XDO_?MUTUALFUNDSECA_PER_NET_ASSETS_TOT?24?" localSheetId="42">[1]SFTPIK!#REF!</definedName>
    <definedName name="XDO_?MUTUALFUNDSECA_PER_NET_ASSETS_TOT?24?">MULTI1!#REF!</definedName>
    <definedName name="XDO_?MUTUALFUNDSECA_PER_NET_ASSETS_TOT?25?">MULTI2!$G$100</definedName>
    <definedName name="XDO_?MUTUALFUNDSECA_PER_NET_ASSETS_TOT?26?" localSheetId="42">[1]SHYBF!#REF!</definedName>
    <definedName name="XDO_?MUTUALFUNDSECA_PER_NET_ASSETS_TOT?26?">MULTI2!#REF!</definedName>
    <definedName name="XDO_?MUTUALFUNDSECA_PER_NET_ASSETS_TOT?27?">MULTIP!$G$96</definedName>
    <definedName name="XDO_?MUTUALFUNDSECA_PER_NET_ASSETS_TOT?28?" localSheetId="42">[1]SHYBH!#REF!</definedName>
    <definedName name="XDO_?MUTUALFUNDSECA_PER_NET_ASSETS_TOT?28?">MULTIP!#REF!</definedName>
    <definedName name="XDO_?MUTUALFUNDSECA_PER_NET_ASSETS_TOT?29?">SESCAP1!$G$118</definedName>
    <definedName name="XDO_?MUTUALFUNDSECA_PER_NET_ASSETS_TOT?3?">MICAP11!$G$117</definedName>
    <definedName name="XDO_?MUTUALFUNDSECA_PER_NET_ASSETS_TOT?30?" localSheetId="42">[1]SHYBK!#REF!</definedName>
    <definedName name="XDO_?MUTUALFUNDSECA_PER_NET_ASSETS_TOT?30?">SESCAP1!#REF!</definedName>
    <definedName name="XDO_?MUTUALFUNDSECA_PER_NET_ASSETS_TOT?31?">SESCAP2!$G$120</definedName>
    <definedName name="XDO_?MUTUALFUNDSECA_PER_NET_ASSETS_TOT?32?" localSheetId="42">[1]SHYBO!#REF!</definedName>
    <definedName name="XDO_?MUTUALFUNDSECA_PER_NET_ASSETS_TOT?32?">SESCAP2!#REF!</definedName>
    <definedName name="XDO_?MUTUALFUNDSECA_PER_NET_ASSETS_TOT?33?">SESCAP3!$G$121</definedName>
    <definedName name="XDO_?MUTUALFUNDSECA_PER_NET_ASSETS_TOT?34?" localSheetId="42">[1]SHYBP!#REF!</definedName>
    <definedName name="XDO_?MUTUALFUNDSECA_PER_NET_ASSETS_TOT?34?">SESCAP3!#REF!</definedName>
    <definedName name="XDO_?MUTUALFUNDSECA_PER_NET_ASSETS_TOT?35?">SESCAP4!$G$113</definedName>
    <definedName name="XDO_?MUTUALFUNDSECA_PER_NET_ASSETS_TOT?36?" localSheetId="42">[1]SHYBU!#REF!</definedName>
    <definedName name="XDO_?MUTUALFUNDSECA_PER_NET_ASSETS_TOT?36?">SESCAP4!#REF!</definedName>
    <definedName name="XDO_?MUTUALFUNDSECA_PER_NET_ASSETS_TOT?37?">SESCAP5!$G$111</definedName>
    <definedName name="XDO_?MUTUALFUNDSECA_PER_NET_ASSETS_TOT?38?" localSheetId="42">'[1]SLIQ+'!#REF!</definedName>
    <definedName name="XDO_?MUTUALFUNDSECA_PER_NET_ASSETS_TOT?38?">SESCAP5!#REF!</definedName>
    <definedName name="XDO_?MUTUALFUNDSECA_PER_NET_ASSETS_TOT?39?">SESCAP6!$G$103</definedName>
    <definedName name="XDO_?MUTUALFUNDSECA_PER_NET_ASSETS_TOT?4?" localSheetId="42">[1]DEBTST!#REF!</definedName>
    <definedName name="XDO_?MUTUALFUNDSECA_PER_NET_ASSETS_TOT?4?">MICAP11!#REF!</definedName>
    <definedName name="XDO_?MUTUALFUNDSECA_PER_NET_ASSETS_TOT?40?" localSheetId="42">[1]SMMF!#REF!</definedName>
    <definedName name="XDO_?MUTUALFUNDSECA_PER_NET_ASSETS_TOT?40?">SESCAP6!#REF!</definedName>
    <definedName name="XDO_?MUTUALFUNDSECA_PER_NET_ASSETS_TOT?41?">SESCAP7!$G$81</definedName>
    <definedName name="XDO_?MUTUALFUNDSECA_PER_NET_ASSETS_TOT?42?">SESCAP7!#REF!</definedName>
    <definedName name="XDO_?MUTUALFUNDSECA_PER_NET_ASSETS_TOT?43?" localSheetId="42">SUNBAL!$G$134</definedName>
    <definedName name="XDO_?MUTUALFUNDSECA_PER_NET_ASSETS_TOT?43?">SFOCUS!$G$89</definedName>
    <definedName name="XDO_?MUTUALFUNDSECA_PER_NET_ASSETS_TOT?44?" localSheetId="42">SUNBAL!#REF!</definedName>
    <definedName name="XDO_?MUTUALFUNDSECA_PER_NET_ASSETS_TOT?44?">SFOCUS!#REF!</definedName>
    <definedName name="XDO_?MUTUALFUNDSECA_PER_NET_ASSETS_TOT?45?">SLTADV3!$G$111</definedName>
    <definedName name="XDO_?MUTUALFUNDSECA_PER_NET_ASSETS_TOT?46?" localSheetId="42">[1]SUNBDS!#REF!</definedName>
    <definedName name="XDO_?MUTUALFUNDSECA_PER_NET_ASSETS_TOT?46?">SLTADV3!#REF!</definedName>
    <definedName name="XDO_?MUTUALFUNDSECA_PER_NET_ASSETS_TOT?47?">SLTADV4!$G$101</definedName>
    <definedName name="XDO_?MUTUALFUNDSECA_PER_NET_ASSETS_TOT?48?" localSheetId="42">[1]SUNIP!#REF!</definedName>
    <definedName name="XDO_?MUTUALFUNDSECA_PER_NET_ASSETS_TOT?48?">SLTADV4!#REF!</definedName>
    <definedName name="XDO_?MUTUALFUNDSECA_PER_NET_ASSETS_TOT?49?">SLTAX1!$G$109</definedName>
    <definedName name="XDO_?MUTUALFUNDSECA_PER_NET_ASSETS_TOT?5?">MICAP12!$G$117</definedName>
    <definedName name="XDO_?MUTUALFUNDSECA_PER_NET_ASSETS_TOT?50?" localSheetId="42">[1]SUNMIA!#REF!</definedName>
    <definedName name="XDO_?MUTUALFUNDSECA_PER_NET_ASSETS_TOT?50?">SLTAX1!#REF!</definedName>
    <definedName name="XDO_?MUTUALFUNDSECA_PER_NET_ASSETS_TOT?51?">SLTAX2!$G$111</definedName>
    <definedName name="XDO_?MUTUALFUNDSECA_PER_NET_ASSETS_TOT?52?">SLTAX2!#REF!</definedName>
    <definedName name="XDO_?MUTUALFUNDSECA_PER_NET_ASSETS_TOT?53?">SLTAX3!$G$117</definedName>
    <definedName name="XDO_?MUTUALFUNDSECA_PER_NET_ASSETS_TOT?54?">SLTAX3!#REF!</definedName>
    <definedName name="XDO_?MUTUALFUNDSECA_PER_NET_ASSETS_TOT?55?">SLTAX4!$G$119</definedName>
    <definedName name="XDO_?MUTUALFUNDSECA_PER_NET_ASSETS_TOT?56?">SLTAX4!#REF!</definedName>
    <definedName name="XDO_?MUTUALFUNDSECA_PER_NET_ASSETS_TOT?57?">SLTAX5!$G$120</definedName>
    <definedName name="XDO_?MUTUALFUNDSECA_PER_NET_ASSETS_TOT?58?">SLTAX5!#REF!</definedName>
    <definedName name="XDO_?MUTUALFUNDSECA_PER_NET_ASSETS_TOT?59?">SLTAX6!$G$118</definedName>
    <definedName name="XDO_?MUTUALFUNDSECA_PER_NET_ASSETS_TOT?6?" localSheetId="42">[1]SFRLTP!#REF!</definedName>
    <definedName name="XDO_?MUTUALFUNDSECA_PER_NET_ASSETS_TOT?6?">MICAP12!#REF!</definedName>
    <definedName name="XDO_?MUTUALFUNDSECA_PER_NET_ASSETS_TOT?60?">SLTAX6!#REF!</definedName>
    <definedName name="XDO_?MUTUALFUNDSECA_PER_NET_ASSETS_TOT?61?">SMALL3!$G$105</definedName>
    <definedName name="XDO_?MUTUALFUNDSECA_PER_NET_ASSETS_TOT?62?">SMALL3!#REF!</definedName>
    <definedName name="XDO_?MUTUALFUNDSECA_PER_NET_ASSETS_TOT?63?">SMALL4!$G$106</definedName>
    <definedName name="XDO_?MUTUALFUNDSECA_PER_NET_ASSETS_TOT?64?">SMALL4!#REF!</definedName>
    <definedName name="XDO_?MUTUALFUNDSECA_PER_NET_ASSETS_TOT?65?">SMALL5!$G$105</definedName>
    <definedName name="XDO_?MUTUALFUNDSECA_PER_NET_ASSETS_TOT?66?">SMALL5!#REF!</definedName>
    <definedName name="XDO_?MUTUALFUNDSECA_PER_NET_ASSETS_TOT?67?">SMALL6!$G$104</definedName>
    <definedName name="XDO_?MUTUALFUNDSECA_PER_NET_ASSETS_TOT?68?">SMALL6!#REF!</definedName>
    <definedName name="XDO_?MUTUALFUNDSECA_PER_NET_ASSETS_TOT?69?">SMILE!$G$110</definedName>
    <definedName name="XDO_?MUTUALFUNDSECA_PER_NET_ASSETS_TOT?7?">MICAP14!$G$121</definedName>
    <definedName name="XDO_?MUTUALFUNDSECA_PER_NET_ASSETS_TOT?70?">SMILE!#REF!</definedName>
    <definedName name="XDO_?MUTUALFUNDSECA_PER_NET_ASSETS_TOT?71?">SRURAL!$G$120</definedName>
    <definedName name="XDO_?MUTUALFUNDSECA_PER_NET_ASSETS_TOT?72?">SRURAL!#REF!</definedName>
    <definedName name="XDO_?MUTUALFUNDSECA_PER_NET_ASSETS_TOT?73?">SSFUND!$G$94</definedName>
    <definedName name="XDO_?MUTUALFUNDSECA_PER_NET_ASSETS_TOT?74?">SSFUND!#REF!</definedName>
    <definedName name="XDO_?MUTUALFUNDSECA_PER_NET_ASSETS_TOT?75?">'SSN100'!$G$159</definedName>
    <definedName name="XDO_?MUTUALFUNDSECA_PER_NET_ASSETS_TOT?76?">'SSN100'!#REF!</definedName>
    <definedName name="XDO_?MUTUALFUNDSECA_PER_NET_ASSETS_TOT?77?">STAX!$G$117</definedName>
    <definedName name="XDO_?MUTUALFUNDSECA_PER_NET_ASSETS_TOT?78?">STAX!#REF!</definedName>
    <definedName name="XDO_?MUTUALFUNDSECA_PER_NET_ASSETS_TOT?79?">#REF!</definedName>
    <definedName name="XDO_?MUTUALFUNDSECA_PER_NET_ASSETS_TOT?8?" localSheetId="42">[1]SFRSTP!#REF!</definedName>
    <definedName name="XDO_?MUTUALFUNDSECA_PER_NET_ASSETS_TOT?8?">MICAP14!#REF!</definedName>
    <definedName name="XDO_?MUTUALFUNDSECA_PER_NET_ASSETS_TOT?80?">#REF!</definedName>
    <definedName name="XDO_?MUTUALFUNDSECA_PER_NET_ASSETS_TOT?81?">#REF!</definedName>
    <definedName name="XDO_?MUTUALFUNDSECA_PER_NET_ASSETS_TOT?82?">#REF!</definedName>
    <definedName name="XDO_?MUTUALFUNDSECA_PER_NET_ASSETS_TOT?83?">STOP6!$G$92</definedName>
    <definedName name="XDO_?MUTUALFUNDSECA_PER_NET_ASSETS_TOT?84?">STOP6!#REF!</definedName>
    <definedName name="XDO_?MUTUALFUNDSECA_PER_NET_ASSETS_TOT?85?">STOP7!$G$92</definedName>
    <definedName name="XDO_?MUTUALFUNDSECA_PER_NET_ASSETS_TOT?86?">STOP7!#REF!</definedName>
    <definedName name="XDO_?MUTUALFUNDSECA_PER_NET_ASSETS_TOT?87?">SUNESF!$G$117</definedName>
    <definedName name="XDO_?MUTUALFUNDSECA_PER_NET_ASSETS_TOT?88?">SUNESF!#REF!</definedName>
    <definedName name="XDO_?MUTUALFUNDSECA_PER_NET_ASSETS_TOT?89?">SUNFOP!$G$78</definedName>
    <definedName name="XDO_?MUTUALFUNDSECA_PER_NET_ASSETS_TOT?9?">MICAP15!$G$120</definedName>
    <definedName name="XDO_?MUTUALFUNDSECA_PER_NET_ASSETS_TOT?90?">SUNFOP!#REF!</definedName>
    <definedName name="XDO_?MUTUALFUNDSECA_PER_NET_ASSETS_TOT?91?">SUNVALF10!$G$104</definedName>
    <definedName name="XDO_?MUTUALFUNDSECA_PER_NET_ASSETS_TOT?92?">SUNVALF10!#REF!</definedName>
    <definedName name="XDO_?MUTUALFUNDSECA_PER_NET_ASSETS_TOT?93?">SUNVALF2!$G$112</definedName>
    <definedName name="XDO_?MUTUALFUNDSECA_PER_NET_ASSETS_TOT?94?">SUNVALF2!#REF!</definedName>
    <definedName name="XDO_?MUTUALFUNDSECA_PER_NET_ASSETS_TOT?95?">SUNVALF3!$G$113</definedName>
    <definedName name="XDO_?MUTUALFUNDSECA_PER_NET_ASSETS_TOT?96?">SUNVALF3!#REF!</definedName>
    <definedName name="XDO_?MUTUALFUNDSECA_PER_NET_ASSETS_TOT?97?">SUNVALF7!$G$92</definedName>
    <definedName name="XDO_?MUTUALFUNDSECA_PER_NET_ASSETS_TOT?98?">SUNVALF7!#REF!</definedName>
    <definedName name="XDO_?MUTUALFUNDSECA_PER_NET_ASSETS_TOT?99?">SUNVALF8!$G$98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CAPEXG!$C$7:$C$48</definedName>
    <definedName name="XDO_?NAME?1?">MICAP10!$C$7:$C$57</definedName>
    <definedName name="XDO_?NAME?10?">MICAP9!$C$7:$C$57</definedName>
    <definedName name="XDO_?NAME?11?">MIDCAP!$C$7:$C$66</definedName>
    <definedName name="XDO_?NAME?12?">MULTI1!$C$7:$C$46</definedName>
    <definedName name="XDO_?NAME?13?">MULTI2!$C$7:$C$47</definedName>
    <definedName name="XDO_?NAME?14?">MULTIP!$C$7:$C$43</definedName>
    <definedName name="XDO_?NAME?15?">SESCAP1!$C$7:$C$65</definedName>
    <definedName name="XDO_?NAME?16?">SESCAP2!$C$7:$C$67</definedName>
    <definedName name="XDO_?NAME?17?">SESCAP3!$C$7:$C$68</definedName>
    <definedName name="XDO_?NAME?18?">SESCAP4!$C$7:$C$60</definedName>
    <definedName name="XDO_?NAME?19?">SESCAP5!$C$7:$C$58</definedName>
    <definedName name="XDO_?NAME?2?">MICAP11!$C$7:$C$64</definedName>
    <definedName name="XDO_?NAME?20?">SESCAP6!$C$7:$C$50</definedName>
    <definedName name="XDO_?NAME?21?">SESCAP7!$C$7:$C$28</definedName>
    <definedName name="XDO_?NAME?22?">SFOCUS!$C$7:$C$36</definedName>
    <definedName name="XDO_?NAME?23?">SLTADV3!$C$7:$C$58</definedName>
    <definedName name="XDO_?NAME?24?">SLTADV4!$C$7:$C$48</definedName>
    <definedName name="XDO_?NAME?25?">SLTAX1!$C$7:$C$56</definedName>
    <definedName name="XDO_?NAME?26?">SLTAX2!$C$7:$C$58</definedName>
    <definedName name="XDO_?NAME?27?">SLTAX3!$C$7:$C$64</definedName>
    <definedName name="XDO_?NAME?28?">SLTAX4!$C$7:$C$66</definedName>
    <definedName name="XDO_?NAME?29?">SLTAX5!$C$7:$C$67</definedName>
    <definedName name="XDO_?NAME?3?">MICAP12!$C$7:$C$64</definedName>
    <definedName name="XDO_?NAME?30?">SLTAX6!$C$7:$C$65</definedName>
    <definedName name="XDO_?NAME?31?">SMALL3!$C$7:$C$52</definedName>
    <definedName name="XDO_?NAME?32?">SMALL4!$C$7:$C$53</definedName>
    <definedName name="XDO_?NAME?33?">SMALL5!$C$7:$C$52</definedName>
    <definedName name="XDO_?NAME?34?">SMALL6!$C$7:$C$51</definedName>
    <definedName name="XDO_?NAME?35?">SMILE!$C$7:$C$56</definedName>
    <definedName name="XDO_?NAME?36?">SRURAL!$C$7:$C$67</definedName>
    <definedName name="XDO_?NAME?37?">SSFUND!$C$7:$C$41</definedName>
    <definedName name="XDO_?NAME?38?">'SSN100'!$C$7:$C$106</definedName>
    <definedName name="XDO_?NAME?39?">STAX!$C$7:$C$64</definedName>
    <definedName name="XDO_?NAME?4?">MICAP14!$C$7:$C$68</definedName>
    <definedName name="XDO_?NAME?40?">STOP6!$C$7:$C$39</definedName>
    <definedName name="XDO_?NAME?41?">STOP7!$C$7:$C$39</definedName>
    <definedName name="XDO_?NAME?42?">SUNESF!$C$7:$C$41</definedName>
    <definedName name="XDO_?NAME?43?">SUNFOP!$C$7:$C$25</definedName>
    <definedName name="XDO_?NAME?44?">SUNVALF10!$C$7:$C$49</definedName>
    <definedName name="XDO_?NAME?45?">SUNVALF2!$C$7:$C$59</definedName>
    <definedName name="XDO_?NAME?46?">SUNVALF3!$C$7:$C$60</definedName>
    <definedName name="XDO_?NAME?47?">SUNVALF7!$C$7:$C$39</definedName>
    <definedName name="XDO_?NAME?48?">SUNVALF8!$C$7:$C$45</definedName>
    <definedName name="XDO_?NAME?49?">SUNVALF9!$C$7:$C$48</definedName>
    <definedName name="XDO_?NAME?5?" localSheetId="42">SUNBAL!$C$7:$C$49</definedName>
    <definedName name="XDO_?NAME?5?">MICAP15!$C$7:$C$67</definedName>
    <definedName name="XDO_?NAME?6?">MICAP16!$C$7:$C$63</definedName>
    <definedName name="XDO_?NAME?7?">MICAP17!$C$7:$C$66</definedName>
    <definedName name="XDO_?NAME?8?">MICAP4!$C$7</definedName>
    <definedName name="XDO_?NAME?9?">MICAP8!$C$7:$C$57</definedName>
    <definedName name="XDO_?NIL_TXT_VAL_DIV?22?">SUNBAL!#REF!</definedName>
    <definedName name="XDO_?NOTE_PER_NET_ASSETS_TXT?">CAPEXG!$B$115</definedName>
    <definedName name="XDO_?NOTE_PER_NET_ASSETS_TXT?1?">MICAP10!$B$123</definedName>
    <definedName name="XDO_?NOTE_PER_NET_ASSETS_TXT?10?">MICAP9!$B$123</definedName>
    <definedName name="XDO_?NOTE_PER_NET_ASSETS_TXT?11?">MIDCAP!$B$132</definedName>
    <definedName name="XDO_?NOTE_PER_NET_ASSETS_TXT?12?">MULTI1!$B$112</definedName>
    <definedName name="XDO_?NOTE_PER_NET_ASSETS_TXT?13?">MULTI2!$B$113</definedName>
    <definedName name="XDO_?NOTE_PER_NET_ASSETS_TXT?14?">MULTIP!$B$109</definedName>
    <definedName name="XDO_?NOTE_PER_NET_ASSETS_TXT?15?">SESCAP1!$B$131</definedName>
    <definedName name="XDO_?NOTE_PER_NET_ASSETS_TXT?16?">SESCAP2!$B$133</definedName>
    <definedName name="XDO_?NOTE_PER_NET_ASSETS_TXT?17?">SESCAP3!$B$134</definedName>
    <definedName name="XDO_?NOTE_PER_NET_ASSETS_TXT?18?">SESCAP4!$B$126</definedName>
    <definedName name="XDO_?NOTE_PER_NET_ASSETS_TXT?19?">SESCAP5!$B$124</definedName>
    <definedName name="XDO_?NOTE_PER_NET_ASSETS_TXT?2?">MICAP11!$B$130</definedName>
    <definedName name="XDO_?NOTE_PER_NET_ASSETS_TXT?20?">SESCAP6!$B$116</definedName>
    <definedName name="XDO_?NOTE_PER_NET_ASSETS_TXT?21?">SESCAP7!$B$94</definedName>
    <definedName name="XDO_?NOTE_PER_NET_ASSETS_TXT?22?" localSheetId="42">SUNBAL!$B$147</definedName>
    <definedName name="XDO_?NOTE_PER_NET_ASSETS_TXT?22?">SFOCUS!$B$102</definedName>
    <definedName name="XDO_?NOTE_PER_NET_ASSETS_TXT?23?">SLTADV3!$B$124</definedName>
    <definedName name="XDO_?NOTE_PER_NET_ASSETS_TXT?24?">SLTADV4!$B$114</definedName>
    <definedName name="XDO_?NOTE_PER_NET_ASSETS_TXT?25?">SLTAX1!$B$122</definedName>
    <definedName name="XDO_?NOTE_PER_NET_ASSETS_TXT?26?">SLTAX2!$B$124</definedName>
    <definedName name="XDO_?NOTE_PER_NET_ASSETS_TXT?27?">SLTAX3!$B$130</definedName>
    <definedName name="XDO_?NOTE_PER_NET_ASSETS_TXT?28?">SLTAX4!$B$132</definedName>
    <definedName name="XDO_?NOTE_PER_NET_ASSETS_TXT?29?">SLTAX5!$B$133</definedName>
    <definedName name="XDO_?NOTE_PER_NET_ASSETS_TXT?3?">MICAP12!$B$130</definedName>
    <definedName name="XDO_?NOTE_PER_NET_ASSETS_TXT?30?">SLTAX6!$B$131</definedName>
    <definedName name="XDO_?NOTE_PER_NET_ASSETS_TXT?31?">SMALL3!$B$118</definedName>
    <definedName name="XDO_?NOTE_PER_NET_ASSETS_TXT?32?">SMALL4!$B$119</definedName>
    <definedName name="XDO_?NOTE_PER_NET_ASSETS_TXT?33?">SMALL5!$B$118</definedName>
    <definedName name="XDO_?NOTE_PER_NET_ASSETS_TXT?34?">SMALL6!$B$117</definedName>
    <definedName name="XDO_?NOTE_PER_NET_ASSETS_TXT?35?">SMILE!$B$123</definedName>
    <definedName name="XDO_?NOTE_PER_NET_ASSETS_TXT?36?">SRURAL!$B$133</definedName>
    <definedName name="XDO_?NOTE_PER_NET_ASSETS_TXT?37?">SSFUND!$B$107</definedName>
    <definedName name="XDO_?NOTE_PER_NET_ASSETS_TXT?38?">'SSN100'!$B$172</definedName>
    <definedName name="XDO_?NOTE_PER_NET_ASSETS_TXT?39?">STAX!$B$130</definedName>
    <definedName name="XDO_?NOTE_PER_NET_ASSETS_TXT?4?">MICAP14!$B$134</definedName>
    <definedName name="XDO_?NOTE_PER_NET_ASSETS_TXT?40?">#REF!</definedName>
    <definedName name="XDO_?NOTE_PER_NET_ASSETS_TXT?41?">#REF!</definedName>
    <definedName name="XDO_?NOTE_PER_NET_ASSETS_TXT?42?">STOP6!$B$105</definedName>
    <definedName name="XDO_?NOTE_PER_NET_ASSETS_TXT?43?">STOP7!$B$105</definedName>
    <definedName name="XDO_?NOTE_PER_NET_ASSETS_TXT?44?">SUNESF!$B$131</definedName>
    <definedName name="XDO_?NOTE_PER_NET_ASSETS_TXT?45?">SUNFOP!$B$91</definedName>
    <definedName name="XDO_?NOTE_PER_NET_ASSETS_TXT?46?">SUNVALF10!$B$117</definedName>
    <definedName name="XDO_?NOTE_PER_NET_ASSETS_TXT?47?">SUNVALF2!$B$125</definedName>
    <definedName name="XDO_?NOTE_PER_NET_ASSETS_TXT?48?">SUNVALF3!$B$126</definedName>
    <definedName name="XDO_?NOTE_PER_NET_ASSETS_TXT?49?">SUNVALF7!$B$105</definedName>
    <definedName name="XDO_?NOTE_PER_NET_ASSETS_TXT?5?">MICAP15!$B$133</definedName>
    <definedName name="XDO_?NOTE_PER_NET_ASSETS_TXT?50?">SUNVALF8!$B$111</definedName>
    <definedName name="XDO_?NOTE_PER_NET_ASSETS_TXT?51?">SUNVALF9!$B$116</definedName>
    <definedName name="XDO_?NOTE_PER_NET_ASSETS_TXT?6?">MICAP16!$B$129</definedName>
    <definedName name="XDO_?NOTE_PER_NET_ASSETS_TXT?7?">MICAP17!$B$132</definedName>
    <definedName name="XDO_?NOTE_PER_NET_ASSETS_TXT?8?">MICAP4!$B$73</definedName>
    <definedName name="XDO_?NOTE_PER_NET_ASSETS_TXT?9?">MICAP8!$B$123</definedName>
    <definedName name="XDO_?NOTE_THINLY_TRADED_TXT?">CAPEXG!$B$114</definedName>
    <definedName name="XDO_?NOTE_THINLY_TRADED_TXT?1?">MICAP10!$B$122</definedName>
    <definedName name="XDO_?NOTE_THINLY_TRADED_TXT?10?">MICAP9!$B$122</definedName>
    <definedName name="XDO_?NOTE_THINLY_TRADED_TXT?11?">MIDCAP!$B$131</definedName>
    <definedName name="XDO_?NOTE_THINLY_TRADED_TXT?12?">MULTI1!$B$111</definedName>
    <definedName name="XDO_?NOTE_THINLY_TRADED_TXT?13?">MULTI2!$B$112</definedName>
    <definedName name="XDO_?NOTE_THINLY_TRADED_TXT?14?">MULTIP!$B$108</definedName>
    <definedName name="XDO_?NOTE_THINLY_TRADED_TXT?15?">SESCAP1!$B$130</definedName>
    <definedName name="XDO_?NOTE_THINLY_TRADED_TXT?16?">SESCAP2!$B$132</definedName>
    <definedName name="XDO_?NOTE_THINLY_TRADED_TXT?17?">SESCAP3!$B$133</definedName>
    <definedName name="XDO_?NOTE_THINLY_TRADED_TXT?18?">SESCAP4!$B$125</definedName>
    <definedName name="XDO_?NOTE_THINLY_TRADED_TXT?19?">SESCAP5!$B$123</definedName>
    <definedName name="XDO_?NOTE_THINLY_TRADED_TXT?2?">MICAP11!$B$129</definedName>
    <definedName name="XDO_?NOTE_THINLY_TRADED_TXT?20?">SESCAP6!$B$115</definedName>
    <definedName name="XDO_?NOTE_THINLY_TRADED_TXT?21?">SESCAP7!$B$93</definedName>
    <definedName name="XDO_?NOTE_THINLY_TRADED_TXT?22?" localSheetId="42">SUNBAL!$B$146</definedName>
    <definedName name="XDO_?NOTE_THINLY_TRADED_TXT?22?">SFOCUS!$B$101</definedName>
    <definedName name="XDO_?NOTE_THINLY_TRADED_TXT?23?">SLTADV3!$B$123</definedName>
    <definedName name="XDO_?NOTE_THINLY_TRADED_TXT?24?">SLTADV4!$B$113</definedName>
    <definedName name="XDO_?NOTE_THINLY_TRADED_TXT?25?">SLTAX1!$B$121</definedName>
    <definedName name="XDO_?NOTE_THINLY_TRADED_TXT?26?">SLTAX2!$B$123</definedName>
    <definedName name="XDO_?NOTE_THINLY_TRADED_TXT?27?">SLTAX3!$B$129</definedName>
    <definedName name="XDO_?NOTE_THINLY_TRADED_TXT?28?">SLTAX4!$B$131</definedName>
    <definedName name="XDO_?NOTE_THINLY_TRADED_TXT?29?">SLTAX5!$B$132</definedName>
    <definedName name="XDO_?NOTE_THINLY_TRADED_TXT?3?">MICAP12!$B$129</definedName>
    <definedName name="XDO_?NOTE_THINLY_TRADED_TXT?30?">SLTAX6!$B$130</definedName>
    <definedName name="XDO_?NOTE_THINLY_TRADED_TXT?31?">SMALL3!$B$117</definedName>
    <definedName name="XDO_?NOTE_THINLY_TRADED_TXT?32?">SMALL4!$B$118</definedName>
    <definedName name="XDO_?NOTE_THINLY_TRADED_TXT?33?">SMALL5!$B$117</definedName>
    <definedName name="XDO_?NOTE_THINLY_TRADED_TXT?34?">SMALL6!$B$116</definedName>
    <definedName name="XDO_?NOTE_THINLY_TRADED_TXT?35?">SMILE!$B$122</definedName>
    <definedName name="XDO_?NOTE_THINLY_TRADED_TXT?36?">SRURAL!$B$132</definedName>
    <definedName name="XDO_?NOTE_THINLY_TRADED_TXT?37?">SSFUND!$B$106</definedName>
    <definedName name="XDO_?NOTE_THINLY_TRADED_TXT?38?">'SSN100'!$B$171</definedName>
    <definedName name="XDO_?NOTE_THINLY_TRADED_TXT?39?">STAX!$B$129</definedName>
    <definedName name="XDO_?NOTE_THINLY_TRADED_TXT?4?">MICAP14!$B$133</definedName>
    <definedName name="XDO_?NOTE_THINLY_TRADED_TXT?40?">#REF!</definedName>
    <definedName name="XDO_?NOTE_THINLY_TRADED_TXT?41?">#REF!</definedName>
    <definedName name="XDO_?NOTE_THINLY_TRADED_TXT?42?">STOP6!$B$104</definedName>
    <definedName name="XDO_?NOTE_THINLY_TRADED_TXT?43?">STOP7!$B$104</definedName>
    <definedName name="XDO_?NOTE_THINLY_TRADED_TXT?44?">SUNESF!$B$130</definedName>
    <definedName name="XDO_?NOTE_THINLY_TRADED_TXT?45?">SUNFOP!$B$90</definedName>
    <definedName name="XDO_?NOTE_THINLY_TRADED_TXT?46?">SUNVALF10!$B$116</definedName>
    <definedName name="XDO_?NOTE_THINLY_TRADED_TXT?47?">SUNVALF2!$B$124</definedName>
    <definedName name="XDO_?NOTE_THINLY_TRADED_TXT?48?">SUNVALF3!$B$125</definedName>
    <definedName name="XDO_?NOTE_THINLY_TRADED_TXT?49?">SUNVALF7!$B$104</definedName>
    <definedName name="XDO_?NOTE_THINLY_TRADED_TXT?5?">MICAP15!$B$132</definedName>
    <definedName name="XDO_?NOTE_THINLY_TRADED_TXT?50?">SUNVALF8!$B$110</definedName>
    <definedName name="XDO_?NOTE_THINLY_TRADED_TXT?51?">SUNVALF9!$B$115</definedName>
    <definedName name="XDO_?NOTE_THINLY_TRADED_TXT?6?">MICAP16!$B$128</definedName>
    <definedName name="XDO_?NOTE_THINLY_TRADED_TXT?7?">MICAP17!$B$131</definedName>
    <definedName name="XDO_?NOTE_THINLY_TRADED_TXT?8?">MICAP4!$B$72</definedName>
    <definedName name="XDO_?NOTE_THINLY_TRADED_TXT?9?">MICAP8!$B$122</definedName>
    <definedName name="XDO_?OTH_NET_RATE_DIV?">CAPEXG!$D$130:$D$134</definedName>
    <definedName name="XDO_?OTH_NET_RATE_DIV?1?">MICAP10!$D$138</definedName>
    <definedName name="XDO_?OTH_NET_RATE_DIV?10?">MICAP15!$D$130:$D$152</definedName>
    <definedName name="XDO_?OTH_NET_RATE_DIV?11?">MICAP16!$D$144</definedName>
    <definedName name="XDO_?OTH_NET_RATE_DIV?12?">MICAP16!$D$130:$D$148</definedName>
    <definedName name="XDO_?OTH_NET_RATE_DIV?13?">MICAP17!$D$147</definedName>
    <definedName name="XDO_?OTH_NET_RATE_DIV?14?">MICAP17!$D$130:$D$151</definedName>
    <definedName name="XDO_?OTH_NET_RATE_DIV?15?">MICAP4!$D$88</definedName>
    <definedName name="XDO_?OTH_NET_RATE_DIV?16?">MICAP4!$D$92:$D$130</definedName>
    <definedName name="XDO_?OTH_NET_RATE_DIV?17?">MICAP8!$D$138</definedName>
    <definedName name="XDO_?OTH_NET_RATE_DIV?18?">MICAP8!$D$130:$D$142</definedName>
    <definedName name="XDO_?OTH_NET_RATE_DIV?19?">MICAP9!$D$138</definedName>
    <definedName name="XDO_?OTH_NET_RATE_DIV?2?">MICAP10!$D$130:$D$142</definedName>
    <definedName name="XDO_?OTH_NET_RATE_DIV?20?">MICAP9!$D$130:$D$142</definedName>
    <definedName name="XDO_?OTH_NET_RATE_DIV?21?">MIDCAP!#REF!</definedName>
    <definedName name="XDO_?OTH_NET_RATE_DIV?22?">MULTI1!$D$127</definedName>
    <definedName name="XDO_?OTH_NET_RATE_DIV?23?">MULTI1!$D$129:$D$131</definedName>
    <definedName name="XDO_?OTH_NET_RATE_DIV?24?">MULTI2!$D$128</definedName>
    <definedName name="XDO_?OTH_NET_RATE_DIV?25?">MULTI2!$D$129:$D$132</definedName>
    <definedName name="XDO_?OTH_NET_RATE_DIV?26?">MULTIP!$D$124</definedName>
    <definedName name="XDO_?OTH_NET_RATE_DIV?27?">MULTIP!$D$128:$D$129</definedName>
    <definedName name="XDO_?OTH_NET_RATE_DIV?28?">SESCAP1!$D$146</definedName>
    <definedName name="XDO_?OTH_NET_RATE_DIV?29?">SESCAP1!$D$130:$D$150</definedName>
    <definedName name="XDO_?OTH_NET_RATE_DIV?3?">MICAP11!$D$145</definedName>
    <definedName name="XDO_?OTH_NET_RATE_DIV?30?">SESCAP2!$D$148</definedName>
    <definedName name="XDO_?OTH_NET_RATE_DIV?31?">SESCAP2!$D$130:$D$152</definedName>
    <definedName name="XDO_?OTH_NET_RATE_DIV?32?">SESCAP3!$D$149</definedName>
    <definedName name="XDO_?OTH_NET_RATE_DIV?33?">SESCAP3!$D$130:$D$153</definedName>
    <definedName name="XDO_?OTH_NET_RATE_DIV?34?">SESCAP4!$D$141</definedName>
    <definedName name="XDO_?OTH_NET_RATE_DIV?35?">SESCAP4!$D$130:$D$145</definedName>
    <definedName name="XDO_?OTH_NET_RATE_DIV?36?">SESCAP5!$D$139</definedName>
    <definedName name="XDO_?OTH_NET_RATE_DIV?37?">SESCAP5!$D$130:$D$143</definedName>
    <definedName name="XDO_?OTH_NET_RATE_DIV?38?">SESCAP6!$D$131</definedName>
    <definedName name="XDO_?OTH_NET_RATE_DIV?39?">SESCAP6!$D$130:$D$135</definedName>
    <definedName name="XDO_?OTH_NET_RATE_DIV?4?">MICAP11!$D$130:$D$149</definedName>
    <definedName name="XDO_?OTH_NET_RATE_DIV?40?">SESCAP7!$D$109</definedName>
    <definedName name="XDO_?OTH_NET_RATE_DIV?41?">SESCAP7!$D$113:$D$130</definedName>
    <definedName name="XDO_?OTH_NET_RATE_DIV?42?">SFOCUS!#REF!</definedName>
    <definedName name="XDO_?OTH_NET_RATE_DIV?43?">SLTADV3!$D$139</definedName>
    <definedName name="XDO_?OTH_NET_RATE_DIV?44?">SLTADV3!$D$130:$D$143</definedName>
    <definedName name="XDO_?OTH_NET_RATE_DIV?45?">SLTADV4!$D$129</definedName>
    <definedName name="XDO_?OTH_NET_RATE_DIV?46?">SLTADV4!$D$130:$D$133</definedName>
    <definedName name="XDO_?OTH_NET_RATE_DIV?47?">SLTAX1!$D$137</definedName>
    <definedName name="XDO_?OTH_NET_RATE_DIV?48?">SLTAX1!$D$130:$D$141</definedName>
    <definedName name="XDO_?OTH_NET_RATE_DIV?49?">SLTAX2!$D$139</definedName>
    <definedName name="XDO_?OTH_NET_RATE_DIV?5?">MICAP12!$D$145</definedName>
    <definedName name="XDO_?OTH_NET_RATE_DIV?50?">SLTAX2!$D$130:$D$143</definedName>
    <definedName name="XDO_?OTH_NET_RATE_DIV?51?">SLTAX3!$D$145</definedName>
    <definedName name="XDO_?OTH_NET_RATE_DIV?52?">SLTAX3!$D$130:$D$149</definedName>
    <definedName name="XDO_?OTH_NET_RATE_DIV?53?">SLTAX4!$D$147</definedName>
    <definedName name="XDO_?OTH_NET_RATE_DIV?54?">SLTAX4!$D$130:$D$151</definedName>
    <definedName name="XDO_?OTH_NET_RATE_DIV?55?">SLTAX5!$D$148</definedName>
    <definedName name="XDO_?OTH_NET_RATE_DIV?56?">SLTAX5!$D$130:$D$152</definedName>
    <definedName name="XDO_?OTH_NET_RATE_DIV?57?">SLTAX6!$D$146</definedName>
    <definedName name="XDO_?OTH_NET_RATE_DIV?58?">SLTAX6!$D$130:$D$150</definedName>
    <definedName name="XDO_?OTH_NET_RATE_DIV?59?">SMALL3!$D$133</definedName>
    <definedName name="XDO_?OTH_NET_RATE_DIV?6?">MICAP12!$D$130:$D$149</definedName>
    <definedName name="XDO_?OTH_NET_RATE_DIV?60?">SMALL3!$D$130:$D$137</definedName>
    <definedName name="XDO_?OTH_NET_RATE_DIV?61?">SMALL4!$D$134</definedName>
    <definedName name="XDO_?OTH_NET_RATE_DIV?62?">SMALL4!$D$130:$D$138</definedName>
    <definedName name="XDO_?OTH_NET_RATE_DIV?63?">SMALL5!$D$133</definedName>
    <definedName name="XDO_?OTH_NET_RATE_DIV?64?">SMALL5!$D$130:$D$137</definedName>
    <definedName name="XDO_?OTH_NET_RATE_DIV?65?">SMALL6!$D$132</definedName>
    <definedName name="XDO_?OTH_NET_RATE_DIV?66?">SMALL6!$D$130:$D$136</definedName>
    <definedName name="XDO_?OTH_NET_RATE_DIV?67?">SMILE!#REF!</definedName>
    <definedName name="XDO_?OTH_NET_RATE_DIV?68?">SRURAL!#REF!</definedName>
    <definedName name="XDO_?OTH_NET_RATE_DIV?69?">SSFUND!$D$122</definedName>
    <definedName name="XDO_?OTH_NET_RATE_DIV?7?" localSheetId="42">SUNBAL!$D$101:$D$159</definedName>
    <definedName name="XDO_?OTH_NET_RATE_DIV?7?">MICAP14!$D$149</definedName>
    <definedName name="XDO_?OTH_NET_RATE_DIV?70?">SSFUND!$D$126:$D$130</definedName>
    <definedName name="XDO_?OTH_NET_RATE_DIV?71?">'SSN100'!$D$187</definedName>
    <definedName name="XDO_?OTH_NET_RATE_DIV?72?">'SSN100'!$D$130:$D$191</definedName>
    <definedName name="XDO_?OTH_NET_RATE_DIV?73?">STAX!$D$145</definedName>
    <definedName name="XDO_?OTH_NET_RATE_DIV?74?">STAX!$D$130:$D$149</definedName>
    <definedName name="XDO_?OTH_NET_RATE_DIV?75?">#REF!</definedName>
    <definedName name="XDO_?OTH_NET_RATE_DIV?76?">#REF!</definedName>
    <definedName name="XDO_?OTH_NET_RATE_DIV?77?">#REF!</definedName>
    <definedName name="XDO_?OTH_NET_RATE_DIV?78?">#REF!</definedName>
    <definedName name="XDO_?OTH_NET_RATE_DIV?79?">STOP6!$D$120</definedName>
    <definedName name="XDO_?OTH_NET_RATE_DIV?8?">MICAP14!$D$130:$D$153</definedName>
    <definedName name="XDO_?OTH_NET_RATE_DIV?80?">STOP6!$D$124:$D$130</definedName>
    <definedName name="XDO_?OTH_NET_RATE_DIV?81?">STOP7!$D$120</definedName>
    <definedName name="XDO_?OTH_NET_RATE_DIV?82?">STOP7!$D$124:$D$130</definedName>
    <definedName name="XDO_?OTH_NET_RATE_DIV?83?">SUNESF!$D$146</definedName>
    <definedName name="XDO_?OTH_NET_RATE_DIV?84?">SUNESF!$D$130:$D$152</definedName>
    <definedName name="XDO_?OTH_NET_RATE_DIV?85?">SUNFOP!$D$108</definedName>
    <definedName name="XDO_?OTH_NET_RATE_DIV?86?">SUNFOP!$D$112:$D$130</definedName>
    <definedName name="XDO_?OTH_NET_RATE_DIV?87?">SUNVALF10!$D$132</definedName>
    <definedName name="XDO_?OTH_NET_RATE_DIV?88?">SUNVALF10!$D$130:$D$136</definedName>
    <definedName name="XDO_?OTH_NET_RATE_DIV?89?">SUNVALF2!$D$140</definedName>
    <definedName name="XDO_?OTH_NET_RATE_DIV?9?">MICAP15!$D$148</definedName>
    <definedName name="XDO_?OTH_NET_RATE_DIV?90?">SUNVALF2!$D$130:$D$144</definedName>
    <definedName name="XDO_?OTH_NET_RATE_DIV?91?">SUNVALF3!$D$141</definedName>
    <definedName name="XDO_?OTH_NET_RATE_DIV?92?">SUNVALF3!$D$130:$D$145</definedName>
    <definedName name="XDO_?OTH_NET_RATE_DIV?93?">SUNVALF7!$D$120</definedName>
    <definedName name="XDO_?OTH_NET_RATE_DIV?94?">SUNVALF7!$D$124:$D$130</definedName>
    <definedName name="XDO_?OTH_NET_RATE_DIV?95?">SUNVALF8!$D$126</definedName>
    <definedName name="XDO_?OTH_NET_RATE_DIV?96?">SUNVALF8!$D$130</definedName>
    <definedName name="XDO_?OTH_NET_RATE_DIV?97?">SUNVALF9!$D$131</definedName>
    <definedName name="XDO_?OTH_NET_RATE_DIV?98?">SUNVALF9!$D$130:$D$135</definedName>
    <definedName name="XDO_?OTHERSSECA_ISIN_CODE?">CAPEXG!$B$77</definedName>
    <definedName name="XDO_?OTHERSSECA_MARKET_VALUE?">CAPEXG!$F$77</definedName>
    <definedName name="XDO_?OTHERSSECA_MARKET_VALUE_TOT?" localSheetId="42">[1]CP5SR7!#REF!</definedName>
    <definedName name="XDO_?OTHERSSECA_MARKET_VALUE_TOT?">CAPEXG!#REF!</definedName>
    <definedName name="XDO_?OTHERSSECA_MARKET_VALUE_TOT?1?">MICAP10!$F$114</definedName>
    <definedName name="XDO_?OTHERSSECA_MARKET_VALUE_TOT?10?" localSheetId="42">[1]SFTPHC!#REF!</definedName>
    <definedName name="XDO_?OTHERSSECA_MARKET_VALUE_TOT?10?">MICAP15!#REF!</definedName>
    <definedName name="XDO_?OTHERSSECA_MARKET_VALUE_TOT?100?">SUNVALF8!#REF!</definedName>
    <definedName name="XDO_?OTHERSSECA_MARKET_VALUE_TOT?101?">SUNVALF9!$F$107</definedName>
    <definedName name="XDO_?OTHERSSECA_MARKET_VALUE_TOT?102?">SUNVALF9!#REF!</definedName>
    <definedName name="XDO_?OTHERSSECA_MARKET_VALUE_TOT?11?">MICAP16!$F$120</definedName>
    <definedName name="XDO_?OTHERSSECA_MARKET_VALUE_TOT?12?" localSheetId="42">[1]SFTPHI!#REF!</definedName>
    <definedName name="XDO_?OTHERSSECA_MARKET_VALUE_TOT?12?">MICAP16!#REF!</definedName>
    <definedName name="XDO_?OTHERSSECA_MARKET_VALUE_TOT?13?">MICAP17!$F$123</definedName>
    <definedName name="XDO_?OTHERSSECA_MARKET_VALUE_TOT?14?" localSheetId="42">[1]SFTPHM!#REF!</definedName>
    <definedName name="XDO_?OTHERSSECA_MARKET_VALUE_TOT?14?">MICAP17!#REF!</definedName>
    <definedName name="XDO_?OTHERSSECA_MARKET_VALUE_TOT?15?">MICAP4!$F$64</definedName>
    <definedName name="XDO_?OTHERSSECA_MARKET_VALUE_TOT?16?" localSheetId="42">[1]SFTPHS!#REF!</definedName>
    <definedName name="XDO_?OTHERSSECA_MARKET_VALUE_TOT?16?">MICAP4!#REF!</definedName>
    <definedName name="XDO_?OTHERSSECA_MARKET_VALUE_TOT?17?">MICAP8!$F$114</definedName>
    <definedName name="XDO_?OTHERSSECA_MARKET_VALUE_TOT?18?" localSheetId="42">[1]SFTPIC!#REF!</definedName>
    <definedName name="XDO_?OTHERSSECA_MARKET_VALUE_TOT?18?">MICAP8!#REF!</definedName>
    <definedName name="XDO_?OTHERSSECA_MARKET_VALUE_TOT?19?">MICAP9!$F$114</definedName>
    <definedName name="XDO_?OTHERSSECA_MARKET_VALUE_TOT?2?" localSheetId="42">[1]CP5SR8!#REF!</definedName>
    <definedName name="XDO_?OTHERSSECA_MARKET_VALUE_TOT?2?">MICAP10!#REF!</definedName>
    <definedName name="XDO_?OTHERSSECA_MARKET_VALUE_TOT?20?" localSheetId="42">[1]SFTPIE!#REF!</definedName>
    <definedName name="XDO_?OTHERSSECA_MARKET_VALUE_TOT?20?">MICAP9!#REF!</definedName>
    <definedName name="XDO_?OTHERSSECA_MARKET_VALUE_TOT?21?">MIDCAP!$F$123</definedName>
    <definedName name="XDO_?OTHERSSECA_MARKET_VALUE_TOT?22?" localSheetId="42">[1]SFTPIJ!#REF!</definedName>
    <definedName name="XDO_?OTHERSSECA_MARKET_VALUE_TOT?22?">MIDCAP!#REF!</definedName>
    <definedName name="XDO_?OTHERSSECA_MARKET_VALUE_TOT?23?">MULTI1!$F$103</definedName>
    <definedName name="XDO_?OTHERSSECA_MARKET_VALUE_TOT?24?" localSheetId="42">[1]SFTPIK!#REF!</definedName>
    <definedName name="XDO_?OTHERSSECA_MARKET_VALUE_TOT?24?">MULTI1!#REF!</definedName>
    <definedName name="XDO_?OTHERSSECA_MARKET_VALUE_TOT?25?">MULTI2!$F$104</definedName>
    <definedName name="XDO_?OTHERSSECA_MARKET_VALUE_TOT?26?" localSheetId="42">[1]SHYBF!#REF!</definedName>
    <definedName name="XDO_?OTHERSSECA_MARKET_VALUE_TOT?26?">MULTI2!#REF!</definedName>
    <definedName name="XDO_?OTHERSSECA_MARKET_VALUE_TOT?27?">MULTIP!$F$100</definedName>
    <definedName name="XDO_?OTHERSSECA_MARKET_VALUE_TOT?28?" localSheetId="42">[1]SHYBH!#REF!</definedName>
    <definedName name="XDO_?OTHERSSECA_MARKET_VALUE_TOT?28?">MULTIP!#REF!</definedName>
    <definedName name="XDO_?OTHERSSECA_MARKET_VALUE_TOT?29?">SESCAP1!$F$122</definedName>
    <definedName name="XDO_?OTHERSSECA_MARKET_VALUE_TOT?3?">MICAP11!$F$121</definedName>
    <definedName name="XDO_?OTHERSSECA_MARKET_VALUE_TOT?30?" localSheetId="42">[1]SHYBK!#REF!</definedName>
    <definedName name="XDO_?OTHERSSECA_MARKET_VALUE_TOT?30?">SESCAP1!#REF!</definedName>
    <definedName name="XDO_?OTHERSSECA_MARKET_VALUE_TOT?31?">SESCAP2!$F$124</definedName>
    <definedName name="XDO_?OTHERSSECA_MARKET_VALUE_TOT?32?" localSheetId="42">[1]SHYBO!#REF!</definedName>
    <definedName name="XDO_?OTHERSSECA_MARKET_VALUE_TOT?32?">SESCAP2!#REF!</definedName>
    <definedName name="XDO_?OTHERSSECA_MARKET_VALUE_TOT?33?">SESCAP3!$F$125</definedName>
    <definedName name="XDO_?OTHERSSECA_MARKET_VALUE_TOT?34?" localSheetId="42">[1]SHYBP!#REF!</definedName>
    <definedName name="XDO_?OTHERSSECA_MARKET_VALUE_TOT?34?">SESCAP3!#REF!</definedName>
    <definedName name="XDO_?OTHERSSECA_MARKET_VALUE_TOT?35?">SESCAP4!$F$117</definedName>
    <definedName name="XDO_?OTHERSSECA_MARKET_VALUE_TOT?36?" localSheetId="42">[1]SHYBU!#REF!</definedName>
    <definedName name="XDO_?OTHERSSECA_MARKET_VALUE_TOT?36?">SESCAP4!#REF!</definedName>
    <definedName name="XDO_?OTHERSSECA_MARKET_VALUE_TOT?37?">SESCAP5!$F$115</definedName>
    <definedName name="XDO_?OTHERSSECA_MARKET_VALUE_TOT?38?" localSheetId="42">'[1]SLIQ+'!#REF!</definedName>
    <definedName name="XDO_?OTHERSSECA_MARKET_VALUE_TOT?38?">SESCAP5!#REF!</definedName>
    <definedName name="XDO_?OTHERSSECA_MARKET_VALUE_TOT?39?">SESCAP6!$F$107</definedName>
    <definedName name="XDO_?OTHERSSECA_MARKET_VALUE_TOT?4?" localSheetId="42">[1]DEBTST!#REF!</definedName>
    <definedName name="XDO_?OTHERSSECA_MARKET_VALUE_TOT?4?">MICAP11!#REF!</definedName>
    <definedName name="XDO_?OTHERSSECA_MARKET_VALUE_TOT?40?" localSheetId="42">[1]SMMF!#REF!</definedName>
    <definedName name="XDO_?OTHERSSECA_MARKET_VALUE_TOT?40?">SESCAP6!#REF!</definedName>
    <definedName name="XDO_?OTHERSSECA_MARKET_VALUE_TOT?41?">SESCAP7!$F$85</definedName>
    <definedName name="XDO_?OTHERSSECA_MARKET_VALUE_TOT?42?" localSheetId="42">SUNBAL!$F$138</definedName>
    <definedName name="XDO_?OTHERSSECA_MARKET_VALUE_TOT?42?">SESCAP7!#REF!</definedName>
    <definedName name="XDO_?OTHERSSECA_MARKET_VALUE_TOT?43?" localSheetId="42">SUNBAL!#REF!</definedName>
    <definedName name="XDO_?OTHERSSECA_MARKET_VALUE_TOT?43?">SFOCUS!$F$93</definedName>
    <definedName name="XDO_?OTHERSSECA_MARKET_VALUE_TOT?44?">SFOCUS!#REF!</definedName>
    <definedName name="XDO_?OTHERSSECA_MARKET_VALUE_TOT?45?" localSheetId="42">[1]SUNBDS!#REF!</definedName>
    <definedName name="XDO_?OTHERSSECA_MARKET_VALUE_TOT?45?">SLTADV3!$F$115</definedName>
    <definedName name="XDO_?OTHERSSECA_MARKET_VALUE_TOT?46?">SLTADV3!#REF!</definedName>
    <definedName name="XDO_?OTHERSSECA_MARKET_VALUE_TOT?47?" localSheetId="42">[1]SUNIP!#REF!</definedName>
    <definedName name="XDO_?OTHERSSECA_MARKET_VALUE_TOT?47?">SLTADV4!$F$105</definedName>
    <definedName name="XDO_?OTHERSSECA_MARKET_VALUE_TOT?48?">SLTADV4!#REF!</definedName>
    <definedName name="XDO_?OTHERSSECA_MARKET_VALUE_TOT?49?" localSheetId="42">[1]SUNMIA!#REF!</definedName>
    <definedName name="XDO_?OTHERSSECA_MARKET_VALUE_TOT?49?">SLTAX1!$F$113</definedName>
    <definedName name="XDO_?OTHERSSECA_MARKET_VALUE_TOT?5?">MICAP12!$F$121</definedName>
    <definedName name="XDO_?OTHERSSECA_MARKET_VALUE_TOT?50?">SLTAX1!#REF!</definedName>
    <definedName name="XDO_?OTHERSSECA_MARKET_VALUE_TOT?51?">SLTAX2!$F$115</definedName>
    <definedName name="XDO_?OTHERSSECA_MARKET_VALUE_TOT?52?">SLTAX2!#REF!</definedName>
    <definedName name="XDO_?OTHERSSECA_MARKET_VALUE_TOT?53?">SLTAX3!$F$121</definedName>
    <definedName name="XDO_?OTHERSSECA_MARKET_VALUE_TOT?54?">SLTAX3!#REF!</definedName>
    <definedName name="XDO_?OTHERSSECA_MARKET_VALUE_TOT?55?">SLTAX4!$F$123</definedName>
    <definedName name="XDO_?OTHERSSECA_MARKET_VALUE_TOT?56?">SLTAX4!#REF!</definedName>
    <definedName name="XDO_?OTHERSSECA_MARKET_VALUE_TOT?57?">SLTAX5!$F$124</definedName>
    <definedName name="XDO_?OTHERSSECA_MARKET_VALUE_TOT?58?">SLTAX5!#REF!</definedName>
    <definedName name="XDO_?OTHERSSECA_MARKET_VALUE_TOT?59?">SLTAX6!$F$122</definedName>
    <definedName name="XDO_?OTHERSSECA_MARKET_VALUE_TOT?6?" localSheetId="42">[1]SFRLTP!#REF!</definedName>
    <definedName name="XDO_?OTHERSSECA_MARKET_VALUE_TOT?6?">MICAP12!#REF!</definedName>
    <definedName name="XDO_?OTHERSSECA_MARKET_VALUE_TOT?60?">SLTAX6!#REF!</definedName>
    <definedName name="XDO_?OTHERSSECA_MARKET_VALUE_TOT?61?">SMALL3!$F$109</definedName>
    <definedName name="XDO_?OTHERSSECA_MARKET_VALUE_TOT?62?">SMALL3!#REF!</definedName>
    <definedName name="XDO_?OTHERSSECA_MARKET_VALUE_TOT?63?">SMALL4!$F$110</definedName>
    <definedName name="XDO_?OTHERSSECA_MARKET_VALUE_TOT?64?">SMALL4!#REF!</definedName>
    <definedName name="XDO_?OTHERSSECA_MARKET_VALUE_TOT?65?">SMALL5!$F$109</definedName>
    <definedName name="XDO_?OTHERSSECA_MARKET_VALUE_TOT?66?">SMALL5!#REF!</definedName>
    <definedName name="XDO_?OTHERSSECA_MARKET_VALUE_TOT?67?">SMALL6!$F$108</definedName>
    <definedName name="XDO_?OTHERSSECA_MARKET_VALUE_TOT?68?">SMALL6!#REF!</definedName>
    <definedName name="XDO_?OTHERSSECA_MARKET_VALUE_TOT?69?">SMILE!$F$114</definedName>
    <definedName name="XDO_?OTHERSSECA_MARKET_VALUE_TOT?7?">MICAP14!$F$125</definedName>
    <definedName name="XDO_?OTHERSSECA_MARKET_VALUE_TOT?70?">SMILE!#REF!</definedName>
    <definedName name="XDO_?OTHERSSECA_MARKET_VALUE_TOT?71?">SRURAL!$F$124</definedName>
    <definedName name="XDO_?OTHERSSECA_MARKET_VALUE_TOT?72?">SRURAL!#REF!</definedName>
    <definedName name="XDO_?OTHERSSECA_MARKET_VALUE_TOT?73?">SSFUND!$F$98</definedName>
    <definedName name="XDO_?OTHERSSECA_MARKET_VALUE_TOT?74?">SSFUND!#REF!</definedName>
    <definedName name="XDO_?OTHERSSECA_MARKET_VALUE_TOT?75?">'SSN100'!$F$163</definedName>
    <definedName name="XDO_?OTHERSSECA_MARKET_VALUE_TOT?76?">'SSN100'!#REF!</definedName>
    <definedName name="XDO_?OTHERSSECA_MARKET_VALUE_TOT?77?">STAX!$F$121</definedName>
    <definedName name="XDO_?OTHERSSECA_MARKET_VALUE_TOT?78?">STAX!#REF!</definedName>
    <definedName name="XDO_?OTHERSSECA_MARKET_VALUE_TOT?79?">#REF!</definedName>
    <definedName name="XDO_?OTHERSSECA_MARKET_VALUE_TOT?8?" localSheetId="42">[1]SFRSTP!#REF!</definedName>
    <definedName name="XDO_?OTHERSSECA_MARKET_VALUE_TOT?8?">MICAP14!#REF!</definedName>
    <definedName name="XDO_?OTHERSSECA_MARKET_VALUE_TOT?80?">#REF!</definedName>
    <definedName name="XDO_?OTHERSSECA_MARKET_VALUE_TOT?81?">#REF!</definedName>
    <definedName name="XDO_?OTHERSSECA_MARKET_VALUE_TOT?82?">#REF!</definedName>
    <definedName name="XDO_?OTHERSSECA_MARKET_VALUE_TOT?83?">STOP6!$F$96</definedName>
    <definedName name="XDO_?OTHERSSECA_MARKET_VALUE_TOT?84?">STOP6!#REF!</definedName>
    <definedName name="XDO_?OTHERSSECA_MARKET_VALUE_TOT?85?">STOP7!$F$96</definedName>
    <definedName name="XDO_?OTHERSSECA_MARKET_VALUE_TOT?86?">STOP7!#REF!</definedName>
    <definedName name="XDO_?OTHERSSECA_MARKET_VALUE_TOT?87?">SUNESF!$F$121</definedName>
    <definedName name="XDO_?OTHERSSECA_MARKET_VALUE_TOT?88?">SUNESF!#REF!</definedName>
    <definedName name="XDO_?OTHERSSECA_MARKET_VALUE_TOT?89?">SUNFOP!$F$82</definedName>
    <definedName name="XDO_?OTHERSSECA_MARKET_VALUE_TOT?9?">MICAP15!$F$124</definedName>
    <definedName name="XDO_?OTHERSSECA_MARKET_VALUE_TOT?90?">SUNFOP!#REF!</definedName>
    <definedName name="XDO_?OTHERSSECA_MARKET_VALUE_TOT?91?">SUNVALF10!$F$108</definedName>
    <definedName name="XDO_?OTHERSSECA_MARKET_VALUE_TOT?92?">SUNVALF10!#REF!</definedName>
    <definedName name="XDO_?OTHERSSECA_MARKET_VALUE_TOT?93?">SUNVALF2!$F$116</definedName>
    <definedName name="XDO_?OTHERSSECA_MARKET_VALUE_TOT?94?">SUNVALF2!#REF!</definedName>
    <definedName name="XDO_?OTHERSSECA_MARKET_VALUE_TOT?95?">SUNVALF3!$F$117</definedName>
    <definedName name="XDO_?OTHERSSECA_MARKET_VALUE_TOT?96?">SUNVALF3!#REF!</definedName>
    <definedName name="XDO_?OTHERSSECA_MARKET_VALUE_TOT?97?">SUNVALF7!$F$96</definedName>
    <definedName name="XDO_?OTHERSSECA_MARKET_VALUE_TOT?98?">SUNVALF7!#REF!</definedName>
    <definedName name="XDO_?OTHERSSECA_MARKET_VALUE_TOT?99?">SUNVALF8!$F$102</definedName>
    <definedName name="XDO_?OTHERSSECA_NAME?">CAPEXG!$C$77</definedName>
    <definedName name="XDO_?OTHERSSECA_PER_NET_ASSETS?">CAPEXG!$G$77</definedName>
    <definedName name="XDO_?OTHERSSECA_PER_NET_ASSETS_TOT?" localSheetId="42">[1]CP5SR7!#REF!</definedName>
    <definedName name="XDO_?OTHERSSECA_PER_NET_ASSETS_TOT?">CAPEXG!#REF!</definedName>
    <definedName name="XDO_?OTHERSSECA_PER_NET_ASSETS_TOT?1?">MICAP10!$G$114</definedName>
    <definedName name="XDO_?OTHERSSECA_PER_NET_ASSETS_TOT?10?" localSheetId="42">[1]SFTPHC!#REF!</definedName>
    <definedName name="XDO_?OTHERSSECA_PER_NET_ASSETS_TOT?10?">MICAP15!#REF!</definedName>
    <definedName name="XDO_?OTHERSSECA_PER_NET_ASSETS_TOT?100?">SUNVALF8!#REF!</definedName>
    <definedName name="XDO_?OTHERSSECA_PER_NET_ASSETS_TOT?101?">SUNVALF9!$G$107</definedName>
    <definedName name="XDO_?OTHERSSECA_PER_NET_ASSETS_TOT?102?">SUNVALF9!#REF!</definedName>
    <definedName name="XDO_?OTHERSSECA_PER_NET_ASSETS_TOT?11?">MICAP16!$G$120</definedName>
    <definedName name="XDO_?OTHERSSECA_PER_NET_ASSETS_TOT?12?" localSheetId="42">[1]SFTPHI!#REF!</definedName>
    <definedName name="XDO_?OTHERSSECA_PER_NET_ASSETS_TOT?12?">MICAP16!#REF!</definedName>
    <definedName name="XDO_?OTHERSSECA_PER_NET_ASSETS_TOT?13?">MICAP17!$G$123</definedName>
    <definedName name="XDO_?OTHERSSECA_PER_NET_ASSETS_TOT?14?" localSheetId="42">[1]SFTPHM!#REF!</definedName>
    <definedName name="XDO_?OTHERSSECA_PER_NET_ASSETS_TOT?14?">MICAP17!#REF!</definedName>
    <definedName name="XDO_?OTHERSSECA_PER_NET_ASSETS_TOT?15?">MICAP4!$G$64</definedName>
    <definedName name="XDO_?OTHERSSECA_PER_NET_ASSETS_TOT?16?" localSheetId="42">[1]SFTPHS!#REF!</definedName>
    <definedName name="XDO_?OTHERSSECA_PER_NET_ASSETS_TOT?16?">MICAP4!#REF!</definedName>
    <definedName name="XDO_?OTHERSSECA_PER_NET_ASSETS_TOT?17?">MICAP8!$G$114</definedName>
    <definedName name="XDO_?OTHERSSECA_PER_NET_ASSETS_TOT?18?" localSheetId="42">[1]SFTPIC!#REF!</definedName>
    <definedName name="XDO_?OTHERSSECA_PER_NET_ASSETS_TOT?18?">MICAP8!#REF!</definedName>
    <definedName name="XDO_?OTHERSSECA_PER_NET_ASSETS_TOT?19?">MICAP9!$G$114</definedName>
    <definedName name="XDO_?OTHERSSECA_PER_NET_ASSETS_TOT?2?" localSheetId="42">[1]CP5SR8!#REF!</definedName>
    <definedName name="XDO_?OTHERSSECA_PER_NET_ASSETS_TOT?2?">MICAP10!#REF!</definedName>
    <definedName name="XDO_?OTHERSSECA_PER_NET_ASSETS_TOT?20?" localSheetId="42">[1]SFTPIE!#REF!</definedName>
    <definedName name="XDO_?OTHERSSECA_PER_NET_ASSETS_TOT?20?">MICAP9!#REF!</definedName>
    <definedName name="XDO_?OTHERSSECA_PER_NET_ASSETS_TOT?21?">MIDCAP!$G$123</definedName>
    <definedName name="XDO_?OTHERSSECA_PER_NET_ASSETS_TOT?22?" localSheetId="42">[1]SFTPIJ!#REF!</definedName>
    <definedName name="XDO_?OTHERSSECA_PER_NET_ASSETS_TOT?22?">MIDCAP!#REF!</definedName>
    <definedName name="XDO_?OTHERSSECA_PER_NET_ASSETS_TOT?23?">MULTI1!$G$103</definedName>
    <definedName name="XDO_?OTHERSSECA_PER_NET_ASSETS_TOT?24?" localSheetId="42">[1]SFTPIK!#REF!</definedName>
    <definedName name="XDO_?OTHERSSECA_PER_NET_ASSETS_TOT?24?">MULTI1!#REF!</definedName>
    <definedName name="XDO_?OTHERSSECA_PER_NET_ASSETS_TOT?25?">MULTI2!$G$104</definedName>
    <definedName name="XDO_?OTHERSSECA_PER_NET_ASSETS_TOT?26?" localSheetId="42">[1]SHYBF!#REF!</definedName>
    <definedName name="XDO_?OTHERSSECA_PER_NET_ASSETS_TOT?26?">MULTI2!#REF!</definedName>
    <definedName name="XDO_?OTHERSSECA_PER_NET_ASSETS_TOT?27?">MULTIP!$G$100</definedName>
    <definedName name="XDO_?OTHERSSECA_PER_NET_ASSETS_TOT?28?" localSheetId="42">[1]SHYBH!#REF!</definedName>
    <definedName name="XDO_?OTHERSSECA_PER_NET_ASSETS_TOT?28?">MULTIP!#REF!</definedName>
    <definedName name="XDO_?OTHERSSECA_PER_NET_ASSETS_TOT?29?">SESCAP1!$G$122</definedName>
    <definedName name="XDO_?OTHERSSECA_PER_NET_ASSETS_TOT?3?">MICAP11!$G$121</definedName>
    <definedName name="XDO_?OTHERSSECA_PER_NET_ASSETS_TOT?30?" localSheetId="42">[1]SHYBK!#REF!</definedName>
    <definedName name="XDO_?OTHERSSECA_PER_NET_ASSETS_TOT?30?">SESCAP1!#REF!</definedName>
    <definedName name="XDO_?OTHERSSECA_PER_NET_ASSETS_TOT?31?">SESCAP2!$G$124</definedName>
    <definedName name="XDO_?OTHERSSECA_PER_NET_ASSETS_TOT?32?" localSheetId="42">[1]SHYBO!#REF!</definedName>
    <definedName name="XDO_?OTHERSSECA_PER_NET_ASSETS_TOT?32?">SESCAP2!#REF!</definedName>
    <definedName name="XDO_?OTHERSSECA_PER_NET_ASSETS_TOT?33?">SESCAP3!$G$125</definedName>
    <definedName name="XDO_?OTHERSSECA_PER_NET_ASSETS_TOT?34?" localSheetId="42">[1]SHYBP!#REF!</definedName>
    <definedName name="XDO_?OTHERSSECA_PER_NET_ASSETS_TOT?34?">SESCAP3!#REF!</definedName>
    <definedName name="XDO_?OTHERSSECA_PER_NET_ASSETS_TOT?35?">SESCAP4!$G$117</definedName>
    <definedName name="XDO_?OTHERSSECA_PER_NET_ASSETS_TOT?36?" localSheetId="42">[1]SHYBU!#REF!</definedName>
    <definedName name="XDO_?OTHERSSECA_PER_NET_ASSETS_TOT?36?">SESCAP4!#REF!</definedName>
    <definedName name="XDO_?OTHERSSECA_PER_NET_ASSETS_TOT?37?">SESCAP5!$G$115</definedName>
    <definedName name="XDO_?OTHERSSECA_PER_NET_ASSETS_TOT?38?" localSheetId="42">'[1]SLIQ+'!#REF!</definedName>
    <definedName name="XDO_?OTHERSSECA_PER_NET_ASSETS_TOT?38?">SESCAP5!#REF!</definedName>
    <definedName name="XDO_?OTHERSSECA_PER_NET_ASSETS_TOT?39?">SESCAP6!$G$107</definedName>
    <definedName name="XDO_?OTHERSSECA_PER_NET_ASSETS_TOT?4?" localSheetId="42">[1]DEBTST!#REF!</definedName>
    <definedName name="XDO_?OTHERSSECA_PER_NET_ASSETS_TOT?4?">MICAP11!#REF!</definedName>
    <definedName name="XDO_?OTHERSSECA_PER_NET_ASSETS_TOT?40?" localSheetId="42">[1]SMMF!#REF!</definedName>
    <definedName name="XDO_?OTHERSSECA_PER_NET_ASSETS_TOT?40?">SESCAP6!#REF!</definedName>
    <definedName name="XDO_?OTHERSSECA_PER_NET_ASSETS_TOT?41?">SESCAP7!$G$85</definedName>
    <definedName name="XDO_?OTHERSSECA_PER_NET_ASSETS_TOT?42?" localSheetId="42">SUNBAL!$G$138</definedName>
    <definedName name="XDO_?OTHERSSECA_PER_NET_ASSETS_TOT?42?">SESCAP7!#REF!</definedName>
    <definedName name="XDO_?OTHERSSECA_PER_NET_ASSETS_TOT?43?" localSheetId="42">SUNBAL!#REF!</definedName>
    <definedName name="XDO_?OTHERSSECA_PER_NET_ASSETS_TOT?43?">SFOCUS!$G$93</definedName>
    <definedName name="XDO_?OTHERSSECA_PER_NET_ASSETS_TOT?44?">SFOCUS!#REF!</definedName>
    <definedName name="XDO_?OTHERSSECA_PER_NET_ASSETS_TOT?45?" localSheetId="42">[1]SUNBDS!#REF!</definedName>
    <definedName name="XDO_?OTHERSSECA_PER_NET_ASSETS_TOT?45?">SLTADV3!$G$115</definedName>
    <definedName name="XDO_?OTHERSSECA_PER_NET_ASSETS_TOT?46?">SLTADV3!#REF!</definedName>
    <definedName name="XDO_?OTHERSSECA_PER_NET_ASSETS_TOT?47?" localSheetId="42">[1]SUNIP!#REF!</definedName>
    <definedName name="XDO_?OTHERSSECA_PER_NET_ASSETS_TOT?47?">SLTADV4!$G$105</definedName>
    <definedName name="XDO_?OTHERSSECA_PER_NET_ASSETS_TOT?48?">SLTADV4!#REF!</definedName>
    <definedName name="XDO_?OTHERSSECA_PER_NET_ASSETS_TOT?49?" localSheetId="42">[1]SUNMIA!#REF!</definedName>
    <definedName name="XDO_?OTHERSSECA_PER_NET_ASSETS_TOT?49?">SLTAX1!$G$113</definedName>
    <definedName name="XDO_?OTHERSSECA_PER_NET_ASSETS_TOT?5?">MICAP12!$G$121</definedName>
    <definedName name="XDO_?OTHERSSECA_PER_NET_ASSETS_TOT?50?">SLTAX1!#REF!</definedName>
    <definedName name="XDO_?OTHERSSECA_PER_NET_ASSETS_TOT?51?">SLTAX2!$G$115</definedName>
    <definedName name="XDO_?OTHERSSECA_PER_NET_ASSETS_TOT?52?">SLTAX2!#REF!</definedName>
    <definedName name="XDO_?OTHERSSECA_PER_NET_ASSETS_TOT?53?">SLTAX3!$G$121</definedName>
    <definedName name="XDO_?OTHERSSECA_PER_NET_ASSETS_TOT?54?">SLTAX3!#REF!</definedName>
    <definedName name="XDO_?OTHERSSECA_PER_NET_ASSETS_TOT?55?">SLTAX4!$G$123</definedName>
    <definedName name="XDO_?OTHERSSECA_PER_NET_ASSETS_TOT?56?">SLTAX4!#REF!</definedName>
    <definedName name="XDO_?OTHERSSECA_PER_NET_ASSETS_TOT?57?">SLTAX5!$G$124</definedName>
    <definedName name="XDO_?OTHERSSECA_PER_NET_ASSETS_TOT?58?">SLTAX5!#REF!</definedName>
    <definedName name="XDO_?OTHERSSECA_PER_NET_ASSETS_TOT?59?">SLTAX6!$G$122</definedName>
    <definedName name="XDO_?OTHERSSECA_PER_NET_ASSETS_TOT?6?" localSheetId="42">[1]SFRLTP!#REF!</definedName>
    <definedName name="XDO_?OTHERSSECA_PER_NET_ASSETS_TOT?6?">MICAP12!#REF!</definedName>
    <definedName name="XDO_?OTHERSSECA_PER_NET_ASSETS_TOT?60?">SLTAX6!#REF!</definedName>
    <definedName name="XDO_?OTHERSSECA_PER_NET_ASSETS_TOT?61?">SMALL3!$G$109</definedName>
    <definedName name="XDO_?OTHERSSECA_PER_NET_ASSETS_TOT?62?">SMALL3!#REF!</definedName>
    <definedName name="XDO_?OTHERSSECA_PER_NET_ASSETS_TOT?63?">SMALL4!$G$110</definedName>
    <definedName name="XDO_?OTHERSSECA_PER_NET_ASSETS_TOT?64?">SMALL4!#REF!</definedName>
    <definedName name="XDO_?OTHERSSECA_PER_NET_ASSETS_TOT?65?">SMALL5!$G$109</definedName>
    <definedName name="XDO_?OTHERSSECA_PER_NET_ASSETS_TOT?66?">SMALL5!#REF!</definedName>
    <definedName name="XDO_?OTHERSSECA_PER_NET_ASSETS_TOT?67?">SMALL6!$G$108</definedName>
    <definedName name="XDO_?OTHERSSECA_PER_NET_ASSETS_TOT?68?">SMALL6!#REF!</definedName>
    <definedName name="XDO_?OTHERSSECA_PER_NET_ASSETS_TOT?69?">SMILE!$G$114</definedName>
    <definedName name="XDO_?OTHERSSECA_PER_NET_ASSETS_TOT?7?">MICAP14!$G$125</definedName>
    <definedName name="XDO_?OTHERSSECA_PER_NET_ASSETS_TOT?70?">SMILE!#REF!</definedName>
    <definedName name="XDO_?OTHERSSECA_PER_NET_ASSETS_TOT?71?">SRURAL!$G$124</definedName>
    <definedName name="XDO_?OTHERSSECA_PER_NET_ASSETS_TOT?72?">SRURAL!#REF!</definedName>
    <definedName name="XDO_?OTHERSSECA_PER_NET_ASSETS_TOT?73?">SSFUND!$G$98</definedName>
    <definedName name="XDO_?OTHERSSECA_PER_NET_ASSETS_TOT?74?">SSFUND!#REF!</definedName>
    <definedName name="XDO_?OTHERSSECA_PER_NET_ASSETS_TOT?75?">'SSN100'!$G$163</definedName>
    <definedName name="XDO_?OTHERSSECA_PER_NET_ASSETS_TOT?76?">'SSN100'!#REF!</definedName>
    <definedName name="XDO_?OTHERSSECA_PER_NET_ASSETS_TOT?77?">STAX!$G$121</definedName>
    <definedName name="XDO_?OTHERSSECA_PER_NET_ASSETS_TOT?78?">STAX!#REF!</definedName>
    <definedName name="XDO_?OTHERSSECA_PER_NET_ASSETS_TOT?79?">#REF!</definedName>
    <definedName name="XDO_?OTHERSSECA_PER_NET_ASSETS_TOT?8?" localSheetId="42">[1]SFRSTP!#REF!</definedName>
    <definedName name="XDO_?OTHERSSECA_PER_NET_ASSETS_TOT?8?">MICAP14!#REF!</definedName>
    <definedName name="XDO_?OTHERSSECA_PER_NET_ASSETS_TOT?80?">#REF!</definedName>
    <definedName name="XDO_?OTHERSSECA_PER_NET_ASSETS_TOT?81?">#REF!</definedName>
    <definedName name="XDO_?OTHERSSECA_PER_NET_ASSETS_TOT?82?">#REF!</definedName>
    <definedName name="XDO_?OTHERSSECA_PER_NET_ASSETS_TOT?83?">STOP6!$G$96</definedName>
    <definedName name="XDO_?OTHERSSECA_PER_NET_ASSETS_TOT?84?">STOP6!#REF!</definedName>
    <definedName name="XDO_?OTHERSSECA_PER_NET_ASSETS_TOT?85?">STOP7!$G$96</definedName>
    <definedName name="XDO_?OTHERSSECA_PER_NET_ASSETS_TOT?86?">STOP7!#REF!</definedName>
    <definedName name="XDO_?OTHERSSECA_PER_NET_ASSETS_TOT?87?">SUNESF!$G$121</definedName>
    <definedName name="XDO_?OTHERSSECA_PER_NET_ASSETS_TOT?88?">SUNESF!#REF!</definedName>
    <definedName name="XDO_?OTHERSSECA_PER_NET_ASSETS_TOT?89?">SUNFOP!$G$82</definedName>
    <definedName name="XDO_?OTHERSSECA_PER_NET_ASSETS_TOT?9?">MICAP15!$G$124</definedName>
    <definedName name="XDO_?OTHERSSECA_PER_NET_ASSETS_TOT?90?">SUNFOP!#REF!</definedName>
    <definedName name="XDO_?OTHERSSECA_PER_NET_ASSETS_TOT?91?">SUNVALF10!$G$108</definedName>
    <definedName name="XDO_?OTHERSSECA_PER_NET_ASSETS_TOT?92?">SUNVALF10!#REF!</definedName>
    <definedName name="XDO_?OTHERSSECA_PER_NET_ASSETS_TOT?93?">SUNVALF2!$G$116</definedName>
    <definedName name="XDO_?OTHERSSECA_PER_NET_ASSETS_TOT?94?">SUNVALF2!#REF!</definedName>
    <definedName name="XDO_?OTHERSSECA_PER_NET_ASSETS_TOT?95?">SUNVALF3!$G$117</definedName>
    <definedName name="XDO_?OTHERSSECA_PER_NET_ASSETS_TOT?96?">SUNVALF3!#REF!</definedName>
    <definedName name="XDO_?OTHERSSECA_PER_NET_ASSETS_TOT?97?">SUNVALF7!$G$96</definedName>
    <definedName name="XDO_?OTHERSSECA_PER_NET_ASSETS_TOT?98?">SUNVALF7!#REF!</definedName>
    <definedName name="XDO_?OTHERSSECA_PER_NET_ASSETS_TOT?99?">SUNVALF8!$G$102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 localSheetId="42">[1]CP5SR7!#REF!</definedName>
    <definedName name="XDO_?OTHERSSECB_MARKET_VALUE_TOT?">CAPEXG!#REF!</definedName>
    <definedName name="XDO_?OTHERSSECB_MARKET_VALUE_TOT?1?">MICAP10!$F$117</definedName>
    <definedName name="XDO_?OTHERSSECB_MARKET_VALUE_TOT?10?" localSheetId="42">[1]SFTPHC!#REF!</definedName>
    <definedName name="XDO_?OTHERSSECB_MARKET_VALUE_TOT?10?">MICAP15!#REF!</definedName>
    <definedName name="XDO_?OTHERSSECB_MARKET_VALUE_TOT?100?">SUNVALF8!#REF!</definedName>
    <definedName name="XDO_?OTHERSSECB_MARKET_VALUE_TOT?101?">SUNVALF9!$F$110</definedName>
    <definedName name="XDO_?OTHERSSECB_MARKET_VALUE_TOT?102?">SUNVALF9!#REF!</definedName>
    <definedName name="XDO_?OTHERSSECB_MARKET_VALUE_TOT?11?">MICAP16!$F$123</definedName>
    <definedName name="XDO_?OTHERSSECB_MARKET_VALUE_TOT?12?" localSheetId="42">[1]SFTPHI!#REF!</definedName>
    <definedName name="XDO_?OTHERSSECB_MARKET_VALUE_TOT?12?">MICAP16!#REF!</definedName>
    <definedName name="XDO_?OTHERSSECB_MARKET_VALUE_TOT?13?">MICAP17!$F$126</definedName>
    <definedName name="XDO_?OTHERSSECB_MARKET_VALUE_TOT?14?" localSheetId="42">[1]SFTPHM!#REF!</definedName>
    <definedName name="XDO_?OTHERSSECB_MARKET_VALUE_TOT?14?">MICAP17!#REF!</definedName>
    <definedName name="XDO_?OTHERSSECB_MARKET_VALUE_TOT?15?">MICAP4!$F$67</definedName>
    <definedName name="XDO_?OTHERSSECB_MARKET_VALUE_TOT?16?" localSheetId="42">[1]SFTPHS!#REF!</definedName>
    <definedName name="XDO_?OTHERSSECB_MARKET_VALUE_TOT?16?">MICAP4!#REF!</definedName>
    <definedName name="XDO_?OTHERSSECB_MARKET_VALUE_TOT?17?">MICAP8!$F$117</definedName>
    <definedName name="XDO_?OTHERSSECB_MARKET_VALUE_TOT?18?" localSheetId="42">[1]SFTPIC!#REF!</definedName>
    <definedName name="XDO_?OTHERSSECB_MARKET_VALUE_TOT?18?">MICAP8!#REF!</definedName>
    <definedName name="XDO_?OTHERSSECB_MARKET_VALUE_TOT?19?">MICAP9!$F$117</definedName>
    <definedName name="XDO_?OTHERSSECB_MARKET_VALUE_TOT?2?" localSheetId="42">[1]CP5SR8!#REF!</definedName>
    <definedName name="XDO_?OTHERSSECB_MARKET_VALUE_TOT?2?">MICAP10!#REF!</definedName>
    <definedName name="XDO_?OTHERSSECB_MARKET_VALUE_TOT?20?" localSheetId="42">[1]SFTPIE!#REF!</definedName>
    <definedName name="XDO_?OTHERSSECB_MARKET_VALUE_TOT?20?">MICAP9!#REF!</definedName>
    <definedName name="XDO_?OTHERSSECB_MARKET_VALUE_TOT?21?">MIDCAP!$F$126</definedName>
    <definedName name="XDO_?OTHERSSECB_MARKET_VALUE_TOT?22?" localSheetId="42">[1]SFTPIJ!#REF!</definedName>
    <definedName name="XDO_?OTHERSSECB_MARKET_VALUE_TOT?22?">MIDCAP!#REF!</definedName>
    <definedName name="XDO_?OTHERSSECB_MARKET_VALUE_TOT?23?">MULTI1!$F$106</definedName>
    <definedName name="XDO_?OTHERSSECB_MARKET_VALUE_TOT?24?" localSheetId="42">[1]SFTPIK!#REF!</definedName>
    <definedName name="XDO_?OTHERSSECB_MARKET_VALUE_TOT?24?">MULTI1!$F$108:$F$108</definedName>
    <definedName name="XDO_?OTHERSSECB_MARKET_VALUE_TOT?25?">MULTI2!$F$107</definedName>
    <definedName name="XDO_?OTHERSSECB_MARKET_VALUE_TOT?26?" localSheetId="42">[1]SHYBF!#REF!</definedName>
    <definedName name="XDO_?OTHERSSECB_MARKET_VALUE_TOT?26?">MULTI2!#REF!</definedName>
    <definedName name="XDO_?OTHERSSECB_MARKET_VALUE_TOT?27?">MULTIP!$F$103</definedName>
    <definedName name="XDO_?OTHERSSECB_MARKET_VALUE_TOT?28?" localSheetId="42">[1]SHYBH!#REF!</definedName>
    <definedName name="XDO_?OTHERSSECB_MARKET_VALUE_TOT?28?">MULTIP!$F$105:$F$108</definedName>
    <definedName name="XDO_?OTHERSSECB_MARKET_VALUE_TOT?29?">SESCAP1!$F$125</definedName>
    <definedName name="XDO_?OTHERSSECB_MARKET_VALUE_TOT?3?">MICAP11!$F$124</definedName>
    <definedName name="XDO_?OTHERSSECB_MARKET_VALUE_TOT?30?" localSheetId="42">[1]SHYBK!#REF!</definedName>
    <definedName name="XDO_?OTHERSSECB_MARKET_VALUE_TOT?30?">SESCAP1!#REF!</definedName>
    <definedName name="XDO_?OTHERSSECB_MARKET_VALUE_TOT?31?">SESCAP2!$F$127</definedName>
    <definedName name="XDO_?OTHERSSECB_MARKET_VALUE_TOT?32?" localSheetId="42">[1]SHYBO!#REF!</definedName>
    <definedName name="XDO_?OTHERSSECB_MARKET_VALUE_TOT?32?">SESCAP2!#REF!</definedName>
    <definedName name="XDO_?OTHERSSECB_MARKET_VALUE_TOT?33?">SESCAP3!$F$128</definedName>
    <definedName name="XDO_?OTHERSSECB_MARKET_VALUE_TOT?34?" localSheetId="42">[1]SHYBP!#REF!</definedName>
    <definedName name="XDO_?OTHERSSECB_MARKET_VALUE_TOT?34?">SESCAP3!#REF!</definedName>
    <definedName name="XDO_?OTHERSSECB_MARKET_VALUE_TOT?35?">SESCAP4!$F$120</definedName>
    <definedName name="XDO_?OTHERSSECB_MARKET_VALUE_TOT?36?" localSheetId="42">[1]SHYBU!#REF!</definedName>
    <definedName name="XDO_?OTHERSSECB_MARKET_VALUE_TOT?36?">SESCAP4!#REF!</definedName>
    <definedName name="XDO_?OTHERSSECB_MARKET_VALUE_TOT?37?">SESCAP5!$F$118</definedName>
    <definedName name="XDO_?OTHERSSECB_MARKET_VALUE_TOT?38?" localSheetId="42">'[1]SLIQ+'!#REF!</definedName>
    <definedName name="XDO_?OTHERSSECB_MARKET_VALUE_TOT?38?">SESCAP5!#REF!</definedName>
    <definedName name="XDO_?OTHERSSECB_MARKET_VALUE_TOT?39?">SESCAP6!$F$110</definedName>
    <definedName name="XDO_?OTHERSSECB_MARKET_VALUE_TOT?4?" localSheetId="42">[1]DEBTST!#REF!</definedName>
    <definedName name="XDO_?OTHERSSECB_MARKET_VALUE_TOT?4?">MICAP11!#REF!</definedName>
    <definedName name="XDO_?OTHERSSECB_MARKET_VALUE_TOT?40?" localSheetId="42">[1]SMMF!#REF!</definedName>
    <definedName name="XDO_?OTHERSSECB_MARKET_VALUE_TOT?40?">SESCAP6!#REF!</definedName>
    <definedName name="XDO_?OTHERSSECB_MARKET_VALUE_TOT?41?">SESCAP7!$F$88</definedName>
    <definedName name="XDO_?OTHERSSECB_MARKET_VALUE_TOT?42?" localSheetId="42">[1]SMON!#REF!</definedName>
    <definedName name="XDO_?OTHERSSECB_MARKET_VALUE_TOT?42?">SESCAP7!#REF!</definedName>
    <definedName name="XDO_?OTHERSSECB_MARKET_VALUE_TOT?43?" localSheetId="42">SUNBAL!$F$141</definedName>
    <definedName name="XDO_?OTHERSSECB_MARKET_VALUE_TOT?43?">SFOCUS!$F$96</definedName>
    <definedName name="XDO_?OTHERSSECB_MARKET_VALUE_TOT?44?" localSheetId="42">SUNBAL!#REF!</definedName>
    <definedName name="XDO_?OTHERSSECB_MARKET_VALUE_TOT?44?">SFOCUS!#REF!</definedName>
    <definedName name="XDO_?OTHERSSECB_MARKET_VALUE_TOT?45?">SLTADV3!$F$118</definedName>
    <definedName name="XDO_?OTHERSSECB_MARKET_VALUE_TOT?46?" localSheetId="42">[1]SUNBDS!#REF!</definedName>
    <definedName name="XDO_?OTHERSSECB_MARKET_VALUE_TOT?46?">SLTADV3!#REF!</definedName>
    <definedName name="XDO_?OTHERSSECB_MARKET_VALUE_TOT?47?">SLTADV4!$F$108</definedName>
    <definedName name="XDO_?OTHERSSECB_MARKET_VALUE_TOT?48?" localSheetId="42">[1]SUNIP!#REF!</definedName>
    <definedName name="XDO_?OTHERSSECB_MARKET_VALUE_TOT?48?">SLTADV4!#REF!</definedName>
    <definedName name="XDO_?OTHERSSECB_MARKET_VALUE_TOT?49?">SLTAX1!$F$116</definedName>
    <definedName name="XDO_?OTHERSSECB_MARKET_VALUE_TOT?5?">MICAP12!$F$124</definedName>
    <definedName name="XDO_?OTHERSSECB_MARKET_VALUE_TOT?50?" localSheetId="42">[1]SUNMIA!#REF!</definedName>
    <definedName name="XDO_?OTHERSSECB_MARKET_VALUE_TOT?50?">SLTAX1!#REF!</definedName>
    <definedName name="XDO_?OTHERSSECB_MARKET_VALUE_TOT?51?">SLTAX2!$F$118</definedName>
    <definedName name="XDO_?OTHERSSECB_MARKET_VALUE_TOT?52?">SLTAX2!#REF!</definedName>
    <definedName name="XDO_?OTHERSSECB_MARKET_VALUE_TOT?53?">SLTAX3!$F$124</definedName>
    <definedName name="XDO_?OTHERSSECB_MARKET_VALUE_TOT?54?">SLTAX3!#REF!</definedName>
    <definedName name="XDO_?OTHERSSECB_MARKET_VALUE_TOT?55?">SLTAX4!$F$126</definedName>
    <definedName name="XDO_?OTHERSSECB_MARKET_VALUE_TOT?56?">SLTAX4!#REF!</definedName>
    <definedName name="XDO_?OTHERSSECB_MARKET_VALUE_TOT?57?">SLTAX5!$F$127</definedName>
    <definedName name="XDO_?OTHERSSECB_MARKET_VALUE_TOT?58?">SLTAX5!#REF!</definedName>
    <definedName name="XDO_?OTHERSSECB_MARKET_VALUE_TOT?59?">SLTAX6!$F$125</definedName>
    <definedName name="XDO_?OTHERSSECB_MARKET_VALUE_TOT?6?" localSheetId="42">[1]SFRLTP!#REF!</definedName>
    <definedName name="XDO_?OTHERSSECB_MARKET_VALUE_TOT?6?">MICAP12!#REF!</definedName>
    <definedName name="XDO_?OTHERSSECB_MARKET_VALUE_TOT?60?">SLTAX6!#REF!</definedName>
    <definedName name="XDO_?OTHERSSECB_MARKET_VALUE_TOT?61?">SMALL3!$F$112</definedName>
    <definedName name="XDO_?OTHERSSECB_MARKET_VALUE_TOT?62?">SMALL3!#REF!</definedName>
    <definedName name="XDO_?OTHERSSECB_MARKET_VALUE_TOT?63?">SMALL4!$F$113</definedName>
    <definedName name="XDO_?OTHERSSECB_MARKET_VALUE_TOT?64?">SMALL4!#REF!</definedName>
    <definedName name="XDO_?OTHERSSECB_MARKET_VALUE_TOT?65?">SMALL5!$F$112</definedName>
    <definedName name="XDO_?OTHERSSECB_MARKET_VALUE_TOT?66?">SMALL5!#REF!</definedName>
    <definedName name="XDO_?OTHERSSECB_MARKET_VALUE_TOT?67?">SMALL6!$F$111</definedName>
    <definedName name="XDO_?OTHERSSECB_MARKET_VALUE_TOT?68?">SMALL6!#REF!</definedName>
    <definedName name="XDO_?OTHERSSECB_MARKET_VALUE_TOT?69?">SMILE!$F$117</definedName>
    <definedName name="XDO_?OTHERSSECB_MARKET_VALUE_TOT?7?">MICAP14!$F$128</definedName>
    <definedName name="XDO_?OTHERSSECB_MARKET_VALUE_TOT?70?">SMILE!#REF!</definedName>
    <definedName name="XDO_?OTHERSSECB_MARKET_VALUE_TOT?71?">SRURAL!$F$127</definedName>
    <definedName name="XDO_?OTHERSSECB_MARKET_VALUE_TOT?72?">SRURAL!$F$109:$F$128</definedName>
    <definedName name="XDO_?OTHERSSECB_MARKET_VALUE_TOT?73?">SSFUND!$F$101</definedName>
    <definedName name="XDO_?OTHERSSECB_MARKET_VALUE_TOT?74?">SSFUND!#REF!</definedName>
    <definedName name="XDO_?OTHERSSECB_MARKET_VALUE_TOT?75?">'SSN100'!$F$166</definedName>
    <definedName name="XDO_?OTHERSSECB_MARKET_VALUE_TOT?76?">'SSN100'!#REF!</definedName>
    <definedName name="XDO_?OTHERSSECB_MARKET_VALUE_TOT?77?">STAX!$F$124</definedName>
    <definedName name="XDO_?OTHERSSECB_MARKET_VALUE_TOT?78?">STAX!#REF!</definedName>
    <definedName name="XDO_?OTHERSSECB_MARKET_VALUE_TOT?79?">#REF!</definedName>
    <definedName name="XDO_?OTHERSSECB_MARKET_VALUE_TOT?8?" localSheetId="42">[1]SFRSTP!#REF!</definedName>
    <definedName name="XDO_?OTHERSSECB_MARKET_VALUE_TOT?8?">MICAP14!#REF!</definedName>
    <definedName name="XDO_?OTHERSSECB_MARKET_VALUE_TOT?80?">#REF!</definedName>
    <definedName name="XDO_?OTHERSSECB_MARKET_VALUE_TOT?81?">#REF!</definedName>
    <definedName name="XDO_?OTHERSSECB_MARKET_VALUE_TOT?82?">#REF!</definedName>
    <definedName name="XDO_?OTHERSSECB_MARKET_VALUE_TOT?83?">STOP6!$F$99</definedName>
    <definedName name="XDO_?OTHERSSECB_MARKET_VALUE_TOT?84?">STOP6!#REF!</definedName>
    <definedName name="XDO_?OTHERSSECB_MARKET_VALUE_TOT?85?">STOP7!$F$99</definedName>
    <definedName name="XDO_?OTHERSSECB_MARKET_VALUE_TOT?86?">STOP7!#REF!</definedName>
    <definedName name="XDO_?OTHERSSECB_MARKET_VALUE_TOT?87?">SUNESF!$F$124</definedName>
    <definedName name="XDO_?OTHERSSECB_MARKET_VALUE_TOT?88?">SUNESF!$F$109:$F$126</definedName>
    <definedName name="XDO_?OTHERSSECB_MARKET_VALUE_TOT?89?">SUNFOP!$F$85</definedName>
    <definedName name="XDO_?OTHERSSECB_MARKET_VALUE_TOT?9?">MICAP15!$F$127</definedName>
    <definedName name="XDO_?OTHERSSECB_MARKET_VALUE_TOT?90?">SUNFOP!#REF!</definedName>
    <definedName name="XDO_?OTHERSSECB_MARKET_VALUE_TOT?91?">SUNVALF10!$F$111</definedName>
    <definedName name="XDO_?OTHERSSECB_MARKET_VALUE_TOT?92?">SUNVALF10!#REF!</definedName>
    <definedName name="XDO_?OTHERSSECB_MARKET_VALUE_TOT?93?">SUNVALF2!$F$119</definedName>
    <definedName name="XDO_?OTHERSSECB_MARKET_VALUE_TOT?94?">SUNVALF2!#REF!</definedName>
    <definedName name="XDO_?OTHERSSECB_MARKET_VALUE_TOT?95?">SUNVALF3!$F$120</definedName>
    <definedName name="XDO_?OTHERSSECB_MARKET_VALUE_TOT?96?">SUNVALF3!#REF!</definedName>
    <definedName name="XDO_?OTHERSSECB_MARKET_VALUE_TOT?97?">SUNVALF7!$F$99</definedName>
    <definedName name="XDO_?OTHERSSECB_MARKET_VALUE_TOT?98?">SUNVALF7!#REF!</definedName>
    <definedName name="XDO_?OTHERSSECB_MARKET_VALUE_TOT?99?">SUNVALF8!$F$105</definedName>
    <definedName name="XDO_?OTHERSSECB_NAME?">CAPEXG!$C$81</definedName>
    <definedName name="XDO_?OTHERSSECB_PER_NET_ASSETS?">CAPEXG!$G$81</definedName>
    <definedName name="XDO_?OTHERSSECB_PER_NET_ASSETS_TOT?" localSheetId="42">[1]CP5SR7!#REF!</definedName>
    <definedName name="XDO_?OTHERSSECB_PER_NET_ASSETS_TOT?">CAPEXG!#REF!</definedName>
    <definedName name="XDO_?OTHERSSECB_PER_NET_ASSETS_TOT?1?">MICAP10!$G$117</definedName>
    <definedName name="XDO_?OTHERSSECB_PER_NET_ASSETS_TOT?10?" localSheetId="42">[1]SFTPHC!#REF!</definedName>
    <definedName name="XDO_?OTHERSSECB_PER_NET_ASSETS_TOT?10?">MICAP15!#REF!</definedName>
    <definedName name="XDO_?OTHERSSECB_PER_NET_ASSETS_TOT?100?">SUNVALF8!#REF!</definedName>
    <definedName name="XDO_?OTHERSSECB_PER_NET_ASSETS_TOT?101?">SUNVALF9!$G$110</definedName>
    <definedName name="XDO_?OTHERSSECB_PER_NET_ASSETS_TOT?102?">SUNVALF9!#REF!</definedName>
    <definedName name="XDO_?OTHERSSECB_PER_NET_ASSETS_TOT?11?">MICAP16!$G$123</definedName>
    <definedName name="XDO_?OTHERSSECB_PER_NET_ASSETS_TOT?12?" localSheetId="42">[1]SFTPHI!#REF!</definedName>
    <definedName name="XDO_?OTHERSSECB_PER_NET_ASSETS_TOT?12?">MICAP16!#REF!</definedName>
    <definedName name="XDO_?OTHERSSECB_PER_NET_ASSETS_TOT?13?">MICAP17!$G$126</definedName>
    <definedName name="XDO_?OTHERSSECB_PER_NET_ASSETS_TOT?14?" localSheetId="42">[1]SFTPHM!#REF!</definedName>
    <definedName name="XDO_?OTHERSSECB_PER_NET_ASSETS_TOT?14?">MICAP17!#REF!</definedName>
    <definedName name="XDO_?OTHERSSECB_PER_NET_ASSETS_TOT?15?">MICAP4!$G$67</definedName>
    <definedName name="XDO_?OTHERSSECB_PER_NET_ASSETS_TOT?16?" localSheetId="42">[1]SFTPHS!#REF!</definedName>
    <definedName name="XDO_?OTHERSSECB_PER_NET_ASSETS_TOT?16?">MICAP4!#REF!</definedName>
    <definedName name="XDO_?OTHERSSECB_PER_NET_ASSETS_TOT?17?">MICAP8!$G$117</definedName>
    <definedName name="XDO_?OTHERSSECB_PER_NET_ASSETS_TOT?18?" localSheetId="42">[1]SFTPIC!#REF!</definedName>
    <definedName name="XDO_?OTHERSSECB_PER_NET_ASSETS_TOT?18?">MICAP8!#REF!</definedName>
    <definedName name="XDO_?OTHERSSECB_PER_NET_ASSETS_TOT?19?">MICAP9!$G$117</definedName>
    <definedName name="XDO_?OTHERSSECB_PER_NET_ASSETS_TOT?2?" localSheetId="42">[1]CP5SR8!#REF!</definedName>
    <definedName name="XDO_?OTHERSSECB_PER_NET_ASSETS_TOT?2?">MICAP10!#REF!</definedName>
    <definedName name="XDO_?OTHERSSECB_PER_NET_ASSETS_TOT?20?" localSheetId="42">[1]SFTPIE!#REF!</definedName>
    <definedName name="XDO_?OTHERSSECB_PER_NET_ASSETS_TOT?20?">MICAP9!#REF!</definedName>
    <definedName name="XDO_?OTHERSSECB_PER_NET_ASSETS_TOT?21?">MIDCAP!$G$126</definedName>
    <definedName name="XDO_?OTHERSSECB_PER_NET_ASSETS_TOT?22?" localSheetId="42">[1]SFTPIJ!#REF!</definedName>
    <definedName name="XDO_?OTHERSSECB_PER_NET_ASSETS_TOT?22?">MIDCAP!#REF!</definedName>
    <definedName name="XDO_?OTHERSSECB_PER_NET_ASSETS_TOT?23?">MULTI1!$G$106</definedName>
    <definedName name="XDO_?OTHERSSECB_PER_NET_ASSETS_TOT?24?" localSheetId="42">[1]SFTPIK!#REF!</definedName>
    <definedName name="XDO_?OTHERSSECB_PER_NET_ASSETS_TOT?24?">MULTI1!$G$108:$G$108</definedName>
    <definedName name="XDO_?OTHERSSECB_PER_NET_ASSETS_TOT?25?">MULTI2!$G$107</definedName>
    <definedName name="XDO_?OTHERSSECB_PER_NET_ASSETS_TOT?26?" localSheetId="42">[1]SHYBF!#REF!</definedName>
    <definedName name="XDO_?OTHERSSECB_PER_NET_ASSETS_TOT?26?">MULTI2!#REF!</definedName>
    <definedName name="XDO_?OTHERSSECB_PER_NET_ASSETS_TOT?27?">MULTIP!$G$103</definedName>
    <definedName name="XDO_?OTHERSSECB_PER_NET_ASSETS_TOT?28?" localSheetId="42">[1]SHYBH!#REF!</definedName>
    <definedName name="XDO_?OTHERSSECB_PER_NET_ASSETS_TOT?28?">MULTIP!$G$105:$G$108</definedName>
    <definedName name="XDO_?OTHERSSECB_PER_NET_ASSETS_TOT?29?">SESCAP1!$G$125</definedName>
    <definedName name="XDO_?OTHERSSECB_PER_NET_ASSETS_TOT?3?">MICAP11!$G$124</definedName>
    <definedName name="XDO_?OTHERSSECB_PER_NET_ASSETS_TOT?30?" localSheetId="42">[1]SHYBK!#REF!</definedName>
    <definedName name="XDO_?OTHERSSECB_PER_NET_ASSETS_TOT?30?">SESCAP1!#REF!</definedName>
    <definedName name="XDO_?OTHERSSECB_PER_NET_ASSETS_TOT?31?">SESCAP2!$G$127</definedName>
    <definedName name="XDO_?OTHERSSECB_PER_NET_ASSETS_TOT?32?" localSheetId="42">[1]SHYBO!#REF!</definedName>
    <definedName name="XDO_?OTHERSSECB_PER_NET_ASSETS_TOT?32?">SESCAP2!#REF!</definedName>
    <definedName name="XDO_?OTHERSSECB_PER_NET_ASSETS_TOT?33?">SESCAP3!$G$128</definedName>
    <definedName name="XDO_?OTHERSSECB_PER_NET_ASSETS_TOT?34?" localSheetId="42">[1]SHYBP!#REF!</definedName>
    <definedName name="XDO_?OTHERSSECB_PER_NET_ASSETS_TOT?34?">SESCAP3!#REF!</definedName>
    <definedName name="XDO_?OTHERSSECB_PER_NET_ASSETS_TOT?35?">SESCAP4!$G$120</definedName>
    <definedName name="XDO_?OTHERSSECB_PER_NET_ASSETS_TOT?36?" localSheetId="42">[1]SHYBU!#REF!</definedName>
    <definedName name="XDO_?OTHERSSECB_PER_NET_ASSETS_TOT?36?">SESCAP4!#REF!</definedName>
    <definedName name="XDO_?OTHERSSECB_PER_NET_ASSETS_TOT?37?">SESCAP5!$G$118</definedName>
    <definedName name="XDO_?OTHERSSECB_PER_NET_ASSETS_TOT?38?" localSheetId="42">'[1]SLIQ+'!#REF!</definedName>
    <definedName name="XDO_?OTHERSSECB_PER_NET_ASSETS_TOT?38?">SESCAP5!#REF!</definedName>
    <definedName name="XDO_?OTHERSSECB_PER_NET_ASSETS_TOT?39?">SESCAP6!$G$110</definedName>
    <definedName name="XDO_?OTHERSSECB_PER_NET_ASSETS_TOT?4?" localSheetId="42">[1]DEBTST!#REF!</definedName>
    <definedName name="XDO_?OTHERSSECB_PER_NET_ASSETS_TOT?4?">MICAP11!#REF!</definedName>
    <definedName name="XDO_?OTHERSSECB_PER_NET_ASSETS_TOT?40?" localSheetId="42">[1]SMMF!#REF!</definedName>
    <definedName name="XDO_?OTHERSSECB_PER_NET_ASSETS_TOT?40?">SESCAP6!#REF!</definedName>
    <definedName name="XDO_?OTHERSSECB_PER_NET_ASSETS_TOT?41?">SESCAP7!$G$88</definedName>
    <definedName name="XDO_?OTHERSSECB_PER_NET_ASSETS_TOT?42?" localSheetId="42">[1]SMON!#REF!</definedName>
    <definedName name="XDO_?OTHERSSECB_PER_NET_ASSETS_TOT?42?">SESCAP7!#REF!</definedName>
    <definedName name="XDO_?OTHERSSECB_PER_NET_ASSETS_TOT?43?" localSheetId="42">SUNBAL!$G$141</definedName>
    <definedName name="XDO_?OTHERSSECB_PER_NET_ASSETS_TOT?43?">SFOCUS!$G$96</definedName>
    <definedName name="XDO_?OTHERSSECB_PER_NET_ASSETS_TOT?44?" localSheetId="42">SUNBAL!#REF!</definedName>
    <definedName name="XDO_?OTHERSSECB_PER_NET_ASSETS_TOT?44?">SFOCUS!#REF!</definedName>
    <definedName name="XDO_?OTHERSSECB_PER_NET_ASSETS_TOT?45?">SLTADV3!$G$118</definedName>
    <definedName name="XDO_?OTHERSSECB_PER_NET_ASSETS_TOT?46?" localSheetId="42">[1]SUNBDS!#REF!</definedName>
    <definedName name="XDO_?OTHERSSECB_PER_NET_ASSETS_TOT?46?">SLTADV3!#REF!</definedName>
    <definedName name="XDO_?OTHERSSECB_PER_NET_ASSETS_TOT?47?">SLTADV4!$G$108</definedName>
    <definedName name="XDO_?OTHERSSECB_PER_NET_ASSETS_TOT?48?" localSheetId="42">[1]SUNIP!#REF!</definedName>
    <definedName name="XDO_?OTHERSSECB_PER_NET_ASSETS_TOT?48?">SLTADV4!#REF!</definedName>
    <definedName name="XDO_?OTHERSSECB_PER_NET_ASSETS_TOT?49?">SLTAX1!$G$116</definedName>
    <definedName name="XDO_?OTHERSSECB_PER_NET_ASSETS_TOT?5?">MICAP12!$G$124</definedName>
    <definedName name="XDO_?OTHERSSECB_PER_NET_ASSETS_TOT?50?" localSheetId="42">[1]SUNMIA!#REF!</definedName>
    <definedName name="XDO_?OTHERSSECB_PER_NET_ASSETS_TOT?50?">SLTAX1!#REF!</definedName>
    <definedName name="XDO_?OTHERSSECB_PER_NET_ASSETS_TOT?51?">SLTAX2!$G$118</definedName>
    <definedName name="XDO_?OTHERSSECB_PER_NET_ASSETS_TOT?52?">SLTAX2!#REF!</definedName>
    <definedName name="XDO_?OTHERSSECB_PER_NET_ASSETS_TOT?53?">SLTAX3!$G$124</definedName>
    <definedName name="XDO_?OTHERSSECB_PER_NET_ASSETS_TOT?54?">SLTAX3!#REF!</definedName>
    <definedName name="XDO_?OTHERSSECB_PER_NET_ASSETS_TOT?55?">SLTAX4!$G$126</definedName>
    <definedName name="XDO_?OTHERSSECB_PER_NET_ASSETS_TOT?56?">SLTAX4!#REF!</definedName>
    <definedName name="XDO_?OTHERSSECB_PER_NET_ASSETS_TOT?57?">SLTAX5!$G$127</definedName>
    <definedName name="XDO_?OTHERSSECB_PER_NET_ASSETS_TOT?58?">SLTAX5!#REF!</definedName>
    <definedName name="XDO_?OTHERSSECB_PER_NET_ASSETS_TOT?59?">SLTAX6!$G$125</definedName>
    <definedName name="XDO_?OTHERSSECB_PER_NET_ASSETS_TOT?6?" localSheetId="42">[1]SFRLTP!#REF!</definedName>
    <definedName name="XDO_?OTHERSSECB_PER_NET_ASSETS_TOT?6?">MICAP12!#REF!</definedName>
    <definedName name="XDO_?OTHERSSECB_PER_NET_ASSETS_TOT?60?">SLTAX6!#REF!</definedName>
    <definedName name="XDO_?OTHERSSECB_PER_NET_ASSETS_TOT?61?">SMALL3!$G$112</definedName>
    <definedName name="XDO_?OTHERSSECB_PER_NET_ASSETS_TOT?62?">SMALL3!#REF!</definedName>
    <definedName name="XDO_?OTHERSSECB_PER_NET_ASSETS_TOT?63?">SMALL4!$G$113</definedName>
    <definedName name="XDO_?OTHERSSECB_PER_NET_ASSETS_TOT?64?">SMALL4!#REF!</definedName>
    <definedName name="XDO_?OTHERSSECB_PER_NET_ASSETS_TOT?65?">SMALL5!$G$112</definedName>
    <definedName name="XDO_?OTHERSSECB_PER_NET_ASSETS_TOT?66?">SMALL5!#REF!</definedName>
    <definedName name="XDO_?OTHERSSECB_PER_NET_ASSETS_TOT?67?">SMALL6!$G$111</definedName>
    <definedName name="XDO_?OTHERSSECB_PER_NET_ASSETS_TOT?68?">SMALL6!#REF!</definedName>
    <definedName name="XDO_?OTHERSSECB_PER_NET_ASSETS_TOT?69?">SMILE!$G$117</definedName>
    <definedName name="XDO_?OTHERSSECB_PER_NET_ASSETS_TOT?7?">MICAP14!$G$128</definedName>
    <definedName name="XDO_?OTHERSSECB_PER_NET_ASSETS_TOT?70?">SMILE!#REF!</definedName>
    <definedName name="XDO_?OTHERSSECB_PER_NET_ASSETS_TOT?71?">SRURAL!$G$127</definedName>
    <definedName name="XDO_?OTHERSSECB_PER_NET_ASSETS_TOT?72?">SRURAL!$G$109:$G$128</definedName>
    <definedName name="XDO_?OTHERSSECB_PER_NET_ASSETS_TOT?73?">SSFUND!$G$101</definedName>
    <definedName name="XDO_?OTHERSSECB_PER_NET_ASSETS_TOT?74?">SSFUND!#REF!</definedName>
    <definedName name="XDO_?OTHERSSECB_PER_NET_ASSETS_TOT?75?">'SSN100'!$G$166</definedName>
    <definedName name="XDO_?OTHERSSECB_PER_NET_ASSETS_TOT?76?">'SSN100'!#REF!</definedName>
    <definedName name="XDO_?OTHERSSECB_PER_NET_ASSETS_TOT?77?">STAX!$G$124</definedName>
    <definedName name="XDO_?OTHERSSECB_PER_NET_ASSETS_TOT?78?">STAX!#REF!</definedName>
    <definedName name="XDO_?OTHERSSECB_PER_NET_ASSETS_TOT?79?">#REF!</definedName>
    <definedName name="XDO_?OTHERSSECB_PER_NET_ASSETS_TOT?8?" localSheetId="42">[1]SFRSTP!#REF!</definedName>
    <definedName name="XDO_?OTHERSSECB_PER_NET_ASSETS_TOT?8?">MICAP14!#REF!</definedName>
    <definedName name="XDO_?OTHERSSECB_PER_NET_ASSETS_TOT?80?">#REF!</definedName>
    <definedName name="XDO_?OTHERSSECB_PER_NET_ASSETS_TOT?81?">#REF!</definedName>
    <definedName name="XDO_?OTHERSSECB_PER_NET_ASSETS_TOT?82?">#REF!</definedName>
    <definedName name="XDO_?OTHERSSECB_PER_NET_ASSETS_TOT?83?">STOP6!$G$99</definedName>
    <definedName name="XDO_?OTHERSSECB_PER_NET_ASSETS_TOT?84?">STOP6!#REF!</definedName>
    <definedName name="XDO_?OTHERSSECB_PER_NET_ASSETS_TOT?85?">STOP7!$G$99</definedName>
    <definedName name="XDO_?OTHERSSECB_PER_NET_ASSETS_TOT?86?">STOP7!#REF!</definedName>
    <definedName name="XDO_?OTHERSSECB_PER_NET_ASSETS_TOT?87?">SUNESF!$G$124</definedName>
    <definedName name="XDO_?OTHERSSECB_PER_NET_ASSETS_TOT?88?">SUNESF!$G$109:$G$126</definedName>
    <definedName name="XDO_?OTHERSSECB_PER_NET_ASSETS_TOT?89?">SUNFOP!$G$85</definedName>
    <definedName name="XDO_?OTHERSSECB_PER_NET_ASSETS_TOT?9?">MICAP15!$G$127</definedName>
    <definedName name="XDO_?OTHERSSECB_PER_NET_ASSETS_TOT?90?">SUNFOP!#REF!</definedName>
    <definedName name="XDO_?OTHERSSECB_PER_NET_ASSETS_TOT?91?">SUNVALF10!$G$111</definedName>
    <definedName name="XDO_?OTHERSSECB_PER_NET_ASSETS_TOT?92?">SUNVALF10!#REF!</definedName>
    <definedName name="XDO_?OTHERSSECB_PER_NET_ASSETS_TOT?93?">SUNVALF2!$G$119</definedName>
    <definedName name="XDO_?OTHERSSECB_PER_NET_ASSETS_TOT?94?">SUNVALF2!#REF!</definedName>
    <definedName name="XDO_?OTHERSSECB_PER_NET_ASSETS_TOT?95?">SUNVALF3!$G$120</definedName>
    <definedName name="XDO_?OTHERSSECB_PER_NET_ASSETS_TOT?96?">SUNVALF3!#REF!</definedName>
    <definedName name="XDO_?OTHERSSECB_PER_NET_ASSETS_TOT?97?">SUNVALF7!$G$99</definedName>
    <definedName name="XDO_?OTHERSSECB_PER_NET_ASSETS_TOT?98?">SUNVALF7!#REF!</definedName>
    <definedName name="XDO_?OTHERSSECB_PER_NET_ASSETS_TOT?99?">SUNVALF8!$G$105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CAPEXG!$G$112</definedName>
    <definedName name="XDO_?PER_NET_ASSETS_GRAND_TOT?1?">MICAP10!$G$120</definedName>
    <definedName name="XDO_?PER_NET_ASSETS_GRAND_TOT?10?">MICAP9!$G$120</definedName>
    <definedName name="XDO_?PER_NET_ASSETS_GRAND_TOT?11?">MIDCAP!$G$129</definedName>
    <definedName name="XDO_?PER_NET_ASSETS_GRAND_TOT?12?">MULTI1!$G$109</definedName>
    <definedName name="XDO_?PER_NET_ASSETS_GRAND_TOT?13?">MULTI2!$G$110</definedName>
    <definedName name="XDO_?PER_NET_ASSETS_GRAND_TOT?14?">MULTIP!$G$106</definedName>
    <definedName name="XDO_?PER_NET_ASSETS_GRAND_TOT?15?">SESCAP1!$G$128</definedName>
    <definedName name="XDO_?PER_NET_ASSETS_GRAND_TOT?16?">SESCAP2!$G$130</definedName>
    <definedName name="XDO_?PER_NET_ASSETS_GRAND_TOT?17?">SESCAP3!$G$131</definedName>
    <definedName name="XDO_?PER_NET_ASSETS_GRAND_TOT?18?">SESCAP4!$G$123</definedName>
    <definedName name="XDO_?PER_NET_ASSETS_GRAND_TOT?19?">SESCAP5!$G$121</definedName>
    <definedName name="XDO_?PER_NET_ASSETS_GRAND_TOT?2?">MICAP11!$G$127</definedName>
    <definedName name="XDO_?PER_NET_ASSETS_GRAND_TOT?20?">SESCAP6!$G$113</definedName>
    <definedName name="XDO_?PER_NET_ASSETS_GRAND_TOT?21?">SESCAP7!$G$91</definedName>
    <definedName name="XDO_?PER_NET_ASSETS_GRAND_TOT?22?" localSheetId="42">SUNBAL!$G$144</definedName>
    <definedName name="XDO_?PER_NET_ASSETS_GRAND_TOT?22?">SFOCUS!$G$99</definedName>
    <definedName name="XDO_?PER_NET_ASSETS_GRAND_TOT?23?">SLTADV3!$G$121</definedName>
    <definedName name="XDO_?PER_NET_ASSETS_GRAND_TOT?24?">SLTADV4!$G$111</definedName>
    <definedName name="XDO_?PER_NET_ASSETS_GRAND_TOT?25?">SLTAX1!$G$119</definedName>
    <definedName name="XDO_?PER_NET_ASSETS_GRAND_TOT?26?">SLTAX2!$G$121</definedName>
    <definedName name="XDO_?PER_NET_ASSETS_GRAND_TOT?27?">SLTAX3!$G$127</definedName>
    <definedName name="XDO_?PER_NET_ASSETS_GRAND_TOT?28?">SLTAX4!$G$129</definedName>
    <definedName name="XDO_?PER_NET_ASSETS_GRAND_TOT?29?">SLTAX5!$G$130</definedName>
    <definedName name="XDO_?PER_NET_ASSETS_GRAND_TOT?3?">MICAP12!$G$127</definedName>
    <definedName name="XDO_?PER_NET_ASSETS_GRAND_TOT?30?">SLTAX6!$G$128</definedName>
    <definedName name="XDO_?PER_NET_ASSETS_GRAND_TOT?31?">SMALL3!$G$115</definedName>
    <definedName name="XDO_?PER_NET_ASSETS_GRAND_TOT?32?">SMALL4!$G$116</definedName>
    <definedName name="XDO_?PER_NET_ASSETS_GRAND_TOT?33?">SMALL5!$G$115</definedName>
    <definedName name="XDO_?PER_NET_ASSETS_GRAND_TOT?34?">SMALL6!$G$114</definedName>
    <definedName name="XDO_?PER_NET_ASSETS_GRAND_TOT?35?">SMILE!$G$120</definedName>
    <definedName name="XDO_?PER_NET_ASSETS_GRAND_TOT?36?">SRURAL!$G$130</definedName>
    <definedName name="XDO_?PER_NET_ASSETS_GRAND_TOT?37?">SSFUND!$G$104</definedName>
    <definedName name="XDO_?PER_NET_ASSETS_GRAND_TOT?38?">'SSN100'!$G$169</definedName>
    <definedName name="XDO_?PER_NET_ASSETS_GRAND_TOT?39?">STAX!$G$127</definedName>
    <definedName name="XDO_?PER_NET_ASSETS_GRAND_TOT?4?">MICAP14!$G$131</definedName>
    <definedName name="XDO_?PER_NET_ASSETS_GRAND_TOT?40?">#REF!</definedName>
    <definedName name="XDO_?PER_NET_ASSETS_GRAND_TOT?41?">#REF!</definedName>
    <definedName name="XDO_?PER_NET_ASSETS_GRAND_TOT?42?">#REF!</definedName>
    <definedName name="XDO_?PER_NET_ASSETS_GRAND_TOT?43?">#REF!</definedName>
    <definedName name="XDO_?PER_NET_ASSETS_GRAND_TOT?44?">STOP6!$G$102</definedName>
    <definedName name="XDO_?PER_NET_ASSETS_GRAND_TOT?45?">STOP7!$G$102</definedName>
    <definedName name="XDO_?PER_NET_ASSETS_GRAND_TOT?46?">SUNESF!$G$128</definedName>
    <definedName name="XDO_?PER_NET_ASSETS_GRAND_TOT?47?">SUNFOP!$G$88</definedName>
    <definedName name="XDO_?PER_NET_ASSETS_GRAND_TOT?48?">SUNVALF10!$G$114</definedName>
    <definedName name="XDO_?PER_NET_ASSETS_GRAND_TOT?49?">SUNVALF2!$G$122</definedName>
    <definedName name="XDO_?PER_NET_ASSETS_GRAND_TOT?5?">MICAP15!$G$130</definedName>
    <definedName name="XDO_?PER_NET_ASSETS_GRAND_TOT?50?">SUNVALF3!$G$123</definedName>
    <definedName name="XDO_?PER_NET_ASSETS_GRAND_TOT?51?">SUNVALF7!$G$102</definedName>
    <definedName name="XDO_?PER_NET_ASSETS_GRAND_TOT?52?">SUNVALF8!$G$108</definedName>
    <definedName name="XDO_?PER_NET_ASSETS_GRAND_TOT?53?">SUNVALF9!$G$113</definedName>
    <definedName name="XDO_?PER_NET_ASSETS_GRAND_TOT?6?">MICAP16!$G$126</definedName>
    <definedName name="XDO_?PER_NET_ASSETS_GRAND_TOT?7?">MICAP17!$G$129</definedName>
    <definedName name="XDO_?PER_NET_ASSETS_GRAND_TOT?8?">MICAP4!$G$70</definedName>
    <definedName name="XDO_?PER_NET_ASSETS_GRAND_TOT?9?">MICAP8!$G$120</definedName>
    <definedName name="XDO_?PORFOLIO_TURNOVER_RATIO?">CAPEXG!$D$105:$D$134</definedName>
    <definedName name="XDO_?PORFOLIO_TURNOVER_RATIO?1?">MICAP10!$D$105:$D$142</definedName>
    <definedName name="XDO_?PORFOLIO_TURNOVER_RATIO?10?">MICAP9!$D$105:$D$142</definedName>
    <definedName name="XDO_?PORFOLIO_TURNOVER_RATIO?11?">MIDCAP!$D$105:$D$155</definedName>
    <definedName name="XDO_?PORFOLIO_TURNOVER_RATIO?12?">MULTI1!$D$105:$D$131</definedName>
    <definedName name="XDO_?PORFOLIO_TURNOVER_RATIO?13?">MULTI2!$D$105:$D$132</definedName>
    <definedName name="XDO_?PORFOLIO_TURNOVER_RATIO?14?">MULTIP!$D$105:$D$128</definedName>
    <definedName name="XDO_?PORFOLIO_TURNOVER_RATIO?15?">SESCAP1!$D$105:$D$150</definedName>
    <definedName name="XDO_?PORFOLIO_TURNOVER_RATIO?16?">SESCAP2!$D$105:$D$152</definedName>
    <definedName name="XDO_?PORFOLIO_TURNOVER_RATIO?17?">SESCAP3!$D$105:$D$153</definedName>
    <definedName name="XDO_?PORFOLIO_TURNOVER_RATIO?18?">SESCAP4!$D$105:$D$145</definedName>
    <definedName name="XDO_?PORFOLIO_TURNOVER_RATIO?19?">SESCAP5!$D$105:$D$143</definedName>
    <definedName name="XDO_?PORFOLIO_TURNOVER_RATIO?2?">MICAP11!$D$105:$D$149</definedName>
    <definedName name="XDO_?PORFOLIO_TURNOVER_RATIO?20?">SESCAP6!$D$105:$D$135</definedName>
    <definedName name="XDO_?PORFOLIO_TURNOVER_RATIO?21?">SESCAP7!$D$105:$D$113</definedName>
    <definedName name="XDO_?PORFOLIO_TURNOVER_RATIO?22?">SFOCUS!$D$105:$D$125</definedName>
    <definedName name="XDO_?PORFOLIO_TURNOVER_RATIO?23?">SLTADV3!$D$105:$D$143</definedName>
    <definedName name="XDO_?PORFOLIO_TURNOVER_RATIO?24?">SLTADV4!$D$105:$D$133</definedName>
    <definedName name="XDO_?PORFOLIO_TURNOVER_RATIO?25?">SLTAX1!$D$105:$D$141</definedName>
    <definedName name="XDO_?PORFOLIO_TURNOVER_RATIO?26?">SLTAX2!$D$105:$D$143</definedName>
    <definedName name="XDO_?PORFOLIO_TURNOVER_RATIO?27?">SLTAX3!$D$105:$D$149</definedName>
    <definedName name="XDO_?PORFOLIO_TURNOVER_RATIO?28?">SLTAX4!$D$105:$D$151</definedName>
    <definedName name="XDO_?PORFOLIO_TURNOVER_RATIO?29?">SLTAX5!$D$105:$D$152</definedName>
    <definedName name="XDO_?PORFOLIO_TURNOVER_RATIO?3?">MICAP12!$D$105:$D$149</definedName>
    <definedName name="XDO_?PORFOLIO_TURNOVER_RATIO?30?">SLTAX6!$D$105:$D$150</definedName>
    <definedName name="XDO_?PORFOLIO_TURNOVER_RATIO?31?">SMALL3!$D$105:$D$137</definedName>
    <definedName name="XDO_?PORFOLIO_TURNOVER_RATIO?32?">SMALL4!$D$105:$D$138</definedName>
    <definedName name="XDO_?PORFOLIO_TURNOVER_RATIO?33?">SMALL5!$D$105:$D$137</definedName>
    <definedName name="XDO_?PORFOLIO_TURNOVER_RATIO?34?">SMALL6!$D$105:$D$136</definedName>
    <definedName name="XDO_?PORFOLIO_TURNOVER_RATIO?35?">SMILE!$D$105:$D$146</definedName>
    <definedName name="XDO_?PORFOLIO_TURNOVER_RATIO?36?">SRURAL!$D$105:$D$153</definedName>
    <definedName name="XDO_?PORFOLIO_TURNOVER_RATIO?37?">SSFUND!$D$105:$D$126</definedName>
    <definedName name="XDO_?PORFOLIO_TURNOVER_RATIO?38?">'SSN100'!$D$105:$D$191</definedName>
    <definedName name="XDO_?PORFOLIO_TURNOVER_RATIO?39?">STAX!$D$105:$D$149</definedName>
    <definedName name="XDO_?PORFOLIO_TURNOVER_RATIO?4?">MICAP14!$D$105:$D$153</definedName>
    <definedName name="XDO_?PORFOLIO_TURNOVER_RATIO?40?">#REF!</definedName>
    <definedName name="XDO_?PORFOLIO_TURNOVER_RATIO?41?">#REF!</definedName>
    <definedName name="XDO_?PORFOLIO_TURNOVER_RATIO?42?">STOP6!$D$105:$D$124</definedName>
    <definedName name="XDO_?PORFOLIO_TURNOVER_RATIO?43?">STOP7!$D$105:$D$124</definedName>
    <definedName name="XDO_?PORFOLIO_TURNOVER_RATIO?44?">SUNESF!$D$105:$D$152</definedName>
    <definedName name="XDO_?PORFOLIO_TURNOVER_RATIO?45?">SUNFOP!$D$105:$D$112</definedName>
    <definedName name="XDO_?PORFOLIO_TURNOVER_RATIO?46?">SUNVALF10!$D$105:$D$136</definedName>
    <definedName name="XDO_?PORFOLIO_TURNOVER_RATIO?47?">SUNVALF2!$D$105:$D$144</definedName>
    <definedName name="XDO_?PORFOLIO_TURNOVER_RATIO?48?">SUNVALF3!$D$105:$D$145</definedName>
    <definedName name="XDO_?PORFOLIO_TURNOVER_RATIO?49?">SUNVALF7!$D$105:$D$124</definedName>
    <definedName name="XDO_?PORFOLIO_TURNOVER_RATIO?5?">MICAP15!$D$105:$D$152</definedName>
    <definedName name="XDO_?PORFOLIO_TURNOVER_RATIO?50?">SUNVALF8!$D$105:$D$130</definedName>
    <definedName name="XDO_?PORFOLIO_TURNOVER_RATIO?51?">SUNVALF9!$D$105:$D$135</definedName>
    <definedName name="XDO_?PORFOLIO_TURNOVER_RATIO?6?">MICAP16!$D$105:$D$148</definedName>
    <definedName name="XDO_?PORFOLIO_TURNOVER_RATIO?7?">MICAP17!$D$105:$D$151</definedName>
    <definedName name="XDO_?PORFOLIO_TURNOVER_RATIO?8?">MICAP4!$D$92:$D$105</definedName>
    <definedName name="XDO_?PORFOLIO_TURNOVER_RATIO?9?">MICAP8!$D$105:$D$142</definedName>
    <definedName name="XDO_?PORFOLIO_TURNOVER_RATIO_TEXT?">CAPEXG!$B$105:$B$134</definedName>
    <definedName name="XDO_?PORFOLIO_TURNOVER_RATIO_TEXT?1?">MICAP10!$B$105:$B$142</definedName>
    <definedName name="XDO_?PORFOLIO_TURNOVER_RATIO_TEXT?10?">MICAP9!$B$105:$B$142</definedName>
    <definedName name="XDO_?PORFOLIO_TURNOVER_RATIO_TEXT?11?">MIDCAP!$B$105:$B$155</definedName>
    <definedName name="XDO_?PORFOLIO_TURNOVER_RATIO_TEXT?12?">MULTI1!$B$105:$B$131</definedName>
    <definedName name="XDO_?PORFOLIO_TURNOVER_RATIO_TEXT?13?">MULTI2!$B$105:$B$132</definedName>
    <definedName name="XDO_?PORFOLIO_TURNOVER_RATIO_TEXT?14?">MULTIP!$B$105:$B$128</definedName>
    <definedName name="XDO_?PORFOLIO_TURNOVER_RATIO_TEXT?15?">SESCAP1!$B$105:$B$150</definedName>
    <definedName name="XDO_?PORFOLIO_TURNOVER_RATIO_TEXT?16?">SESCAP2!$B$105:$B$152</definedName>
    <definedName name="XDO_?PORFOLIO_TURNOVER_RATIO_TEXT?17?">SESCAP3!$B$105:$B$153</definedName>
    <definedName name="XDO_?PORFOLIO_TURNOVER_RATIO_TEXT?18?">SESCAP4!$B$105:$B$145</definedName>
    <definedName name="XDO_?PORFOLIO_TURNOVER_RATIO_TEXT?19?">SESCAP5!$B$105:$B$143</definedName>
    <definedName name="XDO_?PORFOLIO_TURNOVER_RATIO_TEXT?2?">MICAP11!$B$105:$B$149</definedName>
    <definedName name="XDO_?PORFOLIO_TURNOVER_RATIO_TEXT?20?">SESCAP6!$B$105:$B$135</definedName>
    <definedName name="XDO_?PORFOLIO_TURNOVER_RATIO_TEXT?21?">SESCAP7!$B$105:$B$113</definedName>
    <definedName name="XDO_?PORFOLIO_TURNOVER_RATIO_TEXT?22?">SFOCUS!$B$105:$B$125</definedName>
    <definedName name="XDO_?PORFOLIO_TURNOVER_RATIO_TEXT?23?">SLTADV3!$B$105:$B$143</definedName>
    <definedName name="XDO_?PORFOLIO_TURNOVER_RATIO_TEXT?24?">SLTADV4!$B$105:$B$133</definedName>
    <definedName name="XDO_?PORFOLIO_TURNOVER_RATIO_TEXT?25?">SLTAX1!$B$105:$B$141</definedName>
    <definedName name="XDO_?PORFOLIO_TURNOVER_RATIO_TEXT?26?">SLTAX2!$B$105:$B$143</definedName>
    <definedName name="XDO_?PORFOLIO_TURNOVER_RATIO_TEXT?27?">SLTAX3!$B$105:$B$149</definedName>
    <definedName name="XDO_?PORFOLIO_TURNOVER_RATIO_TEXT?28?">SLTAX4!$B$105:$B$151</definedName>
    <definedName name="XDO_?PORFOLIO_TURNOVER_RATIO_TEXT?29?">SLTAX5!$B$105:$B$152</definedName>
    <definedName name="XDO_?PORFOLIO_TURNOVER_RATIO_TEXT?3?">MICAP12!$B$105:$B$149</definedName>
    <definedName name="XDO_?PORFOLIO_TURNOVER_RATIO_TEXT?30?">SLTAX6!$B$105:$B$150</definedName>
    <definedName name="XDO_?PORFOLIO_TURNOVER_RATIO_TEXT?31?">SMALL3!$B$105:$B$137</definedName>
    <definedName name="XDO_?PORFOLIO_TURNOVER_RATIO_TEXT?32?">SMALL4!$B$105:$B$138</definedName>
    <definedName name="XDO_?PORFOLIO_TURNOVER_RATIO_TEXT?33?">SMALL5!$B$105:$B$137</definedName>
    <definedName name="XDO_?PORFOLIO_TURNOVER_RATIO_TEXT?34?">SMALL6!$B$105:$B$136</definedName>
    <definedName name="XDO_?PORFOLIO_TURNOVER_RATIO_TEXT?35?">SMILE!$B$105:$B$146</definedName>
    <definedName name="XDO_?PORFOLIO_TURNOVER_RATIO_TEXT?36?">SRURAL!$B$105:$B$153</definedName>
    <definedName name="XDO_?PORFOLIO_TURNOVER_RATIO_TEXT?37?">SSFUND!$B$105:$B$126</definedName>
    <definedName name="XDO_?PORFOLIO_TURNOVER_RATIO_TEXT?38?">'SSN100'!$B$105:$B$191</definedName>
    <definedName name="XDO_?PORFOLIO_TURNOVER_RATIO_TEXT?39?">STAX!$B$105:$B$149</definedName>
    <definedName name="XDO_?PORFOLIO_TURNOVER_RATIO_TEXT?4?">MICAP14!$B$105:$B$153</definedName>
    <definedName name="XDO_?PORFOLIO_TURNOVER_RATIO_TEXT?40?">#REF!</definedName>
    <definedName name="XDO_?PORFOLIO_TURNOVER_RATIO_TEXT?41?">#REF!</definedName>
    <definedName name="XDO_?PORFOLIO_TURNOVER_RATIO_TEXT?42?">STOP6!$B$105:$B$124</definedName>
    <definedName name="XDO_?PORFOLIO_TURNOVER_RATIO_TEXT?43?">STOP7!$B$105:$B$124</definedName>
    <definedName name="XDO_?PORFOLIO_TURNOVER_RATIO_TEXT?44?">SUNESF!$B$105:$B$152</definedName>
    <definedName name="XDO_?PORFOLIO_TURNOVER_RATIO_TEXT?45?">SUNFOP!$B$105:$B$112</definedName>
    <definedName name="XDO_?PORFOLIO_TURNOVER_RATIO_TEXT?46?">SUNVALF10!$B$105:$B$136</definedName>
    <definedName name="XDO_?PORFOLIO_TURNOVER_RATIO_TEXT?47?">SUNVALF2!$B$105:$B$144</definedName>
    <definedName name="XDO_?PORFOLIO_TURNOVER_RATIO_TEXT?48?">SUNVALF3!$B$105:$B$145</definedName>
    <definedName name="XDO_?PORFOLIO_TURNOVER_RATIO_TEXT?49?">SUNVALF7!$B$105:$B$124</definedName>
    <definedName name="XDO_?PORFOLIO_TURNOVER_RATIO_TEXT?5?">MICAP15!$B$105:$B$152</definedName>
    <definedName name="XDO_?PORFOLIO_TURNOVER_RATIO_TEXT?50?">SUNVALF8!$B$105:$B$130</definedName>
    <definedName name="XDO_?PORFOLIO_TURNOVER_RATIO_TEXT?51?">SUNVALF9!$B$105:$B$135</definedName>
    <definedName name="XDO_?PORFOLIO_TURNOVER_RATIO_TEXT?6?">MICAP16!$B$105:$B$148</definedName>
    <definedName name="XDO_?PORFOLIO_TURNOVER_RATIO_TEXT?7?">MICAP17!$B$105:$B$151</definedName>
    <definedName name="XDO_?PORFOLIO_TURNOVER_RATIO_TEXT?8?">MICAP4!$B$92:$B$105</definedName>
    <definedName name="XDO_?PORFOLIO_TURNOVER_RATIO_TEXT?9?">MICAP8!$B$105:$B$142</definedName>
    <definedName name="XDO_?PRE_MNTH_LAST_DAY?">CAPEXG!$C$122</definedName>
    <definedName name="XDO_?PRE_MNTH_LAST_DAY?1?">MICAP10!$C$130</definedName>
    <definedName name="XDO_?PRE_MNTH_LAST_DAY?10?">MICAP9!$C$130</definedName>
    <definedName name="XDO_?PRE_MNTH_LAST_DAY?11?">MIDCAP!$C$139</definedName>
    <definedName name="XDO_?PRE_MNTH_LAST_DAY?12?">MULTI1!$C$119</definedName>
    <definedName name="XDO_?PRE_MNTH_LAST_DAY?13?">MULTI2!$C$120</definedName>
    <definedName name="XDO_?PRE_MNTH_LAST_DAY?14?">MULTIP!$C$116</definedName>
    <definedName name="XDO_?PRE_MNTH_LAST_DAY?15?">SESCAP1!$C$138</definedName>
    <definedName name="XDO_?PRE_MNTH_LAST_DAY?16?">SESCAP2!$C$140</definedName>
    <definedName name="XDO_?PRE_MNTH_LAST_DAY?17?">SESCAP3!$C$141</definedName>
    <definedName name="XDO_?PRE_MNTH_LAST_DAY?18?">SESCAP4!$C$133</definedName>
    <definedName name="XDO_?PRE_MNTH_LAST_DAY?19?">SESCAP5!$C$131</definedName>
    <definedName name="XDO_?PRE_MNTH_LAST_DAY?2?">MICAP11!$C$137</definedName>
    <definedName name="XDO_?PRE_MNTH_LAST_DAY?20?">SESCAP6!$C$123</definedName>
    <definedName name="XDO_?PRE_MNTH_LAST_DAY?21?">SESCAP7!$C$101</definedName>
    <definedName name="XDO_?PRE_MNTH_LAST_DAY?22?" localSheetId="42">SUNBAL!$C$154</definedName>
    <definedName name="XDO_?PRE_MNTH_LAST_DAY?22?">SFOCUS!$C$109</definedName>
    <definedName name="XDO_?PRE_MNTH_LAST_DAY?23?">SLTADV3!$C$131</definedName>
    <definedName name="XDO_?PRE_MNTH_LAST_DAY?24?">SLTADV4!$C$121</definedName>
    <definedName name="XDO_?PRE_MNTH_LAST_DAY?25?">SLTAX1!$C$129</definedName>
    <definedName name="XDO_?PRE_MNTH_LAST_DAY?26?">SLTAX2!$C$131</definedName>
    <definedName name="XDO_?PRE_MNTH_LAST_DAY?27?">SLTAX3!$C$137</definedName>
    <definedName name="XDO_?PRE_MNTH_LAST_DAY?28?">SLTAX4!$C$139</definedName>
    <definedName name="XDO_?PRE_MNTH_LAST_DAY?29?">SLTAX5!$C$140</definedName>
    <definedName name="XDO_?PRE_MNTH_LAST_DAY?3?">MICAP12!$C$137</definedName>
    <definedName name="XDO_?PRE_MNTH_LAST_DAY?30?">SLTAX6!$C$138</definedName>
    <definedName name="XDO_?PRE_MNTH_LAST_DAY?31?">SMALL3!$C$125</definedName>
    <definedName name="XDO_?PRE_MNTH_LAST_DAY?32?">SMALL4!$C$126</definedName>
    <definedName name="XDO_?PRE_MNTH_LAST_DAY?33?">SMALL5!$C$125</definedName>
    <definedName name="XDO_?PRE_MNTH_LAST_DAY?34?">SMALL6!$C$124</definedName>
    <definedName name="XDO_?PRE_MNTH_LAST_DAY?35?">SMILE!$C$130</definedName>
    <definedName name="XDO_?PRE_MNTH_LAST_DAY?36?">SRURAL!$C$140</definedName>
    <definedName name="XDO_?PRE_MNTH_LAST_DAY?37?">SSFUND!$C$114</definedName>
    <definedName name="XDO_?PRE_MNTH_LAST_DAY?38?">'SSN100'!$C$179</definedName>
    <definedName name="XDO_?PRE_MNTH_LAST_DAY?39?">STAX!$C$137</definedName>
    <definedName name="XDO_?PRE_MNTH_LAST_DAY?4?">MICAP14!$C$141</definedName>
    <definedName name="XDO_?PRE_MNTH_LAST_DAY?40?">#REF!</definedName>
    <definedName name="XDO_?PRE_MNTH_LAST_DAY?41?">#REF!</definedName>
    <definedName name="XDO_?PRE_MNTH_LAST_DAY?42?">STOP6!$C$112</definedName>
    <definedName name="XDO_?PRE_MNTH_LAST_DAY?43?">STOP7!$C$112</definedName>
    <definedName name="XDO_?PRE_MNTH_LAST_DAY?44?">SUNESF!$C$138</definedName>
    <definedName name="XDO_?PRE_MNTH_LAST_DAY?45?">SUNFOP!$C$98</definedName>
    <definedName name="XDO_?PRE_MNTH_LAST_DAY?46?">SUNVALF10!$C$124</definedName>
    <definedName name="XDO_?PRE_MNTH_LAST_DAY?47?">SUNVALF2!$C$132</definedName>
    <definedName name="XDO_?PRE_MNTH_LAST_DAY?48?">SUNVALF3!$C$133</definedName>
    <definedName name="XDO_?PRE_MNTH_LAST_DAY?49?">SUNVALF7!$C$112</definedName>
    <definedName name="XDO_?PRE_MNTH_LAST_DAY?5?">MICAP15!$C$140</definedName>
    <definedName name="XDO_?PRE_MNTH_LAST_DAY?50?">SUNVALF8!$C$118</definedName>
    <definedName name="XDO_?PRE_MNTH_LAST_DAY?51?">SUNVALF9!$C$123</definedName>
    <definedName name="XDO_?PRE_MNTH_LAST_DAY?6?">MICAP16!$C$136</definedName>
    <definedName name="XDO_?PRE_MNTH_LAST_DAY?7?">MICAP17!$C$139</definedName>
    <definedName name="XDO_?PRE_MNTH_LAST_DAY?8?">MICAP4!$C$80</definedName>
    <definedName name="XDO_?PRE_MNTH_LAST_DAY?9?">MICAP8!$C$130</definedName>
    <definedName name="XDO_?PRE_MNTH_NAV?">CAPEXG!$C$97:$C$126</definedName>
    <definedName name="XDO_?PRE_MNTH_NAV?1?">MICAP10!$C$97:$C$134</definedName>
    <definedName name="XDO_?PRE_MNTH_NAV?10?">MICAP9!$C$97:$C$134</definedName>
    <definedName name="XDO_?PRE_MNTH_NAV?11?">MIDCAP!$C$97:$C$145</definedName>
    <definedName name="XDO_?PRE_MNTH_NAV?12?">MULTI1!$C$97:$C$123</definedName>
    <definedName name="XDO_?PRE_MNTH_NAV?13?">MULTI2!$C$97:$C$124</definedName>
    <definedName name="XDO_?PRE_MNTH_NAV?14?">MULTIP!$C$97:$C$120</definedName>
    <definedName name="XDO_?PRE_MNTH_NAV?15?">SESCAP1!$C$97:$C$142</definedName>
    <definedName name="XDO_?PRE_MNTH_NAV?16?">SESCAP2!$C$97:$C$144</definedName>
    <definedName name="XDO_?PRE_MNTH_NAV?17?">SESCAP3!$C$97:$C$145</definedName>
    <definedName name="XDO_?PRE_MNTH_NAV?18?">SESCAP4!$C$97:$C$137</definedName>
    <definedName name="XDO_?PRE_MNTH_NAV?19?">SESCAP5!$C$97:$C$135</definedName>
    <definedName name="XDO_?PRE_MNTH_NAV?2?">MICAP11!$C$97:$C$141</definedName>
    <definedName name="XDO_?PRE_MNTH_NAV?20?">SESCAP6!$C$97:$C$127</definedName>
    <definedName name="XDO_?PRE_MNTH_NAV?21?">SESCAP7!$C$97:$C$105</definedName>
    <definedName name="XDO_?PRE_MNTH_NAV?22?" localSheetId="42">SUNBAL!$C$97:$C$158</definedName>
    <definedName name="XDO_?PRE_MNTH_NAV?22?">SFOCUS!$C$97:$C$115</definedName>
    <definedName name="XDO_?PRE_MNTH_NAV?23?">SLTADV3!$C$97:$C$135</definedName>
    <definedName name="XDO_?PRE_MNTH_NAV?24?">SLTADV4!$C$97:$C$125</definedName>
    <definedName name="XDO_?PRE_MNTH_NAV?25?">SLTAX1!$C$97:$C$133</definedName>
    <definedName name="XDO_?PRE_MNTH_NAV?26?">SLTAX2!$C$97:$C$135</definedName>
    <definedName name="XDO_?PRE_MNTH_NAV?27?">SLTAX3!$C$97:$C$141</definedName>
    <definedName name="XDO_?PRE_MNTH_NAV?28?">SLTAX4!$C$97:$C$143</definedName>
    <definedName name="XDO_?PRE_MNTH_NAV?29?">SLTAX5!$C$97:$C$144</definedName>
    <definedName name="XDO_?PRE_MNTH_NAV?3?">MICAP12!$C$97:$C$141</definedName>
    <definedName name="XDO_?PRE_MNTH_NAV?30?">SLTAX6!$C$97:$C$142</definedName>
    <definedName name="XDO_?PRE_MNTH_NAV?31?">SMALL3!$C$97:$C$129</definedName>
    <definedName name="XDO_?PRE_MNTH_NAV?32?">SMALL4!$C$97:$C$130</definedName>
    <definedName name="XDO_?PRE_MNTH_NAV?33?">SMALL5!$C$97:$C$129</definedName>
    <definedName name="XDO_?PRE_MNTH_NAV?34?">SMALL6!$C$97:$C$128</definedName>
    <definedName name="XDO_?PRE_MNTH_NAV?35?">SMILE!$C$97:$C$136</definedName>
    <definedName name="XDO_?PRE_MNTH_NAV?36?">SRURAL!$C$97:$C$144</definedName>
    <definedName name="XDO_?PRE_MNTH_NAV?37?">SSFUND!$C$97:$C$118</definedName>
    <definedName name="XDO_?PRE_MNTH_NAV?38?">'SSN100'!$C$97:$C$183</definedName>
    <definedName name="XDO_?PRE_MNTH_NAV?39?">STAX!$C$97:$C$141</definedName>
    <definedName name="XDO_?PRE_MNTH_NAV?4?">MICAP14!$C$97:$C$145</definedName>
    <definedName name="XDO_?PRE_MNTH_NAV?40?">STOP6!$C$97:$C$116</definedName>
    <definedName name="XDO_?PRE_MNTH_NAV?41?">STOP7!$C$97:$C$116</definedName>
    <definedName name="XDO_?PRE_MNTH_NAV?42?">SUNESF!$C$97:$C$142</definedName>
    <definedName name="XDO_?PRE_MNTH_NAV?43?">SUNFOP!$C$97:$C$104</definedName>
    <definedName name="XDO_?PRE_MNTH_NAV?44?">SUNVALF10!$C$97:$C$128</definedName>
    <definedName name="XDO_?PRE_MNTH_NAV?45?">SUNVALF2!$C$97:$C$136</definedName>
    <definedName name="XDO_?PRE_MNTH_NAV?46?">SUNVALF3!$C$97:$C$137</definedName>
    <definedName name="XDO_?PRE_MNTH_NAV?47?">SUNVALF7!$C$97:$C$116</definedName>
    <definedName name="XDO_?PRE_MNTH_NAV?48?">SUNVALF8!$C$97:$C$122</definedName>
    <definedName name="XDO_?PRE_MNTH_NAV?49?">SUNVALF9!$C$97:$C$127</definedName>
    <definedName name="XDO_?PRE_MNTH_NAV?5?">MICAP15!$C$97:$C$144</definedName>
    <definedName name="XDO_?PRE_MNTH_NAV?6?">MICAP16!$C$97:$C$140</definedName>
    <definedName name="XDO_?PRE_MNTH_NAV?7?">MICAP17!$C$97:$C$143</definedName>
    <definedName name="XDO_?PRE_MNTH_NAV?8?">MICAP4!$C$84:$C$97</definedName>
    <definedName name="XDO_?PRE_MNTH_NAV?9?">MICAP8!$C$97:$C$134</definedName>
    <definedName name="XDO_?RATING_INDUSTRY?">CAPEXG!$D$7:$D$48</definedName>
    <definedName name="XDO_?RATING_INDUSTRY?1?">MICAP10!$D$7:$D$57</definedName>
    <definedName name="XDO_?RATING_INDUSTRY?10?">MICAP9!$D$7:$D$57</definedName>
    <definedName name="XDO_?RATING_INDUSTRY?11?">MIDCAP!$D$7:$D$66</definedName>
    <definedName name="XDO_?RATING_INDUSTRY?12?">MULTI1!$D$7:$D$46</definedName>
    <definedName name="XDO_?RATING_INDUSTRY?13?">MULTI2!$D$7:$D$47</definedName>
    <definedName name="XDO_?RATING_INDUSTRY?14?">MULTIP!$D$7:$D$43</definedName>
    <definedName name="XDO_?RATING_INDUSTRY?15?">SESCAP1!$D$7:$D$65</definedName>
    <definedName name="XDO_?RATING_INDUSTRY?16?">SESCAP2!$D$7:$D$67</definedName>
    <definedName name="XDO_?RATING_INDUSTRY?17?">SESCAP3!$D$7:$D$68</definedName>
    <definedName name="XDO_?RATING_INDUSTRY?18?">SESCAP4!$D$7:$D$60</definedName>
    <definedName name="XDO_?RATING_INDUSTRY?19?">SESCAP5!$D$7:$D$58</definedName>
    <definedName name="XDO_?RATING_INDUSTRY?2?">MICAP11!$D$7:$D$64</definedName>
    <definedName name="XDO_?RATING_INDUSTRY?20?">SESCAP6!$D$7:$D$50</definedName>
    <definedName name="XDO_?RATING_INDUSTRY?21?">SESCAP7!$D$7:$D$28</definedName>
    <definedName name="XDO_?RATING_INDUSTRY?22?">SFOCUS!$D$7:$D$36</definedName>
    <definedName name="XDO_?RATING_INDUSTRY?23?">SLTADV3!$D$7:$D$58</definedName>
    <definedName name="XDO_?RATING_INDUSTRY?24?">SLTADV4!$D$7:$D$48</definedName>
    <definedName name="XDO_?RATING_INDUSTRY?25?">SLTAX1!$D$7:$D$56</definedName>
    <definedName name="XDO_?RATING_INDUSTRY?26?">SLTAX2!$D$7:$D$58</definedName>
    <definedName name="XDO_?RATING_INDUSTRY?27?">SLTAX3!$D$7:$D$64</definedName>
    <definedName name="XDO_?RATING_INDUSTRY?28?">SLTAX4!$D$7:$D$66</definedName>
    <definedName name="XDO_?RATING_INDUSTRY?29?">SLTAX5!$D$7:$D$67</definedName>
    <definedName name="XDO_?RATING_INDUSTRY?3?">MICAP12!$D$7:$D$64</definedName>
    <definedName name="XDO_?RATING_INDUSTRY?30?">SLTAX6!$D$7:$D$65</definedName>
    <definedName name="XDO_?RATING_INDUSTRY?31?">SMALL3!$D$7:$D$52</definedName>
    <definedName name="XDO_?RATING_INDUSTRY?32?">SMALL4!$D$7:$D$53</definedName>
    <definedName name="XDO_?RATING_INDUSTRY?33?">SMALL5!$D$7:$D$52</definedName>
    <definedName name="XDO_?RATING_INDUSTRY?34?">SMALL6!$D$7:$D$51</definedName>
    <definedName name="XDO_?RATING_INDUSTRY?35?">SMILE!$D$7:$D$56</definedName>
    <definedName name="XDO_?RATING_INDUSTRY?36?">SRURAL!$D$7:$D$67</definedName>
    <definedName name="XDO_?RATING_INDUSTRY?37?">SSFUND!$D$7:$D$41</definedName>
    <definedName name="XDO_?RATING_INDUSTRY?38?">'SSN100'!$D$7:$D$106</definedName>
    <definedName name="XDO_?RATING_INDUSTRY?39?">STAX!$D$7:$D$64</definedName>
    <definedName name="XDO_?RATING_INDUSTRY?4?">MICAP14!$D$7:$D$68</definedName>
    <definedName name="XDO_?RATING_INDUSTRY?40?">STOP6!$D$7:$D$39</definedName>
    <definedName name="XDO_?RATING_INDUSTRY?41?">STOP7!$D$7:$D$39</definedName>
    <definedName name="XDO_?RATING_INDUSTRY?42?">SUNESF!$D$7:$D$41</definedName>
    <definedName name="XDO_?RATING_INDUSTRY?43?">SUNFOP!$D$7:$D$25</definedName>
    <definedName name="XDO_?RATING_INDUSTRY?44?">SUNVALF10!$D$7:$D$49</definedName>
    <definedName name="XDO_?RATING_INDUSTRY?45?">SUNVALF2!$D$7:$D$59</definedName>
    <definedName name="XDO_?RATING_INDUSTRY?46?">SUNVALF3!$D$7:$D$60</definedName>
    <definedName name="XDO_?RATING_INDUSTRY?47?">SUNVALF7!$D$7:$D$39</definedName>
    <definedName name="XDO_?RATING_INDUSTRY?48?">SUNVALF8!$D$7:$D$45</definedName>
    <definedName name="XDO_?RATING_INDUSTRY?49?">SUNVALF9!$D$7:$D$48</definedName>
    <definedName name="XDO_?RATING_INDUSTRY?5?" localSheetId="42">SUNBAL!$D$7:$D$49</definedName>
    <definedName name="XDO_?RATING_INDUSTRY?5?">MICAP15!$D$7:$D$67</definedName>
    <definedName name="XDO_?RATING_INDUSTRY?6?">MICAP16!$D$7:$D$63</definedName>
    <definedName name="XDO_?RATING_INDUSTRY?7?">MICAP17!$D$7:$D$66</definedName>
    <definedName name="XDO_?RATING_INDUSTRY?8?">MICAP4!$D$7</definedName>
    <definedName name="XDO_?RATING_INDUSTRY?9?">MICAP8!$D$7:$D$57</definedName>
    <definedName name="XDO_?REPO_BONUS_TEXT?22?">SUNBAL!$B$107:$B$170</definedName>
    <definedName name="XDO_?REPO_BONUS_VAL?22?">SUNBAL!$D$107:$D$170</definedName>
    <definedName name="XDO_?REPO_TEXT?">CAPEXG!$B$106:$B$135</definedName>
    <definedName name="XDO_?REPO_TEXT?1?">MICAP10!$B$106:$B$143</definedName>
    <definedName name="XDO_?REPO_TEXT?10?">MICAP9!$B$106:$B$143</definedName>
    <definedName name="XDO_?REPO_TEXT?11?">MIDCAP!$B$106:$B$156</definedName>
    <definedName name="XDO_?REPO_TEXT?12?">MULTI1!$B$106:$B$132</definedName>
    <definedName name="XDO_?REPO_TEXT?13?">MULTI2!$B$106:$B$133</definedName>
    <definedName name="XDO_?REPO_TEXT?14?">MULTIP!$B$105:$B$129</definedName>
    <definedName name="XDO_?REPO_TEXT?15?">SESCAP1!$B$106:$B$151</definedName>
    <definedName name="XDO_?REPO_TEXT?16?">SESCAP2!$B$106:$B$153</definedName>
    <definedName name="XDO_?REPO_TEXT?17?">SESCAP3!$B$106:$B$154</definedName>
    <definedName name="XDO_?REPO_TEXT?18?">SESCAP4!$B$106:$B$146</definedName>
    <definedName name="XDO_?REPO_TEXT?19?">SESCAP5!$B$106:$B$144</definedName>
    <definedName name="XDO_?REPO_TEXT?2?">MICAP11!$B$106:$B$150</definedName>
    <definedName name="XDO_?REPO_TEXT?20?">SESCAP6!$B$106:$B$136</definedName>
    <definedName name="XDO_?REPO_TEXT?21?">SESCAP7!$B$106:$B$114</definedName>
    <definedName name="XDO_?REPO_TEXT?22?">SFOCUS!$B$106:$B$126</definedName>
    <definedName name="XDO_?REPO_TEXT?23?">SLTADV3!$B$106:$B$144</definedName>
    <definedName name="XDO_?REPO_TEXT?24?">SLTADV4!$B$106:$B$134</definedName>
    <definedName name="XDO_?REPO_TEXT?25?">SLTAX1!$B$106:$B$142</definedName>
    <definedName name="XDO_?REPO_TEXT?26?">SLTAX2!$B$106:$B$144</definedName>
    <definedName name="XDO_?REPO_TEXT?27?">SLTAX3!$B$106:$B$150</definedName>
    <definedName name="XDO_?REPO_TEXT?28?">SLTAX4!$B$106:$B$152</definedName>
    <definedName name="XDO_?REPO_TEXT?29?">SLTAX5!$B$106:$B$153</definedName>
    <definedName name="XDO_?REPO_TEXT?3?">MICAP12!$B$106:$B$150</definedName>
    <definedName name="XDO_?REPO_TEXT?30?">SLTAX6!$B$106:$B$151</definedName>
    <definedName name="XDO_?REPO_TEXT?31?">SMALL3!$B$106:$B$138</definedName>
    <definedName name="XDO_?REPO_TEXT?32?">SMALL4!$B$106:$B$139</definedName>
    <definedName name="XDO_?REPO_TEXT?33?">SMALL5!$B$106:$B$138</definedName>
    <definedName name="XDO_?REPO_TEXT?34?">SMALL6!$B$106:$B$137</definedName>
    <definedName name="XDO_?REPO_TEXT?35?">SMILE!$B$106:$B$147</definedName>
    <definedName name="XDO_?REPO_TEXT?36?">SRURAL!$B$106:$B$154</definedName>
    <definedName name="XDO_?REPO_TEXT?37?">SSFUND!$B$106:$B$127</definedName>
    <definedName name="XDO_?REPO_TEXT?38?">'SSN100'!$B$106:$B$192</definedName>
    <definedName name="XDO_?REPO_TEXT?39?">STAX!$B$106:$B$150</definedName>
    <definedName name="XDO_?REPO_TEXT?4?">MICAP14!$B$106:$B$154</definedName>
    <definedName name="XDO_?REPO_TEXT?40?">#REF!</definedName>
    <definedName name="XDO_?REPO_TEXT?41?">#REF!</definedName>
    <definedName name="XDO_?REPO_TEXT?42?">STOP6!$B$106:$B$125</definedName>
    <definedName name="XDO_?REPO_TEXT?43?">STOP7!$B$106:$B$125</definedName>
    <definedName name="XDO_?REPO_TEXT?44?">SUNESF!$B$106:$B$153</definedName>
    <definedName name="XDO_?REPO_TEXT?45?">SUNFOP!$B$106:$B$113</definedName>
    <definedName name="XDO_?REPO_TEXT?46?">SUNVALF10!$B$106:$B$137</definedName>
    <definedName name="XDO_?REPO_TEXT?47?">SUNVALF2!$B$106:$B$145</definedName>
    <definedName name="XDO_?REPO_TEXT?48?">SUNVALF3!$B$106:$B$146</definedName>
    <definedName name="XDO_?REPO_TEXT?49?">SUNVALF7!$B$106:$B$125</definedName>
    <definedName name="XDO_?REPO_TEXT?5?">MICAP15!$B$106:$B$153</definedName>
    <definedName name="XDO_?REPO_TEXT?50?">SUNVALF8!$B$106:$B$131</definedName>
    <definedName name="XDO_?REPO_TEXT?51?">SUNVALF9!$B$106:$B$136</definedName>
    <definedName name="XDO_?REPO_TEXT?6?">MICAP16!$B$106:$B$149</definedName>
    <definedName name="XDO_?REPO_TEXT?7?">MICAP17!$B$106:$B$152</definedName>
    <definedName name="XDO_?REPO_TEXT?8?">MICAP4!$B$93:$B$106</definedName>
    <definedName name="XDO_?REPO_TEXT?9?">MICAP8!$B$106:$B$143</definedName>
    <definedName name="XDO_?REPO_VAL?">CAPEXG!$D$106:$D$135</definedName>
    <definedName name="XDO_?REPO_VAL?1?">MICAP10!$D$106:$D$143</definedName>
    <definedName name="XDO_?REPO_VAL?10?">MICAP9!$D$106:$D$143</definedName>
    <definedName name="XDO_?REPO_VAL?11?">MIDCAP!$D$106:$D$156</definedName>
    <definedName name="XDO_?REPO_VAL?12?">MULTI1!$D$106:$D$132</definedName>
    <definedName name="XDO_?REPO_VAL?13?">MULTI2!$D$106:$D$133</definedName>
    <definedName name="XDO_?REPO_VAL?14?">MULTIP!$D$105:$D$129</definedName>
    <definedName name="XDO_?REPO_VAL?15?">SESCAP1!$D$106:$D$151</definedName>
    <definedName name="XDO_?REPO_VAL?16?">SESCAP2!$D$106:$D$153</definedName>
    <definedName name="XDO_?REPO_VAL?17?">SESCAP3!$D$106:$D$154</definedName>
    <definedName name="XDO_?REPO_VAL?18?">SESCAP4!$D$106:$D$146</definedName>
    <definedName name="XDO_?REPO_VAL?19?">SESCAP5!$D$106:$D$144</definedName>
    <definedName name="XDO_?REPO_VAL?2?">MICAP11!$D$106:$D$150</definedName>
    <definedName name="XDO_?REPO_VAL?20?">SESCAP6!$D$106:$D$136</definedName>
    <definedName name="XDO_?REPO_VAL?21?">SESCAP7!$D$106:$D$114</definedName>
    <definedName name="XDO_?REPO_VAL?22?">SFOCUS!$D$106:$D$126</definedName>
    <definedName name="XDO_?REPO_VAL?23?">SLTADV3!$D$106:$D$144</definedName>
    <definedName name="XDO_?REPO_VAL?24?">SLTADV4!$D$106:$D$134</definedName>
    <definedName name="XDO_?REPO_VAL?25?">SLTAX1!$D$106:$D$142</definedName>
    <definedName name="XDO_?REPO_VAL?26?">SLTAX2!$D$106:$D$144</definedName>
    <definedName name="XDO_?REPO_VAL?27?">SLTAX3!$D$106:$D$150</definedName>
    <definedName name="XDO_?REPO_VAL?28?">SLTAX4!$D$106:$D$152</definedName>
    <definedName name="XDO_?REPO_VAL?29?">SLTAX5!$D$106:$D$153</definedName>
    <definedName name="XDO_?REPO_VAL?3?">MICAP12!$D$106:$D$150</definedName>
    <definedName name="XDO_?REPO_VAL?30?">SLTAX6!$D$106:$D$151</definedName>
    <definedName name="XDO_?REPO_VAL?31?">SMALL3!$D$106:$D$138</definedName>
    <definedName name="XDO_?REPO_VAL?32?">SMALL4!$D$106:$D$139</definedName>
    <definedName name="XDO_?REPO_VAL?33?">SMALL5!$D$106:$D$138</definedName>
    <definedName name="XDO_?REPO_VAL?34?">SMALL6!$D$106:$D$137</definedName>
    <definedName name="XDO_?REPO_VAL?35?">SMILE!$D$106:$D$147</definedName>
    <definedName name="XDO_?REPO_VAL?36?">SRURAL!$D$106:$D$154</definedName>
    <definedName name="XDO_?REPO_VAL?37?">SSFUND!$D$106:$D$127</definedName>
    <definedName name="XDO_?REPO_VAL?38?">'SSN100'!$D$106:$D$192</definedName>
    <definedName name="XDO_?REPO_VAL?39?">STAX!$D$106:$D$150</definedName>
    <definedName name="XDO_?REPO_VAL?4?">MICAP14!$D$106:$D$154</definedName>
    <definedName name="XDO_?REPO_VAL?40?">#REF!</definedName>
    <definedName name="XDO_?REPO_VAL?41?">#REF!</definedName>
    <definedName name="XDO_?REPO_VAL?42?">STOP6!$D$106:$D$125</definedName>
    <definedName name="XDO_?REPO_VAL?43?">STOP7!$D$106:$D$125</definedName>
    <definedName name="XDO_?REPO_VAL?44?">SUNESF!$D$106:$D$153</definedName>
    <definedName name="XDO_?REPO_VAL?45?">SUNFOP!$D$106:$D$113</definedName>
    <definedName name="XDO_?REPO_VAL?46?">SUNVALF10!$D$106:$D$137</definedName>
    <definedName name="XDO_?REPO_VAL?47?">SUNVALF2!$D$106:$D$145</definedName>
    <definedName name="XDO_?REPO_VAL?48?">SUNVALF3!$D$106:$D$146</definedName>
    <definedName name="XDO_?REPO_VAL?49?">SUNVALF7!$D$106:$D$125</definedName>
    <definedName name="XDO_?REPO_VAL?5?">MICAP15!$D$106:$D$153</definedName>
    <definedName name="XDO_?REPO_VAL?50?">SUNVALF8!$D$106:$D$131</definedName>
    <definedName name="XDO_?REPO_VAL?51?">SUNVALF9!$D$106:$D$136</definedName>
    <definedName name="XDO_?REPO_VAL?6?">MICAP16!$D$106:$D$149</definedName>
    <definedName name="XDO_?REPO_VAL?7?">MICAP17!$D$106:$D$152</definedName>
    <definedName name="XDO_?REPO_VAL?8?">MICAP4!$D$93:$D$106</definedName>
    <definedName name="XDO_?REPO_VAL?9?">MICAP8!$D$106:$D$143</definedName>
    <definedName name="XDO_?RPT_HEADER?">CAPEXG!$A$3</definedName>
    <definedName name="XDO_?RPT_HEADER?1?">MICAP10!$A$3</definedName>
    <definedName name="XDO_?RPT_HEADER?10?">MICAP9!$A$3</definedName>
    <definedName name="XDO_?RPT_HEADER?11?">MIDCAP!$A$3</definedName>
    <definedName name="XDO_?RPT_HEADER?12?">MULTI1!$A$3</definedName>
    <definedName name="XDO_?RPT_HEADER?13?">MULTI2!$A$3</definedName>
    <definedName name="XDO_?RPT_HEADER?14?">MULTIP!$A$3</definedName>
    <definedName name="XDO_?RPT_HEADER?15?">SESCAP1!$A$3</definedName>
    <definedName name="XDO_?RPT_HEADER?16?">SESCAP2!$A$3</definedName>
    <definedName name="XDO_?RPT_HEADER?17?">SESCAP3!$A$3</definedName>
    <definedName name="XDO_?RPT_HEADER?18?">SESCAP4!$A$3</definedName>
    <definedName name="XDO_?RPT_HEADER?19?">SESCAP5!$A$3</definedName>
    <definedName name="XDO_?RPT_HEADER?2?">MICAP11!$A$3</definedName>
    <definedName name="XDO_?RPT_HEADER?20?">SESCAP6!$A$3</definedName>
    <definedName name="XDO_?RPT_HEADER?21?">SESCAP7!$A$3</definedName>
    <definedName name="XDO_?RPT_HEADER?22?" localSheetId="42">SUNBAL!$A$3</definedName>
    <definedName name="XDO_?RPT_HEADER?22?">SFOCUS!$A$3</definedName>
    <definedName name="XDO_?RPT_HEADER?23?">SLTADV3!$A$3</definedName>
    <definedName name="XDO_?RPT_HEADER?24?">SLTADV4!$A$3</definedName>
    <definedName name="XDO_?RPT_HEADER?25?">SLTAX1!$A$3</definedName>
    <definedName name="XDO_?RPT_HEADER?26?">SLTAX2!$A$3</definedName>
    <definedName name="XDO_?RPT_HEADER?27?">SLTAX3!$A$3</definedName>
    <definedName name="XDO_?RPT_HEADER?28?">SLTAX4!$A$3</definedName>
    <definedName name="XDO_?RPT_HEADER?29?">SLTAX5!$A$3</definedName>
    <definedName name="XDO_?RPT_HEADER?3?">MICAP12!$A$3</definedName>
    <definedName name="XDO_?RPT_HEADER?30?">SLTAX6!$A$3</definedName>
    <definedName name="XDO_?RPT_HEADER?31?">SMALL3!$A$3</definedName>
    <definedName name="XDO_?RPT_HEADER?32?">SMALL4!$A$3</definedName>
    <definedName name="XDO_?RPT_HEADER?33?">SMALL5!$A$3</definedName>
    <definedName name="XDO_?RPT_HEADER?34?">SMALL6!$A$3</definedName>
    <definedName name="XDO_?RPT_HEADER?35?">SMILE!$A$3</definedName>
    <definedName name="XDO_?RPT_HEADER?36?">SRURAL!$A$3</definedName>
    <definedName name="XDO_?RPT_HEADER?37?">SSFUND!$A$3</definedName>
    <definedName name="XDO_?RPT_HEADER?38?">'SSN100'!$A$3</definedName>
    <definedName name="XDO_?RPT_HEADER?39?">STAX!$A$3</definedName>
    <definedName name="XDO_?RPT_HEADER?4?">MICAP14!$A$3</definedName>
    <definedName name="XDO_?RPT_HEADER?40?">#REF!</definedName>
    <definedName name="XDO_?RPT_HEADER?41?">#REF!</definedName>
    <definedName name="XDO_?RPT_HEADER?42?">STOP6!$A$3</definedName>
    <definedName name="XDO_?RPT_HEADER?43?">STOP7!$A$3</definedName>
    <definedName name="XDO_?RPT_HEADER?44?">SUNESF!$A$3</definedName>
    <definedName name="XDO_?RPT_HEADER?45?">SUNFOP!$A$3</definedName>
    <definedName name="XDO_?RPT_HEADER?46?">SUNVALF10!$A$3</definedName>
    <definedName name="XDO_?RPT_HEADER?47?">SUNVALF2!$A$3</definedName>
    <definedName name="XDO_?RPT_HEADER?48?">SUNVALF3!$A$3</definedName>
    <definedName name="XDO_?RPT_HEADER?49?">SUNVALF7!$A$3</definedName>
    <definedName name="XDO_?RPT_HEADER?5?">MICAP15!$A$3</definedName>
    <definedName name="XDO_?RPT_HEADER?50?">SUNVALF8!$A$3</definedName>
    <definedName name="XDO_?RPT_HEADER?51?">SUNVALF9!$A$3</definedName>
    <definedName name="XDO_?RPT_HEADER?6?">MICAP16!$A$3</definedName>
    <definedName name="XDO_?RPT_HEADER?7?">MICAP17!$A$3</definedName>
    <definedName name="XDO_?RPT_HEADER?8?">MICAP4!$A$3</definedName>
    <definedName name="XDO_?RPT_HEADER?9?">MICAP8!$A$3</definedName>
    <definedName name="XDO_?SCH_NAME_DIV?">CAPEXG!$B$101:$B$130</definedName>
    <definedName name="XDO_?SCH_NAME_DIV?1?">MICAP10!$B$101:$B$138</definedName>
    <definedName name="XDO_?SCH_NAME_DIV?10?">MICAP9!$B$101:$B$138</definedName>
    <definedName name="XDO_?SCH_NAME_DIV?11?">MIDCAP!$B$101:$B$151</definedName>
    <definedName name="XDO_?SCH_NAME_DIV?12?">MULTI1!$B$101:$B$127</definedName>
    <definedName name="XDO_?SCH_NAME_DIV?13?">MULTI2!$B$101:$B$128</definedName>
    <definedName name="XDO_?SCH_NAME_DIV?14?">MULTIP!$B$101:$B$124</definedName>
    <definedName name="XDO_?SCH_NAME_DIV?15?">SESCAP1!$B$101:$B$146</definedName>
    <definedName name="XDO_?SCH_NAME_DIV?16?">SESCAP2!$B$101:$B$148</definedName>
    <definedName name="XDO_?SCH_NAME_DIV?17?">SESCAP3!$B$101:$B$149</definedName>
    <definedName name="XDO_?SCH_NAME_DIV?18?">SESCAP4!$B$101:$B$141</definedName>
    <definedName name="XDO_?SCH_NAME_DIV?19?">SESCAP5!$B$101:$B$139</definedName>
    <definedName name="XDO_?SCH_NAME_DIV?2?">MICAP11!$B$101:$B$145</definedName>
    <definedName name="XDO_?SCH_NAME_DIV?20?">SESCAP6!$B$101:$B$131</definedName>
    <definedName name="XDO_?SCH_NAME_DIV?21?">SESCAP7!$B$101:$B$109</definedName>
    <definedName name="XDO_?SCH_NAME_DIV?22?">SFOCUS!$B$101:$B$121</definedName>
    <definedName name="XDO_?SCH_NAME_DIV?23?">SLTADV3!$B$101:$B$139</definedName>
    <definedName name="XDO_?SCH_NAME_DIV?24?">SLTADV4!$B$101:$B$129</definedName>
    <definedName name="XDO_?SCH_NAME_DIV?25?">SLTAX1!$B$101:$B$137</definedName>
    <definedName name="XDO_?SCH_NAME_DIV?26?">SLTAX2!$B$101:$B$139</definedName>
    <definedName name="XDO_?SCH_NAME_DIV?27?">SLTAX3!$B$101:$B$145</definedName>
    <definedName name="XDO_?SCH_NAME_DIV?28?">SLTAX4!$B$101:$B$147</definedName>
    <definedName name="XDO_?SCH_NAME_DIV?29?">SLTAX5!$B$101:$B$148</definedName>
    <definedName name="XDO_?SCH_NAME_DIV?3?">MICAP12!$B$101:$B$145</definedName>
    <definedName name="XDO_?SCH_NAME_DIV?30?">SLTAX6!$B$101:$B$146</definedName>
    <definedName name="XDO_?SCH_NAME_DIV?31?">SMALL3!$B$101:$B$133</definedName>
    <definedName name="XDO_?SCH_NAME_DIV?32?">SMALL4!$B$101:$B$134</definedName>
    <definedName name="XDO_?SCH_NAME_DIV?33?">SMALL5!$B$101:$B$133</definedName>
    <definedName name="XDO_?SCH_NAME_DIV?34?">SMALL6!$B$101:$B$132</definedName>
    <definedName name="XDO_?SCH_NAME_DIV?35?">SMILE!$B$101:$B$142</definedName>
    <definedName name="XDO_?SCH_NAME_DIV?36?">SRURAL!$B$101:$B$149</definedName>
    <definedName name="XDO_?SCH_NAME_DIV?37?">SSFUND!$B$101:$B$122</definedName>
    <definedName name="XDO_?SCH_NAME_DIV?38?">'SSN100'!$B$101:$B$187</definedName>
    <definedName name="XDO_?SCH_NAME_DIV?39?">STAX!$B$101:$B$145</definedName>
    <definedName name="XDO_?SCH_NAME_DIV?4?">MICAP14!$B$101:$B$149</definedName>
    <definedName name="XDO_?SCH_NAME_DIV?40?">#REF!</definedName>
    <definedName name="XDO_?SCH_NAME_DIV?41?">#REF!</definedName>
    <definedName name="XDO_?SCH_NAME_DIV?42?">STOP6!$B$101:$B$120</definedName>
    <definedName name="XDO_?SCH_NAME_DIV?43?">STOP7!$B$101:$B$120</definedName>
    <definedName name="XDO_?SCH_NAME_DIV?44?">SUNESF!$B$101:$B$146</definedName>
    <definedName name="XDO_?SCH_NAME_DIV?45?">SUNFOP!$B$101:$B$108</definedName>
    <definedName name="XDO_?SCH_NAME_DIV?46?">SUNVALF10!$B$101:$B$132</definedName>
    <definedName name="XDO_?SCH_NAME_DIV?47?">SUNVALF2!$B$101:$B$140</definedName>
    <definedName name="XDO_?SCH_NAME_DIV?48?">SUNVALF3!$B$101:$B$141</definedName>
    <definedName name="XDO_?SCH_NAME_DIV?49?">SUNVALF7!$B$101:$B$120</definedName>
    <definedName name="XDO_?SCH_NAME_DIV?5?">MICAP15!$B$101:$B$148</definedName>
    <definedName name="XDO_?SCH_NAME_DIV?50?">SUNVALF8!$B$101:$B$126</definedName>
    <definedName name="XDO_?SCH_NAME_DIV?51?">SUNVALF9!$B$101:$B$131</definedName>
    <definedName name="XDO_?SCH_NAME_DIV?6?">MICAP16!$B$101:$B$144</definedName>
    <definedName name="XDO_?SCH_NAME_DIV?7?" localSheetId="42">SUNBAL!$B$101:$B$163</definedName>
    <definedName name="XDO_?SCH_NAME_DIV?7?">MICAP17!$B$101:$B$147</definedName>
    <definedName name="XDO_?SCH_NAME_DIV?8?">MICAP4!$B$88:$B$101</definedName>
    <definedName name="XDO_?SCH_NAME_DIV?9?">MICAP8!$B$101:$B$138</definedName>
    <definedName name="XDO_?SCH_NAME_NAV?">CAPEXG!$B$97:$B$126</definedName>
    <definedName name="XDO_?SCH_NAME_NAV?1?">MICAP10!$B$97:$B$134</definedName>
    <definedName name="XDO_?SCH_NAME_NAV?10?">MICAP9!$B$97:$B$134</definedName>
    <definedName name="XDO_?SCH_NAME_NAV?11?">MIDCAP!$B$97:$B$145</definedName>
    <definedName name="XDO_?SCH_NAME_NAV?12?">MULTI1!$B$97:$B$123</definedName>
    <definedName name="XDO_?SCH_NAME_NAV?13?">MULTI2!$B$97:$B$124</definedName>
    <definedName name="XDO_?SCH_NAME_NAV?14?">MULTIP!$B$97:$B$120</definedName>
    <definedName name="XDO_?SCH_NAME_NAV?15?">SESCAP1!$B$97:$B$142</definedName>
    <definedName name="XDO_?SCH_NAME_NAV?16?">SESCAP2!$B$97:$B$144</definedName>
    <definedName name="XDO_?SCH_NAME_NAV?17?">SESCAP3!$B$97:$B$145</definedName>
    <definedName name="XDO_?SCH_NAME_NAV?18?">SESCAP4!$B$97:$B$137</definedName>
    <definedName name="XDO_?SCH_NAME_NAV?19?">SESCAP5!$B$97:$B$135</definedName>
    <definedName name="XDO_?SCH_NAME_NAV?2?">MICAP11!$B$97:$B$141</definedName>
    <definedName name="XDO_?SCH_NAME_NAV?20?">SESCAP6!$B$97:$B$127</definedName>
    <definedName name="XDO_?SCH_NAME_NAV?21?">SESCAP7!$B$97:$B$105</definedName>
    <definedName name="XDO_?SCH_NAME_NAV?22?" localSheetId="42">SUNBAL!$B$97:$B$158</definedName>
    <definedName name="XDO_?SCH_NAME_NAV?22?">SFOCUS!$B$97:$B$115</definedName>
    <definedName name="XDO_?SCH_NAME_NAV?23?">SLTADV3!$B$97:$B$135</definedName>
    <definedName name="XDO_?SCH_NAME_NAV?24?">SLTADV4!$B$97:$B$125</definedName>
    <definedName name="XDO_?SCH_NAME_NAV?25?">SLTAX1!$B$97:$B$133</definedName>
    <definedName name="XDO_?SCH_NAME_NAV?26?">SLTAX2!$B$97:$B$135</definedName>
    <definedName name="XDO_?SCH_NAME_NAV?27?">SLTAX3!$B$97:$B$141</definedName>
    <definedName name="XDO_?SCH_NAME_NAV?28?">SLTAX4!$B$97:$B$143</definedName>
    <definedName name="XDO_?SCH_NAME_NAV?29?">SLTAX5!$B$97:$B$144</definedName>
    <definedName name="XDO_?SCH_NAME_NAV?3?">MICAP12!$B$97:$B$141</definedName>
    <definedName name="XDO_?SCH_NAME_NAV?30?">SLTAX6!$B$97:$B$142</definedName>
    <definedName name="XDO_?SCH_NAME_NAV?31?">SMALL3!$B$97:$B$129</definedName>
    <definedName name="XDO_?SCH_NAME_NAV?32?">SMALL4!$B$97:$B$130</definedName>
    <definedName name="XDO_?SCH_NAME_NAV?33?">SMALL5!$B$97:$B$129</definedName>
    <definedName name="XDO_?SCH_NAME_NAV?34?">SMALL6!$B$97:$B$128</definedName>
    <definedName name="XDO_?SCH_NAME_NAV?35?">SMILE!$B$97:$B$136</definedName>
    <definedName name="XDO_?SCH_NAME_NAV?36?">SRURAL!$B$97:$B$144</definedName>
    <definedName name="XDO_?SCH_NAME_NAV?37?">SSFUND!$B$97:$B$118</definedName>
    <definedName name="XDO_?SCH_NAME_NAV?38?">'SSN100'!$B$97:$B$183</definedName>
    <definedName name="XDO_?SCH_NAME_NAV?39?">STAX!$B$97:$B$141</definedName>
    <definedName name="XDO_?SCH_NAME_NAV?4?">MICAP14!$B$97:$B$145</definedName>
    <definedName name="XDO_?SCH_NAME_NAV?40?">STOP6!$B$97:$B$116</definedName>
    <definedName name="XDO_?SCH_NAME_NAV?41?">STOP7!$B$97:$B$116</definedName>
    <definedName name="XDO_?SCH_NAME_NAV?42?">SUNESF!$B$97:$B$142</definedName>
    <definedName name="XDO_?SCH_NAME_NAV?43?">SUNFOP!$B$97:$B$104</definedName>
    <definedName name="XDO_?SCH_NAME_NAV?44?">SUNVALF10!$B$97:$B$128</definedName>
    <definedName name="XDO_?SCH_NAME_NAV?45?">SUNVALF2!$B$97:$B$136</definedName>
    <definedName name="XDO_?SCH_NAME_NAV?46?">SUNVALF3!$B$97:$B$137</definedName>
    <definedName name="XDO_?SCH_NAME_NAV?47?">SUNVALF7!$B$97:$B$116</definedName>
    <definedName name="XDO_?SCH_NAME_NAV?48?">SUNVALF8!$B$97:$B$122</definedName>
    <definedName name="XDO_?SCH_NAME_NAV?49?">SUNVALF9!$B$97:$B$127</definedName>
    <definedName name="XDO_?SCH_NAME_NAV?5?">MICAP15!$B$97:$B$144</definedName>
    <definedName name="XDO_?SCH_NAME_NAV?6?">MICAP16!$B$97:$B$140</definedName>
    <definedName name="XDO_?SCH_NAME_NAV?7?">MICAP17!$B$97:$B$143</definedName>
    <definedName name="XDO_?SCH_NAME_NAV?8?">MICAP4!$B$84:$B$97</definedName>
    <definedName name="XDO_?SCH_NAME_NAV?9?">MICAP8!$B$97:$B$134</definedName>
    <definedName name="XDO_?SCHEME_NAME?">CAPEXG!$A$2</definedName>
    <definedName name="XDO_?SCHEME_NAME?1?">MICAP10!$A$2</definedName>
    <definedName name="XDO_?SCHEME_NAME?10?">MICAP9!$A$2</definedName>
    <definedName name="XDO_?SCHEME_NAME?11?">MIDCAP!$A$2</definedName>
    <definedName name="XDO_?SCHEME_NAME?12?">MULTI1!$A$2</definedName>
    <definedName name="XDO_?SCHEME_NAME?13?">MULTI2!$A$2</definedName>
    <definedName name="XDO_?SCHEME_NAME?14?">MULTIP!$A$2</definedName>
    <definedName name="XDO_?SCHEME_NAME?15?">SESCAP1!$A$2</definedName>
    <definedName name="XDO_?SCHEME_NAME?16?">SESCAP2!$A$2</definedName>
    <definedName name="XDO_?SCHEME_NAME?17?">SESCAP3!$A$2</definedName>
    <definedName name="XDO_?SCHEME_NAME?18?">SESCAP4!$A$2</definedName>
    <definedName name="XDO_?SCHEME_NAME?19?">SESCAP5!$A$2</definedName>
    <definedName name="XDO_?SCHEME_NAME?2?">MICAP11!$A$2</definedName>
    <definedName name="XDO_?SCHEME_NAME?20?">SESCAP6!$A$2</definedName>
    <definedName name="XDO_?SCHEME_NAME?21?">SESCAP7!$A$2</definedName>
    <definedName name="XDO_?SCHEME_NAME?22?" localSheetId="42">SUNBAL!$A$2</definedName>
    <definedName name="XDO_?SCHEME_NAME?22?">SFOCUS!$A$2</definedName>
    <definedName name="XDO_?SCHEME_NAME?23?">SLTADV3!$A$2</definedName>
    <definedName name="XDO_?SCHEME_NAME?24?">SLTADV4!$A$2</definedName>
    <definedName name="XDO_?SCHEME_NAME?25?">SLTAX1!$A$2</definedName>
    <definedName name="XDO_?SCHEME_NAME?26?">SLTAX2!$A$2</definedName>
    <definedName name="XDO_?SCHEME_NAME?27?">SLTAX3!$A$2</definedName>
    <definedName name="XDO_?SCHEME_NAME?28?">SLTAX4!$A$2</definedName>
    <definedName name="XDO_?SCHEME_NAME?29?">SLTAX5!$A$2</definedName>
    <definedName name="XDO_?SCHEME_NAME?3?">MICAP12!$A$2</definedName>
    <definedName name="XDO_?SCHEME_NAME?30?">SLTAX6!$A$2</definedName>
    <definedName name="XDO_?SCHEME_NAME?31?">SMALL3!$A$2</definedName>
    <definedName name="XDO_?SCHEME_NAME?32?">SMALL4!$A$2</definedName>
    <definedName name="XDO_?SCHEME_NAME?33?">SMALL5!$A$2</definedName>
    <definedName name="XDO_?SCHEME_NAME?34?">SMALL6!$A$2</definedName>
    <definedName name="XDO_?SCHEME_NAME?35?">SMILE!$A$2</definedName>
    <definedName name="XDO_?SCHEME_NAME?36?">SRURAL!$A$2</definedName>
    <definedName name="XDO_?SCHEME_NAME?37?">SSFUND!$A$2</definedName>
    <definedName name="XDO_?SCHEME_NAME?38?">'SSN100'!$A$2</definedName>
    <definedName name="XDO_?SCHEME_NAME?39?">STAX!$A$2</definedName>
    <definedName name="XDO_?SCHEME_NAME?4?">MICAP14!$A$2</definedName>
    <definedName name="XDO_?SCHEME_NAME?40?">#REF!</definedName>
    <definedName name="XDO_?SCHEME_NAME?41?">#REF!</definedName>
    <definedName name="XDO_?SCHEME_NAME?42?">STOP6!$A$2</definedName>
    <definedName name="XDO_?SCHEME_NAME?43?">STOP7!$A$2</definedName>
    <definedName name="XDO_?SCHEME_NAME?44?">SUNESF!$A$2</definedName>
    <definedName name="XDO_?SCHEME_NAME?45?">SUNFOP!$A$2</definedName>
    <definedName name="XDO_?SCHEME_NAME?46?">SUNVALF10!$A$2</definedName>
    <definedName name="XDO_?SCHEME_NAME?47?">SUNVALF2!$A$2</definedName>
    <definedName name="XDO_?SCHEME_NAME?48?">SUNVALF3!$A$2</definedName>
    <definedName name="XDO_?SCHEME_NAME?49?">SUNVALF7!$A$2</definedName>
    <definedName name="XDO_?SCHEME_NAME?5?">MICAP15!$A$2</definedName>
    <definedName name="XDO_?SCHEME_NAME?50?">SUNVALF8!$A$2</definedName>
    <definedName name="XDO_?SCHEME_NAME?51?">SUNVALF9!$A$2</definedName>
    <definedName name="XDO_?SCHEME_NAME?6?">MICAP16!$A$2</definedName>
    <definedName name="XDO_?SCHEME_NAME?7?">MICAP17!$A$2</definedName>
    <definedName name="XDO_?SCHEME_NAME?8?">MICAP4!$A$2</definedName>
    <definedName name="XDO_?SCHEME_NAME?9?">MICAP8!$A$2</definedName>
    <definedName name="XDO_?SL_NO?">CAPEXG!$A$7:$A$48</definedName>
    <definedName name="XDO_?SL_NO?1?">MICAP10!$A$7:$A$57</definedName>
    <definedName name="XDO_?SL_NO?10?">MICAP9!$A$7:$A$57</definedName>
    <definedName name="XDO_?SL_NO?11?">MIDCAP!$A$7:$A$66</definedName>
    <definedName name="XDO_?SL_NO?12?">MULTI1!$A$7:$A$46</definedName>
    <definedName name="XDO_?SL_NO?13?">MULTI2!$A$7:$A$47</definedName>
    <definedName name="XDO_?SL_NO?14?">MULTIP!$A$7:$A$43</definedName>
    <definedName name="XDO_?SL_NO?15?">SESCAP1!$A$7:$A$65</definedName>
    <definedName name="XDO_?SL_NO?16?">SESCAP2!$A$7:$A$67</definedName>
    <definedName name="XDO_?SL_NO?17?">SESCAP3!$A$7:$A$68</definedName>
    <definedName name="XDO_?SL_NO?18?">SESCAP4!$A$7:$A$60</definedName>
    <definedName name="XDO_?SL_NO?19?">SESCAP5!$A$7:$A$58</definedName>
    <definedName name="XDO_?SL_NO?2?">MICAP11!$A$7:$A$64</definedName>
    <definedName name="XDO_?SL_NO?20?">SESCAP6!$A$7:$A$50</definedName>
    <definedName name="XDO_?SL_NO?21?">SESCAP7!$A$7:$A$28</definedName>
    <definedName name="XDO_?SL_NO?22?">SFOCUS!$A$7:$A$36</definedName>
    <definedName name="XDO_?SL_NO?23?">SLTADV3!$A$7:$A$58</definedName>
    <definedName name="XDO_?SL_NO?24?">SLTADV4!$A$7:$A$48</definedName>
    <definedName name="XDO_?SL_NO?25?">SLTAX1!$A$7:$A$56</definedName>
    <definedName name="XDO_?SL_NO?26?">SLTAX2!$A$7:$A$58</definedName>
    <definedName name="XDO_?SL_NO?27?">SLTAX3!$A$7:$A$64</definedName>
    <definedName name="XDO_?SL_NO?28?">SLTAX4!$A$7:$A$66</definedName>
    <definedName name="XDO_?SL_NO?29?">SLTAX5!$A$7:$A$67</definedName>
    <definedName name="XDO_?SL_NO?3?">MICAP12!$A$7:$A$64</definedName>
    <definedName name="XDO_?SL_NO?30?">SLTAX6!$A$7:$A$65</definedName>
    <definedName name="XDO_?SL_NO?31?">SMALL3!$A$7:$A$52</definedName>
    <definedName name="XDO_?SL_NO?32?">SMALL4!$A$7:$A$53</definedName>
    <definedName name="XDO_?SL_NO?33?">SMALL5!$A$7:$A$52</definedName>
    <definedName name="XDO_?SL_NO?34?">SMALL6!$A$7:$A$51</definedName>
    <definedName name="XDO_?SL_NO?35?">SMILE!$A$7:$A$56</definedName>
    <definedName name="XDO_?SL_NO?36?">SRURAL!$A$7:$A$67</definedName>
    <definedName name="XDO_?SL_NO?37?">SSFUND!$A$7:$A$41</definedName>
    <definedName name="XDO_?SL_NO?38?">'SSN100'!$A$7:$A$106</definedName>
    <definedName name="XDO_?SL_NO?39?">STAX!$A$7:$A$64</definedName>
    <definedName name="XDO_?SL_NO?4?">MICAP14!$A$7:$A$68</definedName>
    <definedName name="XDO_?SL_NO?40?">STOP6!$A$7:$A$39</definedName>
    <definedName name="XDO_?SL_NO?41?">STOP7!$A$7:$A$39</definedName>
    <definedName name="XDO_?SL_NO?42?">SUNESF!$A$7:$A$41</definedName>
    <definedName name="XDO_?SL_NO?43?">SUNFOP!$A$7:$A$25</definedName>
    <definedName name="XDO_?SL_NO?44?">SUNVALF10!$A$7:$A$49</definedName>
    <definedName name="XDO_?SL_NO?45?">SUNVALF2!$A$7:$A$59</definedName>
    <definedName name="XDO_?SL_NO?46?">SUNVALF3!$A$7:$A$60</definedName>
    <definedName name="XDO_?SL_NO?47?">SUNVALF7!$A$7:$A$39</definedName>
    <definedName name="XDO_?SL_NO?48?">SUNVALF8!$A$7:$A$45</definedName>
    <definedName name="XDO_?SL_NO?49?">SUNVALF9!$A$7:$A$48</definedName>
    <definedName name="XDO_?SL_NO?5?" localSheetId="42">SUNBAL!$A$7:$A$49</definedName>
    <definedName name="XDO_?SL_NO?5?">MICAP15!$A$7:$A$67</definedName>
    <definedName name="XDO_?SL_NO?6?">MICAP16!$A$7:$A$63</definedName>
    <definedName name="XDO_?SL_NO?7?">MICAP17!$A$7:$A$66</definedName>
    <definedName name="XDO_?SL_NO?8?">MICAP4!$A$7</definedName>
    <definedName name="XDO_?SL_NO?9?">MICAP8!$A$7:$A$57</definedName>
    <definedName name="XDO_?UNITS?">CAPEXG!$E$7:$E$48</definedName>
    <definedName name="XDO_?UNITS?1?">MICAP10!$E$7:$E$57</definedName>
    <definedName name="XDO_?UNITS?10?">MICAP9!$E$7:$E$57</definedName>
    <definedName name="XDO_?UNITS?11?">MIDCAP!$E$7:$E$66</definedName>
    <definedName name="XDO_?UNITS?12?">MULTI1!$E$7:$E$46</definedName>
    <definedName name="XDO_?UNITS?13?">MULTI2!$E$7:$E$47</definedName>
    <definedName name="XDO_?UNITS?14?">MULTIP!$E$7:$E$43</definedName>
    <definedName name="XDO_?UNITS?15?">SESCAP1!$E$7:$E$65</definedName>
    <definedName name="XDO_?UNITS?16?">SESCAP2!$E$7:$E$67</definedName>
    <definedName name="XDO_?UNITS?17?">SESCAP3!$E$7:$E$68</definedName>
    <definedName name="XDO_?UNITS?18?">SESCAP4!$E$7:$E$60</definedName>
    <definedName name="XDO_?UNITS?19?">SESCAP5!$E$7:$E$58</definedName>
    <definedName name="XDO_?UNITS?2?">MICAP11!$E$7:$E$64</definedName>
    <definedName name="XDO_?UNITS?20?">SESCAP6!$E$7:$E$50</definedName>
    <definedName name="XDO_?UNITS?21?">SESCAP7!$E$7:$E$28</definedName>
    <definedName name="XDO_?UNITS?22?">SFOCUS!$E$7:$E$36</definedName>
    <definedName name="XDO_?UNITS?23?">SLTADV3!$E$7:$E$58</definedName>
    <definedName name="XDO_?UNITS?24?">SLTADV4!$E$7:$E$48</definedName>
    <definedName name="XDO_?UNITS?25?">SLTAX1!$E$7:$E$56</definedName>
    <definedName name="XDO_?UNITS?26?">SLTAX2!$E$7:$E$58</definedName>
    <definedName name="XDO_?UNITS?27?">SLTAX3!$E$7:$E$64</definedName>
    <definedName name="XDO_?UNITS?28?">SLTAX4!$E$7:$E$66</definedName>
    <definedName name="XDO_?UNITS?29?">SLTAX5!$E$7:$E$67</definedName>
    <definedName name="XDO_?UNITS?3?">MICAP12!$E$7:$E$64</definedName>
    <definedName name="XDO_?UNITS?30?">SLTAX6!$E$7:$E$65</definedName>
    <definedName name="XDO_?UNITS?31?">SMALL3!$E$7:$E$52</definedName>
    <definedName name="XDO_?UNITS?32?">SMALL4!$E$7:$E$53</definedName>
    <definedName name="XDO_?UNITS?33?">SMALL5!$E$7:$E$52</definedName>
    <definedName name="XDO_?UNITS?34?">SMALL6!$E$7:$E$51</definedName>
    <definedName name="XDO_?UNITS?35?">SMILE!$E$7:$E$56</definedName>
    <definedName name="XDO_?UNITS?36?">SRURAL!$E$7:$E$67</definedName>
    <definedName name="XDO_?UNITS?37?">SSFUND!$E$7:$E$41</definedName>
    <definedName name="XDO_?UNITS?38?">'SSN100'!$E$7:$E$106</definedName>
    <definedName name="XDO_?UNITS?39?">STAX!$E$7:$E$64</definedName>
    <definedName name="XDO_?UNITS?4?">MICAP14!$E$7:$E$68</definedName>
    <definedName name="XDO_?UNITS?40?">STOP6!$E$7:$E$39</definedName>
    <definedName name="XDO_?UNITS?41?">STOP7!$E$7:$E$39</definedName>
    <definedName name="XDO_?UNITS?42?">SUNESF!$E$7:$E$41</definedName>
    <definedName name="XDO_?UNITS?43?">SUNFOP!$E$7:$E$25</definedName>
    <definedName name="XDO_?UNITS?44?">SUNVALF10!$E$7:$E$49</definedName>
    <definedName name="XDO_?UNITS?45?">SUNVALF2!$E$7:$E$59</definedName>
    <definedName name="XDO_?UNITS?46?">SUNVALF3!$E$7:$E$60</definedName>
    <definedName name="XDO_?UNITS?47?">SUNVALF7!$E$7:$E$39</definedName>
    <definedName name="XDO_?UNITS?48?">SUNVALF8!$E$7:$E$45</definedName>
    <definedName name="XDO_?UNITS?49?">SUNVALF9!$E$7:$E$48</definedName>
    <definedName name="XDO_?UNITS?5?" localSheetId="42">SUNBAL!$E$7:$E$49</definedName>
    <definedName name="XDO_?UNITS?5?">MICAP15!$E$7:$E$67</definedName>
    <definedName name="XDO_?UNITS?6?">MICAP16!$E$7:$E$63</definedName>
    <definedName name="XDO_?UNITS?7?">MICAP17!$E$7:$E$66</definedName>
    <definedName name="XDO_?UNITS?8?">MICAP4!$E$7</definedName>
    <definedName name="XDO_?UNITS?9?">MICAP8!$E$7:$E$57</definedName>
    <definedName name="XDO_?VAL_TXT_DIV?">CAPEXG!$D$128</definedName>
    <definedName name="XDO_?VAL_TXT_DIV?1?">MICAP10!$D$136</definedName>
    <definedName name="XDO_?VAL_TXT_DIV?10?">MICAP9!$D$136</definedName>
    <definedName name="XDO_?VAL_TXT_DIV?11?">MIDCAP!#REF!</definedName>
    <definedName name="XDO_?VAL_TXT_DIV?12?">MULTI1!$D$125</definedName>
    <definedName name="XDO_?VAL_TXT_DIV?13?">MULTI2!$D$126</definedName>
    <definedName name="XDO_?VAL_TXT_DIV?14?">MULTIP!$D$122</definedName>
    <definedName name="XDO_?VAL_TXT_DIV?15?">SESCAP1!$D$144</definedName>
    <definedName name="XDO_?VAL_TXT_DIV?16?">SESCAP2!$D$146</definedName>
    <definedName name="XDO_?VAL_TXT_DIV?17?">SESCAP3!$D$147</definedName>
    <definedName name="XDO_?VAL_TXT_DIV?18?">SESCAP4!$D$139</definedName>
    <definedName name="XDO_?VAL_TXT_DIV?19?">SESCAP5!$D$137</definedName>
    <definedName name="XDO_?VAL_TXT_DIV?2?">MICAP11!$D$143</definedName>
    <definedName name="XDO_?VAL_TXT_DIV?20?">SESCAP6!$D$129</definedName>
    <definedName name="XDO_?VAL_TXT_DIV?21?">SESCAP7!$D$107</definedName>
    <definedName name="XDO_?VAL_TXT_DIV?22?">SFOCUS!#REF!</definedName>
    <definedName name="XDO_?VAL_TXT_DIV?23?">SLTADV3!$D$137</definedName>
    <definedName name="XDO_?VAL_TXT_DIV?24?">SLTADV4!$D$127</definedName>
    <definedName name="XDO_?VAL_TXT_DIV?25?">SLTAX1!$D$135</definedName>
    <definedName name="XDO_?VAL_TXT_DIV?26?">SLTAX2!$D$137</definedName>
    <definedName name="XDO_?VAL_TXT_DIV?27?">SLTAX3!$D$143</definedName>
    <definedName name="XDO_?VAL_TXT_DIV?28?">SLTAX4!$D$145</definedName>
    <definedName name="XDO_?VAL_TXT_DIV?29?">SLTAX5!$D$146</definedName>
    <definedName name="XDO_?VAL_TXT_DIV?3?">MICAP12!$D$143</definedName>
    <definedName name="XDO_?VAL_TXT_DIV?30?">SLTAX6!$D$144</definedName>
    <definedName name="XDO_?VAL_TXT_DIV?31?">SMALL3!$D$131</definedName>
    <definedName name="XDO_?VAL_TXT_DIV?32?">SMALL4!$D$132</definedName>
    <definedName name="XDO_?VAL_TXT_DIV?33?">SMALL5!$D$131</definedName>
    <definedName name="XDO_?VAL_TXT_DIV?34?">SMALL6!$D$130</definedName>
    <definedName name="XDO_?VAL_TXT_DIV?35?">SMILE!#REF!</definedName>
    <definedName name="XDO_?VAL_TXT_DIV?36?">SRURAL!#REF!</definedName>
    <definedName name="XDO_?VAL_TXT_DIV?37?">SSFUND!$D$120</definedName>
    <definedName name="XDO_?VAL_TXT_DIV?38?">'SSN100'!$D$185</definedName>
    <definedName name="XDO_?VAL_TXT_DIV?39?">STAX!$D$143</definedName>
    <definedName name="XDO_?VAL_TXT_DIV?4?">MICAP14!$D$147</definedName>
    <definedName name="XDO_?VAL_TXT_DIV?40?">#REF!</definedName>
    <definedName name="XDO_?VAL_TXT_DIV?41?">#REF!</definedName>
    <definedName name="XDO_?VAL_TXT_DIV?42?">#REF!</definedName>
    <definedName name="XDO_?VAL_TXT_DIV?43?">#REF!</definedName>
    <definedName name="XDO_?VAL_TXT_DIV?44?">STOP6!$D$118</definedName>
    <definedName name="XDO_?VAL_TXT_DIV?45?">STOP7!$D$118</definedName>
    <definedName name="XDO_?VAL_TXT_DIV?46?">SUNESF!$D$144</definedName>
    <definedName name="XDO_?VAL_TXT_DIV?47?">SUNFOP!$D$106</definedName>
    <definedName name="XDO_?VAL_TXT_DIV?48?">SUNVALF10!$D$130</definedName>
    <definedName name="XDO_?VAL_TXT_DIV?49?">SUNVALF2!$D$138</definedName>
    <definedName name="XDO_?VAL_TXT_DIV?5?">MICAP15!$D$146</definedName>
    <definedName name="XDO_?VAL_TXT_DIV?50?">SUNVALF3!$D$139</definedName>
    <definedName name="XDO_?VAL_TXT_DIV?51?">SUNVALF7!$D$118</definedName>
    <definedName name="XDO_?VAL_TXT_DIV?52?">SUNVALF8!$D$124</definedName>
    <definedName name="XDO_?VAL_TXT_DIV?53?">SUNVALF9!$D$129</definedName>
    <definedName name="XDO_?VAL_TXT_DIV?6?">MICAP16!$D$142</definedName>
    <definedName name="XDO_?VAL_TXT_DIV?7?">MICAP17!$D$145</definedName>
    <definedName name="XDO_?VAL_TXT_DIV?8?">MICAP4!$D$86</definedName>
    <definedName name="XDO_?VAL_TXT_DIV?9?">MICAP8!$D$136</definedName>
    <definedName name="XDO_GROUP_?CASH_OTH_NCA_A?">CAPEXG!$A$111:$G$111</definedName>
    <definedName name="XDO_GROUP_?CASH_OTH_NCA_A?1?">MICAP10!$A$119:$G$119</definedName>
    <definedName name="XDO_GROUP_?CASH_OTH_NCA_A?10?">MICAP9!$A$119:$G$119</definedName>
    <definedName name="XDO_GROUP_?CASH_OTH_NCA_A?11?">MIDCAP!$A$128:$G$128</definedName>
    <definedName name="XDO_GROUP_?CASH_OTH_NCA_A?12?">MULTI1!$A$108:$G$108</definedName>
    <definedName name="XDO_GROUP_?CASH_OTH_NCA_A?13?">MULTI2!$A$109:$G$109</definedName>
    <definedName name="XDO_GROUP_?CASH_OTH_NCA_A?14?">MULTIP!$A$105:$G$105</definedName>
    <definedName name="XDO_GROUP_?CASH_OTH_NCA_A?15?">SESCAP1!$A$127:$G$127</definedName>
    <definedName name="XDO_GROUP_?CASH_OTH_NCA_A?16?">SESCAP2!$A$129:$G$129</definedName>
    <definedName name="XDO_GROUP_?CASH_OTH_NCA_A?17?">SESCAP3!$A$130:$G$130</definedName>
    <definedName name="XDO_GROUP_?CASH_OTH_NCA_A?18?">SESCAP4!$A$122:$G$122</definedName>
    <definedName name="XDO_GROUP_?CASH_OTH_NCA_A?19?">SESCAP5!$A$120:$G$120</definedName>
    <definedName name="XDO_GROUP_?CASH_OTH_NCA_A?2?">MICAP11!$A$126:$G$126</definedName>
    <definedName name="XDO_GROUP_?CASH_OTH_NCA_A?20?">SESCAP6!$A$112:$G$112</definedName>
    <definedName name="XDO_GROUP_?CASH_OTH_NCA_A?21?">SESCAP7!$A$90:$G$90</definedName>
    <definedName name="XDO_GROUP_?CASH_OTH_NCA_A?22?" localSheetId="42">SUNBAL!$A$142:$G$142</definedName>
    <definedName name="XDO_GROUP_?CASH_OTH_NCA_A?22?">SFOCUS!$A$98:$G$98</definedName>
    <definedName name="XDO_GROUP_?CASH_OTH_NCA_A?23?">SLTADV3!$A$120:$G$120</definedName>
    <definedName name="XDO_GROUP_?CASH_OTH_NCA_A?24?">SLTADV4!$A$110:$G$110</definedName>
    <definedName name="XDO_GROUP_?CASH_OTH_NCA_A?25?">SLTAX1!$A$118:$G$118</definedName>
    <definedName name="XDO_GROUP_?CASH_OTH_NCA_A?26?">SLTAX2!$A$120:$G$120</definedName>
    <definedName name="XDO_GROUP_?CASH_OTH_NCA_A?27?">SLTAX3!$A$126:$G$126</definedName>
    <definedName name="XDO_GROUP_?CASH_OTH_NCA_A?28?">SLTAX4!$A$128:$G$128</definedName>
    <definedName name="XDO_GROUP_?CASH_OTH_NCA_A?29?">SLTAX5!$A$129:$G$129</definedName>
    <definedName name="XDO_GROUP_?CASH_OTH_NCA_A?3?">MICAP12!$A$126:$G$126</definedName>
    <definedName name="XDO_GROUP_?CASH_OTH_NCA_A?30?">SLTAX6!$A$127:$G$127</definedName>
    <definedName name="XDO_GROUP_?CASH_OTH_NCA_A?31?">SMALL3!$A$114:$G$114</definedName>
    <definedName name="XDO_GROUP_?CASH_OTH_NCA_A?32?">SMALL4!$A$115:$G$115</definedName>
    <definedName name="XDO_GROUP_?CASH_OTH_NCA_A?33?">SMALL5!$A$114:$G$114</definedName>
    <definedName name="XDO_GROUP_?CASH_OTH_NCA_A?34?">SMALL6!$A$113:$G$113</definedName>
    <definedName name="XDO_GROUP_?CASH_OTH_NCA_A?35?">SMILE!$A$119:$G$119</definedName>
    <definedName name="XDO_GROUP_?CASH_OTH_NCA_A?36?">SRURAL!$A$129:$G$129</definedName>
    <definedName name="XDO_GROUP_?CASH_OTH_NCA_A?37?">SSFUND!$A$103:$G$103</definedName>
    <definedName name="XDO_GROUP_?CASH_OTH_NCA_A?38?">'SSN100'!$A$168:$G$168</definedName>
    <definedName name="XDO_GROUP_?CASH_OTH_NCA_A?39?">STAX!$A$126:$G$126</definedName>
    <definedName name="XDO_GROUP_?CASH_OTH_NCA_A?4?">MICAP14!$A$130:$G$130</definedName>
    <definedName name="XDO_GROUP_?CASH_OTH_NCA_A?40?">#REF!</definedName>
    <definedName name="XDO_GROUP_?CASH_OTH_NCA_A?41?">#REF!</definedName>
    <definedName name="XDO_GROUP_?CASH_OTH_NCA_A?42?">STOP6!$A$101:$G$101</definedName>
    <definedName name="XDO_GROUP_?CASH_OTH_NCA_A?43?">STOP7!$A$101:$G$101</definedName>
    <definedName name="XDO_GROUP_?CASH_OTH_NCA_A?44?">SUNESF!$A$127:$G$127</definedName>
    <definedName name="XDO_GROUP_?CASH_OTH_NCA_A?45?">SUNFOP!$A$87:$G$87</definedName>
    <definedName name="XDO_GROUP_?CASH_OTH_NCA_A?46?">SUNVALF10!$A$113:$G$113</definedName>
    <definedName name="XDO_GROUP_?CASH_OTH_NCA_A?47?">SUNVALF2!$A$121:$G$121</definedName>
    <definedName name="XDO_GROUP_?CASH_OTH_NCA_A?48?">SUNVALF3!$A$122:$G$122</definedName>
    <definedName name="XDO_GROUP_?CASH_OTH_NCA_A?49?">SUNVALF7!$A$101:$G$101</definedName>
    <definedName name="XDO_GROUP_?CASH_OTH_NCA_A?5?">MICAP15!$A$129:$G$129</definedName>
    <definedName name="XDO_GROUP_?CASH_OTH_NCA_A?50?">SUNVALF8!$A$107:$G$107</definedName>
    <definedName name="XDO_GROUP_?CASH_OTH_NCA_A?51?">SUNVALF9!$A$112:$G$112</definedName>
    <definedName name="XDO_GROUP_?CASH_OTH_NCA_A?6?">MICAP16!$A$125:$G$125</definedName>
    <definedName name="XDO_GROUP_?CASH_OTH_NCA_A?7?">MICAP17!$A$128:$G$128</definedName>
    <definedName name="XDO_GROUP_?CASH_OTH_NCA_A?8?">MICAP4!$A$69:$G$69</definedName>
    <definedName name="XDO_GROUP_?CASH_OTH_NCA_A?9?">MICAP8!$A$119:$G$119</definedName>
    <definedName name="XDO_GROUP_?DEBT_SEC_A?">CAPEXG!#REF!</definedName>
    <definedName name="XDO_GROUP_?DEBT_SEC_A?1?">MICAP10!#REF!</definedName>
    <definedName name="XDO_GROUP_?DEBT_SEC_A?10?">MICAP9!#REF!</definedName>
    <definedName name="XDO_GROUP_?DEBT_SEC_A?11?">MIDCAP!#REF!</definedName>
    <definedName name="XDO_GROUP_?DEBT_SEC_A?12?">MULTI1!#REF!</definedName>
    <definedName name="XDO_GROUP_?DEBT_SEC_A?13?">MULTI2!#REF!</definedName>
    <definedName name="XDO_GROUP_?DEBT_SEC_A?14?">MULTIP!#REF!</definedName>
    <definedName name="XDO_GROUP_?DEBT_SEC_A?15?">SESCAP1!#REF!</definedName>
    <definedName name="XDO_GROUP_?DEBT_SEC_A?16?">SESCAP2!#REF!</definedName>
    <definedName name="XDO_GROUP_?DEBT_SEC_A?17?">SESCAP3!#REF!</definedName>
    <definedName name="XDO_GROUP_?DEBT_SEC_A?18?">SESCAP4!#REF!</definedName>
    <definedName name="XDO_GROUP_?DEBT_SEC_A?19?">SESCAP5!#REF!</definedName>
    <definedName name="XDO_GROUP_?DEBT_SEC_A?2?">MICAP11!#REF!</definedName>
    <definedName name="XDO_GROUP_?DEBT_SEC_A?20?">SESCAP6!#REF!</definedName>
    <definedName name="XDO_GROUP_?DEBT_SEC_A?21?">SESCAP7!#REF!</definedName>
    <definedName name="XDO_GROUP_?DEBT_SEC_A?22?" localSheetId="42">SUNBAL!$A$71:$G$99</definedName>
    <definedName name="XDO_GROUP_?DEBT_SEC_A?22?">SFOCUS!#REF!</definedName>
    <definedName name="XDO_GROUP_?DEBT_SEC_A?23?">SLTADV3!#REF!</definedName>
    <definedName name="XDO_GROUP_?DEBT_SEC_A?24?">SLTADV4!#REF!</definedName>
    <definedName name="XDO_GROUP_?DEBT_SEC_A?25?">SLTAX1!#REF!</definedName>
    <definedName name="XDO_GROUP_?DEBT_SEC_A?26?">SLTAX2!#REF!</definedName>
    <definedName name="XDO_GROUP_?DEBT_SEC_A?27?">SLTAX3!#REF!</definedName>
    <definedName name="XDO_GROUP_?DEBT_SEC_A?28?">SLTAX4!#REF!</definedName>
    <definedName name="XDO_GROUP_?DEBT_SEC_A?29?">SLTAX5!#REF!</definedName>
    <definedName name="XDO_GROUP_?DEBT_SEC_A?3?">MICAP12!#REF!</definedName>
    <definedName name="XDO_GROUP_?DEBT_SEC_A?30?">SLTAX6!#REF!</definedName>
    <definedName name="XDO_GROUP_?DEBT_SEC_A?31?">SMALL3!#REF!</definedName>
    <definedName name="XDO_GROUP_?DEBT_SEC_A?32?">SMALL4!#REF!</definedName>
    <definedName name="XDO_GROUP_?DEBT_SEC_A?33?">SMALL5!#REF!</definedName>
    <definedName name="XDO_GROUP_?DEBT_SEC_A?34?">SMALL6!#REF!</definedName>
    <definedName name="XDO_GROUP_?DEBT_SEC_A?35?">SMILE!#REF!</definedName>
    <definedName name="XDO_GROUP_?DEBT_SEC_A?36?">SRURAL!#REF!</definedName>
    <definedName name="XDO_GROUP_?DEBT_SEC_A?37?">SSFUND!#REF!</definedName>
    <definedName name="XDO_GROUP_?DEBT_SEC_A?38?">'SSN100'!#REF!</definedName>
    <definedName name="XDO_GROUP_?DEBT_SEC_A?39?">STAX!#REF!</definedName>
    <definedName name="XDO_GROUP_?DEBT_SEC_A?4?">MICAP14!#REF!</definedName>
    <definedName name="XDO_GROUP_?DEBT_SEC_A?40?">#REF!</definedName>
    <definedName name="XDO_GROUP_?DEBT_SEC_A?41?">#REF!</definedName>
    <definedName name="XDO_GROUP_?DEBT_SEC_A?42?">STOP6!#REF!</definedName>
    <definedName name="XDO_GROUP_?DEBT_SEC_A?43?">STOP7!#REF!</definedName>
    <definedName name="XDO_GROUP_?DEBT_SEC_A?44?">SUNESF!$A$78:$G$83</definedName>
    <definedName name="XDO_GROUP_?DEBT_SEC_A?45?">SUNFOP!#REF!</definedName>
    <definedName name="XDO_GROUP_?DEBT_SEC_A?46?">SUNVALF10!#REF!</definedName>
    <definedName name="XDO_GROUP_?DEBT_SEC_A?47?">SUNVALF2!#REF!</definedName>
    <definedName name="XDO_GROUP_?DEBT_SEC_A?48?">SUNVALF3!#REF!</definedName>
    <definedName name="XDO_GROUP_?DEBT_SEC_A?49?">SUNVALF7!#REF!</definedName>
    <definedName name="XDO_GROUP_?DEBT_SEC_A?5?">MICAP15!#REF!</definedName>
    <definedName name="XDO_GROUP_?DEBT_SEC_A?50?">SUNVALF8!#REF!</definedName>
    <definedName name="XDO_GROUP_?DEBT_SEC_A?51?">SUNVALF9!#REF!</definedName>
    <definedName name="XDO_GROUP_?DEBT_SEC_A?6?">MICAP16!#REF!</definedName>
    <definedName name="XDO_GROUP_?DEBT_SEC_A?7?">MICAP17!#REF!</definedName>
    <definedName name="XDO_GROUP_?DEBT_SEC_A?8?">MICAP4!#REF!</definedName>
    <definedName name="XDO_GROUP_?DEBT_SEC_A?9?">MICAP8!#REF!</definedName>
    <definedName name="XDO_GROUP_?DEBT_SEC_B?">CAPEXG!#REF!</definedName>
    <definedName name="XDO_GROUP_?DEBT_SEC_B?1?">MICAP10!#REF!</definedName>
    <definedName name="XDO_GROUP_?DEBT_SEC_B?10?">MICAP9!#REF!</definedName>
    <definedName name="XDO_GROUP_?DEBT_SEC_B?11?" localSheetId="42">[1]SFTPIJ!#REF!</definedName>
    <definedName name="XDO_GROUP_?DEBT_SEC_B?11?">MIDCAP!#REF!</definedName>
    <definedName name="XDO_GROUP_?DEBT_SEC_B?12?" localSheetId="42">[1]SFTPIK!#REF!</definedName>
    <definedName name="XDO_GROUP_?DEBT_SEC_B?12?">MULTI1!#REF!</definedName>
    <definedName name="XDO_GROUP_?DEBT_SEC_B?13?">MULTI2!#REF!</definedName>
    <definedName name="XDO_GROUP_?DEBT_SEC_B?14?">MULTIP!#REF!</definedName>
    <definedName name="XDO_GROUP_?DEBT_SEC_B?15?">SESCAP1!#REF!</definedName>
    <definedName name="XDO_GROUP_?DEBT_SEC_B?16?">SESCAP2!#REF!</definedName>
    <definedName name="XDO_GROUP_?DEBT_SEC_B?17?">SESCAP3!#REF!</definedName>
    <definedName name="XDO_GROUP_?DEBT_SEC_B?18?" localSheetId="42">[1]SHYBU!#REF!</definedName>
    <definedName name="XDO_GROUP_?DEBT_SEC_B?18?">SESCAP4!#REF!</definedName>
    <definedName name="XDO_GROUP_?DEBT_SEC_B?19?">SESCAP5!#REF!</definedName>
    <definedName name="XDO_GROUP_?DEBT_SEC_B?2?" localSheetId="42">[1]DEBTST!#REF!</definedName>
    <definedName name="XDO_GROUP_?DEBT_SEC_B?2?">MICAP11!#REF!</definedName>
    <definedName name="XDO_GROUP_?DEBT_SEC_B?20?" localSheetId="42">[1]SMMF!#REF!</definedName>
    <definedName name="XDO_GROUP_?DEBT_SEC_B?20?">SESCAP6!#REF!</definedName>
    <definedName name="XDO_GROUP_?DEBT_SEC_B?21?">SESCAP7!#REF!</definedName>
    <definedName name="XDO_GROUP_?DEBT_SEC_B?22?" localSheetId="42">SUNBAL!$A$103:$G$104</definedName>
    <definedName name="XDO_GROUP_?DEBT_SEC_B?22?">SFOCUS!#REF!</definedName>
    <definedName name="XDO_GROUP_?DEBT_SEC_B?23?">SLTADV3!#REF!</definedName>
    <definedName name="XDO_GROUP_?DEBT_SEC_B?24?">SLTADV4!#REF!</definedName>
    <definedName name="XDO_GROUP_?DEBT_SEC_B?25?">SLTAX1!#REF!</definedName>
    <definedName name="XDO_GROUP_?DEBT_SEC_B?26?">SLTAX2!#REF!</definedName>
    <definedName name="XDO_GROUP_?DEBT_SEC_B?27?">SLTAX3!#REF!</definedName>
    <definedName name="XDO_GROUP_?DEBT_SEC_B?28?">SLTAX4!#REF!</definedName>
    <definedName name="XDO_GROUP_?DEBT_SEC_B?29?">SLTAX5!#REF!</definedName>
    <definedName name="XDO_GROUP_?DEBT_SEC_B?3?" localSheetId="42">[1]SFRLTP!#REF!</definedName>
    <definedName name="XDO_GROUP_?DEBT_SEC_B?3?">MICAP12!#REF!</definedName>
    <definedName name="XDO_GROUP_?DEBT_SEC_B?30?">SLTAX6!#REF!</definedName>
    <definedName name="XDO_GROUP_?DEBT_SEC_B?31?">SMALL3!#REF!</definedName>
    <definedName name="XDO_GROUP_?DEBT_SEC_B?32?">SMALL4!#REF!</definedName>
    <definedName name="XDO_GROUP_?DEBT_SEC_B?33?">SMALL5!#REF!</definedName>
    <definedName name="XDO_GROUP_?DEBT_SEC_B?34?">SMALL6!#REF!</definedName>
    <definedName name="XDO_GROUP_?DEBT_SEC_B?35?">SMILE!#REF!</definedName>
    <definedName name="XDO_GROUP_?DEBT_SEC_B?36?">SRURAL!#REF!</definedName>
    <definedName name="XDO_GROUP_?DEBT_SEC_B?37?">SSFUND!#REF!</definedName>
    <definedName name="XDO_GROUP_?DEBT_SEC_B?38?">'SSN100'!#REF!</definedName>
    <definedName name="XDO_GROUP_?DEBT_SEC_B?39?">STAX!#REF!</definedName>
    <definedName name="XDO_GROUP_?DEBT_SEC_B?4?" localSheetId="42">[1]SFRSTP!#REF!</definedName>
    <definedName name="XDO_GROUP_?DEBT_SEC_B?4?">MICAP14!#REF!</definedName>
    <definedName name="XDO_GROUP_?DEBT_SEC_B?40?">#REF!</definedName>
    <definedName name="XDO_GROUP_?DEBT_SEC_B?41?">#REF!</definedName>
    <definedName name="XDO_GROUP_?DEBT_SEC_B?42?">STOP6!#REF!</definedName>
    <definedName name="XDO_GROUP_?DEBT_SEC_B?43?">STOP7!#REF!</definedName>
    <definedName name="XDO_GROUP_?DEBT_SEC_B?44?">SUNESF!$A$87:$G$87</definedName>
    <definedName name="XDO_GROUP_?DEBT_SEC_B?45?">SUNFOP!#REF!</definedName>
    <definedName name="XDO_GROUP_?DEBT_SEC_B?46?">SUNVALF10!#REF!</definedName>
    <definedName name="XDO_GROUP_?DEBT_SEC_B?47?">SUNVALF2!#REF!</definedName>
    <definedName name="XDO_GROUP_?DEBT_SEC_B?48?">SUNVALF3!#REF!</definedName>
    <definedName name="XDO_GROUP_?DEBT_SEC_B?49?">SUNVALF7!#REF!</definedName>
    <definedName name="XDO_GROUP_?DEBT_SEC_B?5?">MICAP15!#REF!</definedName>
    <definedName name="XDO_GROUP_?DEBT_SEC_B?50?">SUNVALF8!#REF!</definedName>
    <definedName name="XDO_GROUP_?DEBT_SEC_B?51?">SUNVALF9!#REF!</definedName>
    <definedName name="XDO_GROUP_?DEBT_SEC_B?6?">MICAP16!#REF!</definedName>
    <definedName name="XDO_GROUP_?DEBT_SEC_B?7?">MICAP17!#REF!</definedName>
    <definedName name="XDO_GROUP_?DEBT_SEC_B?8?">MICAP4!#REF!</definedName>
    <definedName name="XDO_GROUP_?DEBT_SEC_B?9?" localSheetId="42">[1]SFTPIC!#REF!</definedName>
    <definedName name="XDO_GROUP_?DEBT_SEC_B?9?">MICAP8!#REF!</definedName>
    <definedName name="XDO_GROUP_?DEBT_SEC_C?" localSheetId="42">[1]CP5SR7!#REF!</definedName>
    <definedName name="XDO_GROUP_?DEBT_SEC_C?">CAPEXG!#REF!</definedName>
    <definedName name="XDO_GROUP_?DEBT_SEC_C?1?" localSheetId="42">[1]CP5SR8!#REF!</definedName>
    <definedName name="XDO_GROUP_?DEBT_SEC_C?1?">MICAP10!#REF!</definedName>
    <definedName name="XDO_GROUP_?DEBT_SEC_C?10?" localSheetId="42">[1]SFTPIE!#REF!</definedName>
    <definedName name="XDO_GROUP_?DEBT_SEC_C?10?">MICAP9!#REF!</definedName>
    <definedName name="XDO_GROUP_?DEBT_SEC_C?11?">MIDCAP!#REF!</definedName>
    <definedName name="XDO_GROUP_?DEBT_SEC_C?12?">MULTI1!#REF!</definedName>
    <definedName name="XDO_GROUP_?DEBT_SEC_C?13?" localSheetId="42">[1]SHYBF!#REF!</definedName>
    <definedName name="XDO_GROUP_?DEBT_SEC_C?13?">MULTI2!#REF!</definedName>
    <definedName name="XDO_GROUP_?DEBT_SEC_C?14?" localSheetId="42">[1]SHYBH!#REF!</definedName>
    <definedName name="XDO_GROUP_?DEBT_SEC_C?14?">MULTIP!#REF!</definedName>
    <definedName name="XDO_GROUP_?DEBT_SEC_C?15?" localSheetId="42">[1]SHYBK!#REF!</definedName>
    <definedName name="XDO_GROUP_?DEBT_SEC_C?15?">SESCAP1!#REF!</definedName>
    <definedName name="XDO_GROUP_?DEBT_SEC_C?16?" localSheetId="42">[1]SHYBO!#REF!</definedName>
    <definedName name="XDO_GROUP_?DEBT_SEC_C?16?">SESCAP2!#REF!</definedName>
    <definedName name="XDO_GROUP_?DEBT_SEC_C?17?" localSheetId="42">[1]SHYBP!#REF!</definedName>
    <definedName name="XDO_GROUP_?DEBT_SEC_C?17?">SESCAP3!#REF!</definedName>
    <definedName name="XDO_GROUP_?DEBT_SEC_C?18?" localSheetId="42">[1]SHYBU!#REF!</definedName>
    <definedName name="XDO_GROUP_?DEBT_SEC_C?18?">SESCAP4!#REF!</definedName>
    <definedName name="XDO_GROUP_?DEBT_SEC_C?19?" localSheetId="42">'[1]SLIQ+'!#REF!</definedName>
    <definedName name="XDO_GROUP_?DEBT_SEC_C?19?">SESCAP5!#REF!</definedName>
    <definedName name="XDO_GROUP_?DEBT_SEC_C?2?">MICAP11!#REF!</definedName>
    <definedName name="XDO_GROUP_?DEBT_SEC_C?20?" localSheetId="42">[1]SMMF!#REF!</definedName>
    <definedName name="XDO_GROUP_?DEBT_SEC_C?20?">SESCAP6!#REF!</definedName>
    <definedName name="XDO_GROUP_?DEBT_SEC_C?21?">SESCAP7!#REF!</definedName>
    <definedName name="XDO_GROUP_?DEBT_SEC_C?22?" localSheetId="42">SUNBAL!$A$108:$G$108</definedName>
    <definedName name="XDO_GROUP_?DEBT_SEC_C?22?">SFOCUS!#REF!</definedName>
    <definedName name="XDO_GROUP_?DEBT_SEC_C?23?">SLTADV3!#REF!</definedName>
    <definedName name="XDO_GROUP_?DEBT_SEC_C?24?" localSheetId="42">[1]SUNIP!#REF!</definedName>
    <definedName name="XDO_GROUP_?DEBT_SEC_C?24?">SLTADV4!#REF!</definedName>
    <definedName name="XDO_GROUP_?DEBT_SEC_C?25?" localSheetId="42">[1]SUNMIA!#REF!</definedName>
    <definedName name="XDO_GROUP_?DEBT_SEC_C?25?">SLTAX1!#REF!</definedName>
    <definedName name="XDO_GROUP_?DEBT_SEC_C?26?">SLTAX2!#REF!</definedName>
    <definedName name="XDO_GROUP_?DEBT_SEC_C?27?">SLTAX3!#REF!</definedName>
    <definedName name="XDO_GROUP_?DEBT_SEC_C?28?">SLTAX4!#REF!</definedName>
    <definedName name="XDO_GROUP_?DEBT_SEC_C?29?">SLTAX5!#REF!</definedName>
    <definedName name="XDO_GROUP_?DEBT_SEC_C?3?">MICAP12!#REF!</definedName>
    <definedName name="XDO_GROUP_?DEBT_SEC_C?30?">SLTAX6!#REF!</definedName>
    <definedName name="XDO_GROUP_?DEBT_SEC_C?31?">SMALL3!#REF!</definedName>
    <definedName name="XDO_GROUP_?DEBT_SEC_C?32?">SMALL4!#REF!</definedName>
    <definedName name="XDO_GROUP_?DEBT_SEC_C?33?">SMALL5!#REF!</definedName>
    <definedName name="XDO_GROUP_?DEBT_SEC_C?34?">SMALL6!#REF!</definedName>
    <definedName name="XDO_GROUP_?DEBT_SEC_C?35?">SMILE!#REF!</definedName>
    <definedName name="XDO_GROUP_?DEBT_SEC_C?36?">SRURAL!#REF!</definedName>
    <definedName name="XDO_GROUP_?DEBT_SEC_C?37?">SSFUND!#REF!</definedName>
    <definedName name="XDO_GROUP_?DEBT_SEC_C?38?">'SSN100'!#REF!</definedName>
    <definedName name="XDO_GROUP_?DEBT_SEC_C?39?">STAX!#REF!</definedName>
    <definedName name="XDO_GROUP_?DEBT_SEC_C?4?" localSheetId="42">[1]SFRSTP!#REF!</definedName>
    <definedName name="XDO_GROUP_?DEBT_SEC_C?4?">MICAP14!#REF!</definedName>
    <definedName name="XDO_GROUP_?DEBT_SEC_C?40?">#REF!</definedName>
    <definedName name="XDO_GROUP_?DEBT_SEC_C?41?">#REF!</definedName>
    <definedName name="XDO_GROUP_?DEBT_SEC_C?42?">STOP6!#REF!</definedName>
    <definedName name="XDO_GROUP_?DEBT_SEC_C?43?">STOP7!#REF!</definedName>
    <definedName name="XDO_GROUP_?DEBT_SEC_C?44?">SUNESF!#REF!</definedName>
    <definedName name="XDO_GROUP_?DEBT_SEC_C?45?">SUNFOP!#REF!</definedName>
    <definedName name="XDO_GROUP_?DEBT_SEC_C?46?">SUNVALF10!#REF!</definedName>
    <definedName name="XDO_GROUP_?DEBT_SEC_C?47?">SUNVALF2!#REF!</definedName>
    <definedName name="XDO_GROUP_?DEBT_SEC_C?48?">SUNVALF3!#REF!</definedName>
    <definedName name="XDO_GROUP_?DEBT_SEC_C?49?">SUNVALF7!#REF!</definedName>
    <definedName name="XDO_GROUP_?DEBT_SEC_C?5?">MICAP15!#REF!</definedName>
    <definedName name="XDO_GROUP_?DEBT_SEC_C?50?">SUNVALF8!#REF!</definedName>
    <definedName name="XDO_GROUP_?DEBT_SEC_C?51?">SUNVALF9!#REF!</definedName>
    <definedName name="XDO_GROUP_?DEBT_SEC_C?6?" localSheetId="42">[1]SFTPHI!#REF!</definedName>
    <definedName name="XDO_GROUP_?DEBT_SEC_C?6?">MICAP16!#REF!</definedName>
    <definedName name="XDO_GROUP_?DEBT_SEC_C?7?">MICAP17!#REF!</definedName>
    <definedName name="XDO_GROUP_?DEBT_SEC_C?8?">MICAP4!#REF!</definedName>
    <definedName name="XDO_GROUP_?DEBT_SEC_C?9?">MICAP8!#REF!</definedName>
    <definedName name="XDO_GROUP_?DEBT_SEC_D?" localSheetId="42">[1]CP5SR7!#REF!</definedName>
    <definedName name="XDO_GROUP_?DEBT_SEC_D?">CAPEXG!#REF!</definedName>
    <definedName name="XDO_GROUP_?DEBT_SEC_D?1?" localSheetId="42">[1]CP5SR8!#REF!</definedName>
    <definedName name="XDO_GROUP_?DEBT_SEC_D?1?">MICAP10!#REF!</definedName>
    <definedName name="XDO_GROUP_?DEBT_SEC_D?10?">MICAP9!#REF!</definedName>
    <definedName name="XDO_GROUP_?DEBT_SEC_D?11?" localSheetId="42">[1]SFTPIJ!#REF!</definedName>
    <definedName name="XDO_GROUP_?DEBT_SEC_D?11?">MIDCAP!#REF!</definedName>
    <definedName name="XDO_GROUP_?DEBT_SEC_D?12?" localSheetId="42">[1]SFTPIK!#REF!</definedName>
    <definedName name="XDO_GROUP_?DEBT_SEC_D?12?">MULTI1!#REF!</definedName>
    <definedName name="XDO_GROUP_?DEBT_SEC_D?13?" localSheetId="42">[1]SHYBF!#REF!</definedName>
    <definedName name="XDO_GROUP_?DEBT_SEC_D?13?">MULTI2!#REF!</definedName>
    <definedName name="XDO_GROUP_?DEBT_SEC_D?14?" localSheetId="42">[1]SHYBH!#REF!</definedName>
    <definedName name="XDO_GROUP_?DEBT_SEC_D?14?">MULTIP!#REF!</definedName>
    <definedName name="XDO_GROUP_?DEBT_SEC_D?15?" localSheetId="42">[1]SHYBK!#REF!</definedName>
    <definedName name="XDO_GROUP_?DEBT_SEC_D?15?">SESCAP1!#REF!</definedName>
    <definedName name="XDO_GROUP_?DEBT_SEC_D?16?" localSheetId="42">[1]SHYBO!#REF!</definedName>
    <definedName name="XDO_GROUP_?DEBT_SEC_D?16?">SESCAP2!#REF!</definedName>
    <definedName name="XDO_GROUP_?DEBT_SEC_D?17?" localSheetId="42">[1]SHYBP!#REF!</definedName>
    <definedName name="XDO_GROUP_?DEBT_SEC_D?17?">SESCAP3!#REF!</definedName>
    <definedName name="XDO_GROUP_?DEBT_SEC_D?18?" localSheetId="42">[1]SHYBU!#REF!</definedName>
    <definedName name="XDO_GROUP_?DEBT_SEC_D?18?">SESCAP4!#REF!</definedName>
    <definedName name="XDO_GROUP_?DEBT_SEC_D?19?">SESCAP5!#REF!</definedName>
    <definedName name="XDO_GROUP_?DEBT_SEC_D?2?">MICAP11!#REF!</definedName>
    <definedName name="XDO_GROUP_?DEBT_SEC_D?20?" localSheetId="42">[1]SMMF!#REF!</definedName>
    <definedName name="XDO_GROUP_?DEBT_SEC_D?20?">SESCAP6!#REF!</definedName>
    <definedName name="XDO_GROUP_?DEBT_SEC_D?21?" localSheetId="42">[1]SMON!#REF!</definedName>
    <definedName name="XDO_GROUP_?DEBT_SEC_D?21?">SESCAP7!#REF!</definedName>
    <definedName name="XDO_GROUP_?DEBT_SEC_D?22?" localSheetId="42">SUNBAL!#REF!</definedName>
    <definedName name="XDO_GROUP_?DEBT_SEC_D?22?">SFOCUS!#REF!</definedName>
    <definedName name="XDO_GROUP_?DEBT_SEC_D?23?">SLTADV3!#REF!</definedName>
    <definedName name="XDO_GROUP_?DEBT_SEC_D?24?">SLTADV4!#REF!</definedName>
    <definedName name="XDO_GROUP_?DEBT_SEC_D?25?">SLTAX1!#REF!</definedName>
    <definedName name="XDO_GROUP_?DEBT_SEC_D?26?">SLTAX2!#REF!</definedName>
    <definedName name="XDO_GROUP_?DEBT_SEC_D?27?">SLTAX3!#REF!</definedName>
    <definedName name="XDO_GROUP_?DEBT_SEC_D?28?">SLTAX4!#REF!</definedName>
    <definedName name="XDO_GROUP_?DEBT_SEC_D?29?">SLTAX5!#REF!</definedName>
    <definedName name="XDO_GROUP_?DEBT_SEC_D?3?" localSheetId="42">[1]SFRLTP!#REF!</definedName>
    <definedName name="XDO_GROUP_?DEBT_SEC_D?3?">MICAP12!#REF!</definedName>
    <definedName name="XDO_GROUP_?DEBT_SEC_D?30?">SLTAX6!#REF!</definedName>
    <definedName name="XDO_GROUP_?DEBT_SEC_D?31?">SMALL3!#REF!</definedName>
    <definedName name="XDO_GROUP_?DEBT_SEC_D?32?">SMALL4!#REF!</definedName>
    <definedName name="XDO_GROUP_?DEBT_SEC_D?33?">SMALL5!#REF!</definedName>
    <definedName name="XDO_GROUP_?DEBT_SEC_D?34?">SMALL6!#REF!</definedName>
    <definedName name="XDO_GROUP_?DEBT_SEC_D?35?">SMILE!#REF!</definedName>
    <definedName name="XDO_GROUP_?DEBT_SEC_D?36?">SRURAL!#REF!</definedName>
    <definedName name="XDO_GROUP_?DEBT_SEC_D?37?">SSFUND!#REF!</definedName>
    <definedName name="XDO_GROUP_?DEBT_SEC_D?38?">'SSN100'!#REF!</definedName>
    <definedName name="XDO_GROUP_?DEBT_SEC_D?39?">STAX!#REF!</definedName>
    <definedName name="XDO_GROUP_?DEBT_SEC_D?4?" localSheetId="42">[1]SFRSTP!#REF!</definedName>
    <definedName name="XDO_GROUP_?DEBT_SEC_D?4?">MICAP14!#REF!</definedName>
    <definedName name="XDO_GROUP_?DEBT_SEC_D?40?">#REF!</definedName>
    <definedName name="XDO_GROUP_?DEBT_SEC_D?41?">#REF!</definedName>
    <definedName name="XDO_GROUP_?DEBT_SEC_D?42?">STOP6!#REF!</definedName>
    <definedName name="XDO_GROUP_?DEBT_SEC_D?43?">STOP7!#REF!</definedName>
    <definedName name="XDO_GROUP_?DEBT_SEC_D?44?">SUNESF!#REF!</definedName>
    <definedName name="XDO_GROUP_?DEBT_SEC_D?45?">SUNFOP!#REF!</definedName>
    <definedName name="XDO_GROUP_?DEBT_SEC_D?46?">SUNVALF10!#REF!</definedName>
    <definedName name="XDO_GROUP_?DEBT_SEC_D?47?">SUNVALF2!#REF!</definedName>
    <definedName name="XDO_GROUP_?DEBT_SEC_D?48?">SUNVALF3!#REF!</definedName>
    <definedName name="XDO_GROUP_?DEBT_SEC_D?49?">SUNVALF7!#REF!</definedName>
    <definedName name="XDO_GROUP_?DEBT_SEC_D?5?" localSheetId="42">[1]SFTPHC!#REF!</definedName>
    <definedName name="XDO_GROUP_?DEBT_SEC_D?5?">MICAP15!#REF!</definedName>
    <definedName name="XDO_GROUP_?DEBT_SEC_D?50?">SUNVALF8!#REF!</definedName>
    <definedName name="XDO_GROUP_?DEBT_SEC_D?51?">SUNVALF9!#REF!</definedName>
    <definedName name="XDO_GROUP_?DEBT_SEC_D?6?" localSheetId="42">[1]SFTPHI!#REF!</definedName>
    <definedName name="XDO_GROUP_?DEBT_SEC_D?6?">MICAP16!#REF!</definedName>
    <definedName name="XDO_GROUP_?DEBT_SEC_D?7?" localSheetId="42">[1]SFTPHM!#REF!</definedName>
    <definedName name="XDO_GROUP_?DEBT_SEC_D?7?">MICAP17!#REF!</definedName>
    <definedName name="XDO_GROUP_?DEBT_SEC_D?8?" localSheetId="42">[1]SFTPHS!#REF!</definedName>
    <definedName name="XDO_GROUP_?DEBT_SEC_D?8?">MICAP4!#REF!</definedName>
    <definedName name="XDO_GROUP_?DEBT_SEC_D?9?" localSheetId="42">[1]SFTPIC!#REF!</definedName>
    <definedName name="XDO_GROUP_?DEBT_SEC_D?9?">MICAP8!#REF!</definedName>
    <definedName name="XDO_GROUP_?DIVIDEN_PER_PLAN_OPTION?" localSheetId="42">[1]CP5SR7!#REF!</definedName>
    <definedName name="XDO_GROUP_?DIVIDEN_PER_PLAN_OPTION?">CAPEXG!$B$130:$C$130</definedName>
    <definedName name="XDO_GROUP_?DIVIDEN_PER_PLAN_OPTION?1?" localSheetId="42">[1]CP5SR8!#REF!</definedName>
    <definedName name="XDO_GROUP_?DIVIDEN_PER_PLAN_OPTION?1?">MICAP10!$B$138:$C$138</definedName>
    <definedName name="XDO_GROUP_?DIVIDEN_PER_PLAN_OPTION?10?" localSheetId="42">[1]SFTPIE!#REF!</definedName>
    <definedName name="XDO_GROUP_?DIVIDEN_PER_PLAN_OPTION?10?">MICAP9!$B$138:$C$138</definedName>
    <definedName name="XDO_GROUP_?DIVIDEN_PER_PLAN_OPTION?11?" localSheetId="42">[1]SFTPIJ!#REF!</definedName>
    <definedName name="XDO_GROUP_?DIVIDEN_PER_PLAN_OPTION?11?">MIDCAP!$B$149:$C$151</definedName>
    <definedName name="XDO_GROUP_?DIVIDEN_PER_PLAN_OPTION?12?" localSheetId="42">[1]SFTPIK!#REF!</definedName>
    <definedName name="XDO_GROUP_?DIVIDEN_PER_PLAN_OPTION?12?">MULTI1!$B$127:$C$127</definedName>
    <definedName name="XDO_GROUP_?DIVIDEN_PER_PLAN_OPTION?13?" localSheetId="42">[1]SHYBF!#REF!</definedName>
    <definedName name="XDO_GROUP_?DIVIDEN_PER_PLAN_OPTION?13?">MULTI2!$B$128:$C$128</definedName>
    <definedName name="XDO_GROUP_?DIVIDEN_PER_PLAN_OPTION?14?" localSheetId="42">[1]SHYBH!#REF!</definedName>
    <definedName name="XDO_GROUP_?DIVIDEN_PER_PLAN_OPTION?14?">MULTIP!$B$124:$C$124</definedName>
    <definedName name="XDO_GROUP_?DIVIDEN_PER_PLAN_OPTION?15?" localSheetId="42">[1]SHYBK!#REF!</definedName>
    <definedName name="XDO_GROUP_?DIVIDEN_PER_PLAN_OPTION?15?">SESCAP1!$B$146:$C$146</definedName>
    <definedName name="XDO_GROUP_?DIVIDEN_PER_PLAN_OPTION?16?" localSheetId="42">[1]SHYBO!#REF!</definedName>
    <definedName name="XDO_GROUP_?DIVIDEN_PER_PLAN_OPTION?16?">SESCAP2!$B$148:$C$148</definedName>
    <definedName name="XDO_GROUP_?DIVIDEN_PER_PLAN_OPTION?17?" localSheetId="42">[1]SHYBP!#REF!</definedName>
    <definedName name="XDO_GROUP_?DIVIDEN_PER_PLAN_OPTION?17?">SESCAP3!$B$149:$C$149</definedName>
    <definedName name="XDO_GROUP_?DIVIDEN_PER_PLAN_OPTION?18?" localSheetId="42">[1]SHYBU!#REF!</definedName>
    <definedName name="XDO_GROUP_?DIVIDEN_PER_PLAN_OPTION?18?">SESCAP4!$B$141:$C$141</definedName>
    <definedName name="XDO_GROUP_?DIVIDEN_PER_PLAN_OPTION?19?">SESCAP5!$B$139:$C$139</definedName>
    <definedName name="XDO_GROUP_?DIVIDEN_PER_PLAN_OPTION?2?">MICAP11!$B$145:$C$145</definedName>
    <definedName name="XDO_GROUP_?DIVIDEN_PER_PLAN_OPTION?20?">SESCAP6!$B$131:$C$131</definedName>
    <definedName name="XDO_GROUP_?DIVIDEN_PER_PLAN_OPTION?21?">SESCAP7!$B$109:$C$109</definedName>
    <definedName name="XDO_GROUP_?DIVIDEN_PER_PLAN_OPTION?22?" localSheetId="42">SUNBAL!$B$162:$C$163</definedName>
    <definedName name="XDO_GROUP_?DIVIDEN_PER_PLAN_OPTION?22?">SFOCUS!$B$119:$C$121</definedName>
    <definedName name="XDO_GROUP_?DIVIDEN_PER_PLAN_OPTION?23?" localSheetId="42">[1]SUNBDS!#REF!</definedName>
    <definedName name="XDO_GROUP_?DIVIDEN_PER_PLAN_OPTION?23?">SLTADV3!$B$139:$C$139</definedName>
    <definedName name="XDO_GROUP_?DIVIDEN_PER_PLAN_OPTION?24?">SLTADV4!$B$129:$C$129</definedName>
    <definedName name="XDO_GROUP_?DIVIDEN_PER_PLAN_OPTION?25?" localSheetId="42">[1]SUNMIA!#REF!</definedName>
    <definedName name="XDO_GROUP_?DIVIDEN_PER_PLAN_OPTION?25?">SLTAX1!$B$137:$C$137</definedName>
    <definedName name="XDO_GROUP_?DIVIDEN_PER_PLAN_OPTION?26?">SLTAX2!$B$139:$C$139</definedName>
    <definedName name="XDO_GROUP_?DIVIDEN_PER_PLAN_OPTION?27?">SLTAX3!$B$145:$C$145</definedName>
    <definedName name="XDO_GROUP_?DIVIDEN_PER_PLAN_OPTION?28?">SLTAX4!$B$147:$C$147</definedName>
    <definedName name="XDO_GROUP_?DIVIDEN_PER_PLAN_OPTION?29?">SLTAX5!$B$148:$C$148</definedName>
    <definedName name="XDO_GROUP_?DIVIDEN_PER_PLAN_OPTION?3?">MICAP12!$B$145:$C$145</definedName>
    <definedName name="XDO_GROUP_?DIVIDEN_PER_PLAN_OPTION?30?">SLTAX6!$B$146:$C$146</definedName>
    <definedName name="XDO_GROUP_?DIVIDEN_PER_PLAN_OPTION?31?">SMALL3!$B$133:$C$133</definedName>
    <definedName name="XDO_GROUP_?DIVIDEN_PER_PLAN_OPTION?32?">SMALL4!$B$134:$C$134</definedName>
    <definedName name="XDO_GROUP_?DIVIDEN_PER_PLAN_OPTION?33?">SMALL5!$B$133:$C$133</definedName>
    <definedName name="XDO_GROUP_?DIVIDEN_PER_PLAN_OPTION?34?">SMALL6!$B$132:$C$132</definedName>
    <definedName name="XDO_GROUP_?DIVIDEN_PER_PLAN_OPTION?35?">SMILE!$B$140:$C$142</definedName>
    <definedName name="XDO_GROUP_?DIVIDEN_PER_PLAN_OPTION?36?">SRURAL!$B$148:$C$149</definedName>
    <definedName name="XDO_GROUP_?DIVIDEN_PER_PLAN_OPTION?37?">SSFUND!$B$122:$C$122</definedName>
    <definedName name="XDO_GROUP_?DIVIDEN_PER_PLAN_OPTION?38?">'SSN100'!$B$187:$C$187</definedName>
    <definedName name="XDO_GROUP_?DIVIDEN_PER_PLAN_OPTION?39?">STAX!$B$145:$C$145</definedName>
    <definedName name="XDO_GROUP_?DIVIDEN_PER_PLAN_OPTION?4?">MICAP14!$B$149:$C$149</definedName>
    <definedName name="XDO_GROUP_?DIVIDEN_PER_PLAN_OPTION?40?">#REF!</definedName>
    <definedName name="XDO_GROUP_?DIVIDEN_PER_PLAN_OPTION?41?">#REF!</definedName>
    <definedName name="XDO_GROUP_?DIVIDEN_PER_PLAN_OPTION?42?">STOP6!$B$120:$C$120</definedName>
    <definedName name="XDO_GROUP_?DIVIDEN_PER_PLAN_OPTION?43?">STOP7!$B$120:$C$120</definedName>
    <definedName name="XDO_GROUP_?DIVIDEN_PER_PLAN_OPTION?44?">SUNESF!$B$146:$C$146</definedName>
    <definedName name="XDO_GROUP_?DIVIDEN_PER_PLAN_OPTION?45?">SUNFOP!$B$108:$C$108</definedName>
    <definedName name="XDO_GROUP_?DIVIDEN_PER_PLAN_OPTION?46?">SUNVALF10!$B$132:$C$132</definedName>
    <definedName name="XDO_GROUP_?DIVIDEN_PER_PLAN_OPTION?47?">SUNVALF2!$B$140:$C$140</definedName>
    <definedName name="XDO_GROUP_?DIVIDEN_PER_PLAN_OPTION?48?">SUNVALF3!$B$141:$C$141</definedName>
    <definedName name="XDO_GROUP_?DIVIDEN_PER_PLAN_OPTION?49?">SUNVALF7!$B$120:$C$120</definedName>
    <definedName name="XDO_GROUP_?DIVIDEN_PER_PLAN_OPTION?5?" localSheetId="42">[1]SFTPHC!#REF!</definedName>
    <definedName name="XDO_GROUP_?DIVIDEN_PER_PLAN_OPTION?5?">MICAP15!$B$148:$C$148</definedName>
    <definedName name="XDO_GROUP_?DIVIDEN_PER_PLAN_OPTION?50?">SUNVALF8!$B$126:$C$126</definedName>
    <definedName name="XDO_GROUP_?DIVIDEN_PER_PLAN_OPTION?51?">SUNVALF9!$B$131:$C$131</definedName>
    <definedName name="XDO_GROUP_?DIVIDEN_PER_PLAN_OPTION?6?" localSheetId="42">[1]SFTPHI!#REF!</definedName>
    <definedName name="XDO_GROUP_?DIVIDEN_PER_PLAN_OPTION?6?">MICAP16!$B$144:$C$144</definedName>
    <definedName name="XDO_GROUP_?DIVIDEN_PER_PLAN_OPTION?7?" localSheetId="42">[1]SFTPHM!#REF!</definedName>
    <definedName name="XDO_GROUP_?DIVIDEN_PER_PLAN_OPTION?7?">MICAP17!$B$147:$C$147</definedName>
    <definedName name="XDO_GROUP_?DIVIDEN_PER_PLAN_OPTION?8?" localSheetId="42">[1]SFTPHS!#REF!</definedName>
    <definedName name="XDO_GROUP_?DIVIDEN_PER_PLAN_OPTION?8?">MICAP4!$B$88:$C$88</definedName>
    <definedName name="XDO_GROUP_?DIVIDEN_PER_PLAN_OPTION?9?" localSheetId="42">[1]SFTPIC!#REF!</definedName>
    <definedName name="XDO_GROUP_?DIVIDEN_PER_PLAN_OPTION?9?">MICAP8!$B$138:$C$138</definedName>
    <definedName name="XDO_GROUP_?EQUITY_SEC_A?">CAPEXG!$A$7:$G$48</definedName>
    <definedName name="XDO_GROUP_?EQUITY_SEC_A?1?">MICAP10!$A$7:$G$57</definedName>
    <definedName name="XDO_GROUP_?EQUITY_SEC_A?10?" localSheetId="42">[1]SFTPIE!#REF!</definedName>
    <definedName name="XDO_GROUP_?EQUITY_SEC_A?10?">MICAP9!$A$7:$G$57</definedName>
    <definedName name="XDO_GROUP_?EQUITY_SEC_A?11?" localSheetId="42">[1]SFTPIJ!#REF!</definedName>
    <definedName name="XDO_GROUP_?EQUITY_SEC_A?11?">MIDCAP!$A$7:$G$66</definedName>
    <definedName name="XDO_GROUP_?EQUITY_SEC_A?12?" localSheetId="42">[1]SFTPIK!#REF!</definedName>
    <definedName name="XDO_GROUP_?EQUITY_SEC_A?12?">MULTI1!$A$7:$G$46</definedName>
    <definedName name="XDO_GROUP_?EQUITY_SEC_A?13?" localSheetId="42">[1]SHYBF!#REF!</definedName>
    <definedName name="XDO_GROUP_?EQUITY_SEC_A?13?">MULTI2!$A$7:$G$47</definedName>
    <definedName name="XDO_GROUP_?EQUITY_SEC_A?14?" localSheetId="42">[1]SHYBH!#REF!</definedName>
    <definedName name="XDO_GROUP_?EQUITY_SEC_A?14?">MULTIP!$A$7:$G$43</definedName>
    <definedName name="XDO_GROUP_?EQUITY_SEC_A?15?" localSheetId="42">[1]SHYBK!#REF!</definedName>
    <definedName name="XDO_GROUP_?EQUITY_SEC_A?15?">SESCAP1!$A$7:$G$65</definedName>
    <definedName name="XDO_GROUP_?EQUITY_SEC_A?16?">SESCAP2!$A$7:$G$67</definedName>
    <definedName name="XDO_GROUP_?EQUITY_SEC_A?17?">SESCAP3!$A$7:$G$68</definedName>
    <definedName name="XDO_GROUP_?EQUITY_SEC_A?18?">SESCAP4!$A$7:$G$60</definedName>
    <definedName name="XDO_GROUP_?EQUITY_SEC_A?19?" localSheetId="42">'[1]SLIQ+'!#REF!</definedName>
    <definedName name="XDO_GROUP_?EQUITY_SEC_A?19?">SESCAP5!$A$7:$G$58</definedName>
    <definedName name="XDO_GROUP_?EQUITY_SEC_A?2?" localSheetId="42">[1]DEBTST!#REF!</definedName>
    <definedName name="XDO_GROUP_?EQUITY_SEC_A?2?">MICAP11!$A$7:$G$64</definedName>
    <definedName name="XDO_GROUP_?EQUITY_SEC_A?20?" localSheetId="42">[1]SMMF!#REF!</definedName>
    <definedName name="XDO_GROUP_?EQUITY_SEC_A?20?">SESCAP6!$A$7:$G$50</definedName>
    <definedName name="XDO_GROUP_?EQUITY_SEC_A?21?" localSheetId="42">[1]SMON!#REF!</definedName>
    <definedName name="XDO_GROUP_?EQUITY_SEC_A?21?">SESCAP7!$A$7:$G$28</definedName>
    <definedName name="XDO_GROUP_?EQUITY_SEC_A?22?" localSheetId="42">SUNBAL!$A$7:$G$49</definedName>
    <definedName name="XDO_GROUP_?EQUITY_SEC_A?22?">SFOCUS!$A$7:$G$36</definedName>
    <definedName name="XDO_GROUP_?EQUITY_SEC_A?23?" localSheetId="42">[1]SUNBDS!#REF!</definedName>
    <definedName name="XDO_GROUP_?EQUITY_SEC_A?23?">SLTADV3!$A$7:$G$58</definedName>
    <definedName name="XDO_GROUP_?EQUITY_SEC_A?24?" localSheetId="42">[1]SUNIP!#REF!</definedName>
    <definedName name="XDO_GROUP_?EQUITY_SEC_A?24?">SLTADV4!$A$7:$G$48</definedName>
    <definedName name="XDO_GROUP_?EQUITY_SEC_A?25?">SLTAX1!$A$7:$G$56</definedName>
    <definedName name="XDO_GROUP_?EQUITY_SEC_A?26?">SLTAX2!$A$7:$G$58</definedName>
    <definedName name="XDO_GROUP_?EQUITY_SEC_A?27?">SLTAX3!$A$7:$G$64</definedName>
    <definedName name="XDO_GROUP_?EQUITY_SEC_A?28?">SLTAX4!$A$7:$G$66</definedName>
    <definedName name="XDO_GROUP_?EQUITY_SEC_A?29?">SLTAX5!$A$7:$G$67</definedName>
    <definedName name="XDO_GROUP_?EQUITY_SEC_A?3?" localSheetId="42">[1]SFRLTP!#REF!</definedName>
    <definedName name="XDO_GROUP_?EQUITY_SEC_A?3?">MICAP12!$A$7:$G$64</definedName>
    <definedName name="XDO_GROUP_?EQUITY_SEC_A?30?">SLTAX6!$A$7:$G$65</definedName>
    <definedName name="XDO_GROUP_?EQUITY_SEC_A?31?">SMALL3!$A$7:$G$52</definedName>
    <definedName name="XDO_GROUP_?EQUITY_SEC_A?32?">SMALL4!$A$7:$G$53</definedName>
    <definedName name="XDO_GROUP_?EQUITY_SEC_A?33?">SMALL5!$A$7:$G$52</definedName>
    <definedName name="XDO_GROUP_?EQUITY_SEC_A?34?">SMALL6!$A$7:$G$51</definedName>
    <definedName name="XDO_GROUP_?EQUITY_SEC_A?35?">SMILE!$A$7:$G$56</definedName>
    <definedName name="XDO_GROUP_?EQUITY_SEC_A?36?">SRURAL!$A$7:$G$67</definedName>
    <definedName name="XDO_GROUP_?EQUITY_SEC_A?37?">SSFUND!$A$7:$G$41</definedName>
    <definedName name="XDO_GROUP_?EQUITY_SEC_A?38?">'SSN100'!$A$7:$G$106</definedName>
    <definedName name="XDO_GROUP_?EQUITY_SEC_A?39?">STAX!$A$7:$G$64</definedName>
    <definedName name="XDO_GROUP_?EQUITY_SEC_A?4?" localSheetId="42">[1]SFRSTP!#REF!</definedName>
    <definedName name="XDO_GROUP_?EQUITY_SEC_A?4?">MICAP14!$A$7:$G$68</definedName>
    <definedName name="XDO_GROUP_?EQUITY_SEC_A?40?">#REF!</definedName>
    <definedName name="XDO_GROUP_?EQUITY_SEC_A?41?">#REF!</definedName>
    <definedName name="XDO_GROUP_?EQUITY_SEC_A?42?">STOP6!$A$7:$G$39</definedName>
    <definedName name="XDO_GROUP_?EQUITY_SEC_A?43?">STOP7!$A$7:$G$39</definedName>
    <definedName name="XDO_GROUP_?EQUITY_SEC_A?44?">SUNESF!$A$7:$G$41</definedName>
    <definedName name="XDO_GROUP_?EQUITY_SEC_A?45?">SUNFOP!$A$7:$G$25</definedName>
    <definedName name="XDO_GROUP_?EQUITY_SEC_A?46?">SUNVALF10!$A$7:$G$49</definedName>
    <definedName name="XDO_GROUP_?EQUITY_SEC_A?47?">SUNVALF2!$A$7:$G$59</definedName>
    <definedName name="XDO_GROUP_?EQUITY_SEC_A?48?">SUNVALF3!$A$7:$G$60</definedName>
    <definedName name="XDO_GROUP_?EQUITY_SEC_A?49?">SUNVALF7!$A$7:$G$39</definedName>
    <definedName name="XDO_GROUP_?EQUITY_SEC_A?5?" localSheetId="42">[1]SFTPHC!#REF!</definedName>
    <definedName name="XDO_GROUP_?EQUITY_SEC_A?5?">MICAP15!$A$7:$G$67</definedName>
    <definedName name="XDO_GROUP_?EQUITY_SEC_A?50?">SUNVALF8!$A$7:$G$45</definedName>
    <definedName name="XDO_GROUP_?EQUITY_SEC_A?51?">SUNVALF9!$A$7:$G$48</definedName>
    <definedName name="XDO_GROUP_?EQUITY_SEC_A?6?" localSheetId="42">[1]SFTPHI!#REF!</definedName>
    <definedName name="XDO_GROUP_?EQUITY_SEC_A?6?">MICAP16!$A$7:$G$63</definedName>
    <definedName name="XDO_GROUP_?EQUITY_SEC_A?7?" localSheetId="42">[1]SFTPHM!#REF!</definedName>
    <definedName name="XDO_GROUP_?EQUITY_SEC_A?7?">MICAP17!$A$7:$G$66</definedName>
    <definedName name="XDO_GROUP_?EQUITY_SEC_A?8?" localSheetId="42">[1]SFTPHS!#REF!</definedName>
    <definedName name="XDO_GROUP_?EQUITY_SEC_A?8?">MICAP4!$A$7:$G$7</definedName>
    <definedName name="XDO_GROUP_?EQUITY_SEC_A?9?" localSheetId="42">[1]SFTPIC!#REF!</definedName>
    <definedName name="XDO_GROUP_?EQUITY_SEC_A?9?">MICAP8!$A$7:$G$57</definedName>
    <definedName name="XDO_GROUP_?EQUITY_SEC_B?" localSheetId="42">[1]CP5SR7!#REF!</definedName>
    <definedName name="XDO_GROUP_?EQUITY_SEC_B?">CAPEXG!#REF!</definedName>
    <definedName name="XDO_GROUP_?EQUITY_SEC_B?1?" localSheetId="42">[1]CP5SR8!#REF!</definedName>
    <definedName name="XDO_GROUP_?EQUITY_SEC_B?1?">MICAP10!#REF!</definedName>
    <definedName name="XDO_GROUP_?EQUITY_SEC_B?10?" localSheetId="42">[1]SFTPIE!#REF!</definedName>
    <definedName name="XDO_GROUP_?EQUITY_SEC_B?10?">MICAP9!#REF!</definedName>
    <definedName name="XDO_GROUP_?EQUITY_SEC_B?11?" localSheetId="42">[1]SFTPIJ!#REF!</definedName>
    <definedName name="XDO_GROUP_?EQUITY_SEC_B?11?">MIDCAP!#REF!</definedName>
    <definedName name="XDO_GROUP_?EQUITY_SEC_B?12?" localSheetId="42">[1]SFTPIK!#REF!</definedName>
    <definedName name="XDO_GROUP_?EQUITY_SEC_B?12?">MULTI1!#REF!</definedName>
    <definedName name="XDO_GROUP_?EQUITY_SEC_B?13?" localSheetId="42">[1]SHYBF!#REF!</definedName>
    <definedName name="XDO_GROUP_?EQUITY_SEC_B?13?">MULTI2!#REF!</definedName>
    <definedName name="XDO_GROUP_?EQUITY_SEC_B?14?" localSheetId="42">[1]SHYBH!#REF!</definedName>
    <definedName name="XDO_GROUP_?EQUITY_SEC_B?14?">MULTIP!#REF!</definedName>
    <definedName name="XDO_GROUP_?EQUITY_SEC_B?15?" localSheetId="42">[1]SHYBK!#REF!</definedName>
    <definedName name="XDO_GROUP_?EQUITY_SEC_B?15?">SESCAP1!#REF!</definedName>
    <definedName name="XDO_GROUP_?EQUITY_SEC_B?16?" localSheetId="42">[1]SHYBO!#REF!</definedName>
    <definedName name="XDO_GROUP_?EQUITY_SEC_B?16?">SESCAP2!#REF!</definedName>
    <definedName name="XDO_GROUP_?EQUITY_SEC_B?17?" localSheetId="42">[1]SHYBP!#REF!</definedName>
    <definedName name="XDO_GROUP_?EQUITY_SEC_B?17?">SESCAP3!#REF!</definedName>
    <definedName name="XDO_GROUP_?EQUITY_SEC_B?18?" localSheetId="42">[1]SHYBU!#REF!</definedName>
    <definedName name="XDO_GROUP_?EQUITY_SEC_B?18?">SESCAP4!#REF!</definedName>
    <definedName name="XDO_GROUP_?EQUITY_SEC_B?19?" localSheetId="42">'[1]SLIQ+'!#REF!</definedName>
    <definedName name="XDO_GROUP_?EQUITY_SEC_B?19?">SESCAP5!#REF!</definedName>
    <definedName name="XDO_GROUP_?EQUITY_SEC_B?2?" localSheetId="42">[1]DEBTST!#REF!</definedName>
    <definedName name="XDO_GROUP_?EQUITY_SEC_B?2?">MICAP11!#REF!</definedName>
    <definedName name="XDO_GROUP_?EQUITY_SEC_B?20?" localSheetId="42">[1]SMMF!#REF!</definedName>
    <definedName name="XDO_GROUP_?EQUITY_SEC_B?20?">SESCAP6!#REF!</definedName>
    <definedName name="XDO_GROUP_?EQUITY_SEC_B?21?" localSheetId="42">[1]SMON!#REF!</definedName>
    <definedName name="XDO_GROUP_?EQUITY_SEC_B?21?">SESCAP7!#REF!</definedName>
    <definedName name="XDO_GROUP_?EQUITY_SEC_B?22?" localSheetId="42">SUNBAL!#REF!</definedName>
    <definedName name="XDO_GROUP_?EQUITY_SEC_B?22?">SFOCUS!#REF!</definedName>
    <definedName name="XDO_GROUP_?EQUITY_SEC_B?23?" localSheetId="42">[1]SUNBDS!#REF!</definedName>
    <definedName name="XDO_GROUP_?EQUITY_SEC_B?23?">SLTADV3!#REF!</definedName>
    <definedName name="XDO_GROUP_?EQUITY_SEC_B?24?" localSheetId="42">[1]SUNIP!#REF!</definedName>
    <definedName name="XDO_GROUP_?EQUITY_SEC_B?24?">SLTADV4!#REF!</definedName>
    <definedName name="XDO_GROUP_?EQUITY_SEC_B?25?" localSheetId="42">[1]SUNMIA!#REF!</definedName>
    <definedName name="XDO_GROUP_?EQUITY_SEC_B?25?">SLTAX1!#REF!</definedName>
    <definedName name="XDO_GROUP_?EQUITY_SEC_B?26?">SLTAX2!#REF!</definedName>
    <definedName name="XDO_GROUP_?EQUITY_SEC_B?27?">SLTAX3!#REF!</definedName>
    <definedName name="XDO_GROUP_?EQUITY_SEC_B?28?">SLTAX4!#REF!</definedName>
    <definedName name="XDO_GROUP_?EQUITY_SEC_B?29?">SLTAX5!#REF!</definedName>
    <definedName name="XDO_GROUP_?EQUITY_SEC_B?3?" localSheetId="42">[1]SFRLTP!#REF!</definedName>
    <definedName name="XDO_GROUP_?EQUITY_SEC_B?3?">MICAP12!#REF!</definedName>
    <definedName name="XDO_GROUP_?EQUITY_SEC_B?30?">SLTAX6!#REF!</definedName>
    <definedName name="XDO_GROUP_?EQUITY_SEC_B?31?">SMALL3!#REF!</definedName>
    <definedName name="XDO_GROUP_?EQUITY_SEC_B?32?">SMALL4!#REF!</definedName>
    <definedName name="XDO_GROUP_?EQUITY_SEC_B?33?">SMALL5!#REF!</definedName>
    <definedName name="XDO_GROUP_?EQUITY_SEC_B?34?">SMALL6!#REF!</definedName>
    <definedName name="XDO_GROUP_?EQUITY_SEC_B?35?">SMILE!#REF!</definedName>
    <definedName name="XDO_GROUP_?EQUITY_SEC_B?36?">SRURAL!#REF!</definedName>
    <definedName name="XDO_GROUP_?EQUITY_SEC_B?37?">SSFUND!#REF!</definedName>
    <definedName name="XDO_GROUP_?EQUITY_SEC_B?38?">'SSN100'!#REF!</definedName>
    <definedName name="XDO_GROUP_?EQUITY_SEC_B?39?">STAX!#REF!</definedName>
    <definedName name="XDO_GROUP_?EQUITY_SEC_B?4?" localSheetId="42">[1]SFRSTP!#REF!</definedName>
    <definedName name="XDO_GROUP_?EQUITY_SEC_B?4?">MICAP14!#REF!</definedName>
    <definedName name="XDO_GROUP_?EQUITY_SEC_B?40?">#REF!</definedName>
    <definedName name="XDO_GROUP_?EQUITY_SEC_B?41?">#REF!</definedName>
    <definedName name="XDO_GROUP_?EQUITY_SEC_B?42?">STOP6!#REF!</definedName>
    <definedName name="XDO_GROUP_?EQUITY_SEC_B?43?">STOP7!#REF!</definedName>
    <definedName name="XDO_GROUP_?EQUITY_SEC_B?44?">SUNESF!#REF!</definedName>
    <definedName name="XDO_GROUP_?EQUITY_SEC_B?45?">SUNFOP!#REF!</definedName>
    <definedName name="XDO_GROUP_?EQUITY_SEC_B?46?">SUNVALF10!#REF!</definedName>
    <definedName name="XDO_GROUP_?EQUITY_SEC_B?47?">SUNVALF2!#REF!</definedName>
    <definedName name="XDO_GROUP_?EQUITY_SEC_B?48?">SUNVALF3!#REF!</definedName>
    <definedName name="XDO_GROUP_?EQUITY_SEC_B?49?">SUNVALF7!#REF!</definedName>
    <definedName name="XDO_GROUP_?EQUITY_SEC_B?5?" localSheetId="42">[1]SFTPHC!#REF!</definedName>
    <definedName name="XDO_GROUP_?EQUITY_SEC_B?5?">MICAP15!#REF!</definedName>
    <definedName name="XDO_GROUP_?EQUITY_SEC_B?50?">SUNVALF8!#REF!</definedName>
    <definedName name="XDO_GROUP_?EQUITY_SEC_B?51?">SUNVALF9!#REF!</definedName>
    <definedName name="XDO_GROUP_?EQUITY_SEC_B?6?" localSheetId="42">[1]SFTPHI!#REF!</definedName>
    <definedName name="XDO_GROUP_?EQUITY_SEC_B?6?">MICAP16!#REF!</definedName>
    <definedName name="XDO_GROUP_?EQUITY_SEC_B?7?" localSheetId="42">[1]SFTPHM!#REF!</definedName>
    <definedName name="XDO_GROUP_?EQUITY_SEC_B?7?">MICAP17!#REF!</definedName>
    <definedName name="XDO_GROUP_?EQUITY_SEC_B?8?" localSheetId="42">[1]SFTPHS!#REF!</definedName>
    <definedName name="XDO_GROUP_?EQUITY_SEC_B?8?">MICAP4!#REF!</definedName>
    <definedName name="XDO_GROUP_?EQUITY_SEC_B?9?" localSheetId="42">[1]SFTPIC!#REF!</definedName>
    <definedName name="XDO_GROUP_?EQUITY_SEC_B?9?">MICAP8!#REF!</definedName>
    <definedName name="XDO_GROUP_?EQUITY_SEC_C?" localSheetId="42">[1]CP5SR7!#REF!</definedName>
    <definedName name="XDO_GROUP_?EQUITY_SEC_C?">CAPEXG!$A$55:$G$55</definedName>
    <definedName name="XDO_GROUP_?EQUITY_SEC_C?1?" localSheetId="42">[1]CP5SR8!#REF!</definedName>
    <definedName name="XDO_GROUP_?EQUITY_SEC_C?1?">MICAP10!#REF!</definedName>
    <definedName name="XDO_GROUP_?EQUITY_SEC_C?10?" localSheetId="42">[1]SFTPIE!#REF!</definedName>
    <definedName name="XDO_GROUP_?EQUITY_SEC_C?10?">MICAP9!#REF!</definedName>
    <definedName name="XDO_GROUP_?EQUITY_SEC_C?11?" localSheetId="42">[1]SFTPIJ!#REF!</definedName>
    <definedName name="XDO_GROUP_?EQUITY_SEC_C?11?">MIDCAP!#REF!</definedName>
    <definedName name="XDO_GROUP_?EQUITY_SEC_C?12?" localSheetId="42">[1]SFTPIK!#REF!</definedName>
    <definedName name="XDO_GROUP_?EQUITY_SEC_C?12?">MULTI1!#REF!</definedName>
    <definedName name="XDO_GROUP_?EQUITY_SEC_C?13?" localSheetId="42">[1]SHYBF!#REF!</definedName>
    <definedName name="XDO_GROUP_?EQUITY_SEC_C?13?">MULTI2!#REF!</definedName>
    <definedName name="XDO_GROUP_?EQUITY_SEC_C?14?" localSheetId="42">[1]SHYBH!#REF!</definedName>
    <definedName name="XDO_GROUP_?EQUITY_SEC_C?14?">MULTIP!#REF!</definedName>
    <definedName name="XDO_GROUP_?EQUITY_SEC_C?15?" localSheetId="42">[1]SHYBK!#REF!</definedName>
    <definedName name="XDO_GROUP_?EQUITY_SEC_C?15?">SESCAP1!#REF!</definedName>
    <definedName name="XDO_GROUP_?EQUITY_SEC_C?16?" localSheetId="42">[1]SHYBO!#REF!</definedName>
    <definedName name="XDO_GROUP_?EQUITY_SEC_C?16?">SESCAP2!#REF!</definedName>
    <definedName name="XDO_GROUP_?EQUITY_SEC_C?17?" localSheetId="42">[1]SHYBP!#REF!</definedName>
    <definedName name="XDO_GROUP_?EQUITY_SEC_C?17?">SESCAP3!#REF!</definedName>
    <definedName name="XDO_GROUP_?EQUITY_SEC_C?18?" localSheetId="42">[1]SHYBU!#REF!</definedName>
    <definedName name="XDO_GROUP_?EQUITY_SEC_C?18?">SESCAP4!#REF!</definedName>
    <definedName name="XDO_GROUP_?EQUITY_SEC_C?19?" localSheetId="42">'[1]SLIQ+'!#REF!</definedName>
    <definedName name="XDO_GROUP_?EQUITY_SEC_C?19?">SESCAP5!#REF!</definedName>
    <definedName name="XDO_GROUP_?EQUITY_SEC_C?2?" localSheetId="42">[1]DEBTST!#REF!</definedName>
    <definedName name="XDO_GROUP_?EQUITY_SEC_C?2?">MICAP11!#REF!</definedName>
    <definedName name="XDO_GROUP_?EQUITY_SEC_C?20?" localSheetId="42">[1]SMMF!#REF!</definedName>
    <definedName name="XDO_GROUP_?EQUITY_SEC_C?20?">SESCAP6!#REF!</definedName>
    <definedName name="XDO_GROUP_?EQUITY_SEC_C?21?" localSheetId="42">[1]SMON!#REF!</definedName>
    <definedName name="XDO_GROUP_?EQUITY_SEC_C?21?">SESCAP7!#REF!</definedName>
    <definedName name="XDO_GROUP_?EQUITY_SEC_C?22?" localSheetId="42">SUNBAL!#REF!</definedName>
    <definedName name="XDO_GROUP_?EQUITY_SEC_C?22?">SFOCUS!#REF!</definedName>
    <definedName name="XDO_GROUP_?EQUITY_SEC_C?23?" localSheetId="42">[1]SUNBDS!#REF!</definedName>
    <definedName name="XDO_GROUP_?EQUITY_SEC_C?23?">SLTADV3!#REF!</definedName>
    <definedName name="XDO_GROUP_?EQUITY_SEC_C?24?" localSheetId="42">[1]SUNIP!#REF!</definedName>
    <definedName name="XDO_GROUP_?EQUITY_SEC_C?24?">SLTADV4!#REF!</definedName>
    <definedName name="XDO_GROUP_?EQUITY_SEC_C?25?" localSheetId="42">[1]SUNMIA!#REF!</definedName>
    <definedName name="XDO_GROUP_?EQUITY_SEC_C?25?">SLTAX1!#REF!</definedName>
    <definedName name="XDO_GROUP_?EQUITY_SEC_C?26?">SLTAX2!#REF!</definedName>
    <definedName name="XDO_GROUP_?EQUITY_SEC_C?27?">SLTAX3!#REF!</definedName>
    <definedName name="XDO_GROUP_?EQUITY_SEC_C?28?">SLTAX4!#REF!</definedName>
    <definedName name="XDO_GROUP_?EQUITY_SEC_C?29?">SLTAX5!#REF!</definedName>
    <definedName name="XDO_GROUP_?EQUITY_SEC_C?3?" localSheetId="42">[1]SFRLTP!#REF!</definedName>
    <definedName name="XDO_GROUP_?EQUITY_SEC_C?3?">MICAP12!#REF!</definedName>
    <definedName name="XDO_GROUP_?EQUITY_SEC_C?30?">SLTAX6!#REF!</definedName>
    <definedName name="XDO_GROUP_?EQUITY_SEC_C?31?">SMALL3!#REF!</definedName>
    <definedName name="XDO_GROUP_?EQUITY_SEC_C?32?">SMALL4!#REF!</definedName>
    <definedName name="XDO_GROUP_?EQUITY_SEC_C?33?">SMALL5!#REF!</definedName>
    <definedName name="XDO_GROUP_?EQUITY_SEC_C?34?">SMALL6!#REF!</definedName>
    <definedName name="XDO_GROUP_?EQUITY_SEC_C?35?">SMILE!$A$63:$G$63</definedName>
    <definedName name="XDO_GROUP_?EQUITY_SEC_C?36?">SRURAL!#REF!</definedName>
    <definedName name="XDO_GROUP_?EQUITY_SEC_C?37?">SSFUND!#REF!</definedName>
    <definedName name="XDO_GROUP_?EQUITY_SEC_C?38?">'SSN100'!#REF!</definedName>
    <definedName name="XDO_GROUP_?EQUITY_SEC_C?39?">STAX!#REF!</definedName>
    <definedName name="XDO_GROUP_?EQUITY_SEC_C?4?" localSheetId="42">[1]SFRSTP!#REF!</definedName>
    <definedName name="XDO_GROUP_?EQUITY_SEC_C?4?">MICAP14!#REF!</definedName>
    <definedName name="XDO_GROUP_?EQUITY_SEC_C?40?">#REF!</definedName>
    <definedName name="XDO_GROUP_?EQUITY_SEC_C?41?">#REF!</definedName>
    <definedName name="XDO_GROUP_?EQUITY_SEC_C?42?">STOP6!#REF!</definedName>
    <definedName name="XDO_GROUP_?EQUITY_SEC_C?43?">STOP7!#REF!</definedName>
    <definedName name="XDO_GROUP_?EQUITY_SEC_C?44?">SUNESF!#REF!</definedName>
    <definedName name="XDO_GROUP_?EQUITY_SEC_C?45?">SUNFOP!#REF!</definedName>
    <definedName name="XDO_GROUP_?EQUITY_SEC_C?46?">SUNVALF10!#REF!</definedName>
    <definedName name="XDO_GROUP_?EQUITY_SEC_C?47?">SUNVALF2!#REF!</definedName>
    <definedName name="XDO_GROUP_?EQUITY_SEC_C?48?">SUNVALF3!#REF!</definedName>
    <definedName name="XDO_GROUP_?EQUITY_SEC_C?49?">SUNVALF7!#REF!</definedName>
    <definedName name="XDO_GROUP_?EQUITY_SEC_C?5?" localSheetId="42">[1]SFTPHC!#REF!</definedName>
    <definedName name="XDO_GROUP_?EQUITY_SEC_C?5?">MICAP15!#REF!</definedName>
    <definedName name="XDO_GROUP_?EQUITY_SEC_C?50?">SUNVALF8!#REF!</definedName>
    <definedName name="XDO_GROUP_?EQUITY_SEC_C?51?">SUNVALF9!#REF!</definedName>
    <definedName name="XDO_GROUP_?EQUITY_SEC_C?6?" localSheetId="42">[1]SFTPHI!#REF!</definedName>
    <definedName name="XDO_GROUP_?EQUITY_SEC_C?6?">MICAP16!#REF!</definedName>
    <definedName name="XDO_GROUP_?EQUITY_SEC_C?7?" localSheetId="42">[1]SFTPHM!#REF!</definedName>
    <definedName name="XDO_GROUP_?EQUITY_SEC_C?7?">MICAP17!#REF!</definedName>
    <definedName name="XDO_GROUP_?EQUITY_SEC_C?8?" localSheetId="42">[1]SFTPHS!#REF!</definedName>
    <definedName name="XDO_GROUP_?EQUITY_SEC_C?8?">MICAP4!#REF!</definedName>
    <definedName name="XDO_GROUP_?EQUITY_SEC_C?9?" localSheetId="42">[1]SFTPIC!#REF!</definedName>
    <definedName name="XDO_GROUP_?EQUITY_SEC_C?9?">MICAP8!#REF!</definedName>
    <definedName name="XDO_GROUP_?EQUITY_SEC_D?" localSheetId="42">[1]CP5SR7!#REF!</definedName>
    <definedName name="XDO_GROUP_?EQUITY_SEC_D?">CAPEXG!#REF!</definedName>
    <definedName name="XDO_GROUP_?EQUITY_SEC_D?1?" localSheetId="42">[1]CP5SR8!#REF!</definedName>
    <definedName name="XDO_GROUP_?EQUITY_SEC_D?1?">MICAP10!#REF!</definedName>
    <definedName name="XDO_GROUP_?EQUITY_SEC_D?10?" localSheetId="42">[1]SFTPIE!#REF!</definedName>
    <definedName name="XDO_GROUP_?EQUITY_SEC_D?10?">MICAP9!#REF!</definedName>
    <definedName name="XDO_GROUP_?EQUITY_SEC_D?11?" localSheetId="42">[1]SFTPIJ!#REF!</definedName>
    <definedName name="XDO_GROUP_?EQUITY_SEC_D?11?">MIDCAP!#REF!</definedName>
    <definedName name="XDO_GROUP_?EQUITY_SEC_D?12?" localSheetId="42">[1]SFTPIK!#REF!</definedName>
    <definedName name="XDO_GROUP_?EQUITY_SEC_D?12?">MULTI1!#REF!</definedName>
    <definedName name="XDO_GROUP_?EQUITY_SEC_D?13?" localSheetId="42">[1]SHYBF!#REF!</definedName>
    <definedName name="XDO_GROUP_?EQUITY_SEC_D?13?">MULTI2!#REF!</definedName>
    <definedName name="XDO_GROUP_?EQUITY_SEC_D?14?" localSheetId="42">[1]SHYBH!#REF!</definedName>
    <definedName name="XDO_GROUP_?EQUITY_SEC_D?14?">MULTIP!#REF!</definedName>
    <definedName name="XDO_GROUP_?EQUITY_SEC_D?15?" localSheetId="42">[1]SHYBK!#REF!</definedName>
    <definedName name="XDO_GROUP_?EQUITY_SEC_D?15?">SESCAP1!#REF!</definedName>
    <definedName name="XDO_GROUP_?EQUITY_SEC_D?16?" localSheetId="42">[1]SHYBO!#REF!</definedName>
    <definedName name="XDO_GROUP_?EQUITY_SEC_D?16?">SESCAP2!#REF!</definedName>
    <definedName name="XDO_GROUP_?EQUITY_SEC_D?17?" localSheetId="42">[1]SHYBP!#REF!</definedName>
    <definedName name="XDO_GROUP_?EQUITY_SEC_D?17?">SESCAP3!#REF!</definedName>
    <definedName name="XDO_GROUP_?EQUITY_SEC_D?18?" localSheetId="42">[1]SHYBU!#REF!</definedName>
    <definedName name="XDO_GROUP_?EQUITY_SEC_D?18?">SESCAP4!#REF!</definedName>
    <definedName name="XDO_GROUP_?EQUITY_SEC_D?19?" localSheetId="42">'[1]SLIQ+'!#REF!</definedName>
    <definedName name="XDO_GROUP_?EQUITY_SEC_D?19?">SESCAP5!#REF!</definedName>
    <definedName name="XDO_GROUP_?EQUITY_SEC_D?2?" localSheetId="42">[1]DEBTST!#REF!</definedName>
    <definedName name="XDO_GROUP_?EQUITY_SEC_D?2?">MICAP11!#REF!</definedName>
    <definedName name="XDO_GROUP_?EQUITY_SEC_D?20?" localSheetId="42">[1]SMMF!#REF!</definedName>
    <definedName name="XDO_GROUP_?EQUITY_SEC_D?20?">SESCAP6!#REF!</definedName>
    <definedName name="XDO_GROUP_?EQUITY_SEC_D?21?" localSheetId="42">[1]SMON!#REF!</definedName>
    <definedName name="XDO_GROUP_?EQUITY_SEC_D?21?">SESCAP7!#REF!</definedName>
    <definedName name="XDO_GROUP_?EQUITY_SEC_D?22?" localSheetId="42">SUNBAL!#REF!</definedName>
    <definedName name="XDO_GROUP_?EQUITY_SEC_D?22?">SFOCUS!#REF!</definedName>
    <definedName name="XDO_GROUP_?EQUITY_SEC_D?23?" localSheetId="42">[1]SUNBDS!#REF!</definedName>
    <definedName name="XDO_GROUP_?EQUITY_SEC_D?23?">SLTADV3!#REF!</definedName>
    <definedName name="XDO_GROUP_?EQUITY_SEC_D?24?" localSheetId="42">[1]SUNIP!#REF!</definedName>
    <definedName name="XDO_GROUP_?EQUITY_SEC_D?24?">SLTADV4!#REF!</definedName>
    <definedName name="XDO_GROUP_?EQUITY_SEC_D?25?" localSheetId="42">[1]SUNMIA!#REF!</definedName>
    <definedName name="XDO_GROUP_?EQUITY_SEC_D?25?">SLTAX1!#REF!</definedName>
    <definedName name="XDO_GROUP_?EQUITY_SEC_D?26?">SLTAX2!#REF!</definedName>
    <definedName name="XDO_GROUP_?EQUITY_SEC_D?27?">SLTAX3!#REF!</definedName>
    <definedName name="XDO_GROUP_?EQUITY_SEC_D?28?">SLTAX4!#REF!</definedName>
    <definedName name="XDO_GROUP_?EQUITY_SEC_D?29?">SLTAX5!#REF!</definedName>
    <definedName name="XDO_GROUP_?EQUITY_SEC_D?3?" localSheetId="42">[1]SFRLTP!#REF!</definedName>
    <definedName name="XDO_GROUP_?EQUITY_SEC_D?3?">MICAP12!#REF!</definedName>
    <definedName name="XDO_GROUP_?EQUITY_SEC_D?30?">SLTAX6!#REF!</definedName>
    <definedName name="XDO_GROUP_?EQUITY_SEC_D?31?">SMALL3!#REF!</definedName>
    <definedName name="XDO_GROUP_?EQUITY_SEC_D?32?">SMALL4!#REF!</definedName>
    <definedName name="XDO_GROUP_?EQUITY_SEC_D?33?">SMALL5!#REF!</definedName>
    <definedName name="XDO_GROUP_?EQUITY_SEC_D?34?">SMALL6!#REF!</definedName>
    <definedName name="XDO_GROUP_?EQUITY_SEC_D?35?">SMILE!#REF!</definedName>
    <definedName name="XDO_GROUP_?EQUITY_SEC_D?36?">SRURAL!#REF!</definedName>
    <definedName name="XDO_GROUP_?EQUITY_SEC_D?37?">SSFUND!#REF!</definedName>
    <definedName name="XDO_GROUP_?EQUITY_SEC_D?38?">'SSN100'!#REF!</definedName>
    <definedName name="XDO_GROUP_?EQUITY_SEC_D?39?">STAX!#REF!</definedName>
    <definedName name="XDO_GROUP_?EQUITY_SEC_D?4?" localSheetId="42">[1]SFRSTP!#REF!</definedName>
    <definedName name="XDO_GROUP_?EQUITY_SEC_D?4?">MICAP14!#REF!</definedName>
    <definedName name="XDO_GROUP_?EQUITY_SEC_D?40?">#REF!</definedName>
    <definedName name="XDO_GROUP_?EQUITY_SEC_D?41?">#REF!</definedName>
    <definedName name="XDO_GROUP_?EQUITY_SEC_D?42?">STOP6!#REF!</definedName>
    <definedName name="XDO_GROUP_?EQUITY_SEC_D?43?">STOP7!#REF!</definedName>
    <definedName name="XDO_GROUP_?EQUITY_SEC_D?44?">SUNESF!#REF!</definedName>
    <definedName name="XDO_GROUP_?EQUITY_SEC_D?45?">SUNFOP!#REF!</definedName>
    <definedName name="XDO_GROUP_?EQUITY_SEC_D?46?">SUNVALF10!#REF!</definedName>
    <definedName name="XDO_GROUP_?EQUITY_SEC_D?47?">SUNVALF2!#REF!</definedName>
    <definedName name="XDO_GROUP_?EQUITY_SEC_D?48?">SUNVALF3!#REF!</definedName>
    <definedName name="XDO_GROUP_?EQUITY_SEC_D?49?">SUNVALF7!#REF!</definedName>
    <definedName name="XDO_GROUP_?EQUITY_SEC_D?5?" localSheetId="42">[1]SFTPHC!#REF!</definedName>
    <definedName name="XDO_GROUP_?EQUITY_SEC_D?5?">MICAP15!#REF!</definedName>
    <definedName name="XDO_GROUP_?EQUITY_SEC_D?50?">SUNVALF8!#REF!</definedName>
    <definedName name="XDO_GROUP_?EQUITY_SEC_D?51?">SUNVALF9!#REF!</definedName>
    <definedName name="XDO_GROUP_?EQUITY_SEC_D?6?" localSheetId="42">[1]SFTPHI!#REF!</definedName>
    <definedName name="XDO_GROUP_?EQUITY_SEC_D?6?">MICAP16!#REF!</definedName>
    <definedName name="XDO_GROUP_?EQUITY_SEC_D?7?" localSheetId="42">[1]SFTPHM!#REF!</definedName>
    <definedName name="XDO_GROUP_?EQUITY_SEC_D?7?">MICAP17!#REF!</definedName>
    <definedName name="XDO_GROUP_?EQUITY_SEC_D?8?" localSheetId="42">[1]SFTPHS!#REF!</definedName>
    <definedName name="XDO_GROUP_?EQUITY_SEC_D?8?">MICAP4!#REF!</definedName>
    <definedName name="XDO_GROUP_?EQUITY_SEC_D?9?" localSheetId="42">[1]SFTPIC!#REF!</definedName>
    <definedName name="XDO_GROUP_?EQUITY_SEC_D?9?">MICAP8!#REF!</definedName>
    <definedName name="XDO_GROUP_?EQUITY_SEC_E?" localSheetId="42">[1]CP5SR7!#REF!</definedName>
    <definedName name="XDO_GROUP_?EQUITY_SEC_E?">CAPEXG!#REF!</definedName>
    <definedName name="XDO_GROUP_?EQUITY_SEC_E?1?" localSheetId="42">[1]CP5SR8!#REF!</definedName>
    <definedName name="XDO_GROUP_?EQUITY_SEC_E?1?">MICAP10!#REF!</definedName>
    <definedName name="XDO_GROUP_?EQUITY_SEC_E?10?" localSheetId="42">[1]SFTPIE!#REF!</definedName>
    <definedName name="XDO_GROUP_?EQUITY_SEC_E?10?">MICAP9!#REF!</definedName>
    <definedName name="XDO_GROUP_?EQUITY_SEC_E?11?" localSheetId="42">[1]SFTPIJ!#REF!</definedName>
    <definedName name="XDO_GROUP_?EQUITY_SEC_E?11?">MIDCAP!#REF!</definedName>
    <definedName name="XDO_GROUP_?EQUITY_SEC_E?12?" localSheetId="42">[1]SFTPIK!#REF!</definedName>
    <definedName name="XDO_GROUP_?EQUITY_SEC_E?12?">MULTI1!#REF!</definedName>
    <definedName name="XDO_GROUP_?EQUITY_SEC_E?13?" localSheetId="42">[1]SHYBF!#REF!</definedName>
    <definedName name="XDO_GROUP_?EQUITY_SEC_E?13?">MULTI2!#REF!</definedName>
    <definedName name="XDO_GROUP_?EQUITY_SEC_E?14?" localSheetId="42">[1]SHYBH!#REF!</definedName>
    <definedName name="XDO_GROUP_?EQUITY_SEC_E?14?">MULTIP!#REF!</definedName>
    <definedName name="XDO_GROUP_?EQUITY_SEC_E?15?" localSheetId="42">[1]SHYBK!#REF!</definedName>
    <definedName name="XDO_GROUP_?EQUITY_SEC_E?15?">SESCAP1!#REF!</definedName>
    <definedName name="XDO_GROUP_?EQUITY_SEC_E?16?" localSheetId="42">[1]SHYBO!#REF!</definedName>
    <definedName name="XDO_GROUP_?EQUITY_SEC_E?16?">SESCAP2!#REF!</definedName>
    <definedName name="XDO_GROUP_?EQUITY_SEC_E?17?" localSheetId="42">[1]SHYBP!#REF!</definedName>
    <definedName name="XDO_GROUP_?EQUITY_SEC_E?17?">SESCAP3!#REF!</definedName>
    <definedName name="XDO_GROUP_?EQUITY_SEC_E?18?" localSheetId="42">[1]SHYBU!#REF!</definedName>
    <definedName name="XDO_GROUP_?EQUITY_SEC_E?18?">SESCAP4!#REF!</definedName>
    <definedName name="XDO_GROUP_?EQUITY_SEC_E?19?" localSheetId="42">'[1]SLIQ+'!#REF!</definedName>
    <definedName name="XDO_GROUP_?EQUITY_SEC_E?19?">SESCAP5!#REF!</definedName>
    <definedName name="XDO_GROUP_?EQUITY_SEC_E?2?" localSheetId="42">[1]DEBTST!#REF!</definedName>
    <definedName name="XDO_GROUP_?EQUITY_SEC_E?2?">MICAP11!#REF!</definedName>
    <definedName name="XDO_GROUP_?EQUITY_SEC_E?20?" localSheetId="42">[1]SMMF!#REF!</definedName>
    <definedName name="XDO_GROUP_?EQUITY_SEC_E?20?">SESCAP6!#REF!</definedName>
    <definedName name="XDO_GROUP_?EQUITY_SEC_E?21?" localSheetId="42">[1]SMON!#REF!</definedName>
    <definedName name="XDO_GROUP_?EQUITY_SEC_E?21?">SESCAP7!#REF!</definedName>
    <definedName name="XDO_GROUP_?EQUITY_SEC_E?22?" localSheetId="42">SUNBAL!#REF!</definedName>
    <definedName name="XDO_GROUP_?EQUITY_SEC_E?22?">SFOCUS!#REF!</definedName>
    <definedName name="XDO_GROUP_?EQUITY_SEC_E?23?" localSheetId="42">[1]SUNBDS!#REF!</definedName>
    <definedName name="XDO_GROUP_?EQUITY_SEC_E?23?">SLTADV3!#REF!</definedName>
    <definedName name="XDO_GROUP_?EQUITY_SEC_E?24?" localSheetId="42">[1]SUNIP!#REF!</definedName>
    <definedName name="XDO_GROUP_?EQUITY_SEC_E?24?">SLTADV4!#REF!</definedName>
    <definedName name="XDO_GROUP_?EQUITY_SEC_E?25?" localSheetId="42">[1]SUNMIA!#REF!</definedName>
    <definedName name="XDO_GROUP_?EQUITY_SEC_E?25?">SLTAX1!#REF!</definedName>
    <definedName name="XDO_GROUP_?EQUITY_SEC_E?26?">SLTAX2!#REF!</definedName>
    <definedName name="XDO_GROUP_?EQUITY_SEC_E?27?">SLTAX3!#REF!</definedName>
    <definedName name="XDO_GROUP_?EQUITY_SEC_E?28?">SLTAX4!#REF!</definedName>
    <definedName name="XDO_GROUP_?EQUITY_SEC_E?29?">SLTAX5!#REF!</definedName>
    <definedName name="XDO_GROUP_?EQUITY_SEC_E?3?" localSheetId="42">[1]SFRLTP!#REF!</definedName>
    <definedName name="XDO_GROUP_?EQUITY_SEC_E?3?">MICAP12!#REF!</definedName>
    <definedName name="XDO_GROUP_?EQUITY_SEC_E?30?">SLTAX6!#REF!</definedName>
    <definedName name="XDO_GROUP_?EQUITY_SEC_E?31?">SMALL3!#REF!</definedName>
    <definedName name="XDO_GROUP_?EQUITY_SEC_E?32?">SMALL4!#REF!</definedName>
    <definedName name="XDO_GROUP_?EQUITY_SEC_E?33?">SMALL5!#REF!</definedName>
    <definedName name="XDO_GROUP_?EQUITY_SEC_E?34?">SMALL6!#REF!</definedName>
    <definedName name="XDO_GROUP_?EQUITY_SEC_E?35?">SMILE!#REF!</definedName>
    <definedName name="XDO_GROUP_?EQUITY_SEC_E?36?">SRURAL!#REF!</definedName>
    <definedName name="XDO_GROUP_?EQUITY_SEC_E?37?">SSFUND!#REF!</definedName>
    <definedName name="XDO_GROUP_?EQUITY_SEC_E?38?">'SSN100'!#REF!</definedName>
    <definedName name="XDO_GROUP_?EQUITY_SEC_E?39?">STAX!#REF!</definedName>
    <definedName name="XDO_GROUP_?EQUITY_SEC_E?4?" localSheetId="42">[1]SFRSTP!#REF!</definedName>
    <definedName name="XDO_GROUP_?EQUITY_SEC_E?4?">MICAP14!#REF!</definedName>
    <definedName name="XDO_GROUP_?EQUITY_SEC_E?40?">#REF!</definedName>
    <definedName name="XDO_GROUP_?EQUITY_SEC_E?41?">#REF!</definedName>
    <definedName name="XDO_GROUP_?EQUITY_SEC_E?42?">STOP6!#REF!</definedName>
    <definedName name="XDO_GROUP_?EQUITY_SEC_E?43?">STOP7!#REF!</definedName>
    <definedName name="XDO_GROUP_?EQUITY_SEC_E?44?">SUNESF!#REF!</definedName>
    <definedName name="XDO_GROUP_?EQUITY_SEC_E?45?">SUNFOP!#REF!</definedName>
    <definedName name="XDO_GROUP_?EQUITY_SEC_E?46?">SUNVALF10!#REF!</definedName>
    <definedName name="XDO_GROUP_?EQUITY_SEC_E?47?">SUNVALF2!#REF!</definedName>
    <definedName name="XDO_GROUP_?EQUITY_SEC_E?48?">SUNVALF3!#REF!</definedName>
    <definedName name="XDO_GROUP_?EQUITY_SEC_E?49?">SUNVALF7!#REF!</definedName>
    <definedName name="XDO_GROUP_?EQUITY_SEC_E?5?" localSheetId="42">[1]SFTPHC!#REF!</definedName>
    <definedName name="XDO_GROUP_?EQUITY_SEC_E?5?">MICAP15!#REF!</definedName>
    <definedName name="XDO_GROUP_?EQUITY_SEC_E?50?">SUNVALF8!#REF!</definedName>
    <definedName name="XDO_GROUP_?EQUITY_SEC_E?51?">SUNVALF9!#REF!</definedName>
    <definedName name="XDO_GROUP_?EQUITY_SEC_E?6?" localSheetId="42">[1]SFTPHI!#REF!</definedName>
    <definedName name="XDO_GROUP_?EQUITY_SEC_E?6?">MICAP16!#REF!</definedName>
    <definedName name="XDO_GROUP_?EQUITY_SEC_E?7?" localSheetId="42">[1]SFTPHM!#REF!</definedName>
    <definedName name="XDO_GROUP_?EQUITY_SEC_E?7?">MICAP17!#REF!</definedName>
    <definedName name="XDO_GROUP_?EQUITY_SEC_E?8?" localSheetId="42">[1]SFTPHS!#REF!</definedName>
    <definedName name="XDO_GROUP_?EQUITY_SEC_E?8?">MICAP4!#REF!</definedName>
    <definedName name="XDO_GROUP_?EQUITY_SEC_E?9?" localSheetId="42">[1]SFTPIC!#REF!</definedName>
    <definedName name="XDO_GROUP_?EQUITY_SEC_E?9?">MICAP8!#REF!</definedName>
    <definedName name="XDO_GROUP_?EQUITY_SEC_F?" localSheetId="42">[1]CP5SR7!#REF!</definedName>
    <definedName name="XDO_GROUP_?EQUITY_SEC_F?">CAPEXG!#REF!</definedName>
    <definedName name="XDO_GROUP_?EQUITY_SEC_F?1?" localSheetId="42">[1]CP5SR8!#REF!</definedName>
    <definedName name="XDO_GROUP_?EQUITY_SEC_F?1?">MICAP10!#REF!</definedName>
    <definedName name="XDO_GROUP_?EQUITY_SEC_F?10?" localSheetId="42">[1]SFTPIE!#REF!</definedName>
    <definedName name="XDO_GROUP_?EQUITY_SEC_F?10?">MICAP9!#REF!</definedName>
    <definedName name="XDO_GROUP_?EQUITY_SEC_F?11?" localSheetId="42">[1]SFTPIJ!#REF!</definedName>
    <definedName name="XDO_GROUP_?EQUITY_SEC_F?11?">MIDCAP!#REF!</definedName>
    <definedName name="XDO_GROUP_?EQUITY_SEC_F?12?" localSheetId="42">[1]SFTPIK!#REF!</definedName>
    <definedName name="XDO_GROUP_?EQUITY_SEC_F?12?">MULTI1!#REF!</definedName>
    <definedName name="XDO_GROUP_?EQUITY_SEC_F?13?" localSheetId="42">[1]SHYBF!#REF!</definedName>
    <definedName name="XDO_GROUP_?EQUITY_SEC_F?13?">MULTI2!#REF!</definedName>
    <definedName name="XDO_GROUP_?EQUITY_SEC_F?14?" localSheetId="42">[1]SHYBH!#REF!</definedName>
    <definedName name="XDO_GROUP_?EQUITY_SEC_F?14?">MULTIP!#REF!</definedName>
    <definedName name="XDO_GROUP_?EQUITY_SEC_F?15?" localSheetId="42">[1]SHYBK!#REF!</definedName>
    <definedName name="XDO_GROUP_?EQUITY_SEC_F?15?">SESCAP1!#REF!</definedName>
    <definedName name="XDO_GROUP_?EQUITY_SEC_F?16?" localSheetId="42">[1]SHYBO!#REF!</definedName>
    <definedName name="XDO_GROUP_?EQUITY_SEC_F?16?">SESCAP2!#REF!</definedName>
    <definedName name="XDO_GROUP_?EQUITY_SEC_F?17?" localSheetId="42">[1]SHYBP!#REF!</definedName>
    <definedName name="XDO_GROUP_?EQUITY_SEC_F?17?">SESCAP3!#REF!</definedName>
    <definedName name="XDO_GROUP_?EQUITY_SEC_F?18?" localSheetId="42">[1]SHYBU!#REF!</definedName>
    <definedName name="XDO_GROUP_?EQUITY_SEC_F?18?">SESCAP4!#REF!</definedName>
    <definedName name="XDO_GROUP_?EQUITY_SEC_F?19?" localSheetId="42">'[1]SLIQ+'!#REF!</definedName>
    <definedName name="XDO_GROUP_?EQUITY_SEC_F?19?">SESCAP5!#REF!</definedName>
    <definedName name="XDO_GROUP_?EQUITY_SEC_F?2?" localSheetId="42">[1]DEBTST!#REF!</definedName>
    <definedName name="XDO_GROUP_?EQUITY_SEC_F?2?">MICAP11!#REF!</definedName>
    <definedName name="XDO_GROUP_?EQUITY_SEC_F?20?" localSheetId="42">[1]SMMF!#REF!</definedName>
    <definedName name="XDO_GROUP_?EQUITY_SEC_F?20?">SESCAP6!#REF!</definedName>
    <definedName name="XDO_GROUP_?EQUITY_SEC_F?21?" localSheetId="42">[1]SMON!#REF!</definedName>
    <definedName name="XDO_GROUP_?EQUITY_SEC_F?21?">SESCAP7!#REF!</definedName>
    <definedName name="XDO_GROUP_?EQUITY_SEC_F?22?" localSheetId="42">SUNBAL!#REF!</definedName>
    <definedName name="XDO_GROUP_?EQUITY_SEC_F?22?">SFOCUS!#REF!</definedName>
    <definedName name="XDO_GROUP_?EQUITY_SEC_F?23?" localSheetId="42">[1]SUNBDS!#REF!</definedName>
    <definedName name="XDO_GROUP_?EQUITY_SEC_F?23?">SLTADV3!#REF!</definedName>
    <definedName name="XDO_GROUP_?EQUITY_SEC_F?24?" localSheetId="42">[1]SUNIP!#REF!</definedName>
    <definedName name="XDO_GROUP_?EQUITY_SEC_F?24?">SLTADV4!#REF!</definedName>
    <definedName name="XDO_GROUP_?EQUITY_SEC_F?25?" localSheetId="42">[1]SUNMIA!#REF!</definedName>
    <definedName name="XDO_GROUP_?EQUITY_SEC_F?25?">SLTAX1!#REF!</definedName>
    <definedName name="XDO_GROUP_?EQUITY_SEC_F?26?">SLTAX2!#REF!</definedName>
    <definedName name="XDO_GROUP_?EQUITY_SEC_F?27?">SLTAX3!#REF!</definedName>
    <definedName name="XDO_GROUP_?EQUITY_SEC_F?28?">SLTAX4!#REF!</definedName>
    <definedName name="XDO_GROUP_?EQUITY_SEC_F?29?">SLTAX5!#REF!</definedName>
    <definedName name="XDO_GROUP_?EQUITY_SEC_F?3?" localSheetId="42">[1]SFRLTP!#REF!</definedName>
    <definedName name="XDO_GROUP_?EQUITY_SEC_F?3?">MICAP12!#REF!</definedName>
    <definedName name="XDO_GROUP_?EQUITY_SEC_F?30?">SLTAX6!#REF!</definedName>
    <definedName name="XDO_GROUP_?EQUITY_SEC_F?31?">SMALL3!#REF!</definedName>
    <definedName name="XDO_GROUP_?EQUITY_SEC_F?32?">SMALL4!#REF!</definedName>
    <definedName name="XDO_GROUP_?EQUITY_SEC_F?33?">SMALL5!#REF!</definedName>
    <definedName name="XDO_GROUP_?EQUITY_SEC_F?34?">SMALL6!#REF!</definedName>
    <definedName name="XDO_GROUP_?EQUITY_SEC_F?35?">SMILE!#REF!</definedName>
    <definedName name="XDO_GROUP_?EQUITY_SEC_F?36?">SRURAL!#REF!</definedName>
    <definedName name="XDO_GROUP_?EQUITY_SEC_F?37?">SSFUND!#REF!</definedName>
    <definedName name="XDO_GROUP_?EQUITY_SEC_F?38?">'SSN100'!#REF!</definedName>
    <definedName name="XDO_GROUP_?EQUITY_SEC_F?39?">STAX!#REF!</definedName>
    <definedName name="XDO_GROUP_?EQUITY_SEC_F?4?" localSheetId="42">[1]SFRSTP!#REF!</definedName>
    <definedName name="XDO_GROUP_?EQUITY_SEC_F?4?">MICAP14!#REF!</definedName>
    <definedName name="XDO_GROUP_?EQUITY_SEC_F?40?">#REF!</definedName>
    <definedName name="XDO_GROUP_?EQUITY_SEC_F?41?">#REF!</definedName>
    <definedName name="XDO_GROUP_?EQUITY_SEC_F?42?">STOP6!#REF!</definedName>
    <definedName name="XDO_GROUP_?EQUITY_SEC_F?43?">STOP7!#REF!</definedName>
    <definedName name="XDO_GROUP_?EQUITY_SEC_F?44?">SUNESF!$A$57:$G$71</definedName>
    <definedName name="XDO_GROUP_?EQUITY_SEC_F?45?">SUNFOP!#REF!</definedName>
    <definedName name="XDO_GROUP_?EQUITY_SEC_F?46?">SUNVALF10!$A$65:$G$66</definedName>
    <definedName name="XDO_GROUP_?EQUITY_SEC_F?47?">SUNVALF2!#REF!</definedName>
    <definedName name="XDO_GROUP_?EQUITY_SEC_F?48?">SUNVALF3!#REF!</definedName>
    <definedName name="XDO_GROUP_?EQUITY_SEC_F?49?">SUNVALF7!#REF!</definedName>
    <definedName name="XDO_GROUP_?EQUITY_SEC_F?5?" localSheetId="42">[1]SFTPHC!#REF!</definedName>
    <definedName name="XDO_GROUP_?EQUITY_SEC_F?5?">MICAP15!#REF!</definedName>
    <definedName name="XDO_GROUP_?EQUITY_SEC_F?50?">SUNVALF8!#REF!</definedName>
    <definedName name="XDO_GROUP_?EQUITY_SEC_F?51?">SUNVALF9!$A$64:$G$65</definedName>
    <definedName name="XDO_GROUP_?EQUITY_SEC_F?6?" localSheetId="42">[1]SFTPHI!#REF!</definedName>
    <definedName name="XDO_GROUP_?EQUITY_SEC_F?6?">MICAP16!#REF!</definedName>
    <definedName name="XDO_GROUP_?EQUITY_SEC_F?7?" localSheetId="42">[1]SFTPHM!#REF!</definedName>
    <definedName name="XDO_GROUP_?EQUITY_SEC_F?7?">MICAP17!#REF!</definedName>
    <definedName name="XDO_GROUP_?EQUITY_SEC_F?8?" localSheetId="42">[1]SFTPHS!#REF!</definedName>
    <definedName name="XDO_GROUP_?EQUITY_SEC_F?8?">MICAP4!#REF!</definedName>
    <definedName name="XDO_GROUP_?EQUITY_SEC_F?9?" localSheetId="42">[1]SFTPIC!#REF!</definedName>
    <definedName name="XDO_GROUP_?EQUITY_SEC_F?9?">MICAP8!#REF!</definedName>
    <definedName name="XDO_GROUP_?G_PORTFOLIO_TURN_OVER_RATIO?">CAPEXG!$B$134:$F$134</definedName>
    <definedName name="XDO_GROUP_?G_PORTFOLIO_TURN_OVER_RATIO?1?">MICAP10!$B$142:$F$142</definedName>
    <definedName name="XDO_GROUP_?G_PORTFOLIO_TURN_OVER_RATIO?10?">MICAP9!$B$142:$F$142</definedName>
    <definedName name="XDO_GROUP_?G_PORTFOLIO_TURN_OVER_RATIO?11?">MIDCAP!$B$155:$F$155</definedName>
    <definedName name="XDO_GROUP_?G_PORTFOLIO_TURN_OVER_RATIO?12?">MULTI1!$B$131:$F$131</definedName>
    <definedName name="XDO_GROUP_?G_PORTFOLIO_TURN_OVER_RATIO?13?">MULTI2!$B$132:$F$132</definedName>
    <definedName name="XDO_GROUP_?G_PORTFOLIO_TURN_OVER_RATIO?14?">MULTIP!$B$128:$F$128</definedName>
    <definedName name="XDO_GROUP_?G_PORTFOLIO_TURN_OVER_RATIO?15?">SESCAP1!$B$150:$F$150</definedName>
    <definedName name="XDO_GROUP_?G_PORTFOLIO_TURN_OVER_RATIO?16?">SESCAP2!$B$152:$F$152</definedName>
    <definedName name="XDO_GROUP_?G_PORTFOLIO_TURN_OVER_RATIO?17?">SESCAP3!$B$153:$F$153</definedName>
    <definedName name="XDO_GROUP_?G_PORTFOLIO_TURN_OVER_RATIO?18?">SESCAP4!$B$145:$F$145</definedName>
    <definedName name="XDO_GROUP_?G_PORTFOLIO_TURN_OVER_RATIO?19?">SESCAP5!$B$143:$F$143</definedName>
    <definedName name="XDO_GROUP_?G_PORTFOLIO_TURN_OVER_RATIO?2?">MICAP11!$B$149:$F$149</definedName>
    <definedName name="XDO_GROUP_?G_PORTFOLIO_TURN_OVER_RATIO?20?">SESCAP6!$B$135:$F$135</definedName>
    <definedName name="XDO_GROUP_?G_PORTFOLIO_TURN_OVER_RATIO?21?">SESCAP7!$B$113:$F$113</definedName>
    <definedName name="XDO_GROUP_?G_PORTFOLIO_TURN_OVER_RATIO?22?">SFOCUS!$B$125:$F$125</definedName>
    <definedName name="XDO_GROUP_?G_PORTFOLIO_TURN_OVER_RATIO?23?">SLTADV3!$B$143:$F$143</definedName>
    <definedName name="XDO_GROUP_?G_PORTFOLIO_TURN_OVER_RATIO?24?">SLTADV4!$B$133:$F$133</definedName>
    <definedName name="XDO_GROUP_?G_PORTFOLIO_TURN_OVER_RATIO?25?">SLTAX1!$B$141:$F$141</definedName>
    <definedName name="XDO_GROUP_?G_PORTFOLIO_TURN_OVER_RATIO?26?">SLTAX2!$B$143:$F$143</definedName>
    <definedName name="XDO_GROUP_?G_PORTFOLIO_TURN_OVER_RATIO?27?">SLTAX3!$B$149:$F$149</definedName>
    <definedName name="XDO_GROUP_?G_PORTFOLIO_TURN_OVER_RATIO?28?">SLTAX4!$B$151:$F$151</definedName>
    <definedName name="XDO_GROUP_?G_PORTFOLIO_TURN_OVER_RATIO?29?">SLTAX5!$B$152:$F$152</definedName>
    <definedName name="XDO_GROUP_?G_PORTFOLIO_TURN_OVER_RATIO?3?">MICAP12!$B$149:$F$149</definedName>
    <definedName name="XDO_GROUP_?G_PORTFOLIO_TURN_OVER_RATIO?30?">SLTAX6!$B$150:$F$150</definedName>
    <definedName name="XDO_GROUP_?G_PORTFOLIO_TURN_OVER_RATIO?31?">SMALL3!$B$137:$F$137</definedName>
    <definedName name="XDO_GROUP_?G_PORTFOLIO_TURN_OVER_RATIO?32?">SMALL4!$B$138:$F$138</definedName>
    <definedName name="XDO_GROUP_?G_PORTFOLIO_TURN_OVER_RATIO?33?">SMALL5!$B$137:$F$137</definedName>
    <definedName name="XDO_GROUP_?G_PORTFOLIO_TURN_OVER_RATIO?34?">SMALL6!$B$136:$F$136</definedName>
    <definedName name="XDO_GROUP_?G_PORTFOLIO_TURN_OVER_RATIO?35?">SMILE!$B$146:$F$146</definedName>
    <definedName name="XDO_GROUP_?G_PORTFOLIO_TURN_OVER_RATIO?36?">SRURAL!$B$153:$F$153</definedName>
    <definedName name="XDO_GROUP_?G_PORTFOLIO_TURN_OVER_RATIO?37?">SSFUND!$B$126:$F$126</definedName>
    <definedName name="XDO_GROUP_?G_PORTFOLIO_TURN_OVER_RATIO?38?">'SSN100'!$B$191:$F$191</definedName>
    <definedName name="XDO_GROUP_?G_PORTFOLIO_TURN_OVER_RATIO?39?">STAX!$B$149:$F$149</definedName>
    <definedName name="XDO_GROUP_?G_PORTFOLIO_TURN_OVER_RATIO?4?">MICAP14!$B$153:$F$153</definedName>
    <definedName name="XDO_GROUP_?G_PORTFOLIO_TURN_OVER_RATIO?40?">#REF!</definedName>
    <definedName name="XDO_GROUP_?G_PORTFOLIO_TURN_OVER_RATIO?41?">#REF!</definedName>
    <definedName name="XDO_GROUP_?G_PORTFOLIO_TURN_OVER_RATIO?42?">STOP6!$B$124:$F$124</definedName>
    <definedName name="XDO_GROUP_?G_PORTFOLIO_TURN_OVER_RATIO?43?">STOP7!$B$124:$F$124</definedName>
    <definedName name="XDO_GROUP_?G_PORTFOLIO_TURN_OVER_RATIO?44?">SUNESF!$B$152:$F$152</definedName>
    <definedName name="XDO_GROUP_?G_PORTFOLIO_TURN_OVER_RATIO?45?">SUNFOP!$B$112:$F$112</definedName>
    <definedName name="XDO_GROUP_?G_PORTFOLIO_TURN_OVER_RATIO?46?">SUNVALF10!$B$136:$F$136</definedName>
    <definedName name="XDO_GROUP_?G_PORTFOLIO_TURN_OVER_RATIO?47?">SUNVALF2!$B$144:$F$144</definedName>
    <definedName name="XDO_GROUP_?G_PORTFOLIO_TURN_OVER_RATIO?48?">SUNVALF3!$B$145:$F$145</definedName>
    <definedName name="XDO_GROUP_?G_PORTFOLIO_TURN_OVER_RATIO?49?">SUNVALF7!$B$124:$F$124</definedName>
    <definedName name="XDO_GROUP_?G_PORTFOLIO_TURN_OVER_RATIO?5?">MICAP15!$B$152:$F$152</definedName>
    <definedName name="XDO_GROUP_?G_PORTFOLIO_TURN_OVER_RATIO?50?">SUNVALF8!$B$130:$F$130</definedName>
    <definedName name="XDO_GROUP_?G_PORTFOLIO_TURN_OVER_RATIO?51?">SUNVALF9!$B$135:$F$135</definedName>
    <definedName name="XDO_GROUP_?G_PORTFOLIO_TURN_OVER_RATIO?6?">MICAP16!$B$148:$F$148</definedName>
    <definedName name="XDO_GROUP_?G_PORTFOLIO_TURN_OVER_RATIO?7?">MICAP17!$B$151:$F$151</definedName>
    <definedName name="XDO_GROUP_?G_PORTFOLIO_TURN_OVER_RATIO?8?">MICAP4!$B$92:$F$92</definedName>
    <definedName name="XDO_GROUP_?G_PORTFOLIO_TURN_OVER_RATIO?9?">MICAP8!$B$142:$F$142</definedName>
    <definedName name="XDO_GROUP_?MARGIN_MONEY_FR_DERIVATIVE_A?" localSheetId="42">[1]CP5SR7!#REF!</definedName>
    <definedName name="XDO_GROUP_?MARGIN_MONEY_FR_DERIVATIVE_A?">CAPEXG!#REF!</definedName>
    <definedName name="XDO_GROUP_?MARGIN_MONEY_FR_DERIVATIVE_A?1?" localSheetId="42">[1]CP5SR8!#REF!</definedName>
    <definedName name="XDO_GROUP_?MARGIN_MONEY_FR_DERIVATIVE_A?1?">MICAP10!#REF!</definedName>
    <definedName name="XDO_GROUP_?MARGIN_MONEY_FR_DERIVATIVE_A?10?" localSheetId="42">[1]SFTPIE!#REF!</definedName>
    <definedName name="XDO_GROUP_?MARGIN_MONEY_FR_DERIVATIVE_A?10?">MICAP9!#REF!</definedName>
    <definedName name="XDO_GROUP_?MARGIN_MONEY_FR_DERIVATIVE_A?11?" localSheetId="42">[1]SFTPIJ!#REF!</definedName>
    <definedName name="XDO_GROUP_?MARGIN_MONEY_FR_DERIVATIVE_A?11?">MIDCAP!#REF!</definedName>
    <definedName name="XDO_GROUP_?MARGIN_MONEY_FR_DERIVATIVE_A?12?" localSheetId="42">[1]SFTPIK!#REF!</definedName>
    <definedName name="XDO_GROUP_?MARGIN_MONEY_FR_DERIVATIVE_A?12?">MULTI1!#REF!</definedName>
    <definedName name="XDO_GROUP_?MARGIN_MONEY_FR_DERIVATIVE_A?13?" localSheetId="42">[1]SHYBF!#REF!</definedName>
    <definedName name="XDO_GROUP_?MARGIN_MONEY_FR_DERIVATIVE_A?13?">MULTI2!#REF!</definedName>
    <definedName name="XDO_GROUP_?MARGIN_MONEY_FR_DERIVATIVE_A?14?" localSheetId="42">[1]SHYBH!#REF!</definedName>
    <definedName name="XDO_GROUP_?MARGIN_MONEY_FR_DERIVATIVE_A?14?">MULTIP!#REF!</definedName>
    <definedName name="XDO_GROUP_?MARGIN_MONEY_FR_DERIVATIVE_A?15?" localSheetId="42">[1]SHYBK!#REF!</definedName>
    <definedName name="XDO_GROUP_?MARGIN_MONEY_FR_DERIVATIVE_A?15?">SESCAP1!#REF!</definedName>
    <definedName name="XDO_GROUP_?MARGIN_MONEY_FR_DERIVATIVE_A?16?" localSheetId="42">[1]SHYBO!#REF!</definedName>
    <definedName name="XDO_GROUP_?MARGIN_MONEY_FR_DERIVATIVE_A?16?">SESCAP2!#REF!</definedName>
    <definedName name="XDO_GROUP_?MARGIN_MONEY_FR_DERIVATIVE_A?17?" localSheetId="42">[1]SHYBP!#REF!</definedName>
    <definedName name="XDO_GROUP_?MARGIN_MONEY_FR_DERIVATIVE_A?17?">SESCAP3!#REF!</definedName>
    <definedName name="XDO_GROUP_?MARGIN_MONEY_FR_DERIVATIVE_A?18?" localSheetId="42">[1]SHYBU!#REF!</definedName>
    <definedName name="XDO_GROUP_?MARGIN_MONEY_FR_DERIVATIVE_A?18?">SESCAP4!#REF!</definedName>
    <definedName name="XDO_GROUP_?MARGIN_MONEY_FR_DERIVATIVE_A?19?" localSheetId="42">'[1]SLIQ+'!#REF!</definedName>
    <definedName name="XDO_GROUP_?MARGIN_MONEY_FR_DERIVATIVE_A?19?">SESCAP5!#REF!</definedName>
    <definedName name="XDO_GROUP_?MARGIN_MONEY_FR_DERIVATIVE_A?2?" localSheetId="42">[1]DEBTST!#REF!</definedName>
    <definedName name="XDO_GROUP_?MARGIN_MONEY_FR_DERIVATIVE_A?2?">MICAP11!#REF!</definedName>
    <definedName name="XDO_GROUP_?MARGIN_MONEY_FR_DERIVATIVE_A?20?" localSheetId="42">[1]SMMF!#REF!</definedName>
    <definedName name="XDO_GROUP_?MARGIN_MONEY_FR_DERIVATIVE_A?20?">SESCAP6!#REF!</definedName>
    <definedName name="XDO_GROUP_?MARGIN_MONEY_FR_DERIVATIVE_A?21?" localSheetId="42">[1]SMON!#REF!</definedName>
    <definedName name="XDO_GROUP_?MARGIN_MONEY_FR_DERIVATIVE_A?21?">SESCAP7!#REF!</definedName>
    <definedName name="XDO_GROUP_?MARGIN_MONEY_FR_DERIVATIVE_A?22?" localSheetId="42">SUNBAL!#REF!</definedName>
    <definedName name="XDO_GROUP_?MARGIN_MONEY_FR_DERIVATIVE_A?22?">SFOCUS!#REF!</definedName>
    <definedName name="XDO_GROUP_?MARGIN_MONEY_FR_DERIVATIVE_A?23?" localSheetId="42">[1]SUNBDS!#REF!</definedName>
    <definedName name="XDO_GROUP_?MARGIN_MONEY_FR_DERIVATIVE_A?23?">SLTADV3!#REF!</definedName>
    <definedName name="XDO_GROUP_?MARGIN_MONEY_FR_DERIVATIVE_A?24?" localSheetId="42">[1]SUNIP!#REF!</definedName>
    <definedName name="XDO_GROUP_?MARGIN_MONEY_FR_DERIVATIVE_A?24?">SLTADV4!#REF!</definedName>
    <definedName name="XDO_GROUP_?MARGIN_MONEY_FR_DERIVATIVE_A?25?" localSheetId="42">[1]SUNMIA!#REF!</definedName>
    <definedName name="XDO_GROUP_?MARGIN_MONEY_FR_DERIVATIVE_A?25?">SLTAX1!#REF!</definedName>
    <definedName name="XDO_GROUP_?MARGIN_MONEY_FR_DERIVATIVE_A?26?">SLTAX2!#REF!</definedName>
    <definedName name="XDO_GROUP_?MARGIN_MONEY_FR_DERIVATIVE_A?27?">SLTAX3!#REF!</definedName>
    <definedName name="XDO_GROUP_?MARGIN_MONEY_FR_DERIVATIVE_A?28?">SLTAX4!#REF!</definedName>
    <definedName name="XDO_GROUP_?MARGIN_MONEY_FR_DERIVATIVE_A?29?">SLTAX5!#REF!</definedName>
    <definedName name="XDO_GROUP_?MARGIN_MONEY_FR_DERIVATIVE_A?3?" localSheetId="42">[1]SFRLTP!#REF!</definedName>
    <definedName name="XDO_GROUP_?MARGIN_MONEY_FR_DERIVATIVE_A?3?">MICAP12!#REF!</definedName>
    <definedName name="XDO_GROUP_?MARGIN_MONEY_FR_DERIVATIVE_A?30?">SLTAX6!#REF!</definedName>
    <definedName name="XDO_GROUP_?MARGIN_MONEY_FR_DERIVATIVE_A?31?">SMALL3!#REF!</definedName>
    <definedName name="XDO_GROUP_?MARGIN_MONEY_FR_DERIVATIVE_A?32?">SMALL4!#REF!</definedName>
    <definedName name="XDO_GROUP_?MARGIN_MONEY_FR_DERIVATIVE_A?33?">SMALL5!#REF!</definedName>
    <definedName name="XDO_GROUP_?MARGIN_MONEY_FR_DERIVATIVE_A?34?">SMALL6!#REF!</definedName>
    <definedName name="XDO_GROUP_?MARGIN_MONEY_FR_DERIVATIVE_A?35?">SMILE!#REF!</definedName>
    <definedName name="XDO_GROUP_?MARGIN_MONEY_FR_DERIVATIVE_A?36?">SRURAL!#REF!</definedName>
    <definedName name="XDO_GROUP_?MARGIN_MONEY_FR_DERIVATIVE_A?37?">SSFUND!#REF!</definedName>
    <definedName name="XDO_GROUP_?MARGIN_MONEY_FR_DERIVATIVE_A?38?">'SSN100'!#REF!</definedName>
    <definedName name="XDO_GROUP_?MARGIN_MONEY_FR_DERIVATIVE_A?39?">STAX!#REF!</definedName>
    <definedName name="XDO_GROUP_?MARGIN_MONEY_FR_DERIVATIVE_A?4?" localSheetId="42">[1]SFRSTP!#REF!</definedName>
    <definedName name="XDO_GROUP_?MARGIN_MONEY_FR_DERIVATIVE_A?4?">MICAP14!#REF!</definedName>
    <definedName name="XDO_GROUP_?MARGIN_MONEY_FR_DERIVATIVE_A?40?">#REF!</definedName>
    <definedName name="XDO_GROUP_?MARGIN_MONEY_FR_DERIVATIVE_A?41?">#REF!</definedName>
    <definedName name="XDO_GROUP_?MARGIN_MONEY_FR_DERIVATIVE_A?42?">STOP6!#REF!</definedName>
    <definedName name="XDO_GROUP_?MARGIN_MONEY_FR_DERIVATIVE_A?43?">STOP7!#REF!</definedName>
    <definedName name="XDO_GROUP_?MARGIN_MONEY_FR_DERIVATIVE_A?44?">SUNESF!$A$126:$G$126</definedName>
    <definedName name="XDO_GROUP_?MARGIN_MONEY_FR_DERIVATIVE_A?45?">SUNFOP!#REF!</definedName>
    <definedName name="XDO_GROUP_?MARGIN_MONEY_FR_DERIVATIVE_A?46?">SUNVALF10!#REF!</definedName>
    <definedName name="XDO_GROUP_?MARGIN_MONEY_FR_DERIVATIVE_A?47?">SUNVALF2!#REF!</definedName>
    <definedName name="XDO_GROUP_?MARGIN_MONEY_FR_DERIVATIVE_A?48?">SUNVALF3!#REF!</definedName>
    <definedName name="XDO_GROUP_?MARGIN_MONEY_FR_DERIVATIVE_A?49?">SUNVALF7!#REF!</definedName>
    <definedName name="XDO_GROUP_?MARGIN_MONEY_FR_DERIVATIVE_A?5?" localSheetId="42">[1]SFTPHC!#REF!</definedName>
    <definedName name="XDO_GROUP_?MARGIN_MONEY_FR_DERIVATIVE_A?5?">MICAP15!#REF!</definedName>
    <definedName name="XDO_GROUP_?MARGIN_MONEY_FR_DERIVATIVE_A?50?">SUNVALF8!#REF!</definedName>
    <definedName name="XDO_GROUP_?MARGIN_MONEY_FR_DERIVATIVE_A?51?">SUNVALF9!#REF!</definedName>
    <definedName name="XDO_GROUP_?MARGIN_MONEY_FR_DERIVATIVE_A?6?" localSheetId="42">[1]SFTPHI!#REF!</definedName>
    <definedName name="XDO_GROUP_?MARGIN_MONEY_FR_DERIVATIVE_A?6?">MICAP16!#REF!</definedName>
    <definedName name="XDO_GROUP_?MARGIN_MONEY_FR_DERIVATIVE_A?7?" localSheetId="42">[1]SFTPHM!#REF!</definedName>
    <definedName name="XDO_GROUP_?MARGIN_MONEY_FR_DERIVATIVE_A?7?">MICAP17!#REF!</definedName>
    <definedName name="XDO_GROUP_?MARGIN_MONEY_FR_DERIVATIVE_A?8?" localSheetId="42">[1]SFTPHS!#REF!</definedName>
    <definedName name="XDO_GROUP_?MARGIN_MONEY_FR_DERIVATIVE_A?8?">MICAP4!#REF!</definedName>
    <definedName name="XDO_GROUP_?MARGIN_MONEY_FR_DERIVATIVE_A?9?" localSheetId="42">[1]SFTPIC!#REF!</definedName>
    <definedName name="XDO_GROUP_?MARGIN_MONEY_FR_DERIVATIVE_A?9?">MICAP8!#REF!</definedName>
    <definedName name="XDO_GROUP_?MONEY_MARKET_SEC_A?" localSheetId="42">[1]CP5SR7!#REF!</definedName>
    <definedName name="XDO_GROUP_?MONEY_MARKET_SEC_A?">CAPEXG!#REF!</definedName>
    <definedName name="XDO_GROUP_?MONEY_MARKET_SEC_A?1?" localSheetId="42">[1]CP5SR8!#REF!</definedName>
    <definedName name="XDO_GROUP_?MONEY_MARKET_SEC_A?1?">MICAP10!#REF!</definedName>
    <definedName name="XDO_GROUP_?MONEY_MARKET_SEC_A?10?" localSheetId="42">[1]SFTPIE!#REF!</definedName>
    <definedName name="XDO_GROUP_?MONEY_MARKET_SEC_A?10?">MICAP9!#REF!</definedName>
    <definedName name="XDO_GROUP_?MONEY_MARKET_SEC_A?11?" localSheetId="42">[1]SFTPIJ!#REF!</definedName>
    <definedName name="XDO_GROUP_?MONEY_MARKET_SEC_A?11?">MIDCAP!#REF!</definedName>
    <definedName name="XDO_GROUP_?MONEY_MARKET_SEC_A?12?" localSheetId="42">[1]SFTPIK!#REF!</definedName>
    <definedName name="XDO_GROUP_?MONEY_MARKET_SEC_A?12?">MULTI1!#REF!</definedName>
    <definedName name="XDO_GROUP_?MONEY_MARKET_SEC_A?13?">MULTI2!#REF!</definedName>
    <definedName name="XDO_GROUP_?MONEY_MARKET_SEC_A?14?">MULTIP!#REF!</definedName>
    <definedName name="XDO_GROUP_?MONEY_MARKET_SEC_A?15?">SESCAP1!#REF!</definedName>
    <definedName name="XDO_GROUP_?MONEY_MARKET_SEC_A?16?" localSheetId="42">[1]SHYBO!#REF!</definedName>
    <definedName name="XDO_GROUP_?MONEY_MARKET_SEC_A?16?">SESCAP2!#REF!</definedName>
    <definedName name="XDO_GROUP_?MONEY_MARKET_SEC_A?17?" localSheetId="42">[1]SHYBP!#REF!</definedName>
    <definedName name="XDO_GROUP_?MONEY_MARKET_SEC_A?17?">SESCAP3!#REF!</definedName>
    <definedName name="XDO_GROUP_?MONEY_MARKET_SEC_A?18?" localSheetId="42">[1]SHYBU!#REF!</definedName>
    <definedName name="XDO_GROUP_?MONEY_MARKET_SEC_A?18?">SESCAP4!#REF!</definedName>
    <definedName name="XDO_GROUP_?MONEY_MARKET_SEC_A?19?">SESCAP5!#REF!</definedName>
    <definedName name="XDO_GROUP_?MONEY_MARKET_SEC_A?2?">MICAP11!#REF!</definedName>
    <definedName name="XDO_GROUP_?MONEY_MARKET_SEC_A?20?">SESCAP6!#REF!</definedName>
    <definedName name="XDO_GROUP_?MONEY_MARKET_SEC_A?21?">SESCAP7!#REF!</definedName>
    <definedName name="XDO_GROUP_?MONEY_MARKET_SEC_A?22?" localSheetId="42">SUNBAL!#REF!</definedName>
    <definedName name="XDO_GROUP_?MONEY_MARKET_SEC_A?22?">SFOCUS!#REF!</definedName>
    <definedName name="XDO_GROUP_?MONEY_MARKET_SEC_A?23?" localSheetId="42">[1]SUNBDS!#REF!</definedName>
    <definedName name="XDO_GROUP_?MONEY_MARKET_SEC_A?23?">SLTADV3!#REF!</definedName>
    <definedName name="XDO_GROUP_?MONEY_MARKET_SEC_A?24?">SLTADV4!#REF!</definedName>
    <definedName name="XDO_GROUP_?MONEY_MARKET_SEC_A?25?" localSheetId="42">[1]SUNMIA!#REF!</definedName>
    <definedName name="XDO_GROUP_?MONEY_MARKET_SEC_A?25?">SLTAX1!#REF!</definedName>
    <definedName name="XDO_GROUP_?MONEY_MARKET_SEC_A?26?">SLTAX2!#REF!</definedName>
    <definedName name="XDO_GROUP_?MONEY_MARKET_SEC_A?27?">SLTAX3!#REF!</definedName>
    <definedName name="XDO_GROUP_?MONEY_MARKET_SEC_A?28?">SLTAX4!#REF!</definedName>
    <definedName name="XDO_GROUP_?MONEY_MARKET_SEC_A?29?">SLTAX5!#REF!</definedName>
    <definedName name="XDO_GROUP_?MONEY_MARKET_SEC_A?3?" localSheetId="42">[1]SFRLTP!#REF!</definedName>
    <definedName name="XDO_GROUP_?MONEY_MARKET_SEC_A?3?">MICAP12!#REF!</definedName>
    <definedName name="XDO_GROUP_?MONEY_MARKET_SEC_A?30?">SLTAX6!#REF!</definedName>
    <definedName name="XDO_GROUP_?MONEY_MARKET_SEC_A?31?">SMALL3!#REF!</definedName>
    <definedName name="XDO_GROUP_?MONEY_MARKET_SEC_A?32?">SMALL4!#REF!</definedName>
    <definedName name="XDO_GROUP_?MONEY_MARKET_SEC_A?33?">SMALL5!#REF!</definedName>
    <definedName name="XDO_GROUP_?MONEY_MARKET_SEC_A?34?">SMALL6!#REF!</definedName>
    <definedName name="XDO_GROUP_?MONEY_MARKET_SEC_A?35?">SMILE!#REF!</definedName>
    <definedName name="XDO_GROUP_?MONEY_MARKET_SEC_A?36?">SRURAL!#REF!</definedName>
    <definedName name="XDO_GROUP_?MONEY_MARKET_SEC_A?37?">SSFUND!#REF!</definedName>
    <definedName name="XDO_GROUP_?MONEY_MARKET_SEC_A?38?">'SSN100'!#REF!</definedName>
    <definedName name="XDO_GROUP_?MONEY_MARKET_SEC_A?39?">STAX!#REF!</definedName>
    <definedName name="XDO_GROUP_?MONEY_MARKET_SEC_A?4?">MICAP14!#REF!</definedName>
    <definedName name="XDO_GROUP_?MONEY_MARKET_SEC_A?40?">#REF!</definedName>
    <definedName name="XDO_GROUP_?MONEY_MARKET_SEC_A?41?">#REF!</definedName>
    <definedName name="XDO_GROUP_?MONEY_MARKET_SEC_A?42?">STOP6!#REF!</definedName>
    <definedName name="XDO_GROUP_?MONEY_MARKET_SEC_A?43?">STOP7!#REF!</definedName>
    <definedName name="XDO_GROUP_?MONEY_MARKET_SEC_A?44?">SUNESF!$A$100:$G$100</definedName>
    <definedName name="XDO_GROUP_?MONEY_MARKET_SEC_A?45?">SUNFOP!#REF!</definedName>
    <definedName name="XDO_GROUP_?MONEY_MARKET_SEC_A?46?">SUNVALF10!#REF!</definedName>
    <definedName name="XDO_GROUP_?MONEY_MARKET_SEC_A?47?">SUNVALF2!#REF!</definedName>
    <definedName name="XDO_GROUP_?MONEY_MARKET_SEC_A?48?">SUNVALF3!#REF!</definedName>
    <definedName name="XDO_GROUP_?MONEY_MARKET_SEC_A?49?">SUNVALF7!#REF!</definedName>
    <definedName name="XDO_GROUP_?MONEY_MARKET_SEC_A?5?">MICAP15!#REF!</definedName>
    <definedName name="XDO_GROUP_?MONEY_MARKET_SEC_A?50?">SUNVALF8!#REF!</definedName>
    <definedName name="XDO_GROUP_?MONEY_MARKET_SEC_A?51?">SUNVALF9!#REF!</definedName>
    <definedName name="XDO_GROUP_?MONEY_MARKET_SEC_A?6?">MICAP16!#REF!</definedName>
    <definedName name="XDO_GROUP_?MONEY_MARKET_SEC_A?7?" localSheetId="42">[1]SFTPHM!#REF!</definedName>
    <definedName name="XDO_GROUP_?MONEY_MARKET_SEC_A?7?">MICAP17!#REF!</definedName>
    <definedName name="XDO_GROUP_?MONEY_MARKET_SEC_A?8?" localSheetId="42">[1]SFTPHS!#REF!</definedName>
    <definedName name="XDO_GROUP_?MONEY_MARKET_SEC_A?8?">MICAP4!#REF!</definedName>
    <definedName name="XDO_GROUP_?MONEY_MARKET_SEC_A?9?" localSheetId="42">[1]SFTPIC!#REF!</definedName>
    <definedName name="XDO_GROUP_?MONEY_MARKET_SEC_A?9?">MICAP8!#REF!</definedName>
    <definedName name="XDO_GROUP_?MONEY_MARKET_SEC_B?" localSheetId="42">[1]CP5SR7!#REF!</definedName>
    <definedName name="XDO_GROUP_?MONEY_MARKET_SEC_B?">CAPEXG!#REF!</definedName>
    <definedName name="XDO_GROUP_?MONEY_MARKET_SEC_B?1?" localSheetId="42">[1]CP5SR8!#REF!</definedName>
    <definedName name="XDO_GROUP_?MONEY_MARKET_SEC_B?1?">MICAP10!#REF!</definedName>
    <definedName name="XDO_GROUP_?MONEY_MARKET_SEC_B?10?" localSheetId="42">[1]SFTPIE!#REF!</definedName>
    <definedName name="XDO_GROUP_?MONEY_MARKET_SEC_B?10?">MICAP9!#REF!</definedName>
    <definedName name="XDO_GROUP_?MONEY_MARKET_SEC_B?11?" localSheetId="42">[1]SFTPIJ!#REF!</definedName>
    <definedName name="XDO_GROUP_?MONEY_MARKET_SEC_B?11?">MIDCAP!#REF!</definedName>
    <definedName name="XDO_GROUP_?MONEY_MARKET_SEC_B?12?" localSheetId="42">[1]SFTPIK!#REF!</definedName>
    <definedName name="XDO_GROUP_?MONEY_MARKET_SEC_B?12?">MULTI1!#REF!</definedName>
    <definedName name="XDO_GROUP_?MONEY_MARKET_SEC_B?13?" localSheetId="42">[1]SHYBF!#REF!</definedName>
    <definedName name="XDO_GROUP_?MONEY_MARKET_SEC_B?13?">MULTI2!#REF!</definedName>
    <definedName name="XDO_GROUP_?MONEY_MARKET_SEC_B?14?" localSheetId="42">[1]SHYBH!#REF!</definedName>
    <definedName name="XDO_GROUP_?MONEY_MARKET_SEC_B?14?">MULTIP!#REF!</definedName>
    <definedName name="XDO_GROUP_?MONEY_MARKET_SEC_B?15?" localSheetId="42">[1]SHYBK!#REF!</definedName>
    <definedName name="XDO_GROUP_?MONEY_MARKET_SEC_B?15?">SESCAP1!#REF!</definedName>
    <definedName name="XDO_GROUP_?MONEY_MARKET_SEC_B?16?" localSheetId="42">[1]SHYBO!#REF!</definedName>
    <definedName name="XDO_GROUP_?MONEY_MARKET_SEC_B?16?">SESCAP2!#REF!</definedName>
    <definedName name="XDO_GROUP_?MONEY_MARKET_SEC_B?17?" localSheetId="42">[1]SHYBP!#REF!</definedName>
    <definedName name="XDO_GROUP_?MONEY_MARKET_SEC_B?17?">SESCAP3!#REF!</definedName>
    <definedName name="XDO_GROUP_?MONEY_MARKET_SEC_B?18?" localSheetId="42">[1]SHYBU!#REF!</definedName>
    <definedName name="XDO_GROUP_?MONEY_MARKET_SEC_B?18?">SESCAP4!#REF!</definedName>
    <definedName name="XDO_GROUP_?MONEY_MARKET_SEC_B?19?">SESCAP5!#REF!</definedName>
    <definedName name="XDO_GROUP_?MONEY_MARKET_SEC_B?2?" localSheetId="42">[1]DEBTST!#REF!</definedName>
    <definedName name="XDO_GROUP_?MONEY_MARKET_SEC_B?2?">MICAP11!#REF!</definedName>
    <definedName name="XDO_GROUP_?MONEY_MARKET_SEC_B?20?">SESCAP6!#REF!</definedName>
    <definedName name="XDO_GROUP_?MONEY_MARKET_SEC_B?21?">SESCAP7!#REF!</definedName>
    <definedName name="XDO_GROUP_?MONEY_MARKET_SEC_B?22?" localSheetId="42">SUNBAL!#REF!</definedName>
    <definedName name="XDO_GROUP_?MONEY_MARKET_SEC_B?22?">SFOCUS!#REF!</definedName>
    <definedName name="XDO_GROUP_?MONEY_MARKET_SEC_B?23?" localSheetId="42">[1]SUNBDS!#REF!</definedName>
    <definedName name="XDO_GROUP_?MONEY_MARKET_SEC_B?23?">SLTADV3!#REF!</definedName>
    <definedName name="XDO_GROUP_?MONEY_MARKET_SEC_B?24?">SLTADV4!#REF!</definedName>
    <definedName name="XDO_GROUP_?MONEY_MARKET_SEC_B?25?" localSheetId="42">[1]SUNMIA!#REF!</definedName>
    <definedName name="XDO_GROUP_?MONEY_MARKET_SEC_B?25?">SLTAX1!#REF!</definedName>
    <definedName name="XDO_GROUP_?MONEY_MARKET_SEC_B?26?">SLTAX2!#REF!</definedName>
    <definedName name="XDO_GROUP_?MONEY_MARKET_SEC_B?27?">SLTAX3!#REF!</definedName>
    <definedName name="XDO_GROUP_?MONEY_MARKET_SEC_B?28?">SLTAX4!#REF!</definedName>
    <definedName name="XDO_GROUP_?MONEY_MARKET_SEC_B?29?">SLTAX5!#REF!</definedName>
    <definedName name="XDO_GROUP_?MONEY_MARKET_SEC_B?3?" localSheetId="42">[1]SFRLTP!#REF!</definedName>
    <definedName name="XDO_GROUP_?MONEY_MARKET_SEC_B?3?">MICAP12!#REF!</definedName>
    <definedName name="XDO_GROUP_?MONEY_MARKET_SEC_B?30?">SLTAX6!#REF!</definedName>
    <definedName name="XDO_GROUP_?MONEY_MARKET_SEC_B?31?">SMALL3!#REF!</definedName>
    <definedName name="XDO_GROUP_?MONEY_MARKET_SEC_B?32?">SMALL4!#REF!</definedName>
    <definedName name="XDO_GROUP_?MONEY_MARKET_SEC_B?33?">SMALL5!#REF!</definedName>
    <definedName name="XDO_GROUP_?MONEY_MARKET_SEC_B?34?">SMALL6!#REF!</definedName>
    <definedName name="XDO_GROUP_?MONEY_MARKET_SEC_B?35?">SMILE!#REF!</definedName>
    <definedName name="XDO_GROUP_?MONEY_MARKET_SEC_B?36?">SRURAL!#REF!</definedName>
    <definedName name="XDO_GROUP_?MONEY_MARKET_SEC_B?37?">SSFUND!#REF!</definedName>
    <definedName name="XDO_GROUP_?MONEY_MARKET_SEC_B?38?">'SSN100'!#REF!</definedName>
    <definedName name="XDO_GROUP_?MONEY_MARKET_SEC_B?39?">STAX!#REF!</definedName>
    <definedName name="XDO_GROUP_?MONEY_MARKET_SEC_B?4?" localSheetId="42">[1]SFRSTP!#REF!</definedName>
    <definedName name="XDO_GROUP_?MONEY_MARKET_SEC_B?4?">MICAP14!#REF!</definedName>
    <definedName name="XDO_GROUP_?MONEY_MARKET_SEC_B?40?">#REF!</definedName>
    <definedName name="XDO_GROUP_?MONEY_MARKET_SEC_B?41?">#REF!</definedName>
    <definedName name="XDO_GROUP_?MONEY_MARKET_SEC_B?42?">STOP6!#REF!</definedName>
    <definedName name="XDO_GROUP_?MONEY_MARKET_SEC_B?43?">STOP7!#REF!</definedName>
    <definedName name="XDO_GROUP_?MONEY_MARKET_SEC_B?44?">SUNESF!#REF!</definedName>
    <definedName name="XDO_GROUP_?MONEY_MARKET_SEC_B?45?">SUNFOP!#REF!</definedName>
    <definedName name="XDO_GROUP_?MONEY_MARKET_SEC_B?46?">SUNVALF10!#REF!</definedName>
    <definedName name="XDO_GROUP_?MONEY_MARKET_SEC_B?47?">SUNVALF2!#REF!</definedName>
    <definedName name="XDO_GROUP_?MONEY_MARKET_SEC_B?48?">SUNVALF3!#REF!</definedName>
    <definedName name="XDO_GROUP_?MONEY_MARKET_SEC_B?49?">SUNVALF7!#REF!</definedName>
    <definedName name="XDO_GROUP_?MONEY_MARKET_SEC_B?5?" localSheetId="42">[1]SFTPHC!#REF!</definedName>
    <definedName name="XDO_GROUP_?MONEY_MARKET_SEC_B?5?">MICAP15!#REF!</definedName>
    <definedName name="XDO_GROUP_?MONEY_MARKET_SEC_B?50?">SUNVALF8!#REF!</definedName>
    <definedName name="XDO_GROUP_?MONEY_MARKET_SEC_B?51?">SUNVALF9!#REF!</definedName>
    <definedName name="XDO_GROUP_?MONEY_MARKET_SEC_B?6?" localSheetId="42">[1]SFTPHI!#REF!</definedName>
    <definedName name="XDO_GROUP_?MONEY_MARKET_SEC_B?6?">MICAP16!#REF!</definedName>
    <definedName name="XDO_GROUP_?MONEY_MARKET_SEC_B?7?" localSheetId="42">[1]SFTPHM!#REF!</definedName>
    <definedName name="XDO_GROUP_?MONEY_MARKET_SEC_B?7?">MICAP17!#REF!</definedName>
    <definedName name="XDO_GROUP_?MONEY_MARKET_SEC_B?8?" localSheetId="42">[1]SFTPHS!#REF!</definedName>
    <definedName name="XDO_GROUP_?MONEY_MARKET_SEC_B?8?">MICAP4!#REF!</definedName>
    <definedName name="XDO_GROUP_?MONEY_MARKET_SEC_B?9?" localSheetId="42">[1]SFTPIC!#REF!</definedName>
    <definedName name="XDO_GROUP_?MONEY_MARKET_SEC_B?9?">MICAP8!#REF!</definedName>
    <definedName name="XDO_GROUP_?MONEY_MARKET_SEC_C?" localSheetId="42">[1]CP5SR7!#REF!</definedName>
    <definedName name="XDO_GROUP_?MONEY_MARKET_SEC_C?">CAPEXG!#REF!</definedName>
    <definedName name="XDO_GROUP_?MONEY_MARKET_SEC_C?1?" localSheetId="42">[1]CP5SR8!#REF!</definedName>
    <definedName name="XDO_GROUP_?MONEY_MARKET_SEC_C?1?">MICAP10!#REF!</definedName>
    <definedName name="XDO_GROUP_?MONEY_MARKET_SEC_C?10?" localSheetId="42">[1]SFTPIE!#REF!</definedName>
    <definedName name="XDO_GROUP_?MONEY_MARKET_SEC_C?10?">MICAP9!#REF!</definedName>
    <definedName name="XDO_GROUP_?MONEY_MARKET_SEC_C?11?" localSheetId="42">[1]SFTPIJ!#REF!</definedName>
    <definedName name="XDO_GROUP_?MONEY_MARKET_SEC_C?11?">MIDCAP!#REF!</definedName>
    <definedName name="XDO_GROUP_?MONEY_MARKET_SEC_C?12?" localSheetId="42">[1]SFTPIK!#REF!</definedName>
    <definedName name="XDO_GROUP_?MONEY_MARKET_SEC_C?12?">MULTI1!#REF!</definedName>
    <definedName name="XDO_GROUP_?MONEY_MARKET_SEC_C?13?" localSheetId="42">[1]SHYBF!#REF!</definedName>
    <definedName name="XDO_GROUP_?MONEY_MARKET_SEC_C?13?">MULTI2!#REF!</definedName>
    <definedName name="XDO_GROUP_?MONEY_MARKET_SEC_C?14?" localSheetId="42">[1]SHYBH!#REF!</definedName>
    <definedName name="XDO_GROUP_?MONEY_MARKET_SEC_C?14?">MULTIP!#REF!</definedName>
    <definedName name="XDO_GROUP_?MONEY_MARKET_SEC_C?15?" localSheetId="42">[1]SHYBK!#REF!</definedName>
    <definedName name="XDO_GROUP_?MONEY_MARKET_SEC_C?15?">SESCAP1!#REF!</definedName>
    <definedName name="XDO_GROUP_?MONEY_MARKET_SEC_C?16?" localSheetId="42">[1]SHYBO!#REF!</definedName>
    <definedName name="XDO_GROUP_?MONEY_MARKET_SEC_C?16?">SESCAP2!#REF!</definedName>
    <definedName name="XDO_GROUP_?MONEY_MARKET_SEC_C?17?" localSheetId="42">[1]SHYBP!#REF!</definedName>
    <definedName name="XDO_GROUP_?MONEY_MARKET_SEC_C?17?">SESCAP3!#REF!</definedName>
    <definedName name="XDO_GROUP_?MONEY_MARKET_SEC_C?18?" localSheetId="42">[1]SHYBU!#REF!</definedName>
    <definedName name="XDO_GROUP_?MONEY_MARKET_SEC_C?18?">SESCAP4!#REF!</definedName>
    <definedName name="XDO_GROUP_?MONEY_MARKET_SEC_C?19?" localSheetId="42">'[1]SLIQ+'!#REF!</definedName>
    <definedName name="XDO_GROUP_?MONEY_MARKET_SEC_C?19?">SESCAP5!#REF!</definedName>
    <definedName name="XDO_GROUP_?MONEY_MARKET_SEC_C?2?" localSheetId="42">[1]DEBTST!#REF!</definedName>
    <definedName name="XDO_GROUP_?MONEY_MARKET_SEC_C?2?">MICAP11!#REF!</definedName>
    <definedName name="XDO_GROUP_?MONEY_MARKET_SEC_C?20?" localSheetId="42">[1]SMMF!#REF!</definedName>
    <definedName name="XDO_GROUP_?MONEY_MARKET_SEC_C?20?">SESCAP6!#REF!</definedName>
    <definedName name="XDO_GROUP_?MONEY_MARKET_SEC_C?21?">SESCAP7!#REF!</definedName>
    <definedName name="XDO_GROUP_?MONEY_MARKET_SEC_C?22?" localSheetId="42">SUNBAL!#REF!</definedName>
    <definedName name="XDO_GROUP_?MONEY_MARKET_SEC_C?22?">SFOCUS!#REF!</definedName>
    <definedName name="XDO_GROUP_?MONEY_MARKET_SEC_C?23?" localSheetId="42">[1]SUNBDS!#REF!</definedName>
    <definedName name="XDO_GROUP_?MONEY_MARKET_SEC_C?23?">SLTADV3!#REF!</definedName>
    <definedName name="XDO_GROUP_?MONEY_MARKET_SEC_C?24?" localSheetId="42">[1]SUNIP!#REF!</definedName>
    <definedName name="XDO_GROUP_?MONEY_MARKET_SEC_C?24?">SLTADV4!#REF!</definedName>
    <definedName name="XDO_GROUP_?MONEY_MARKET_SEC_C?25?" localSheetId="42">[1]SUNMIA!#REF!</definedName>
    <definedName name="XDO_GROUP_?MONEY_MARKET_SEC_C?25?">SLTAX1!#REF!</definedName>
    <definedName name="XDO_GROUP_?MONEY_MARKET_SEC_C?26?">SLTAX2!#REF!</definedName>
    <definedName name="XDO_GROUP_?MONEY_MARKET_SEC_C?27?">SLTAX3!#REF!</definedName>
    <definedName name="XDO_GROUP_?MONEY_MARKET_SEC_C?28?">SLTAX4!#REF!</definedName>
    <definedName name="XDO_GROUP_?MONEY_MARKET_SEC_C?29?">SLTAX5!#REF!</definedName>
    <definedName name="XDO_GROUP_?MONEY_MARKET_SEC_C?3?" localSheetId="42">[1]SFRLTP!#REF!</definedName>
    <definedName name="XDO_GROUP_?MONEY_MARKET_SEC_C?3?">MICAP12!#REF!</definedName>
    <definedName name="XDO_GROUP_?MONEY_MARKET_SEC_C?30?">SLTAX6!#REF!</definedName>
    <definedName name="XDO_GROUP_?MONEY_MARKET_SEC_C?31?">SMALL3!#REF!</definedName>
    <definedName name="XDO_GROUP_?MONEY_MARKET_SEC_C?32?">SMALL4!#REF!</definedName>
    <definedName name="XDO_GROUP_?MONEY_MARKET_SEC_C?33?">SMALL5!#REF!</definedName>
    <definedName name="XDO_GROUP_?MONEY_MARKET_SEC_C?34?">SMALL6!#REF!</definedName>
    <definedName name="XDO_GROUP_?MONEY_MARKET_SEC_C?35?">SMILE!#REF!</definedName>
    <definedName name="XDO_GROUP_?MONEY_MARKET_SEC_C?36?">SRURAL!#REF!</definedName>
    <definedName name="XDO_GROUP_?MONEY_MARKET_SEC_C?37?">SSFUND!#REF!</definedName>
    <definedName name="XDO_GROUP_?MONEY_MARKET_SEC_C?38?">'SSN100'!#REF!</definedName>
    <definedName name="XDO_GROUP_?MONEY_MARKET_SEC_C?39?">STAX!#REF!</definedName>
    <definedName name="XDO_GROUP_?MONEY_MARKET_SEC_C?4?" localSheetId="42">[1]SFRSTP!#REF!</definedName>
    <definedName name="XDO_GROUP_?MONEY_MARKET_SEC_C?4?">MICAP14!#REF!</definedName>
    <definedName name="XDO_GROUP_?MONEY_MARKET_SEC_C?40?">#REF!</definedName>
    <definedName name="XDO_GROUP_?MONEY_MARKET_SEC_C?41?">#REF!</definedName>
    <definedName name="XDO_GROUP_?MONEY_MARKET_SEC_C?42?">STOP6!#REF!</definedName>
    <definedName name="XDO_GROUP_?MONEY_MARKET_SEC_C?43?">STOP7!#REF!</definedName>
    <definedName name="XDO_GROUP_?MONEY_MARKET_SEC_C?44?">SUNESF!#REF!</definedName>
    <definedName name="XDO_GROUP_?MONEY_MARKET_SEC_C?45?">SUNFOP!#REF!</definedName>
    <definedName name="XDO_GROUP_?MONEY_MARKET_SEC_C?46?">SUNVALF10!#REF!</definedName>
    <definedName name="XDO_GROUP_?MONEY_MARKET_SEC_C?47?">SUNVALF2!#REF!</definedName>
    <definedName name="XDO_GROUP_?MONEY_MARKET_SEC_C?48?">SUNVALF3!#REF!</definedName>
    <definedName name="XDO_GROUP_?MONEY_MARKET_SEC_C?49?">SUNVALF7!#REF!</definedName>
    <definedName name="XDO_GROUP_?MONEY_MARKET_SEC_C?5?" localSheetId="42">[1]SFTPHC!#REF!</definedName>
    <definedName name="XDO_GROUP_?MONEY_MARKET_SEC_C?5?">MICAP15!#REF!</definedName>
    <definedName name="XDO_GROUP_?MONEY_MARKET_SEC_C?50?">SUNVALF8!#REF!</definedName>
    <definedName name="XDO_GROUP_?MONEY_MARKET_SEC_C?51?">SUNVALF9!#REF!</definedName>
    <definedName name="XDO_GROUP_?MONEY_MARKET_SEC_C?6?" localSheetId="42">[1]SFTPHI!#REF!</definedName>
    <definedName name="XDO_GROUP_?MONEY_MARKET_SEC_C?6?">MICAP16!#REF!</definedName>
    <definedName name="XDO_GROUP_?MONEY_MARKET_SEC_C?7?" localSheetId="42">[1]SFTPHM!#REF!</definedName>
    <definedName name="XDO_GROUP_?MONEY_MARKET_SEC_C?7?">MICAP17!#REF!</definedName>
    <definedName name="XDO_GROUP_?MONEY_MARKET_SEC_C?8?" localSheetId="42">[1]SFTPHS!#REF!</definedName>
    <definedName name="XDO_GROUP_?MONEY_MARKET_SEC_C?8?">MICAP4!#REF!</definedName>
    <definedName name="XDO_GROUP_?MONEY_MARKET_SEC_C?9?" localSheetId="42">[1]SFTPIC!#REF!</definedName>
    <definedName name="XDO_GROUP_?MONEY_MARKET_SEC_C?9?">MICAP8!#REF!</definedName>
    <definedName name="XDO_GROUP_?MONEY_MARKET_SEC_D?">CAPEXG!$A$95:$G$95</definedName>
    <definedName name="XDO_GROUP_?MONEY_MARKET_SEC_D?1?">MICAP10!$A$103:$G$103</definedName>
    <definedName name="XDO_GROUP_?MONEY_MARKET_SEC_D?10?">MICAP9!$A$103:$G$103</definedName>
    <definedName name="XDO_GROUP_?MONEY_MARKET_SEC_D?11?">MIDCAP!$A$112:$G$112</definedName>
    <definedName name="XDO_GROUP_?MONEY_MARKET_SEC_D?12?">MULTI1!$A$92:$G$92</definedName>
    <definedName name="XDO_GROUP_?MONEY_MARKET_SEC_D?13?">MULTI2!$A$93:$G$93</definedName>
    <definedName name="XDO_GROUP_?MONEY_MARKET_SEC_D?14?">MULTIP!$A$89:$G$89</definedName>
    <definedName name="XDO_GROUP_?MONEY_MARKET_SEC_D?15?">SESCAP1!$A$111:$G$111</definedName>
    <definedName name="XDO_GROUP_?MONEY_MARKET_SEC_D?16?">SESCAP2!$A$113:$G$113</definedName>
    <definedName name="XDO_GROUP_?MONEY_MARKET_SEC_D?17?">SESCAP3!$A$114:$G$114</definedName>
    <definedName name="XDO_GROUP_?MONEY_MARKET_SEC_D?18?">SESCAP4!$A$106:$G$106</definedName>
    <definedName name="XDO_GROUP_?MONEY_MARKET_SEC_D?19?">SESCAP5!$A$104:$G$104</definedName>
    <definedName name="XDO_GROUP_?MONEY_MARKET_SEC_D?2?">MICAP11!$A$110:$G$110</definedName>
    <definedName name="XDO_GROUP_?MONEY_MARKET_SEC_D?20?">SESCAP6!$A$96:$G$96</definedName>
    <definedName name="XDO_GROUP_?MONEY_MARKET_SEC_D?21?">SESCAP7!$A$74:$G$74</definedName>
    <definedName name="XDO_GROUP_?MONEY_MARKET_SEC_D?22?" localSheetId="42">SUNBAL!$A$127:$G$127</definedName>
    <definedName name="XDO_GROUP_?MONEY_MARKET_SEC_D?22?">SFOCUS!$A$82:$G$82</definedName>
    <definedName name="XDO_GROUP_?MONEY_MARKET_SEC_D?23?">SLTADV3!$A$104:$G$104</definedName>
    <definedName name="XDO_GROUP_?MONEY_MARKET_SEC_D?24?">SLTADV4!$A$94:$G$94</definedName>
    <definedName name="XDO_GROUP_?MONEY_MARKET_SEC_D?25?">SLTAX1!$A$102:$G$102</definedName>
    <definedName name="XDO_GROUP_?MONEY_MARKET_SEC_D?26?">SLTAX2!$A$104:$G$104</definedName>
    <definedName name="XDO_GROUP_?MONEY_MARKET_SEC_D?27?">SLTAX3!$A$110:$G$110</definedName>
    <definedName name="XDO_GROUP_?MONEY_MARKET_SEC_D?28?">SLTAX4!$A$112:$G$112</definedName>
    <definedName name="XDO_GROUP_?MONEY_MARKET_SEC_D?29?">SLTAX5!$A$113:$G$113</definedName>
    <definedName name="XDO_GROUP_?MONEY_MARKET_SEC_D?3?">MICAP12!$A$110:$G$110</definedName>
    <definedName name="XDO_GROUP_?MONEY_MARKET_SEC_D?30?">SLTAX6!$A$111:$G$111</definedName>
    <definedName name="XDO_GROUP_?MONEY_MARKET_SEC_D?31?">SMALL3!$A$98:$G$98</definedName>
    <definedName name="XDO_GROUP_?MONEY_MARKET_SEC_D?32?">SMALL4!$A$99:$G$99</definedName>
    <definedName name="XDO_GROUP_?MONEY_MARKET_SEC_D?33?">SMALL5!$A$98:$G$98</definedName>
    <definedName name="XDO_GROUP_?MONEY_MARKET_SEC_D?34?">SMALL6!$A$97:$G$97</definedName>
    <definedName name="XDO_GROUP_?MONEY_MARKET_SEC_D?35?">SMILE!$A$103:$G$103</definedName>
    <definedName name="XDO_GROUP_?MONEY_MARKET_SEC_D?36?">SRURAL!$A$113:$G$113</definedName>
    <definedName name="XDO_GROUP_?MONEY_MARKET_SEC_D?37?">SSFUND!$A$87:$G$87</definedName>
    <definedName name="XDO_GROUP_?MONEY_MARKET_SEC_D?38?">'SSN100'!$A$152:$G$152</definedName>
    <definedName name="XDO_GROUP_?MONEY_MARKET_SEC_D?39?">STAX!$A$110:$G$110</definedName>
    <definedName name="XDO_GROUP_?MONEY_MARKET_SEC_D?4?">MICAP14!$A$114:$G$114</definedName>
    <definedName name="XDO_GROUP_?MONEY_MARKET_SEC_D?40?">#REF!</definedName>
    <definedName name="XDO_GROUP_?MONEY_MARKET_SEC_D?41?">#REF!</definedName>
    <definedName name="XDO_GROUP_?MONEY_MARKET_SEC_D?42?">STOP6!$A$85:$G$85</definedName>
    <definedName name="XDO_GROUP_?MONEY_MARKET_SEC_D?43?">STOP7!$A$85:$G$85</definedName>
    <definedName name="XDO_GROUP_?MONEY_MARKET_SEC_D?44?">SUNESF!$A$110:$G$110</definedName>
    <definedName name="XDO_GROUP_?MONEY_MARKET_SEC_D?45?">SUNFOP!$A$71:$G$71</definedName>
    <definedName name="XDO_GROUP_?MONEY_MARKET_SEC_D?46?">SUNVALF10!$A$97:$G$97</definedName>
    <definedName name="XDO_GROUP_?MONEY_MARKET_SEC_D?47?">SUNVALF2!$A$105:$G$105</definedName>
    <definedName name="XDO_GROUP_?MONEY_MARKET_SEC_D?48?">SUNVALF3!$A$106:$G$106</definedName>
    <definedName name="XDO_GROUP_?MONEY_MARKET_SEC_D?49?">SUNVALF7!$A$85:$G$85</definedName>
    <definedName name="XDO_GROUP_?MONEY_MARKET_SEC_D?5?">MICAP15!$A$113:$G$113</definedName>
    <definedName name="XDO_GROUP_?MONEY_MARKET_SEC_D?50?">SUNVALF8!$A$91:$G$91</definedName>
    <definedName name="XDO_GROUP_?MONEY_MARKET_SEC_D?51?">SUNVALF9!$A$96:$G$96</definedName>
    <definedName name="XDO_GROUP_?MONEY_MARKET_SEC_D?6?">MICAP16!$A$109:$G$109</definedName>
    <definedName name="XDO_GROUP_?MONEY_MARKET_SEC_D?7?">MICAP17!$A$112:$G$112</definedName>
    <definedName name="XDO_GROUP_?MONEY_MARKET_SEC_D?8?">MICAP4!$A$53:$G$53</definedName>
    <definedName name="XDO_GROUP_?MONEY_MARKET_SEC_D?9?">MICAP8!$A$103:$G$103</definedName>
    <definedName name="XDO_GROUP_?MUTUAL_FUND_SEC_A?" localSheetId="42">[1]CP5SR7!#REF!</definedName>
    <definedName name="XDO_GROUP_?MUTUAL_FUND_SEC_A?">CAPEXG!#REF!</definedName>
    <definedName name="XDO_GROUP_?MUTUAL_FUND_SEC_A?1?" localSheetId="42">[1]CP5SR8!#REF!</definedName>
    <definedName name="XDO_GROUP_?MUTUAL_FUND_SEC_A?1?">MICAP10!#REF!</definedName>
    <definedName name="XDO_GROUP_?MUTUAL_FUND_SEC_A?10?" localSheetId="42">[1]SFTPIE!#REF!</definedName>
    <definedName name="XDO_GROUP_?MUTUAL_FUND_SEC_A?10?">MICAP9!#REF!</definedName>
    <definedName name="XDO_GROUP_?MUTUAL_FUND_SEC_A?11?" localSheetId="42">[1]SFTPIJ!#REF!</definedName>
    <definedName name="XDO_GROUP_?MUTUAL_FUND_SEC_A?11?">MIDCAP!#REF!</definedName>
    <definedName name="XDO_GROUP_?MUTUAL_FUND_SEC_A?12?" localSheetId="42">[1]SFTPIK!#REF!</definedName>
    <definedName name="XDO_GROUP_?MUTUAL_FUND_SEC_A?12?">MULTI1!#REF!</definedName>
    <definedName name="XDO_GROUP_?MUTUAL_FUND_SEC_A?13?" localSheetId="42">[1]SHYBF!#REF!</definedName>
    <definedName name="XDO_GROUP_?MUTUAL_FUND_SEC_A?13?">MULTI2!#REF!</definedName>
    <definedName name="XDO_GROUP_?MUTUAL_FUND_SEC_A?14?" localSheetId="42">[1]SHYBH!#REF!</definedName>
    <definedName name="XDO_GROUP_?MUTUAL_FUND_SEC_A?14?">MULTIP!#REF!</definedName>
    <definedName name="XDO_GROUP_?MUTUAL_FUND_SEC_A?15?" localSheetId="42">[1]SHYBK!#REF!</definedName>
    <definedName name="XDO_GROUP_?MUTUAL_FUND_SEC_A?15?">SESCAP1!#REF!</definedName>
    <definedName name="XDO_GROUP_?MUTUAL_FUND_SEC_A?16?" localSheetId="42">[1]SHYBO!#REF!</definedName>
    <definedName name="XDO_GROUP_?MUTUAL_FUND_SEC_A?16?">SESCAP2!#REF!</definedName>
    <definedName name="XDO_GROUP_?MUTUAL_FUND_SEC_A?17?" localSheetId="42">[1]SHYBP!#REF!</definedName>
    <definedName name="XDO_GROUP_?MUTUAL_FUND_SEC_A?17?">SESCAP3!#REF!</definedName>
    <definedName name="XDO_GROUP_?MUTUAL_FUND_SEC_A?18?" localSheetId="42">[1]SHYBU!#REF!</definedName>
    <definedName name="XDO_GROUP_?MUTUAL_FUND_SEC_A?18?">SESCAP4!#REF!</definedName>
    <definedName name="XDO_GROUP_?MUTUAL_FUND_SEC_A?19?" localSheetId="42">'[1]SLIQ+'!#REF!</definedName>
    <definedName name="XDO_GROUP_?MUTUAL_FUND_SEC_A?19?">SESCAP5!#REF!</definedName>
    <definedName name="XDO_GROUP_?MUTUAL_FUND_SEC_A?2?" localSheetId="42">[1]DEBTST!#REF!</definedName>
    <definedName name="XDO_GROUP_?MUTUAL_FUND_SEC_A?2?">MICAP11!#REF!</definedName>
    <definedName name="XDO_GROUP_?MUTUAL_FUND_SEC_A?20?" localSheetId="42">[1]SMMF!#REF!</definedName>
    <definedName name="XDO_GROUP_?MUTUAL_FUND_SEC_A?20?">SESCAP6!#REF!</definedName>
    <definedName name="XDO_GROUP_?MUTUAL_FUND_SEC_A?21?" localSheetId="42">[1]SMON!#REF!</definedName>
    <definedName name="XDO_GROUP_?MUTUAL_FUND_SEC_A?21?">SESCAP7!#REF!</definedName>
    <definedName name="XDO_GROUP_?MUTUAL_FUND_SEC_A?22?" localSheetId="42">SUNBAL!#REF!</definedName>
    <definedName name="XDO_GROUP_?MUTUAL_FUND_SEC_A?22?">SFOCUS!#REF!</definedName>
    <definedName name="XDO_GROUP_?MUTUAL_FUND_SEC_A?23?" localSheetId="42">[1]SUNBDS!#REF!</definedName>
    <definedName name="XDO_GROUP_?MUTUAL_FUND_SEC_A?23?">SLTADV3!#REF!</definedName>
    <definedName name="XDO_GROUP_?MUTUAL_FUND_SEC_A?24?" localSheetId="42">[1]SUNIP!#REF!</definedName>
    <definedName name="XDO_GROUP_?MUTUAL_FUND_SEC_A?24?">SLTADV4!#REF!</definedName>
    <definedName name="XDO_GROUP_?MUTUAL_FUND_SEC_A?25?" localSheetId="42">[1]SUNMIA!#REF!</definedName>
    <definedName name="XDO_GROUP_?MUTUAL_FUND_SEC_A?25?">SLTAX1!#REF!</definedName>
    <definedName name="XDO_GROUP_?MUTUAL_FUND_SEC_A?26?">SLTAX2!#REF!</definedName>
    <definedName name="XDO_GROUP_?MUTUAL_FUND_SEC_A?27?">SLTAX3!#REF!</definedName>
    <definedName name="XDO_GROUP_?MUTUAL_FUND_SEC_A?28?">SLTAX4!#REF!</definedName>
    <definedName name="XDO_GROUP_?MUTUAL_FUND_SEC_A?29?">SLTAX5!#REF!</definedName>
    <definedName name="XDO_GROUP_?MUTUAL_FUND_SEC_A?3?" localSheetId="42">[1]SFRLTP!#REF!</definedName>
    <definedName name="XDO_GROUP_?MUTUAL_FUND_SEC_A?3?">MICAP12!#REF!</definedName>
    <definedName name="XDO_GROUP_?MUTUAL_FUND_SEC_A?30?">SLTAX6!#REF!</definedName>
    <definedName name="XDO_GROUP_?MUTUAL_FUND_SEC_A?31?">SMALL3!#REF!</definedName>
    <definedName name="XDO_GROUP_?MUTUAL_FUND_SEC_A?32?">SMALL4!#REF!</definedName>
    <definedName name="XDO_GROUP_?MUTUAL_FUND_SEC_A?33?">SMALL5!#REF!</definedName>
    <definedName name="XDO_GROUP_?MUTUAL_FUND_SEC_A?34?">SMALL6!#REF!</definedName>
    <definedName name="XDO_GROUP_?MUTUAL_FUND_SEC_A?35?">SMILE!#REF!</definedName>
    <definedName name="XDO_GROUP_?MUTUAL_FUND_SEC_A?36?">SRURAL!#REF!</definedName>
    <definedName name="XDO_GROUP_?MUTUAL_FUND_SEC_A?37?">SSFUND!#REF!</definedName>
    <definedName name="XDO_GROUP_?MUTUAL_FUND_SEC_A?38?">'SSN100'!#REF!</definedName>
    <definedName name="XDO_GROUP_?MUTUAL_FUND_SEC_A?39?">STAX!#REF!</definedName>
    <definedName name="XDO_GROUP_?MUTUAL_FUND_SEC_A?4?" localSheetId="42">[1]SFRSTP!#REF!</definedName>
    <definedName name="XDO_GROUP_?MUTUAL_FUND_SEC_A?4?">MICAP14!#REF!</definedName>
    <definedName name="XDO_GROUP_?MUTUAL_FUND_SEC_A?40?">#REF!</definedName>
    <definedName name="XDO_GROUP_?MUTUAL_FUND_SEC_A?41?">#REF!</definedName>
    <definedName name="XDO_GROUP_?MUTUAL_FUND_SEC_A?42?">STOP6!#REF!</definedName>
    <definedName name="XDO_GROUP_?MUTUAL_FUND_SEC_A?43?">STOP7!#REF!</definedName>
    <definedName name="XDO_GROUP_?MUTUAL_FUND_SEC_A?44?">SUNESF!#REF!</definedName>
    <definedName name="XDO_GROUP_?MUTUAL_FUND_SEC_A?45?">SUNFOP!#REF!</definedName>
    <definedName name="XDO_GROUP_?MUTUAL_FUND_SEC_A?46?">SUNVALF10!#REF!</definedName>
    <definedName name="XDO_GROUP_?MUTUAL_FUND_SEC_A?47?">SUNVALF2!#REF!</definedName>
    <definedName name="XDO_GROUP_?MUTUAL_FUND_SEC_A?48?">SUNVALF3!#REF!</definedName>
    <definedName name="XDO_GROUP_?MUTUAL_FUND_SEC_A?49?">SUNVALF7!#REF!</definedName>
    <definedName name="XDO_GROUP_?MUTUAL_FUND_SEC_A?5?" localSheetId="42">[1]SFTPHC!#REF!</definedName>
    <definedName name="XDO_GROUP_?MUTUAL_FUND_SEC_A?5?">MICAP15!#REF!</definedName>
    <definedName name="XDO_GROUP_?MUTUAL_FUND_SEC_A?50?">SUNVALF8!#REF!</definedName>
    <definedName name="XDO_GROUP_?MUTUAL_FUND_SEC_A?51?">SUNVALF9!#REF!</definedName>
    <definedName name="XDO_GROUP_?MUTUAL_FUND_SEC_A?6?" localSheetId="42">[1]SFTPHI!#REF!</definedName>
    <definedName name="XDO_GROUP_?MUTUAL_FUND_SEC_A?6?">MICAP16!#REF!</definedName>
    <definedName name="XDO_GROUP_?MUTUAL_FUND_SEC_A?7?" localSheetId="42">[1]SFTPHM!#REF!</definedName>
    <definedName name="XDO_GROUP_?MUTUAL_FUND_SEC_A?7?">MICAP17!#REF!</definedName>
    <definedName name="XDO_GROUP_?MUTUAL_FUND_SEC_A?8?" localSheetId="42">[1]SFTPHS!#REF!</definedName>
    <definedName name="XDO_GROUP_?MUTUAL_FUND_SEC_A?8?">MICAP4!#REF!</definedName>
    <definedName name="XDO_GROUP_?MUTUAL_FUND_SEC_A?9?" localSheetId="42">[1]SFTPIC!#REF!</definedName>
    <definedName name="XDO_GROUP_?MUTUAL_FUND_SEC_A?9?">MICAP8!#REF!</definedName>
    <definedName name="XDO_GROUP_?NAV_PER_PLAN_OPTION?">CAPEXG!$B$123:$D$126</definedName>
    <definedName name="XDO_GROUP_?NAV_PER_PLAN_OPTION?1?">MICAP10!$B$131:$D$134</definedName>
    <definedName name="XDO_GROUP_?NAV_PER_PLAN_OPTION?10?">MICAP9!$B$131:$D$134</definedName>
    <definedName name="XDO_GROUP_?NAV_PER_PLAN_OPTION?11?">MIDCAP!$B$140:$D$145</definedName>
    <definedName name="XDO_GROUP_?NAV_PER_PLAN_OPTION?12?">MULTI1!$B$120:$D$123</definedName>
    <definedName name="XDO_GROUP_?NAV_PER_PLAN_OPTION?13?">MULTI2!$B$121:$D$124</definedName>
    <definedName name="XDO_GROUP_?NAV_PER_PLAN_OPTION?14?">MULTIP!$B$117:$D$120</definedName>
    <definedName name="XDO_GROUP_?NAV_PER_PLAN_OPTION?15?">SESCAP1!$B$139:$D$142</definedName>
    <definedName name="XDO_GROUP_?NAV_PER_PLAN_OPTION?16?">SESCAP2!$B$141:$D$144</definedName>
    <definedName name="XDO_GROUP_?NAV_PER_PLAN_OPTION?17?">SESCAP3!$B$142:$D$145</definedName>
    <definedName name="XDO_GROUP_?NAV_PER_PLAN_OPTION?18?">SESCAP4!$B$134:$D$137</definedName>
    <definedName name="XDO_GROUP_?NAV_PER_PLAN_OPTION?19?">SESCAP5!$B$132:$D$135</definedName>
    <definedName name="XDO_GROUP_?NAV_PER_PLAN_OPTION?2?">MICAP11!$B$138:$D$141</definedName>
    <definedName name="XDO_GROUP_?NAV_PER_PLAN_OPTION?20?">SESCAP6!$B$124:$D$127</definedName>
    <definedName name="XDO_GROUP_?NAV_PER_PLAN_OPTION?21?">SESCAP7!$B$102:$D$105</definedName>
    <definedName name="XDO_GROUP_?NAV_PER_PLAN_OPTION?22?" localSheetId="42">SUNBAL!$B$155:$D$158</definedName>
    <definedName name="XDO_GROUP_?NAV_PER_PLAN_OPTION?22?">SFOCUS!$B$110:$D$115</definedName>
    <definedName name="XDO_GROUP_?NAV_PER_PLAN_OPTION?23?">SLTADV3!$B$132:$D$135</definedName>
    <definedName name="XDO_GROUP_?NAV_PER_PLAN_OPTION?24?">SLTADV4!$B$122:$D$125</definedName>
    <definedName name="XDO_GROUP_?NAV_PER_PLAN_OPTION?25?">SLTAX1!$B$130:$D$133</definedName>
    <definedName name="XDO_GROUP_?NAV_PER_PLAN_OPTION?26?">SLTAX2!$B$132:$D$135</definedName>
    <definedName name="XDO_GROUP_?NAV_PER_PLAN_OPTION?27?">SLTAX3!$B$138:$D$141</definedName>
    <definedName name="XDO_GROUP_?NAV_PER_PLAN_OPTION?28?">SLTAX4!$B$140:$D$143</definedName>
    <definedName name="XDO_GROUP_?NAV_PER_PLAN_OPTION?29?">SLTAX5!$B$141:$D$144</definedName>
    <definedName name="XDO_GROUP_?NAV_PER_PLAN_OPTION?3?">MICAP12!$B$138:$D$141</definedName>
    <definedName name="XDO_GROUP_?NAV_PER_PLAN_OPTION?30?">SLTAX6!$B$139:$D$142</definedName>
    <definedName name="XDO_GROUP_?NAV_PER_PLAN_OPTION?31?">SMALL3!$B$126:$D$129</definedName>
    <definedName name="XDO_GROUP_?NAV_PER_PLAN_OPTION?32?">SMALL4!$B$127:$D$130</definedName>
    <definedName name="XDO_GROUP_?NAV_PER_PLAN_OPTION?33?">SMALL5!$B$126:$D$129</definedName>
    <definedName name="XDO_GROUP_?NAV_PER_PLAN_OPTION?34?">SMALL6!$B$125:$D$128</definedName>
    <definedName name="XDO_GROUP_?NAV_PER_PLAN_OPTION?35?">SMILE!$B$131:$D$136</definedName>
    <definedName name="XDO_GROUP_?NAV_PER_PLAN_OPTION?36?">SRURAL!$B$141:$D$144</definedName>
    <definedName name="XDO_GROUP_?NAV_PER_PLAN_OPTION?37?">SSFUND!$B$115:$D$118</definedName>
    <definedName name="XDO_GROUP_?NAV_PER_PLAN_OPTION?38?">'SSN100'!$B$180:$D$183</definedName>
    <definedName name="XDO_GROUP_?NAV_PER_PLAN_OPTION?39?">STAX!$B$138:$D$141</definedName>
    <definedName name="XDO_GROUP_?NAV_PER_PLAN_OPTION?4?">MICAP14!$B$142:$D$145</definedName>
    <definedName name="XDO_GROUP_?NAV_PER_PLAN_OPTION?40?">#REF!</definedName>
    <definedName name="XDO_GROUP_?NAV_PER_PLAN_OPTION?41?">#REF!</definedName>
    <definedName name="XDO_GROUP_?NAV_PER_PLAN_OPTION?42?">STOP6!$B$113:$D$116</definedName>
    <definedName name="XDO_GROUP_?NAV_PER_PLAN_OPTION?43?">STOP7!$B$113:$D$116</definedName>
    <definedName name="XDO_GROUP_?NAV_PER_PLAN_OPTION?44?">SUNESF!$B$139:$D$142</definedName>
    <definedName name="XDO_GROUP_?NAV_PER_PLAN_OPTION?45?">SUNFOP!$B$99:$D$104</definedName>
    <definedName name="XDO_GROUP_?NAV_PER_PLAN_OPTION?46?">SUNVALF10!$B$125:$D$128</definedName>
    <definedName name="XDO_GROUP_?NAV_PER_PLAN_OPTION?47?">SUNVALF2!$B$133:$D$136</definedName>
    <definedName name="XDO_GROUP_?NAV_PER_PLAN_OPTION?48?">SUNVALF3!$B$134:$D$137</definedName>
    <definedName name="XDO_GROUP_?NAV_PER_PLAN_OPTION?49?">SUNVALF7!$B$113:$D$116</definedName>
    <definedName name="XDO_GROUP_?NAV_PER_PLAN_OPTION?5?">MICAP15!$B$141:$D$144</definedName>
    <definedName name="XDO_GROUP_?NAV_PER_PLAN_OPTION?50?">SUNVALF8!$B$119:$D$122</definedName>
    <definedName name="XDO_GROUP_?NAV_PER_PLAN_OPTION?51?">SUNVALF9!$B$124:$D$127</definedName>
    <definedName name="XDO_GROUP_?NAV_PER_PLAN_OPTION?6?">MICAP16!$B$137:$D$140</definedName>
    <definedName name="XDO_GROUP_?NAV_PER_PLAN_OPTION?7?">MICAP17!$B$140:$D$143</definedName>
    <definedName name="XDO_GROUP_?NAV_PER_PLAN_OPTION?8?">MICAP4!$B$81:$D$84</definedName>
    <definedName name="XDO_GROUP_?NAV_PER_PLAN_OPTION?9?">MICAP8!$B$131:$D$134</definedName>
    <definedName name="XDO_GROUP_?OTHERS_A?" localSheetId="42">[1]CP5SR7!#REF!</definedName>
    <definedName name="XDO_GROUP_?OTHERS_A?">CAPEXG!#REF!</definedName>
    <definedName name="XDO_GROUP_?OTHERS_A?1?" localSheetId="42">[1]CP5SR8!#REF!</definedName>
    <definedName name="XDO_GROUP_?OTHERS_A?1?">MICAP10!#REF!</definedName>
    <definedName name="XDO_GROUP_?OTHERS_A?10?" localSheetId="42">[1]SFTPIE!#REF!</definedName>
    <definedName name="XDO_GROUP_?OTHERS_A?10?">MICAP9!#REF!</definedName>
    <definedName name="XDO_GROUP_?OTHERS_A?11?" localSheetId="42">[1]SFTPIJ!#REF!</definedName>
    <definedName name="XDO_GROUP_?OTHERS_A?11?">MIDCAP!#REF!</definedName>
    <definedName name="XDO_GROUP_?OTHERS_A?12?" localSheetId="42">[1]SFTPIK!#REF!</definedName>
    <definedName name="XDO_GROUP_?OTHERS_A?12?">MULTI1!#REF!</definedName>
    <definedName name="XDO_GROUP_?OTHERS_A?13?" localSheetId="42">[1]SHYBF!#REF!</definedName>
    <definedName name="XDO_GROUP_?OTHERS_A?13?">MULTI2!#REF!</definedName>
    <definedName name="XDO_GROUP_?OTHERS_A?14?" localSheetId="42">[1]SHYBH!#REF!</definedName>
    <definedName name="XDO_GROUP_?OTHERS_A?14?">MULTIP!#REF!</definedName>
    <definedName name="XDO_GROUP_?OTHERS_A?15?" localSheetId="42">[1]SHYBK!#REF!</definedName>
    <definedName name="XDO_GROUP_?OTHERS_A?15?">SESCAP1!#REF!</definedName>
    <definedName name="XDO_GROUP_?OTHERS_A?16?" localSheetId="42">[1]SHYBO!#REF!</definedName>
    <definedName name="XDO_GROUP_?OTHERS_A?16?">SESCAP2!#REF!</definedName>
    <definedName name="XDO_GROUP_?OTHERS_A?17?" localSheetId="42">[1]SHYBP!#REF!</definedName>
    <definedName name="XDO_GROUP_?OTHERS_A?17?">SESCAP3!#REF!</definedName>
    <definedName name="XDO_GROUP_?OTHERS_A?18?" localSheetId="42">[1]SHYBU!#REF!</definedName>
    <definedName name="XDO_GROUP_?OTHERS_A?18?">SESCAP4!#REF!</definedName>
    <definedName name="XDO_GROUP_?OTHERS_A?19?" localSheetId="42">'[1]SLIQ+'!#REF!</definedName>
    <definedName name="XDO_GROUP_?OTHERS_A?19?">SESCAP5!#REF!</definedName>
    <definedName name="XDO_GROUP_?OTHERS_A?2?" localSheetId="42">[1]DEBTST!#REF!</definedName>
    <definedName name="XDO_GROUP_?OTHERS_A?2?">MICAP11!#REF!</definedName>
    <definedName name="XDO_GROUP_?OTHERS_A?20?" localSheetId="42">[1]SMMF!#REF!</definedName>
    <definedName name="XDO_GROUP_?OTHERS_A?20?">SESCAP6!#REF!</definedName>
    <definedName name="XDO_GROUP_?OTHERS_A?21?">SESCAP7!#REF!</definedName>
    <definedName name="XDO_GROUP_?OTHERS_A?22?" localSheetId="42">SUNBAL!#REF!</definedName>
    <definedName name="XDO_GROUP_?OTHERS_A?22?">SFOCUS!#REF!</definedName>
    <definedName name="XDO_GROUP_?OTHERS_A?23?" localSheetId="42">[1]SUNBDS!#REF!</definedName>
    <definedName name="XDO_GROUP_?OTHERS_A?23?">SLTADV3!#REF!</definedName>
    <definedName name="XDO_GROUP_?OTHERS_A?24?" localSheetId="42">[1]SUNIP!#REF!</definedName>
    <definedName name="XDO_GROUP_?OTHERS_A?24?">SLTADV4!#REF!</definedName>
    <definedName name="XDO_GROUP_?OTHERS_A?25?" localSheetId="42">[1]SUNMIA!#REF!</definedName>
    <definedName name="XDO_GROUP_?OTHERS_A?25?">SLTAX1!#REF!</definedName>
    <definedName name="XDO_GROUP_?OTHERS_A?26?">SLTAX2!#REF!</definedName>
    <definedName name="XDO_GROUP_?OTHERS_A?27?">SLTAX3!#REF!</definedName>
    <definedName name="XDO_GROUP_?OTHERS_A?28?">SLTAX4!#REF!</definedName>
    <definedName name="XDO_GROUP_?OTHERS_A?29?">SLTAX5!#REF!</definedName>
    <definedName name="XDO_GROUP_?OTHERS_A?3?" localSheetId="42">[1]SFRLTP!#REF!</definedName>
    <definedName name="XDO_GROUP_?OTHERS_A?3?">MICAP12!#REF!</definedName>
    <definedName name="XDO_GROUP_?OTHERS_A?30?">SLTAX6!#REF!</definedName>
    <definedName name="XDO_GROUP_?OTHERS_A?31?">SMALL3!#REF!</definedName>
    <definedName name="XDO_GROUP_?OTHERS_A?32?">SMALL4!#REF!</definedName>
    <definedName name="XDO_GROUP_?OTHERS_A?33?">SMALL5!#REF!</definedName>
    <definedName name="XDO_GROUP_?OTHERS_A?34?">SMALL6!#REF!</definedName>
    <definedName name="XDO_GROUP_?OTHERS_A?35?">SMILE!#REF!</definedName>
    <definedName name="XDO_GROUP_?OTHERS_A?36?">SRURAL!#REF!</definedName>
    <definedName name="XDO_GROUP_?OTHERS_A?37?">SSFUND!#REF!</definedName>
    <definedName name="XDO_GROUP_?OTHERS_A?38?">'SSN100'!#REF!</definedName>
    <definedName name="XDO_GROUP_?OTHERS_A?39?">STAX!#REF!</definedName>
    <definedName name="XDO_GROUP_?OTHERS_A?4?" localSheetId="42">[1]SFRSTP!#REF!</definedName>
    <definedName name="XDO_GROUP_?OTHERS_A?4?">MICAP14!#REF!</definedName>
    <definedName name="XDO_GROUP_?OTHERS_A?40?">#REF!</definedName>
    <definedName name="XDO_GROUP_?OTHERS_A?41?">#REF!</definedName>
    <definedName name="XDO_GROUP_?OTHERS_A?42?">STOP6!#REF!</definedName>
    <definedName name="XDO_GROUP_?OTHERS_A?43?">STOP7!#REF!</definedName>
    <definedName name="XDO_GROUP_?OTHERS_A?44?">SUNESF!#REF!</definedName>
    <definedName name="XDO_GROUP_?OTHERS_A?45?">SUNFOP!#REF!</definedName>
    <definedName name="XDO_GROUP_?OTHERS_A?46?">SUNVALF10!#REF!</definedName>
    <definedName name="XDO_GROUP_?OTHERS_A?47?">SUNVALF2!#REF!</definedName>
    <definedName name="XDO_GROUP_?OTHERS_A?48?">SUNVALF3!#REF!</definedName>
    <definedName name="XDO_GROUP_?OTHERS_A?49?">SUNVALF7!#REF!</definedName>
    <definedName name="XDO_GROUP_?OTHERS_A?5?" localSheetId="42">[1]SFTPHC!#REF!</definedName>
    <definedName name="XDO_GROUP_?OTHERS_A?5?">MICAP15!#REF!</definedName>
    <definedName name="XDO_GROUP_?OTHERS_A?50?">SUNVALF8!#REF!</definedName>
    <definedName name="XDO_GROUP_?OTHERS_A?51?">SUNVALF9!#REF!</definedName>
    <definedName name="XDO_GROUP_?OTHERS_A?6?" localSheetId="42">[1]SFTPHI!#REF!</definedName>
    <definedName name="XDO_GROUP_?OTHERS_A?6?">MICAP16!#REF!</definedName>
    <definedName name="XDO_GROUP_?OTHERS_A?7?" localSheetId="42">[1]SFTPHM!#REF!</definedName>
    <definedName name="XDO_GROUP_?OTHERS_A?7?">MICAP17!#REF!</definedName>
    <definedName name="XDO_GROUP_?OTHERS_A?8?" localSheetId="42">[1]SFTPHS!#REF!</definedName>
    <definedName name="XDO_GROUP_?OTHERS_A?8?">MICAP4!#REF!</definedName>
    <definedName name="XDO_GROUP_?OTHERS_A?9?" localSheetId="42">[1]SFTPIC!#REF!</definedName>
    <definedName name="XDO_GROUP_?OTHERS_A?9?">MICAP8!#REF!</definedName>
    <definedName name="XDO_GROUP_?OTHERS_B?" localSheetId="42">[1]CP5SR7!#REF!</definedName>
    <definedName name="XDO_GROUP_?OTHERS_B?">CAPEXG!#REF!</definedName>
    <definedName name="XDO_GROUP_?OTHERS_B?1?" localSheetId="42">[1]CP5SR8!#REF!</definedName>
    <definedName name="XDO_GROUP_?OTHERS_B?1?">MICAP10!#REF!</definedName>
    <definedName name="XDO_GROUP_?OTHERS_B?10?" localSheetId="42">[1]SFTPIE!#REF!</definedName>
    <definedName name="XDO_GROUP_?OTHERS_B?10?">MICAP9!#REF!</definedName>
    <definedName name="XDO_GROUP_?OTHERS_B?11?" localSheetId="42">[1]SFTPIJ!#REF!</definedName>
    <definedName name="XDO_GROUP_?OTHERS_B?11?">MIDCAP!#REF!</definedName>
    <definedName name="XDO_GROUP_?OTHERS_B?12?" localSheetId="42">[1]SFTPIK!#REF!</definedName>
    <definedName name="XDO_GROUP_?OTHERS_B?12?">MULTI1!#REF!</definedName>
    <definedName name="XDO_GROUP_?OTHERS_B?13?" localSheetId="42">[1]SHYBF!#REF!</definedName>
    <definedName name="XDO_GROUP_?OTHERS_B?13?">MULTI2!#REF!</definedName>
    <definedName name="XDO_GROUP_?OTHERS_B?14?" localSheetId="42">[1]SHYBH!#REF!</definedName>
    <definedName name="XDO_GROUP_?OTHERS_B?14?">MULTIP!#REF!</definedName>
    <definedName name="XDO_GROUP_?OTHERS_B?15?" localSheetId="42">[1]SHYBK!#REF!</definedName>
    <definedName name="XDO_GROUP_?OTHERS_B?15?">SESCAP1!#REF!</definedName>
    <definedName name="XDO_GROUP_?OTHERS_B?16?" localSheetId="42">[1]SHYBO!#REF!</definedName>
    <definedName name="XDO_GROUP_?OTHERS_B?16?">SESCAP2!#REF!</definedName>
    <definedName name="XDO_GROUP_?OTHERS_B?17?" localSheetId="42">[1]SHYBP!#REF!</definedName>
    <definedName name="XDO_GROUP_?OTHERS_B?17?">SESCAP3!#REF!</definedName>
    <definedName name="XDO_GROUP_?OTHERS_B?18?" localSheetId="42">[1]SHYBU!#REF!</definedName>
    <definedName name="XDO_GROUP_?OTHERS_B?18?">SESCAP4!#REF!</definedName>
    <definedName name="XDO_GROUP_?OTHERS_B?19?" localSheetId="42">'[1]SLIQ+'!#REF!</definedName>
    <definedName name="XDO_GROUP_?OTHERS_B?19?">SESCAP5!#REF!</definedName>
    <definedName name="XDO_GROUP_?OTHERS_B?2?" localSheetId="42">[1]DEBTST!#REF!</definedName>
    <definedName name="XDO_GROUP_?OTHERS_B?2?">MICAP11!#REF!</definedName>
    <definedName name="XDO_GROUP_?OTHERS_B?20?" localSheetId="42">[1]SMMF!#REF!</definedName>
    <definedName name="XDO_GROUP_?OTHERS_B?20?">SESCAP6!#REF!</definedName>
    <definedName name="XDO_GROUP_?OTHERS_B?21?" localSheetId="42">[1]SMON!#REF!</definedName>
    <definedName name="XDO_GROUP_?OTHERS_B?21?">SESCAP7!#REF!</definedName>
    <definedName name="XDO_GROUP_?OTHERS_B?22?" localSheetId="42">SUNBAL!#REF!</definedName>
    <definedName name="XDO_GROUP_?OTHERS_B?22?">SFOCUS!#REF!</definedName>
    <definedName name="XDO_GROUP_?OTHERS_B?23?" localSheetId="42">[1]SUNBDS!#REF!</definedName>
    <definedName name="XDO_GROUP_?OTHERS_B?23?">SLTADV3!#REF!</definedName>
    <definedName name="XDO_GROUP_?OTHERS_B?24?" localSheetId="42">[1]SUNIP!#REF!</definedName>
    <definedName name="XDO_GROUP_?OTHERS_B?24?">SLTADV4!#REF!</definedName>
    <definedName name="XDO_GROUP_?OTHERS_B?25?" localSheetId="42">[1]SUNMIA!#REF!</definedName>
    <definedName name="XDO_GROUP_?OTHERS_B?25?">SLTAX1!#REF!</definedName>
    <definedName name="XDO_GROUP_?OTHERS_B?26?">SLTAX2!#REF!</definedName>
    <definedName name="XDO_GROUP_?OTHERS_B?27?">SLTAX3!#REF!</definedName>
    <definedName name="XDO_GROUP_?OTHERS_B?28?">SLTAX4!#REF!</definedName>
    <definedName name="XDO_GROUP_?OTHERS_B?29?">SLTAX5!#REF!</definedName>
    <definedName name="XDO_GROUP_?OTHERS_B?3?" localSheetId="42">[1]SFRLTP!#REF!</definedName>
    <definedName name="XDO_GROUP_?OTHERS_B?3?">MICAP12!#REF!</definedName>
    <definedName name="XDO_GROUP_?OTHERS_B?30?">SLTAX6!#REF!</definedName>
    <definedName name="XDO_GROUP_?OTHERS_B?31?">SMALL3!#REF!</definedName>
    <definedName name="XDO_GROUP_?OTHERS_B?32?">SMALL4!#REF!</definedName>
    <definedName name="XDO_GROUP_?OTHERS_B?33?">SMALL5!#REF!</definedName>
    <definedName name="XDO_GROUP_?OTHERS_B?34?">SMALL6!#REF!</definedName>
    <definedName name="XDO_GROUP_?OTHERS_B?35?">SMILE!#REF!</definedName>
    <definedName name="XDO_GROUP_?OTHERS_B?36?">SRURAL!#REF!</definedName>
    <definedName name="XDO_GROUP_?OTHERS_B?37?">SSFUND!#REF!</definedName>
    <definedName name="XDO_GROUP_?OTHERS_B?38?">'SSN100'!#REF!</definedName>
    <definedName name="XDO_GROUP_?OTHERS_B?39?">STAX!#REF!</definedName>
    <definedName name="XDO_GROUP_?OTHERS_B?4?" localSheetId="42">[1]SFRSTP!#REF!</definedName>
    <definedName name="XDO_GROUP_?OTHERS_B?4?">MICAP14!#REF!</definedName>
    <definedName name="XDO_GROUP_?OTHERS_B?40?">#REF!</definedName>
    <definedName name="XDO_GROUP_?OTHERS_B?41?">#REF!</definedName>
    <definedName name="XDO_GROUP_?OTHERS_B?42?">STOP6!#REF!</definedName>
    <definedName name="XDO_GROUP_?OTHERS_B?43?">STOP7!#REF!</definedName>
    <definedName name="XDO_GROUP_?OTHERS_B?44?">SUNESF!#REF!</definedName>
    <definedName name="XDO_GROUP_?OTHERS_B?45?">SUNFOP!#REF!</definedName>
    <definedName name="XDO_GROUP_?OTHERS_B?46?">SUNVALF10!#REF!</definedName>
    <definedName name="XDO_GROUP_?OTHERS_B?47?">SUNVALF2!#REF!</definedName>
    <definedName name="XDO_GROUP_?OTHERS_B?48?">SUNVALF3!#REF!</definedName>
    <definedName name="XDO_GROUP_?OTHERS_B?49?">SUNVALF7!#REF!</definedName>
    <definedName name="XDO_GROUP_?OTHERS_B?5?" localSheetId="42">[1]SFTPHC!#REF!</definedName>
    <definedName name="XDO_GROUP_?OTHERS_B?5?">MICAP15!#REF!</definedName>
    <definedName name="XDO_GROUP_?OTHERS_B?50?">SUNVALF8!#REF!</definedName>
    <definedName name="XDO_GROUP_?OTHERS_B?51?">SUNVALF9!#REF!</definedName>
    <definedName name="XDO_GROUP_?OTHERS_B?6?" localSheetId="42">[1]SFTPHI!#REF!</definedName>
    <definedName name="XDO_GROUP_?OTHERS_B?6?">MICAP16!#REF!</definedName>
    <definedName name="XDO_GROUP_?OTHERS_B?7?" localSheetId="42">[1]SFTPHM!#REF!</definedName>
    <definedName name="XDO_GROUP_?OTHERS_B?7?">MICAP17!#REF!</definedName>
    <definedName name="XDO_GROUP_?OTHERS_B?8?" localSheetId="42">[1]SFTPHS!#REF!</definedName>
    <definedName name="XDO_GROUP_?OTHERS_B?8?">MICAP4!#REF!</definedName>
    <definedName name="XDO_GROUP_?OTHERS_B?9?" localSheetId="42">[1]SFTPIC!#REF!</definedName>
    <definedName name="XDO_GROUP_?OTHERS_B?9?">MICAP8!#REF!</definedName>
    <definedName name="XDO_GROUP_?REPO_BONUS?22?">SUNBAL!$B$170:$F$170</definedName>
    <definedName name="XDO_GROUP_?REPO_CORPORATE?">CAPEXG!$B$135:$F$135</definedName>
    <definedName name="XDO_GROUP_?REPO_CORPORATE?1?">MICAP10!$B$143:$F$143</definedName>
    <definedName name="XDO_GROUP_?REPO_CORPORATE?10?">MICAP9!$B$143:$F$143</definedName>
    <definedName name="XDO_GROUP_?REPO_CORPORATE?11?">MIDCAP!$B$156:$F$156</definedName>
    <definedName name="XDO_GROUP_?REPO_CORPORATE?12?">MULTI1!$B$132:$F$132</definedName>
    <definedName name="XDO_GROUP_?REPO_CORPORATE?13?">MULTI2!$B$133:$F$133</definedName>
    <definedName name="XDO_GROUP_?REPO_CORPORATE?14?">MULTIP!$B$129:$F$129</definedName>
    <definedName name="XDO_GROUP_?REPO_CORPORATE?15?">SESCAP1!$B$151:$F$151</definedName>
    <definedName name="XDO_GROUP_?REPO_CORPORATE?16?">SESCAP2!$B$153:$F$153</definedName>
    <definedName name="XDO_GROUP_?REPO_CORPORATE?17?">SESCAP3!$B$154:$F$154</definedName>
    <definedName name="XDO_GROUP_?REPO_CORPORATE?18?">SESCAP4!$B$146:$F$146</definedName>
    <definedName name="XDO_GROUP_?REPO_CORPORATE?19?">SESCAP5!$B$144:$F$144</definedName>
    <definedName name="XDO_GROUP_?REPO_CORPORATE?2?">MICAP11!$B$150:$F$150</definedName>
    <definedName name="XDO_GROUP_?REPO_CORPORATE?20?">SESCAP6!$B$136:$F$136</definedName>
    <definedName name="XDO_GROUP_?REPO_CORPORATE?21?">SESCAP7!$B$114:$F$114</definedName>
    <definedName name="XDO_GROUP_?REPO_CORPORATE?22?">SFOCUS!$B$126:$F$126</definedName>
    <definedName name="XDO_GROUP_?REPO_CORPORATE?23?">SLTADV3!$B$144:$F$144</definedName>
    <definedName name="XDO_GROUP_?REPO_CORPORATE?24?">SLTADV4!$B$134:$F$134</definedName>
    <definedName name="XDO_GROUP_?REPO_CORPORATE?25?">SLTAX1!$B$142:$F$142</definedName>
    <definedName name="XDO_GROUP_?REPO_CORPORATE?26?">SLTAX2!$B$144:$F$144</definedName>
    <definedName name="XDO_GROUP_?REPO_CORPORATE?27?">SLTAX3!$B$150:$F$150</definedName>
    <definedName name="XDO_GROUP_?REPO_CORPORATE?28?">SLTAX4!$B$152:$F$152</definedName>
    <definedName name="XDO_GROUP_?REPO_CORPORATE?29?">SLTAX5!$B$153:$F$153</definedName>
    <definedName name="XDO_GROUP_?REPO_CORPORATE?3?">MICAP12!$B$150:$F$150</definedName>
    <definedName name="XDO_GROUP_?REPO_CORPORATE?30?">SLTAX6!$B$151:$F$151</definedName>
    <definedName name="XDO_GROUP_?REPO_CORPORATE?31?">SMALL3!$B$138:$F$138</definedName>
    <definedName name="XDO_GROUP_?REPO_CORPORATE?32?">SMALL4!$B$139:$F$139</definedName>
    <definedName name="XDO_GROUP_?REPO_CORPORATE?33?">SMALL5!$B$138:$F$138</definedName>
    <definedName name="XDO_GROUP_?REPO_CORPORATE?34?">SMALL6!$B$137:$F$137</definedName>
    <definedName name="XDO_GROUP_?REPO_CORPORATE?35?">SMILE!$B$147:$F$147</definedName>
    <definedName name="XDO_GROUP_?REPO_CORPORATE?36?">SRURAL!$B$154:$F$154</definedName>
    <definedName name="XDO_GROUP_?REPO_CORPORATE?37?">SSFUND!$B$127:$F$127</definedName>
    <definedName name="XDO_GROUP_?REPO_CORPORATE?38?">'SSN100'!$B$192:$F$192</definedName>
    <definedName name="XDO_GROUP_?REPO_CORPORATE?39?">STAX!$B$150:$F$150</definedName>
    <definedName name="XDO_GROUP_?REPO_CORPORATE?4?">MICAP14!$B$154:$F$154</definedName>
    <definedName name="XDO_GROUP_?REPO_CORPORATE?40?">#REF!</definedName>
    <definedName name="XDO_GROUP_?REPO_CORPORATE?41?">#REF!</definedName>
    <definedName name="XDO_GROUP_?REPO_CORPORATE?42?">STOP6!$B$125:$F$125</definedName>
    <definedName name="XDO_GROUP_?REPO_CORPORATE?43?">STOP7!$B$125:$F$125</definedName>
    <definedName name="XDO_GROUP_?REPO_CORPORATE?44?">SUNESF!$B$153:$F$153</definedName>
    <definedName name="XDO_GROUP_?REPO_CORPORATE?45?">SUNFOP!$B$113:$F$113</definedName>
    <definedName name="XDO_GROUP_?REPO_CORPORATE?46?">SUNVALF10!$B$137:$F$137</definedName>
    <definedName name="XDO_GROUP_?REPO_CORPORATE?47?">SUNVALF2!$B$145:$F$145</definedName>
    <definedName name="XDO_GROUP_?REPO_CORPORATE?48?">SUNVALF3!$B$146:$F$146</definedName>
    <definedName name="XDO_GROUP_?REPO_CORPORATE?49?">SUNVALF7!$B$125:$F$125</definedName>
    <definedName name="XDO_GROUP_?REPO_CORPORATE?5?">MICAP15!$B$153:$F$153</definedName>
    <definedName name="XDO_GROUP_?REPO_CORPORATE?50?">SUNVALF8!$B$131:$F$131</definedName>
    <definedName name="XDO_GROUP_?REPO_CORPORATE?51?">SUNVALF9!$B$136:$F$136</definedName>
    <definedName name="XDO_GROUP_?REPO_CORPORATE?6?">MICAP16!$B$149:$F$149</definedName>
    <definedName name="XDO_GROUP_?REPO_CORPORATE?7?">MICAP17!$B$152:$F$152</definedName>
    <definedName name="XDO_GROUP_?REPO_CORPORATE?8?">MICAP4!$B$93:$F$93</definedName>
    <definedName name="XDO_GROUP_?REPO_CORPORATE?9?">MICAP8!$B$143:$F$143</definedName>
  </definedNames>
  <calcPr calcId="145621"/>
</workbook>
</file>

<file path=xl/calcChain.xml><?xml version="1.0" encoding="utf-8"?>
<calcChain xmlns="http://schemas.openxmlformats.org/spreadsheetml/2006/main">
  <c r="F104" i="59" l="1"/>
  <c r="E104" i="59"/>
  <c r="D104" i="59"/>
  <c r="C104" i="59"/>
  <c r="G66" i="59"/>
  <c r="F66" i="59"/>
  <c r="E66" i="59"/>
  <c r="D66" i="59"/>
  <c r="C66" i="59"/>
  <c r="F65" i="59"/>
  <c r="D65" i="59"/>
  <c r="G63" i="59"/>
  <c r="F63" i="59"/>
  <c r="E63" i="59"/>
  <c r="D63" i="59"/>
  <c r="C63" i="59"/>
  <c r="G62" i="59"/>
  <c r="F62" i="59"/>
  <c r="E62" i="59"/>
  <c r="D62" i="59"/>
  <c r="C62" i="59"/>
  <c r="G61" i="59"/>
  <c r="F61" i="59"/>
  <c r="E61" i="59"/>
  <c r="D61" i="59"/>
  <c r="C61" i="59"/>
  <c r="G60" i="59"/>
  <c r="F60" i="59"/>
  <c r="E60" i="59"/>
  <c r="D60" i="59"/>
  <c r="C60" i="59"/>
  <c r="G59" i="59"/>
  <c r="F59" i="59"/>
  <c r="E59" i="59"/>
  <c r="D59" i="59"/>
  <c r="C59" i="59"/>
  <c r="G58" i="59"/>
  <c r="F58" i="59"/>
  <c r="E58" i="59"/>
  <c r="D58" i="59"/>
  <c r="C58" i="59"/>
  <c r="G42" i="59"/>
  <c r="F42" i="59"/>
  <c r="E42" i="59"/>
  <c r="D42" i="59"/>
  <c r="C42" i="59"/>
  <c r="G40" i="59"/>
  <c r="F40" i="59"/>
  <c r="E40" i="59"/>
  <c r="D40" i="59"/>
  <c r="C40" i="59"/>
  <c r="G39" i="59"/>
  <c r="F39" i="59"/>
  <c r="E39" i="59"/>
  <c r="D39" i="59"/>
  <c r="C39" i="59"/>
  <c r="G38" i="59"/>
  <c r="F38" i="59"/>
  <c r="E38" i="59"/>
  <c r="D38" i="59"/>
  <c r="C38" i="59"/>
  <c r="G37" i="59"/>
  <c r="F37" i="59"/>
  <c r="E37" i="59"/>
  <c r="D37" i="59"/>
  <c r="C37" i="59"/>
  <c r="G36" i="59"/>
  <c r="F36" i="59"/>
  <c r="E36" i="59"/>
  <c r="D36" i="59"/>
  <c r="C36" i="59"/>
  <c r="G35" i="59"/>
  <c r="F35" i="59"/>
  <c r="E35" i="59"/>
  <c r="D35" i="59"/>
  <c r="C35" i="59"/>
  <c r="G34" i="59"/>
  <c r="F34" i="59"/>
  <c r="E34" i="59"/>
  <c r="D34" i="59"/>
  <c r="C34" i="59"/>
  <c r="E33" i="59"/>
  <c r="D33" i="59"/>
  <c r="G19" i="58"/>
  <c r="G17" i="58"/>
  <c r="F17" i="58"/>
  <c r="G16" i="58"/>
  <c r="F13" i="58"/>
  <c r="G13" i="58" s="1"/>
  <c r="G21" i="58" s="1"/>
  <c r="G10" i="58"/>
  <c r="G9" i="58"/>
  <c r="G8" i="58"/>
  <c r="G7" i="58"/>
  <c r="G6" i="58"/>
  <c r="F75" i="56" l="1"/>
  <c r="F76" i="56" s="1"/>
  <c r="G76" i="56" s="1"/>
  <c r="G74" i="56"/>
  <c r="G72" i="56"/>
  <c r="F72" i="56"/>
  <c r="G71" i="56"/>
  <c r="F50" i="56"/>
  <c r="F54" i="56" s="1"/>
  <c r="G54" i="56" s="1"/>
  <c r="G48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F20" i="56"/>
  <c r="G20" i="56" s="1"/>
  <c r="G18" i="56"/>
  <c r="G17" i="56"/>
  <c r="G16" i="56"/>
  <c r="G15" i="56"/>
  <c r="G14" i="56"/>
  <c r="G13" i="56"/>
  <c r="G76" i="55"/>
  <c r="F76" i="55"/>
  <c r="G75" i="55"/>
  <c r="G73" i="55"/>
  <c r="F73" i="55"/>
  <c r="F77" i="55" s="1"/>
  <c r="G77" i="55" s="1"/>
  <c r="G72" i="55"/>
  <c r="F55" i="55"/>
  <c r="G55" i="55" s="1"/>
  <c r="G51" i="55"/>
  <c r="F51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G24" i="55"/>
  <c r="G23" i="55"/>
  <c r="F20" i="55"/>
  <c r="G20" i="55" s="1"/>
  <c r="G18" i="55"/>
  <c r="G17" i="55"/>
  <c r="G16" i="55"/>
  <c r="G15" i="55"/>
  <c r="G14" i="55"/>
  <c r="G13" i="55"/>
  <c r="G78" i="56" l="1"/>
  <c r="G79" i="55"/>
  <c r="G50" i="56"/>
  <c r="G75" i="56"/>
</calcChain>
</file>

<file path=xl/sharedStrings.xml><?xml version="1.0" encoding="utf-8"?>
<sst xmlns="http://schemas.openxmlformats.org/spreadsheetml/2006/main" count="12757" uniqueCount="1397">
  <si>
    <t>SUNDARAM MUTUAL FUND</t>
  </si>
  <si>
    <t>Sundaram Infrastructure Advantage Fund</t>
  </si>
  <si>
    <t>Monthly Portfolio Statement for the month ended 28 February 2019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</si>
  <si>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</si>
  <si>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</si>
  <si>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</si>
  <si>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</si>
  <si>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</si>
  <si>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</si>
  <si>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</si>
  <si>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</si>
  <si>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</si>
  <si>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INE331A01037</t>
  </si>
  <si>
    <t>The Ramco Cements Ltd</t>
  </si>
  <si>
    <t>Cement</t>
  </si>
  <si>
    <t>INE090A01021</t>
  </si>
  <si>
    <t>ICICI Bank Ltd</t>
  </si>
  <si>
    <t>Banks</t>
  </si>
  <si>
    <t>INE536A01023</t>
  </si>
  <si>
    <t>Grindwell Norton Ltd</t>
  </si>
  <si>
    <t>Industrial Products</t>
  </si>
  <si>
    <t>INE671A01010</t>
  </si>
  <si>
    <t>Honeywell Automation India Ltd</t>
  </si>
  <si>
    <t>Industrial Capital Goods</t>
  </si>
  <si>
    <t>INE018A01030</t>
  </si>
  <si>
    <t>Larsen &amp; Toubro Ltd</t>
  </si>
  <si>
    <t>Construction Project</t>
  </si>
  <si>
    <t>INE074A01025</t>
  </si>
  <si>
    <t>Praj Industries Ltd</t>
  </si>
  <si>
    <t>INE325A01013</t>
  </si>
  <si>
    <t>Timken India Ltd</t>
  </si>
  <si>
    <t>INE002A01018</t>
  </si>
  <si>
    <t>Reliance Industries Ltd</t>
  </si>
  <si>
    <t>Petroleum Products</t>
  </si>
  <si>
    <t>INE220B01022</t>
  </si>
  <si>
    <t>Kalpataru Power Transmission Ltd</t>
  </si>
  <si>
    <t>Power</t>
  </si>
  <si>
    <t>INE531A01024</t>
  </si>
  <si>
    <t>Kansai Nerolac Paints Ltd</t>
  </si>
  <si>
    <t>Consumer Non Durables</t>
  </si>
  <si>
    <t>INE040A01026</t>
  </si>
  <si>
    <t>HDFC Bank Ltd</t>
  </si>
  <si>
    <t>INE070A01015</t>
  </si>
  <si>
    <t>Shree Cement Ltd</t>
  </si>
  <si>
    <t>INE349A01021</t>
  </si>
  <si>
    <t>NRB Bearing Ltd</t>
  </si>
  <si>
    <t>INE152A01029</t>
  </si>
  <si>
    <t>Thermax Ltd</t>
  </si>
  <si>
    <t>INE749A01030</t>
  </si>
  <si>
    <t>Jindal Steel &amp; Power Ltd</t>
  </si>
  <si>
    <t>Ferrous Metals</t>
  </si>
  <si>
    <t>INE868B01028</t>
  </si>
  <si>
    <t>NCC Ltd</t>
  </si>
  <si>
    <t>INE858B01011</t>
  </si>
  <si>
    <t>ISGEC Heavy  Engineering Ltd</t>
  </si>
  <si>
    <t>INE999A01015</t>
  </si>
  <si>
    <t>KSB Ltd</t>
  </si>
  <si>
    <t>INE472A01039</t>
  </si>
  <si>
    <t>Blue Star Ltd</t>
  </si>
  <si>
    <t>Consumer Durables</t>
  </si>
  <si>
    <t>INE460H01021</t>
  </si>
  <si>
    <t>Star Cement Ltd</t>
  </si>
  <si>
    <t>INE062A01020</t>
  </si>
  <si>
    <t>State Bank of India</t>
  </si>
  <si>
    <t>INE442H01029</t>
  </si>
  <si>
    <t>Ashoka Buildcon Ltd</t>
  </si>
  <si>
    <t>INE470A01017</t>
  </si>
  <si>
    <t>3M India Ltd</t>
  </si>
  <si>
    <t>Commercial Services</t>
  </si>
  <si>
    <t>INE195J01029</t>
  </si>
  <si>
    <t>PNC Infratech Ltd</t>
  </si>
  <si>
    <t>Construction</t>
  </si>
  <si>
    <t>INE935N01012</t>
  </si>
  <si>
    <t>Dixon Technologies (India) Ltd</t>
  </si>
  <si>
    <t>INE791I01019</t>
  </si>
  <si>
    <t>Brigade Enterprises Ltd</t>
  </si>
  <si>
    <t>INE823G01014</t>
  </si>
  <si>
    <t>JK Cement Ltd</t>
  </si>
  <si>
    <t>INE713T01010</t>
  </si>
  <si>
    <t>Apollo Micro Systems Ltd</t>
  </si>
  <si>
    <t>INE686A01026</t>
  </si>
  <si>
    <t>ITD Cementation India Ltd</t>
  </si>
  <si>
    <t>INE766P01016</t>
  </si>
  <si>
    <t>Mahindra Logistics Ltd</t>
  </si>
  <si>
    <t>Transportation</t>
  </si>
  <si>
    <t>INE415A01038</t>
  </si>
  <si>
    <t>HSIL Ltd</t>
  </si>
  <si>
    <t>INE264T01014</t>
  </si>
  <si>
    <t>INE284A01012</t>
  </si>
  <si>
    <t>ESAB India Ltd</t>
  </si>
  <si>
    <t>INE386A01015</t>
  </si>
  <si>
    <t>Vesuvius India Ltd</t>
  </si>
  <si>
    <t>INE956G01038</t>
  </si>
  <si>
    <t>VA Tech Wabag Ltd</t>
  </si>
  <si>
    <t>Engineering Services</t>
  </si>
  <si>
    <t>INE386C01029</t>
  </si>
  <si>
    <t>Astra Microwave Products Ltd</t>
  </si>
  <si>
    <t>Telecom -  Equipment &amp; Accessories</t>
  </si>
  <si>
    <t>INE419M01019</t>
  </si>
  <si>
    <t>TD Power Systems Ltd</t>
  </si>
  <si>
    <t>INE177A01018</t>
  </si>
  <si>
    <t>Ingersoll Rand (India) Ltd</t>
  </si>
  <si>
    <t>INE129A01019</t>
  </si>
  <si>
    <t>GAIL (India) Ltd</t>
  </si>
  <si>
    <t>Gas</t>
  </si>
  <si>
    <t>INE324L01013</t>
  </si>
  <si>
    <t>R.P.P. Infra Projects Ltd</t>
  </si>
  <si>
    <t>INE066F01012</t>
  </si>
  <si>
    <t>Hindustan Aeronautics Ltd</t>
  </si>
  <si>
    <t>Aerospace &amp; Defense</t>
  </si>
  <si>
    <t>INE878B01027</t>
  </si>
  <si>
    <t>KEI Industries Ltd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</si>
  <si>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</si>
  <si>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</si>
  <si>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</si>
  <si>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</si>
  <si>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</si>
  <si>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</si>
  <si>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</si>
  <si>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</si>
  <si>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</si>
  <si>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</si>
  <si>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</si>
  <si>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</si>
  <si>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</si>
  <si>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</si>
  <si>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</si>
  <si>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</si>
  <si>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</si>
  <si>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</si>
  <si>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</si>
  <si>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</si>
  <si>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</si>
  <si>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</si>
  <si>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</si>
  <si>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</si>
  <si>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</si>
  <si>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</si>
  <si>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</si>
  <si>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</si>
  <si>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</si>
  <si>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</si>
  <si>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</si>
  <si>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</si>
  <si>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</si>
  <si>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</si>
  <si>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31/01/2019</t>
  </si>
  <si>
    <t>28/02/2019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</si>
  <si>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</si>
  <si>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</si>
  <si>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</si>
  <si>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</si>
  <si>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</si>
  <si>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</si>
  <si>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</si>
  <si>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</si>
  <si>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</si>
  <si>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</si>
  <si>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INE951I01027</t>
  </si>
  <si>
    <t>V-Guard Industries Ltd</t>
  </si>
  <si>
    <t>INE048G01026</t>
  </si>
  <si>
    <t>Navin Fluorine International Ltd</t>
  </si>
  <si>
    <t>Chemicals</t>
  </si>
  <si>
    <t>INE075I01017</t>
  </si>
  <si>
    <t>Healthcare Global Enterprises Ltd</t>
  </si>
  <si>
    <t>Healthcare Services</t>
  </si>
  <si>
    <t>INE578A01017</t>
  </si>
  <si>
    <t>HeidelbergCEMENT India Ltd</t>
  </si>
  <si>
    <t>INE227C01017</t>
  </si>
  <si>
    <t>MM Forgings Ltd</t>
  </si>
  <si>
    <t>INE191H01014</t>
  </si>
  <si>
    <t>PVR Ltd</t>
  </si>
  <si>
    <t>Media &amp; Entertainment</t>
  </si>
  <si>
    <t>INE287B01021</t>
  </si>
  <si>
    <t>Subros Ltd</t>
  </si>
  <si>
    <t>Auto Ancillaries</t>
  </si>
  <si>
    <t>INE334L01012</t>
  </si>
  <si>
    <t>Ujjivan Financial Services Ltd</t>
  </si>
  <si>
    <t>Finance</t>
  </si>
  <si>
    <t>INE383A01012</t>
  </si>
  <si>
    <t>The India Cements Ltd</t>
  </si>
  <si>
    <t>INE348B01021</t>
  </si>
  <si>
    <t>Century Plyboards (India) Ltd</t>
  </si>
  <si>
    <t>INE045A01017</t>
  </si>
  <si>
    <t>Ador Welding Ltd</t>
  </si>
  <si>
    <t>INE384A01010</t>
  </si>
  <si>
    <t>Rane Holdings Ltd</t>
  </si>
  <si>
    <t>INE503A01015</t>
  </si>
  <si>
    <t>DCB Bank Ltd</t>
  </si>
  <si>
    <t>INE717A01029</t>
  </si>
  <si>
    <t>Kennametal India Ltd</t>
  </si>
  <si>
    <t>INE594H01019</t>
  </si>
  <si>
    <t>Thyrocare Technologies Ltd</t>
  </si>
  <si>
    <t>INE049A01027</t>
  </si>
  <si>
    <t>Himatsingka Seide Ltd</t>
  </si>
  <si>
    <t>Textile Products</t>
  </si>
  <si>
    <t>INE978A01027</t>
  </si>
  <si>
    <t>Heritage Foods Ltd</t>
  </si>
  <si>
    <t>INE877F01012</t>
  </si>
  <si>
    <t>PTC India Ltd</t>
  </si>
  <si>
    <t>INE896L01010</t>
  </si>
  <si>
    <t>Indostar Capital Finance Ltd</t>
  </si>
  <si>
    <t>INE136B01020</t>
  </si>
  <si>
    <t>Cyient Ltd</t>
  </si>
  <si>
    <t>Software</t>
  </si>
  <si>
    <t>INE312H01016</t>
  </si>
  <si>
    <t>INOX Leisure Ltd</t>
  </si>
  <si>
    <t>INE782A01015</t>
  </si>
  <si>
    <t>INE765D01014</t>
  </si>
  <si>
    <t>WPIL Ltd</t>
  </si>
  <si>
    <t>INE942G01012</t>
  </si>
  <si>
    <t>Mcleod Russel India Ltd</t>
  </si>
  <si>
    <t>INE863B01011</t>
  </si>
  <si>
    <t>Premier Explosives Ltd</t>
  </si>
  <si>
    <t>INE060A01024</t>
  </si>
  <si>
    <t>Navneet Education Ltd</t>
  </si>
  <si>
    <t>INE834I01025</t>
  </si>
  <si>
    <t>Khadim India Ltd</t>
  </si>
  <si>
    <t>INE457F01013</t>
  </si>
  <si>
    <t>Salzer Electronics Ltd</t>
  </si>
  <si>
    <t>INE142I01023</t>
  </si>
  <si>
    <t>Take Solutions Ltd</t>
  </si>
  <si>
    <t>INE891D01026</t>
  </si>
  <si>
    <t>Redington (India) Ltd</t>
  </si>
  <si>
    <t>INE325C01035</t>
  </si>
  <si>
    <t>Dollar Industries Ltd</t>
  </si>
  <si>
    <t>INE451A01017</t>
  </si>
  <si>
    <t>Force Motors Ltd</t>
  </si>
  <si>
    <t>Auto</t>
  </si>
  <si>
    <t>INE807K01035</t>
  </si>
  <si>
    <t>S Chand and Company Ltd</t>
  </si>
  <si>
    <t>INE022I01019</t>
  </si>
  <si>
    <t>Asian Granito India Ltd</t>
  </si>
  <si>
    <t>INE570D01018</t>
  </si>
  <si>
    <t>Arrow Greentech Ltd</t>
  </si>
  <si>
    <t>INE976A01021</t>
  </si>
  <si>
    <t>West Coast Paper Mills Ltd</t>
  </si>
  <si>
    <t>Paper</t>
  </si>
  <si>
    <t>INE670A01012</t>
  </si>
  <si>
    <t>Tata Elxsi Ltd</t>
  </si>
  <si>
    <t>INE998I01010</t>
  </si>
  <si>
    <t>Mahindra Holidays &amp; Resorts India Ltd</t>
  </si>
  <si>
    <t>Hotels, Resorts And Other Recreational Activities</t>
  </si>
  <si>
    <t>INE613A01020</t>
  </si>
  <si>
    <t>Rallis India Ltd</t>
  </si>
  <si>
    <t>Pesticides</t>
  </si>
  <si>
    <t>INE934S01014</t>
  </si>
  <si>
    <t>GNA Axles Ltd</t>
  </si>
  <si>
    <t>INE793A01012</t>
  </si>
  <si>
    <t>Accelya Kale Solutions Ltd</t>
  </si>
  <si>
    <t>INE586B01026</t>
  </si>
  <si>
    <t>Taj GVK Hotels &amp; Resorts Ltd</t>
  </si>
  <si>
    <t>INE572A01028</t>
  </si>
  <si>
    <t>JB Chemicals &amp; Pharmaceuticals Ltd</t>
  </si>
  <si>
    <t>Pharmaceuticals</t>
  </si>
  <si>
    <t>INE611L01021</t>
  </si>
  <si>
    <t>Indian Terrain Fashions Ltd</t>
  </si>
  <si>
    <t>INE152M01016</t>
  </si>
  <si>
    <t>Triveni Turbine Ltd</t>
  </si>
  <si>
    <t>INE131A01031</t>
  </si>
  <si>
    <t>Gujarat Mineral Development Corporation Ltd</t>
  </si>
  <si>
    <t>Minerals/Mining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</si>
  <si>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</si>
  <si>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</si>
  <si>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</si>
  <si>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</si>
  <si>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</si>
  <si>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INE285A01027</t>
  </si>
  <si>
    <t>Elgi Equipments Ltd</t>
  </si>
  <si>
    <t>INE614A01028</t>
  </si>
  <si>
    <t>Ramco Industries Ltd</t>
  </si>
  <si>
    <t>INE296E01026</t>
  </si>
  <si>
    <t>Rajapalayam Mills Ltd</t>
  </si>
  <si>
    <t>Textiles - Cotton</t>
  </si>
  <si>
    <t>INE337A01034</t>
  </si>
  <si>
    <t>LG Balakrishnan &amp; Bros Ltd</t>
  </si>
  <si>
    <t>INE189B01011</t>
  </si>
  <si>
    <t>INEOS Styrolution India Ltd</t>
  </si>
  <si>
    <t>INE492A01029</t>
  </si>
  <si>
    <t>Clariant Chemicals (India) Ltd</t>
  </si>
  <si>
    <t>INE302M01033</t>
  </si>
  <si>
    <t>Prabhat Dairy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</si>
  <si>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</si>
  <si>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</si>
  <si>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</si>
  <si>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</si>
  <si>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</si>
  <si>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</si>
  <si>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</si>
  <si>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</si>
  <si>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</si>
  <si>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</si>
  <si>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</si>
  <si>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IV</t>
  </si>
  <si>
    <t>Sundaram Select Micro Cap Series VIII</t>
  </si>
  <si>
    <t>Sundaram Select Micro Cap Series IX</t>
  </si>
  <si>
    <t>Sundaram Mid Cap Fund</t>
  </si>
  <si>
    <t>INE647O01011</t>
  </si>
  <si>
    <t>Aditya Birla Fashion and Retail Ltd</t>
  </si>
  <si>
    <t>Retailing</t>
  </si>
  <si>
    <t>INE849A01020</t>
  </si>
  <si>
    <t>Trent Ltd</t>
  </si>
  <si>
    <t>INE513A01014</t>
  </si>
  <si>
    <t>Schaeffler India Ltd</t>
  </si>
  <si>
    <t>INE302A01020</t>
  </si>
  <si>
    <t>Exide Industries Ltd</t>
  </si>
  <si>
    <t>INE105A01035</t>
  </si>
  <si>
    <t>Sundaram Clayton Ltd</t>
  </si>
  <si>
    <t>INE437A01024</t>
  </si>
  <si>
    <t>Apollo Hospitals Enterprise Ltd</t>
  </si>
  <si>
    <t>INE203G01027</t>
  </si>
  <si>
    <t>Indraprastha Gas Ltd</t>
  </si>
  <si>
    <t>INE298A01020</t>
  </si>
  <si>
    <t>Cummins India Ltd</t>
  </si>
  <si>
    <t>INE615P01015</t>
  </si>
  <si>
    <t>Quess Corp Ltd</t>
  </si>
  <si>
    <t>INE342J01019</t>
  </si>
  <si>
    <t>Wabco India Ltd</t>
  </si>
  <si>
    <t>INE536H01010</t>
  </si>
  <si>
    <t>Mahindra CIE Automotive Ltd</t>
  </si>
  <si>
    <t>INE010V01017</t>
  </si>
  <si>
    <t>L&amp;T Technology Services Ltd</t>
  </si>
  <si>
    <t>INE171A01029</t>
  </si>
  <si>
    <t>The Federal Bank  Ltd</t>
  </si>
  <si>
    <t>INE976G01028</t>
  </si>
  <si>
    <t>RBL Bank Ltd</t>
  </si>
  <si>
    <t>INE230A01023</t>
  </si>
  <si>
    <t>EIH Ltd</t>
  </si>
  <si>
    <t>INE356A01018</t>
  </si>
  <si>
    <t>MphasiS Ltd</t>
  </si>
  <si>
    <t>INE491A01021</t>
  </si>
  <si>
    <t>City Union Bank Ltd</t>
  </si>
  <si>
    <t>INE121A01016</t>
  </si>
  <si>
    <t>Cholamandalam Investment and Finance Company Ltd</t>
  </si>
  <si>
    <t>INE685A01028</t>
  </si>
  <si>
    <t>Torrent Pharmaceuticals Ltd</t>
  </si>
  <si>
    <t>INE179A01014</t>
  </si>
  <si>
    <t>Procter &amp; Gamble Hygiene and Health Care Ltd</t>
  </si>
  <si>
    <t>INE716A01013</t>
  </si>
  <si>
    <t>Whirlpool of India Ltd</t>
  </si>
  <si>
    <t>INE192A01025</t>
  </si>
  <si>
    <t>Tata Global Beverages Ltd</t>
  </si>
  <si>
    <t>INE092A01019</t>
  </si>
  <si>
    <t>Tata Chemicals Ltd</t>
  </si>
  <si>
    <t>INE548C01032</t>
  </si>
  <si>
    <t>Emami Ltd</t>
  </si>
  <si>
    <t>INE180A01020</t>
  </si>
  <si>
    <t>Max Financial Services Ltd</t>
  </si>
  <si>
    <t>INE115A01026</t>
  </si>
  <si>
    <t>LIC Housing Finance Ltd</t>
  </si>
  <si>
    <t>INE200M01013</t>
  </si>
  <si>
    <t>Varun Beverages Ltd</t>
  </si>
  <si>
    <t>INE752P01024</t>
  </si>
  <si>
    <t>Future Retail Ltd</t>
  </si>
  <si>
    <t>INE774D01024</t>
  </si>
  <si>
    <t>Mahindra &amp; Mahindra Financial Services Ltd</t>
  </si>
  <si>
    <t>INE169A01031</t>
  </si>
  <si>
    <t>Coromandel International Ltd</t>
  </si>
  <si>
    <t>Fertilisers</t>
  </si>
  <si>
    <t>INE528G01027</t>
  </si>
  <si>
    <t>Yes Bank Ltd</t>
  </si>
  <si>
    <t>INE668F01031</t>
  </si>
  <si>
    <t>Jyothy Laboratories Ltd</t>
  </si>
  <si>
    <t>INE018I01017</t>
  </si>
  <si>
    <t>MindTree Ltd</t>
  </si>
  <si>
    <t>INE462A01022</t>
  </si>
  <si>
    <t>Bayer Cropscience Ltd</t>
  </si>
  <si>
    <t>INE722A01011</t>
  </si>
  <si>
    <t>Shriram City Union Finance Ltd</t>
  </si>
  <si>
    <t>INE285J01010</t>
  </si>
  <si>
    <t>Security and Intelligence Services (India) Ltd</t>
  </si>
  <si>
    <t>INE763G01038</t>
  </si>
  <si>
    <t>ICICI Securities Ltd</t>
  </si>
  <si>
    <t>INE036D01028</t>
  </si>
  <si>
    <t>Karur Vysya Bank Ltd</t>
  </si>
  <si>
    <t>INE530B01024</t>
  </si>
  <si>
    <t>IIFL Holdings Ltd</t>
  </si>
  <si>
    <t>INE987B01026</t>
  </si>
  <si>
    <t>Natco Pharma Ltd</t>
  </si>
  <si>
    <t>INE780C01023</t>
  </si>
  <si>
    <t>JM FInancial Ltd</t>
  </si>
  <si>
    <t>INE117A01022</t>
  </si>
  <si>
    <t>ABB India Ltd</t>
  </si>
  <si>
    <t>INE256A01028</t>
  </si>
  <si>
    <t>Zee Entertainment Enterprises Ltd</t>
  </si>
  <si>
    <t>Institutional Plan - Growth</t>
  </si>
  <si>
    <t>Institutional Plan - Dividend</t>
  </si>
  <si>
    <t>Sundaram Multi Cap Fund Series I</t>
  </si>
  <si>
    <t>INE238A01034</t>
  </si>
  <si>
    <t>Axis Bank Ltd</t>
  </si>
  <si>
    <t>INE089A01023</t>
  </si>
  <si>
    <t>Dr. Reddy's Laboratories Ltd</t>
  </si>
  <si>
    <t>INE154A01025</t>
  </si>
  <si>
    <t>ITC Ltd</t>
  </si>
  <si>
    <t>INE669C01036</t>
  </si>
  <si>
    <t>Tech Mahindra Ltd</t>
  </si>
  <si>
    <t>INE158A01026</t>
  </si>
  <si>
    <t>Hero MotoCorp Ltd</t>
  </si>
  <si>
    <t>INE797F01012</t>
  </si>
  <si>
    <t>Jubilant Foodworks Ltd</t>
  </si>
  <si>
    <t>INE262H01013</t>
  </si>
  <si>
    <t>Persistent Systems Ltd</t>
  </si>
  <si>
    <t>INE021A01026</t>
  </si>
  <si>
    <t>Asian Paints Ltd</t>
  </si>
  <si>
    <t>INE494B01023</t>
  </si>
  <si>
    <t>TVS Motor Company Ltd</t>
  </si>
  <si>
    <t>INE917I01010</t>
  </si>
  <si>
    <t>Bajaj Auto Ltd</t>
  </si>
  <si>
    <t>INE123W01016</t>
  </si>
  <si>
    <t>SBI Life Insurance Company Ltd</t>
  </si>
  <si>
    <t>INE299U01018</t>
  </si>
  <si>
    <t>Crompton Greaves Consumer Electricals Ltd</t>
  </si>
  <si>
    <t>INE854D01024</t>
  </si>
  <si>
    <t>United Spirits Ltd</t>
  </si>
  <si>
    <t>INE765G01017</t>
  </si>
  <si>
    <t>ICICI Lombard General Insurance Company Ltd</t>
  </si>
  <si>
    <t>INE101A01026</t>
  </si>
  <si>
    <t>Mahindra &amp; Mahindra Ltd</t>
  </si>
  <si>
    <t>INE883A01011</t>
  </si>
  <si>
    <t>MRF Ltd</t>
  </si>
  <si>
    <t>INE795G01014</t>
  </si>
  <si>
    <t>HDFC Life Insurance Company Ltd</t>
  </si>
  <si>
    <t>INE127D01025</t>
  </si>
  <si>
    <t>HDFC Asset Management Company Ltd</t>
  </si>
  <si>
    <t>INE463A01038</t>
  </si>
  <si>
    <t>Berger Paints (I) Ltd</t>
  </si>
  <si>
    <t>Margin Money For Derivatives</t>
  </si>
  <si>
    <t>As Per Annexure-A</t>
  </si>
  <si>
    <t>INE180K01011</t>
  </si>
  <si>
    <t>Bharat Financial Inclusion Ltd</t>
  </si>
  <si>
    <t>Sundaram Large and Mid Cap Fund</t>
  </si>
  <si>
    <t>INE009A01021</t>
  </si>
  <si>
    <t>Infosys Ltd</t>
  </si>
  <si>
    <t>INE296A01024</t>
  </si>
  <si>
    <t>Bajaj Finance Ltd</t>
  </si>
  <si>
    <t>INE226A01021</t>
  </si>
  <si>
    <t>Voltas Ltd</t>
  </si>
  <si>
    <t>INE481G01011</t>
  </si>
  <si>
    <t>Ultratech Cement Ltd</t>
  </si>
  <si>
    <t>INE001A01036</t>
  </si>
  <si>
    <t>Housing Development Finance Corporation Ltd</t>
  </si>
  <si>
    <t>Sundaram Emerging Small Cap Series I</t>
  </si>
  <si>
    <t>INE778U01029</t>
  </si>
  <si>
    <t>TCNS Clothing Co. Ltd</t>
  </si>
  <si>
    <t>INE142Z01019</t>
  </si>
  <si>
    <t>Orient Electric Ltd</t>
  </si>
  <si>
    <t>INE332A01027</t>
  </si>
  <si>
    <t>Thomas Cook (India) Ltd</t>
  </si>
  <si>
    <t>Services</t>
  </si>
  <si>
    <t>INE741K01010</t>
  </si>
  <si>
    <t>Creditaccess Grameen Ltd</t>
  </si>
  <si>
    <t>INE988K01017</t>
  </si>
  <si>
    <t>Equitas Holdings Ltd</t>
  </si>
  <si>
    <t>INE511C01022</t>
  </si>
  <si>
    <t>Magma Fincorp Ltd</t>
  </si>
  <si>
    <t>INE120A01034</t>
  </si>
  <si>
    <t>Carborundum Universal Ltd</t>
  </si>
  <si>
    <t>INE425Y01011</t>
  </si>
  <si>
    <t>CESC Ventures Ltd</t>
  </si>
  <si>
    <t>INE301A01014</t>
  </si>
  <si>
    <t>Raymond Ltd</t>
  </si>
  <si>
    <t>INE794B01026</t>
  </si>
  <si>
    <t>Balaji Telefilms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</si>
  <si>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</si>
  <si>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</si>
  <si>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</si>
  <si>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</si>
  <si>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</si>
  <si>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</si>
  <si>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</si>
  <si>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</si>
  <si>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</si>
  <si>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</si>
  <si>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INE974X01010</t>
  </si>
  <si>
    <t>Tube Investments of India Ltd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</si>
  <si>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</si>
  <si>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</si>
  <si>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</si>
  <si>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</si>
  <si>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</si>
  <si>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</si>
  <si>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</si>
  <si>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INE970X01018</t>
  </si>
  <si>
    <t>Lemon Tree Hotels Ltd</t>
  </si>
  <si>
    <t>Sundaram Emerging Small Cap Series VII</t>
  </si>
  <si>
    <t>INE172A01027</t>
  </si>
  <si>
    <t>Castrol India Ltd</t>
  </si>
  <si>
    <t>INE182A01018</t>
  </si>
  <si>
    <t>Pfizer Ltd</t>
  </si>
  <si>
    <t>Sundaram Select Focus</t>
  </si>
  <si>
    <t>INE237A01028</t>
  </si>
  <si>
    <t>Kotak Mahindra Bank Ltd</t>
  </si>
  <si>
    <t>INE733E01010</t>
  </si>
  <si>
    <t>NTPC Ltd</t>
  </si>
  <si>
    <t>INE467B01029</t>
  </si>
  <si>
    <t>Tata Consultancy Services Ltd</t>
  </si>
  <si>
    <t>INE397D01024</t>
  </si>
  <si>
    <t>Bharti Airtel Ltd</t>
  </si>
  <si>
    <t>Telecom - Services</t>
  </si>
  <si>
    <t>INE095A01012</t>
  </si>
  <si>
    <t>IndusInd Bank Ltd</t>
  </si>
  <si>
    <t>INE585B01010</t>
  </si>
  <si>
    <t>Maruti Suzuki India Ltd</t>
  </si>
  <si>
    <t>Rupees Per Unit</t>
  </si>
  <si>
    <t>Sundaram Long Term Tax Advantage Fund Series III</t>
  </si>
  <si>
    <t>INE475B01022</t>
  </si>
  <si>
    <t>Hikal Ltd</t>
  </si>
  <si>
    <t>Sundaram Long Term Tax Advantage Fund Series IV</t>
  </si>
  <si>
    <t>INE825A01012</t>
  </si>
  <si>
    <t>Vardhman Textiles Ltd</t>
  </si>
  <si>
    <t>INE030A01027</t>
  </si>
  <si>
    <t>Hindustan UniLever Ltd</t>
  </si>
  <si>
    <t>INE119A01028</t>
  </si>
  <si>
    <t>Balrampur Chini Mills Ltd</t>
  </si>
  <si>
    <t>INE522F01014</t>
  </si>
  <si>
    <t>Coal India Ltd</t>
  </si>
  <si>
    <t>INE259A01022</t>
  </si>
  <si>
    <t>Colgate Palmolive (India) Ltd</t>
  </si>
  <si>
    <t>INE139A01034</t>
  </si>
  <si>
    <t>National Aluminium Company Ltd</t>
  </si>
  <si>
    <t>Non - Ferrous Metals</t>
  </si>
  <si>
    <t>INE047A01021</t>
  </si>
  <si>
    <t>Grasim Industries Ltd</t>
  </si>
  <si>
    <t>INE860A01027</t>
  </si>
  <si>
    <t>HCL Technologies Ltd</t>
  </si>
  <si>
    <t>INE029A01011</t>
  </si>
  <si>
    <t>Bharat Petroleum Corporation Ltd</t>
  </si>
  <si>
    <t>INE260B01028</t>
  </si>
  <si>
    <t>Godfrey Phillips India Ltd</t>
  </si>
  <si>
    <t>INE028A01039</t>
  </si>
  <si>
    <t>Bank of Baroda</t>
  </si>
  <si>
    <t>INE242A01010</t>
  </si>
  <si>
    <t>Indian Oil Corporation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</si>
  <si>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</si>
  <si>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</si>
  <si>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</si>
  <si>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</si>
  <si>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</si>
  <si>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INE705A01016</t>
  </si>
  <si>
    <t>Vijaya Bank</t>
  </si>
  <si>
    <t>Sundaram Long Term Micro Cap Tax Advantage Fund Series VI</t>
  </si>
  <si>
    <t>INE918I01018</t>
  </si>
  <si>
    <t>Bajaj Finserv Ltd</t>
  </si>
  <si>
    <t>INE486A01013</t>
  </si>
  <si>
    <t>CESC Ltd</t>
  </si>
  <si>
    <t>INE628A01036</t>
  </si>
  <si>
    <t>UPL Ltd</t>
  </si>
  <si>
    <t>INE176A01028</t>
  </si>
  <si>
    <t>Bata India Ltd</t>
  </si>
  <si>
    <t>INE003A01024</t>
  </si>
  <si>
    <t>Siemens Ltd</t>
  </si>
  <si>
    <t>INE093I01010</t>
  </si>
  <si>
    <t>Oberoi Realty Ltd</t>
  </si>
  <si>
    <t>INE776C01039</t>
  </si>
  <si>
    <t>GMR Infrastructure Ltd</t>
  </si>
  <si>
    <t>INE387A01021</t>
  </si>
  <si>
    <t>Sundram Fasteners Ltd</t>
  </si>
  <si>
    <t>INE775A01035</t>
  </si>
  <si>
    <t>Motherson Sumi Systems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</si>
  <si>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</si>
  <si>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</si>
  <si>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</si>
  <si>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</si>
  <si>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</si>
  <si>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INE278H01035</t>
  </si>
  <si>
    <t>Sandhar Technologies Ltd</t>
  </si>
  <si>
    <t>INE295F01017</t>
  </si>
  <si>
    <t>Butterfly Gandhimathi Appliances Ltd</t>
  </si>
  <si>
    <t>INE274F01020</t>
  </si>
  <si>
    <t>Westlife Development Ltd</t>
  </si>
  <si>
    <t>Sundaram Rural and Consumption Fund</t>
  </si>
  <si>
    <t>INE216A01030</t>
  </si>
  <si>
    <t>Britannia Industries Ltd</t>
  </si>
  <si>
    <t>INE016A01026</t>
  </si>
  <si>
    <t>Dabur India Ltd</t>
  </si>
  <si>
    <t>INE690A01010</t>
  </si>
  <si>
    <t>TTK Prestige Ltd</t>
  </si>
  <si>
    <t>INE239A01016</t>
  </si>
  <si>
    <t>Nestle India Ltd</t>
  </si>
  <si>
    <t>INE012A01025</t>
  </si>
  <si>
    <t>ACC Ltd</t>
  </si>
  <si>
    <t>INE102D01028</t>
  </si>
  <si>
    <t>Godrej Consumer Products Ltd</t>
  </si>
  <si>
    <t>INE196A01026</t>
  </si>
  <si>
    <t>Marico Ltd</t>
  </si>
  <si>
    <t>INE318A01026</t>
  </si>
  <si>
    <t>Pidilite Industries Ltd</t>
  </si>
  <si>
    <t>INE085A01013</t>
  </si>
  <si>
    <t>Chambal Fertilizers &amp; Chemicals Ltd</t>
  </si>
  <si>
    <t>INE563J01010</t>
  </si>
  <si>
    <t>Astec LifeSciences Ltd</t>
  </si>
  <si>
    <t>INE850D01014</t>
  </si>
  <si>
    <t>Godrej Agrovet Ltd</t>
  </si>
  <si>
    <t>INE348L01012</t>
  </si>
  <si>
    <t>MAS Financial Services Ltd</t>
  </si>
  <si>
    <t>INE026A01025</t>
  </si>
  <si>
    <t>Gujarat State Fertilizers &amp; Chemicals Ltd</t>
  </si>
  <si>
    <t>INE764D01017</t>
  </si>
  <si>
    <t>V.S.T Tillers Tractors Ltd</t>
  </si>
  <si>
    <t>INE175A01038</t>
  </si>
  <si>
    <t>Jain Irrigation Systems Ltd</t>
  </si>
  <si>
    <t>INE107A01015</t>
  </si>
  <si>
    <t>Tamil Nadu Newsprint &amp; Papers Ltd</t>
  </si>
  <si>
    <t>INE264A01014</t>
  </si>
  <si>
    <t>GlaxoSmithKline Consumer Healthcare Ltd</t>
  </si>
  <si>
    <t>Sundaram Services Fund</t>
  </si>
  <si>
    <t>INE280A01028</t>
  </si>
  <si>
    <t>Titan Company Ltd</t>
  </si>
  <si>
    <t>INE663F01024</t>
  </si>
  <si>
    <t>Info Edge (India) Ltd</t>
  </si>
  <si>
    <t>INE298J01013</t>
  </si>
  <si>
    <t>Reliance Nippon Life Asset Management Ltd</t>
  </si>
  <si>
    <t>Sundaram Smart NIFTY 100 Equal Weight Fund</t>
  </si>
  <si>
    <t>INE075A01022</t>
  </si>
  <si>
    <t>Wipro Ltd</t>
  </si>
  <si>
    <t>INE121J01017</t>
  </si>
  <si>
    <t>Bharti Infratel Ltd</t>
  </si>
  <si>
    <t>INE059A01026</t>
  </si>
  <si>
    <t>Cipla Ltd</t>
  </si>
  <si>
    <t>INE584A01023</t>
  </si>
  <si>
    <t>NMDC Ltd</t>
  </si>
  <si>
    <t>INE044A01036</t>
  </si>
  <si>
    <t>Sun Pharmaceutical Industries Ltd</t>
  </si>
  <si>
    <t>INE424H01027</t>
  </si>
  <si>
    <t>SUN TV Network Ltd</t>
  </si>
  <si>
    <t>INE176B01034</t>
  </si>
  <si>
    <t>Havells India Ltd</t>
  </si>
  <si>
    <t>INE140A01024</t>
  </si>
  <si>
    <t>Piramal Enterprises Ltd</t>
  </si>
  <si>
    <t>INE213A01029</t>
  </si>
  <si>
    <t>Oil &amp; Natural Gas Corporation Ltd</t>
  </si>
  <si>
    <t>Oil</t>
  </si>
  <si>
    <t>INE155A01022</t>
  </si>
  <si>
    <t>Tata Motors Ltd</t>
  </si>
  <si>
    <t>INE347G01014</t>
  </si>
  <si>
    <t>Petronet LNG Ltd</t>
  </si>
  <si>
    <t>INE726G01019</t>
  </si>
  <si>
    <t>ICICI Prudential Life Insurance Company Ltd</t>
  </si>
  <si>
    <t>INE406A01037</t>
  </si>
  <si>
    <t>Aurobindo Pharma Ltd</t>
  </si>
  <si>
    <t>INE376G01013</t>
  </si>
  <si>
    <t>Biocon Ltd</t>
  </si>
  <si>
    <t>INE267A01025</t>
  </si>
  <si>
    <t>Hindustan Zinc Ltd</t>
  </si>
  <si>
    <t>INE646L01027</t>
  </si>
  <si>
    <t>Interglobe Aviation Ltd</t>
  </si>
  <si>
    <t>INE323A01026</t>
  </si>
  <si>
    <t>Bosch Ltd</t>
  </si>
  <si>
    <t>INE274J01014</t>
  </si>
  <si>
    <t>Oil India Ltd</t>
  </si>
  <si>
    <t>INE081A01012</t>
  </si>
  <si>
    <t>Tata Steel Ltd</t>
  </si>
  <si>
    <t>INE079A01024</t>
  </si>
  <si>
    <t>Ambuja Cements Ltd</t>
  </si>
  <si>
    <t>INE881D01027</t>
  </si>
  <si>
    <t>Oracle Financial Services Software Ltd</t>
  </si>
  <si>
    <t>INE674K01013</t>
  </si>
  <si>
    <t>Aditya Birla Capital Ltd</t>
  </si>
  <si>
    <t>INE752E01010</t>
  </si>
  <si>
    <t>Power Grid Corporation of India Ltd</t>
  </si>
  <si>
    <t>INE019A01038</t>
  </si>
  <si>
    <t>JSW Steel Ltd</t>
  </si>
  <si>
    <t>INE010B01027</t>
  </si>
  <si>
    <t>Cadila Healthcare Ltd</t>
  </si>
  <si>
    <t>INE263A01024</t>
  </si>
  <si>
    <t>Bharat Electronics Ltd</t>
  </si>
  <si>
    <t>INE114A01011</t>
  </si>
  <si>
    <t>Steel Authority of India Ltd</t>
  </si>
  <si>
    <t>INE721A01013</t>
  </si>
  <si>
    <t>Shriram Transport Finance Company Ltd</t>
  </si>
  <si>
    <t>INE470Y01017</t>
  </si>
  <si>
    <t>The New India Assurance Company Ltd</t>
  </si>
  <si>
    <t>INE257A01026</t>
  </si>
  <si>
    <t>Bharat Heavy Electricals Ltd</t>
  </si>
  <si>
    <t>INE094A01015</t>
  </si>
  <si>
    <t>Hindustan Petroleum Corporation Ltd</t>
  </si>
  <si>
    <t>INE326A01037</t>
  </si>
  <si>
    <t>Lupin Ltd</t>
  </si>
  <si>
    <t>INE111A01025</t>
  </si>
  <si>
    <t>Container Corporation of India Ltd</t>
  </si>
  <si>
    <t>INE192R01011</t>
  </si>
  <si>
    <t>Avenue Supermarts Ltd</t>
  </si>
  <si>
    <t>INE545U01014</t>
  </si>
  <si>
    <t>Bandhan Bank Ltd</t>
  </si>
  <si>
    <t>INE038A01020</t>
  </si>
  <si>
    <t>Hindalco Industries Ltd</t>
  </si>
  <si>
    <t>INE848E01016</t>
  </si>
  <si>
    <t>NHPC Ltd</t>
  </si>
  <si>
    <t>INE742F01042</t>
  </si>
  <si>
    <t>Adani Ports and Special Economic Zone Ltd</t>
  </si>
  <si>
    <t>INE271C01023</t>
  </si>
  <si>
    <t>DLF Ltd</t>
  </si>
  <si>
    <t>INE205A01025</t>
  </si>
  <si>
    <t>Vedanta Ltd</t>
  </si>
  <si>
    <t>INE208A01029</t>
  </si>
  <si>
    <t>Ashok Leyland Ltd</t>
  </si>
  <si>
    <t>INE066A01013</t>
  </si>
  <si>
    <t>Eicher Motors Ltd</t>
  </si>
  <si>
    <t>INE498L01015</t>
  </si>
  <si>
    <t>L&amp;T Finance Holdings Ltd</t>
  </si>
  <si>
    <t>INE481Y01014</t>
  </si>
  <si>
    <t>General Insurance Corporation of India</t>
  </si>
  <si>
    <t>INE669E01016</t>
  </si>
  <si>
    <t>Vodafone Idea Ltd</t>
  </si>
  <si>
    <t>INE148I01020</t>
  </si>
  <si>
    <t>Indiabulls Housing Finance Ltd</t>
  </si>
  <si>
    <t>Sundaram Diversified Equity</t>
  </si>
  <si>
    <t>INE095N01031</t>
  </si>
  <si>
    <t>NBCC (India) Ltd</t>
  </si>
  <si>
    <t>Sundaram Equity Savings Fund</t>
  </si>
  <si>
    <t>INE686F01025</t>
  </si>
  <si>
    <t>United Breweries Ltd</t>
  </si>
  <si>
    <t>Index Future</t>
  </si>
  <si>
    <t>Stock Future</t>
  </si>
  <si>
    <t>INE053F07AK6</t>
  </si>
  <si>
    <t>Indian Railway Finance Corporation Ltd - 7.65% - 15/03/2021**</t>
  </si>
  <si>
    <t>CRISIL AAA</t>
  </si>
  <si>
    <t>INE115A07NN1</t>
  </si>
  <si>
    <t>LIC Housing Finance Ltd - 9.02% - 03/12/2020**</t>
  </si>
  <si>
    <t>INE134E08IC5</t>
  </si>
  <si>
    <t>Power Finance Corporation Ltd - 7.85% - 15/04/2019**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</si>
  <si>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</si>
  <si>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</si>
  <si>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</si>
  <si>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</si>
  <si>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</si>
  <si>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</si>
  <si>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INE053T07026</t>
  </si>
  <si>
    <t>ONGC Mangalore Petrochemicals Ltd - 8.12% - 10/06/2019**</t>
  </si>
  <si>
    <t>IND AAA</t>
  </si>
  <si>
    <t>INE040A16CC8</t>
  </si>
  <si>
    <t>HDFC Bank Ltd - 08/03/2019**</t>
  </si>
  <si>
    <t>CRISIL A1+</t>
  </si>
  <si>
    <t>** Thinly traded / Non Traded Securities</t>
  </si>
  <si>
    <t>Sundaram Financial Services Opportunities Fund</t>
  </si>
  <si>
    <t>Sundaram Value Fund Series X</t>
  </si>
  <si>
    <t>INE571A01020</t>
  </si>
  <si>
    <t>IPCA Laboratories Ltd</t>
  </si>
  <si>
    <t>INE245A01021</t>
  </si>
  <si>
    <t>Tata Power Company Ltd</t>
  </si>
  <si>
    <t>Index Option</t>
  </si>
  <si>
    <t>INE020801028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</si>
  <si>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</si>
  <si>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</si>
  <si>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</si>
  <si>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</si>
  <si>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</si>
  <si>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</si>
  <si>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</si>
  <si>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</si>
  <si>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</si>
  <si>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</si>
  <si>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</si>
  <si>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</si>
  <si>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</si>
  <si>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</si>
  <si>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</si>
  <si>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</si>
  <si>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</si>
  <si>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</si>
  <si>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</si>
  <si>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</si>
  <si>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</si>
  <si>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</si>
  <si>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</si>
  <si>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</si>
  <si>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</si>
  <si>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</si>
  <si>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</si>
  <si>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</si>
  <si>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</si>
  <si>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</si>
  <si>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</si>
  <si>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</si>
  <si>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</si>
  <si>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</si>
  <si>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test="count(.//G_ASSET_GROUP[TRADED_Y_N='N']/UNITS)&gt;0"&gt;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</si>
  <si>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</si>
  <si>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&lt;xsl:text&gt;  # percentage to NAV of security is less than 0.01%  &lt;/xsl:text&gt;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</si>
  <si>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</si>
  <si>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</si>
  <si>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</si>
  <si>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</si>
  <si>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</si>
  <si>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</si>
  <si>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</si>
  <si>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</si>
  <si>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</si>
  <si>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</si>
  <si>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</si>
  <si>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</si>
  <si>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</si>
  <si>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</si>
  <si>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</si>
  <si>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</si>
  <si>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</si>
  <si>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</si>
  <si>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</si>
  <si>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</si>
  <si>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</si>
  <si>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</si>
  <si>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</si>
  <si>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</si>
  <si>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</si>
  <si>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</si>
  <si>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</si>
  <si>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</si>
  <si>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</si>
  <si>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</si>
  <si>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</si>
  <si>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</si>
  <si>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</si>
  <si>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</si>
  <si>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</si>
  <si>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</si>
  <si>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</si>
  <si>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</si>
  <si>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</si>
  <si>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</si>
  <si>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</si>
  <si>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</si>
  <si>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</si>
  <si>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</si>
  <si>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</si>
  <si>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</si>
  <si>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</si>
  <si>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</si>
  <si>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</si>
  <si>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</si>
  <si>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</si>
  <si>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</si>
  <si>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</si>
  <si>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</si>
  <si>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</si>
  <si>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</si>
  <si>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</si>
  <si>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</si>
  <si>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</si>
  <si>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</si>
  <si>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</si>
  <si>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</si>
  <si>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</si>
  <si>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</si>
  <si>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</si>
  <si>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</si>
  <si>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</si>
  <si>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</si>
  <si>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</si>
  <si>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</si>
  <si>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</si>
  <si>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</si>
  <si>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</si>
  <si>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</si>
  <si>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</si>
  <si>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</si>
  <si>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</si>
  <si>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</si>
  <si>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</si>
  <si>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</si>
  <si>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</si>
  <si>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</si>
  <si>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</si>
  <si>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</si>
  <si>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</si>
  <si>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</si>
  <si>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</si>
  <si>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</si>
  <si>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</si>
  <si>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</si>
  <si>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</si>
  <si>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</si>
  <si>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</si>
  <si>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</si>
  <si>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</si>
  <si>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</si>
  <si>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</si>
  <si>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</si>
  <si>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</si>
  <si>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</si>
  <si>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</si>
  <si>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</si>
  <si>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</si>
  <si>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</si>
  <si>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</si>
  <si>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</si>
  <si>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</si>
  <si>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</si>
  <si>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</si>
  <si>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</si>
  <si>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</si>
  <si>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</si>
  <si>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</si>
  <si>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</si>
  <si>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</si>
  <si>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</si>
  <si>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</si>
  <si>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</si>
  <si>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</si>
  <si>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</si>
  <si>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</si>
  <si>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</si>
  <si>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</si>
  <si>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</si>
  <si>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</si>
  <si>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</si>
  <si>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</si>
  <si>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</si>
  <si>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</si>
  <si>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</si>
  <si>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</si>
  <si>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</si>
  <si>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</si>
  <si>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</si>
  <si>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</si>
  <si>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</si>
  <si>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</si>
  <si>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</si>
  <si>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</si>
  <si>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</si>
  <si>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</si>
  <si>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</si>
  <si>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</si>
  <si>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</si>
  <si>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</si>
  <si>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</si>
  <si>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</si>
  <si>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</si>
  <si>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</si>
  <si>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</si>
  <si>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</si>
  <si>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</si>
  <si>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</si>
  <si>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</si>
  <si>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</si>
  <si>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</si>
  <si>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</si>
  <si>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</si>
  <si>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</si>
  <si>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</si>
  <si>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</si>
  <si>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</si>
  <si>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</si>
  <si>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</si>
  <si>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</si>
  <si>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</si>
  <si>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</si>
  <si>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</si>
  <si>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</si>
  <si>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</si>
  <si>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</si>
  <si>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</si>
  <si>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</si>
  <si>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</si>
  <si>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</si>
  <si>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</si>
  <si>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</si>
  <si>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</si>
  <si>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</si>
  <si>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</si>
  <si>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</si>
  <si>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</si>
  <si>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</si>
  <si>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</si>
  <si>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</si>
  <si>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</si>
  <si>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</si>
  <si>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</si>
  <si>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</si>
  <si>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</si>
  <si>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</si>
  <si>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</si>
  <si>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</si>
  <si>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</si>
  <si>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</si>
  <si>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</si>
  <si>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</si>
  <si>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</si>
  <si>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</si>
  <si>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</si>
  <si>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</si>
  <si>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</si>
  <si>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</si>
  <si>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</si>
  <si>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</si>
  <si>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</si>
  <si>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</si>
  <si>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</si>
  <si>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</si>
  <si>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</si>
  <si>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</si>
  <si>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</si>
  <si>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</si>
  <si>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</si>
  <si>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</si>
  <si>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</si>
  <si>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</si>
  <si>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</si>
  <si>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</si>
  <si>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</si>
  <si>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</si>
  <si>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</si>
  <si>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</si>
  <si>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</si>
  <si>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</si>
  <si>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</si>
  <si>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</si>
  <si>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</si>
  <si>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</si>
  <si>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</si>
  <si>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</si>
  <si>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</si>
  <si>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</si>
  <si>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</si>
  <si>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</si>
  <si>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</si>
  <si>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</si>
  <si>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</si>
  <si>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</si>
  <si>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</si>
  <si>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</si>
  <si>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</si>
  <si>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</si>
  <si>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</si>
  <si>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</si>
  <si>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</si>
  <si>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</si>
  <si>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</si>
  <si>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</si>
  <si>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</si>
  <si>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</si>
  <si>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</si>
  <si>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</si>
  <si>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</si>
  <si>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</si>
  <si>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</si>
  <si>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</si>
  <si>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</si>
  <si>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</si>
  <si>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</si>
  <si>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</si>
  <si>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</si>
  <si>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</si>
  <si>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</si>
  <si>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</si>
  <si>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</si>
  <si>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</si>
  <si>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</si>
  <si>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</si>
  <si>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</si>
  <si>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</si>
  <si>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</si>
  <si>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</si>
  <si>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</si>
  <si>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</si>
  <si>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</si>
  <si>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</si>
  <si>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</si>
  <si>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</si>
  <si>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</si>
  <si>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</si>
  <si>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</si>
  <si>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</si>
  <si>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</si>
  <si>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</si>
  <si>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</si>
  <si>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</si>
  <si>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</si>
  <si>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#</t>
  </si>
  <si>
    <t>Hindustan Dorr-Oliver Ltd **</t>
  </si>
  <si>
    <t>a) Total NPA's provided for and its percentage to NAV **</t>
  </si>
  <si>
    <t>0.00 / #</t>
  </si>
  <si>
    <t>g) Average  Maturity - only for Debt portion (years)</t>
  </si>
  <si>
    <t>h) Macaulay Duration - only for Debt portion (years)</t>
  </si>
  <si>
    <t>i) Portfolio Turnover Ratio</t>
  </si>
  <si>
    <t>j) Repo in corporate debt</t>
  </si>
  <si>
    <t>f) Total investments in foreign securities /ADR'S/GDR'S  at the end of the period</t>
  </si>
  <si>
    <t>Sovereign</t>
  </si>
  <si>
    <t>6.35% Central Government Securities 02/01/2020</t>
  </si>
  <si>
    <t>IN0020020171</t>
  </si>
  <si>
    <t>Tata Sons Pvt Ltd - 9.25% - 19/06/2019**</t>
  </si>
  <si>
    <t>INE895D07479</t>
  </si>
  <si>
    <t>CRISIL AA</t>
  </si>
  <si>
    <t>TMF Holdings Ltd - 24/01/2020**</t>
  </si>
  <si>
    <t>INE909H08253</t>
  </si>
  <si>
    <t>REC Ltd - 8.06% - 31/05/2023**</t>
  </si>
  <si>
    <t>INE020B08849</t>
  </si>
  <si>
    <t>ICRA AA</t>
  </si>
  <si>
    <t>Yes Bank Ltd - 9.9% - 31/10/2022**</t>
  </si>
  <si>
    <t>INE528G08246</t>
  </si>
  <si>
    <t>Power Finance Corporation Ltd - 8.7% - 14/05/2020**</t>
  </si>
  <si>
    <t>INE134E08CX4</t>
  </si>
  <si>
    <t>Bajaj Finance Ltd - 10% - 25/04/2019**</t>
  </si>
  <si>
    <t>INE296A07BB9</t>
  </si>
  <si>
    <t>IND AA+</t>
  </si>
  <si>
    <t>Shriram Transport Finance Company Ltd - 8.45% - 27/03/2020**</t>
  </si>
  <si>
    <t>INE721A07NR7</t>
  </si>
  <si>
    <t>LIC Housing Finance Ltd - 8.3% - 15/07/2021**</t>
  </si>
  <si>
    <t>INE115A07JY6</t>
  </si>
  <si>
    <t>Power Grid Corporation of India Ltd - 8.4% - 27/05/2019**</t>
  </si>
  <si>
    <t>INE752E07ML9</t>
  </si>
  <si>
    <t>ICRA AA+</t>
  </si>
  <si>
    <t>Cholamandalam Investment and Finance Company Ltd - 9.9022% - 28/06/2019**</t>
  </si>
  <si>
    <t>INE121A07HX0</t>
  </si>
  <si>
    <t>LIC Housing Finance Ltd - 9.3% - 14/09/2022**</t>
  </si>
  <si>
    <t>INE115A07CY1</t>
  </si>
  <si>
    <t>ICRA AAA</t>
  </si>
  <si>
    <t>L&amp;T Housing Finance Ltd - 9.79% - 28/06/2019**</t>
  </si>
  <si>
    <t>INE476M07131</t>
  </si>
  <si>
    <t>National Bank for Agricultural &amp; Rural Development - 7.85% - 31/05/2019**</t>
  </si>
  <si>
    <t>INE261F08642</t>
  </si>
  <si>
    <t>Power Finance Corporation Ltd - 9.69% - 02/03/2019**</t>
  </si>
  <si>
    <t>INE134E07513</t>
  </si>
  <si>
    <t>IND A+</t>
  </si>
  <si>
    <t>Punjab National Bank - 9.21% - 29/03/2022**</t>
  </si>
  <si>
    <t>INE160A08118</t>
  </si>
  <si>
    <t>ICRA AA-</t>
  </si>
  <si>
    <t>Yes Bank Ltd - 9% - 18/10/2022**</t>
  </si>
  <si>
    <t>INE528G08394</t>
  </si>
  <si>
    <t>ICICI Bank Ltd - 9.2% - 17/03/2022**</t>
  </si>
  <si>
    <t>INE090A08TW2</t>
  </si>
  <si>
    <t>CRISIL AAA (SO)</t>
  </si>
  <si>
    <t>Oriental Nagpur Betul Highway ltd - 8.28% - 30/09/2020**</t>
  </si>
  <si>
    <t>INE105N07084</t>
  </si>
  <si>
    <t>Bank of Baroda - 8.55% - 14/02/2029**</t>
  </si>
  <si>
    <t>INE028A08158</t>
  </si>
  <si>
    <t>Aditya Birla Finance Ltd - 9.75% - 04/04/2019**</t>
  </si>
  <si>
    <t>INE860H07466</t>
  </si>
  <si>
    <t>CRISIL AA+</t>
  </si>
  <si>
    <t>Bank of Baroda - 8.65% - 11/08/2022**</t>
  </si>
  <si>
    <t>INE028A08117</t>
  </si>
  <si>
    <t>Axis Bank Ltd - 8.75% - 28/06/2022**</t>
  </si>
  <si>
    <t>INE238A08443</t>
  </si>
  <si>
    <t>State Bank of India - 9.56% - 04/12/2023</t>
  </si>
  <si>
    <t>INE062A08173</t>
  </si>
  <si>
    <t>REC Ltd - 7.24% - 21/10/2021**</t>
  </si>
  <si>
    <t>INE020B08997</t>
  </si>
  <si>
    <t>State Bank of India - 8.39% - 25/10/2021**</t>
  </si>
  <si>
    <t>INE062A08140</t>
  </si>
  <si>
    <t>Export Import Bank of India - 8.6% - 31/03/2022**</t>
  </si>
  <si>
    <t>INE514E08FL5</t>
  </si>
  <si>
    <t>HDFC Bank Ltd - 8.85% - 12/05/2022**</t>
  </si>
  <si>
    <t>INE040A08377</t>
  </si>
  <si>
    <t>State Bank of India - 8.15% - 02/08/2022**</t>
  </si>
  <si>
    <t>INE062A08157</t>
  </si>
  <si>
    <t>Housing Development Finance Corporation Ltd - 7.85% - 21/06/2019**</t>
  </si>
  <si>
    <t>INE001A07RF0</t>
  </si>
  <si>
    <t>LIC Housing Finance Ltd - 9.22% - 06/12/2019**</t>
  </si>
  <si>
    <t>INE115A07NJ9</t>
  </si>
  <si>
    <t>(f) Derivative</t>
  </si>
  <si>
    <t>Aarti Industries Ltd</t>
  </si>
  <si>
    <t>INE769A01020</t>
  </si>
  <si>
    <t>Sundaram Equity Hybrid Fund</t>
  </si>
  <si>
    <t>(d) Reverse Repo / TREPS</t>
  </si>
  <si>
    <t>TREPS</t>
  </si>
  <si>
    <t>Nifty 50 Mar 2019</t>
  </si>
  <si>
    <t>Mahindra &amp; Mahindra Ltd Mar 2019</t>
  </si>
  <si>
    <t>ICICI Bank Ltd Mar 2019</t>
  </si>
  <si>
    <t>United Breweries Ltd Mar 2019</t>
  </si>
  <si>
    <t>Housing Development Finance Corporation Ltd Mar 2019</t>
  </si>
  <si>
    <t>Infosys Ltd Mar 2019</t>
  </si>
  <si>
    <t>Berger Paints (I) Ltd Mar 2019</t>
  </si>
  <si>
    <t>Hindustan Unilever Ltd Mar 2019</t>
  </si>
  <si>
    <t>Dabur India Ltd Mar 2019</t>
  </si>
  <si>
    <t>Sun Pharmaceutical Industries Ltd Mar 2019</t>
  </si>
  <si>
    <t>Asian Paints Ltd Mar 2019</t>
  </si>
  <si>
    <t>Reliance Industries Ltd Mar 2019</t>
  </si>
  <si>
    <t>Maruti Suzuki India Ltd Mar 2019</t>
  </si>
  <si>
    <t>State Bank of India Mar 2019</t>
  </si>
  <si>
    <t>Titan Company Ltd Mar 2019</t>
  </si>
  <si>
    <t>Nifty Option Dec 2020 10500</t>
  </si>
  <si>
    <t>Nifty Option Dec 2020 11000</t>
  </si>
  <si>
    <t>Sundaram Select Micro Cap Series XI</t>
  </si>
  <si>
    <t>Sundaram Multi Cap Fund  Series II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</si>
  <si>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</si>
  <si>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</si>
  <si>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</si>
  <si>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</si>
  <si>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Sundaram TOP 100 Series VI</t>
  </si>
  <si>
    <t>Sundaram TOP 100 Series VII</t>
  </si>
  <si>
    <t>Sundaram Value Fund Series II</t>
  </si>
  <si>
    <t>Sundaram Value Fund Series III</t>
  </si>
  <si>
    <t>Capacit'e Infraprojects Ltd</t>
  </si>
  <si>
    <t>Johnson Controls – Hitachi Air Conditioning India Ltd</t>
  </si>
  <si>
    <t>Spencer’s Retail Ltd</t>
  </si>
  <si>
    <t>Cash and Other Net Current Assets $$</t>
  </si>
  <si>
    <t>$$ NCA includes hedging derivative positions to the extent of 35.18%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</si>
  <si>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</si>
  <si>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</si>
  <si>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</si>
  <si>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</si>
  <si>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</si>
  <si>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</si>
  <si>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</si>
  <si>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</si>
  <si>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</si>
  <si>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</si>
  <si>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</si>
  <si>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</si>
  <si>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</si>
  <si>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</si>
  <si>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INBEV-SPON ADR</t>
  </si>
  <si>
    <t>Beverages</t>
  </si>
  <si>
    <t>US8923313071</t>
  </si>
  <si>
    <t>TOYOTA MOTOR CORP - SPON ADR</t>
  </si>
  <si>
    <t>Automotive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</si>
  <si>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</si>
  <si>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</si>
  <si>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</si>
  <si>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</si>
  <si>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</si>
  <si>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</si>
  <si>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</si>
  <si>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</si>
  <si>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</si>
  <si>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</si>
  <si>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</si>
  <si>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</si>
  <si>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</si>
  <si>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US02079K3059</t>
  </si>
  <si>
    <t>ALPHABET INC. CLASS A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</si>
  <si>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</si>
  <si>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</si>
  <si>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</si>
  <si>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</si>
  <si>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</si>
  <si>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</si>
  <si>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</si>
  <si>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US5801351017</t>
  </si>
  <si>
    <t>MCDONALD'S CORPORATION</t>
  </si>
  <si>
    <t>Restaurant</t>
  </si>
  <si>
    <t>US7427181091</t>
  </si>
  <si>
    <t>PROCTER &amp; GAMBLE CO/THE</t>
  </si>
  <si>
    <t>Consumer Staples</t>
  </si>
  <si>
    <t>FR0000121014</t>
  </si>
  <si>
    <t>LVMH MOET HENNESSY LOUIS VUITTON SA</t>
  </si>
  <si>
    <t>US4592001014</t>
  </si>
  <si>
    <t>INTERNATIONAL BUSINESS MACHINES CORP</t>
  </si>
  <si>
    <t>Computer Services</t>
  </si>
  <si>
    <t>US1912161007</t>
  </si>
  <si>
    <t>COCA-COLA COMPANY</t>
  </si>
  <si>
    <t>Beverage</t>
  </si>
  <si>
    <t>US4581401001</t>
  </si>
  <si>
    <t>INTEL CORPORATION</t>
  </si>
  <si>
    <t>Electronic Compon/ Instruments</t>
  </si>
  <si>
    <t>US30303M1027</t>
  </si>
  <si>
    <t>FACEBOOK INC</t>
  </si>
  <si>
    <t>US17275R1023</t>
  </si>
  <si>
    <t>CISCO SYSTEMS INC</t>
  </si>
  <si>
    <t>Networking</t>
  </si>
  <si>
    <t>US2546871060</t>
  </si>
  <si>
    <t>THE WALT DISNEY COMPANY</t>
  </si>
  <si>
    <t>Media &amp; Broadcasting</t>
  </si>
  <si>
    <t>US46625H1005</t>
  </si>
  <si>
    <t>JP MORGAN CHASE &amp; CO</t>
  </si>
  <si>
    <t>Financials</t>
  </si>
  <si>
    <t>US68389X1054</t>
  </si>
  <si>
    <t>ORACLE CORPORATION</t>
  </si>
  <si>
    <t>Software &amp; Services</t>
  </si>
  <si>
    <t>DE0005190003</t>
  </si>
  <si>
    <t>BAYERISCHE MOTOREN WERKE AG</t>
  </si>
  <si>
    <t>Automobile Industry</t>
  </si>
  <si>
    <t>US6541061031</t>
  </si>
  <si>
    <t>NIKE INC</t>
  </si>
  <si>
    <t>Footware</t>
  </si>
  <si>
    <t>US9113121068</t>
  </si>
  <si>
    <t>UNITED PARCEL SERVICE INC</t>
  </si>
  <si>
    <t>Courier</t>
  </si>
  <si>
    <t>US3696041033</t>
  </si>
  <si>
    <t>GENERAL ELECTRIC COMPANY</t>
  </si>
  <si>
    <t>Diversified Manufacturing</t>
  </si>
  <si>
    <t>US7134481081</t>
  </si>
  <si>
    <t>PEPSICO INC</t>
  </si>
  <si>
    <t>US0258161092</t>
  </si>
  <si>
    <t>AMERICAN EXPRESS COMPANY</t>
  </si>
  <si>
    <t>IE00B4BNMY34</t>
  </si>
  <si>
    <t>ACCENTURE LTD-CL A</t>
  </si>
  <si>
    <t>DE0007164600</t>
  </si>
  <si>
    <t>SAP SE</t>
  </si>
  <si>
    <t>Information Technology</t>
  </si>
  <si>
    <t>DE0007100000</t>
  </si>
  <si>
    <t>DAIMLER AG-REGISTERED SHARES</t>
  </si>
  <si>
    <t>FR0000052292</t>
  </si>
  <si>
    <t>HERMES INTERNATIONAL</t>
  </si>
  <si>
    <t>US9297401088</t>
  </si>
  <si>
    <t>WABTEC CORP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</si>
  <si>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</si>
  <si>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</si>
  <si>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</si>
  <si>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</si>
  <si>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</si>
  <si>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</si>
  <si>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</si>
  <si>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</si>
  <si>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</si>
  <si>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</si>
  <si>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</si>
  <si>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</si>
  <si>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</si>
  <si>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</si>
  <si>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</si>
  <si>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</si>
  <si>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</si>
  <si>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</si>
  <si>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</si>
  <si>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</si>
  <si>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</si>
  <si>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</si>
  <si>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</si>
  <si>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5,638.66 Lacs</t>
  </si>
  <si>
    <t>g) Portfolio Turnover Ratio - 8.69%</t>
  </si>
  <si>
    <t>h) Investment in repo in corporate debt - Nil</t>
  </si>
  <si>
    <t>SUNDARAM WORLD BRAND SERIES III</t>
  </si>
  <si>
    <t>WABTEC CORP - COM USD0.01</t>
  </si>
  <si>
    <t>f) Total investments in foreign securities /ADR'S/GDR'S  at the end of the period - Rs 4,069.59 Lacs</t>
  </si>
  <si>
    <t>g) Portfolio Turnover Ratio - 8.70%</t>
  </si>
  <si>
    <t>SUNDARAM GLOBAL ADVANTAGE FUND</t>
  </si>
  <si>
    <t>Monthly Portfolio Statement for the period ended 28 February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</si>
  <si>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</si>
  <si>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</si>
  <si>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</si>
  <si>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</si>
  <si>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</si>
  <si>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</si>
  <si>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</si>
  <si>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</si>
  <si>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</si>
  <si>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</si>
  <si>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</si>
  <si>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</si>
  <si>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</si>
  <si>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</si>
  <si>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</si>
  <si>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</si>
  <si>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</si>
  <si>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</si>
  <si>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</si>
  <si>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</si>
  <si>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</si>
  <si>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</si>
  <si>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</si>
  <si>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1,920.10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</si>
  <si>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</si>
  <si>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</si>
  <si>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</si>
  <si>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</si>
  <si>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</si>
  <si>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Feb 28,2019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</si>
  <si>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</si>
  <si>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</si>
  <si>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</si>
  <si>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</si>
  <si>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</si>
  <si>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</si>
  <si>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</si>
  <si>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 xml:space="preserve">Total percentage of existing assets hedged through futures as a percentage of net assets </t>
  </si>
  <si>
    <t>%</t>
  </si>
  <si>
    <t>For the period ended Feb 28, 2019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</si>
  <si>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</si>
  <si>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</si>
  <si>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</si>
  <si>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</si>
  <si>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</si>
  <si>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</si>
  <si>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Sundaram Multi Cap Fund Series II</t>
  </si>
  <si>
    <t>Sundaram  Financial Services Opportunities Fund</t>
  </si>
  <si>
    <t>B. Other than hedging positions through futures as on Feb 28, 2019 :</t>
  </si>
  <si>
    <t>Margin maintained in       (Rs. in Lakhs) *</t>
  </si>
  <si>
    <t>Long</t>
  </si>
  <si>
    <t>Total percentage of existing assets due to non-hedging positions as a percentage of net assets</t>
  </si>
  <si>
    <t>For the period ended Feb 28, 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</si>
  <si>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</si>
  <si>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</si>
  <si>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Sundaram Service Fund</t>
  </si>
  <si>
    <t>C. Hedging Positions through Put Options as on Feb 28, 2019 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</si>
  <si>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</si>
  <si>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</si>
  <si>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</si>
  <si>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</si>
  <si>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</si>
  <si>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</si>
  <si>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Feb 28, 2019,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</si>
  <si>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</si>
  <si>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</si>
  <si>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Feb 28, 2019 :</t>
  </si>
  <si>
    <t>-</t>
  </si>
  <si>
    <t xml:space="preserve">Total Exposure through Options other than hedging as a percentage of net assets </t>
  </si>
  <si>
    <t>For the period ended Feb 28, 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</si>
  <si>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</si>
  <si>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</si>
  <si>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E. Hedging Positions through Swaps as on Feb 28, 2019 - Nil</t>
  </si>
  <si>
    <t>F. Hedging Positions through Interest Rate Futures as on Feb 28, 2019 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</si>
  <si>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</si>
  <si>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</si>
  <si>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</si>
  <si>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</si>
  <si>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Feb 28, 2019 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</si>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</sst>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_);_(@_)"/>
    <numFmt numFmtId="170" formatCode="_(* #,##0.000000_);_(* \(#,##0.000000\);_(* &quot;-&quot;??????_);_(@_)"/>
    <numFmt numFmtId="171" formatCode="0.00_);\(0.00\)"/>
    <numFmt numFmtId="172" formatCode="0_);\(0\)"/>
    <numFmt numFmtId="173" formatCode="#,##0.00000000"/>
    <numFmt numFmtId="174" formatCode="dd\/mm\/yyyy"/>
    <numFmt numFmtId="175" formatCode="0.0000"/>
    <numFmt numFmtId="176" formatCode="#,##0.00000"/>
    <numFmt numFmtId="177" formatCode="#,##0.000000"/>
    <numFmt numFmtId="178" formatCode="#,##0.000"/>
    <numFmt numFmtId="179" formatCode="0.000000000"/>
    <numFmt numFmtId="180" formatCode="#,##0.0000;\(#,##0.0000\)"/>
    <numFmt numFmtId="181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2"/>
    <xf numFmtId="0" fontId="4" fillId="0" borderId="0"/>
  </cellStyleXfs>
  <cellXfs count="41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0" fontId="5" fillId="8" borderId="2" xfId="4" applyFont="1" applyFill="1" applyBorder="1" applyAlignment="1">
      <alignment vertical="center" wrapText="1"/>
    </xf>
    <xf numFmtId="0" fontId="5" fillId="8" borderId="1" xfId="7" applyFont="1" applyFill="1" applyBorder="1" applyAlignment="1">
      <alignment horizontal="left" vertical="center"/>
    </xf>
    <xf numFmtId="0" fontId="9" fillId="8" borderId="1" xfId="7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169" fontId="9" fillId="8" borderId="1" xfId="0" applyNumberFormat="1" applyFont="1" applyFill="1" applyBorder="1"/>
    <xf numFmtId="167" fontId="6" fillId="8" borderId="1" xfId="0" applyNumberFormat="1" applyFont="1" applyFill="1" applyBorder="1" applyAlignment="1">
      <alignment horizontal="left" vertical="center"/>
    </xf>
    <xf numFmtId="2" fontId="9" fillId="8" borderId="0" xfId="0" applyNumberFormat="1" applyFont="1" applyFill="1"/>
    <xf numFmtId="10" fontId="5" fillId="8" borderId="1" xfId="8" applyNumberFormat="1" applyFont="1" applyFill="1" applyBorder="1" applyAlignment="1">
      <alignment horizontal="right" vertical="center" wrapText="1"/>
    </xf>
    <xf numFmtId="0" fontId="5" fillId="8" borderId="0" xfId="0" applyFont="1" applyFill="1"/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170" fontId="5" fillId="8" borderId="1" xfId="3" applyNumberFormat="1" applyFont="1" applyFill="1" applyBorder="1"/>
    <xf numFmtId="0" fontId="5" fillId="8" borderId="1" xfId="0" applyFont="1" applyFill="1" applyBorder="1"/>
    <xf numFmtId="0" fontId="6" fillId="8" borderId="1" xfId="6" applyFont="1" applyFill="1" applyBorder="1" applyAlignment="1">
      <alignment horizontal="center" vertical="center" wrapText="1"/>
    </xf>
    <xf numFmtId="0" fontId="6" fillId="8" borderId="1" xfId="9" applyFont="1" applyFill="1" applyBorder="1" applyAlignment="1">
      <alignment horizontal="center" vertical="center"/>
    </xf>
    <xf numFmtId="166" fontId="5" fillId="8" borderId="1" xfId="0" applyNumberFormat="1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1" xfId="8" applyFont="1" applyFill="1" applyBorder="1" applyAlignment="1">
      <alignment vertical="center" wrapText="1"/>
    </xf>
    <xf numFmtId="0" fontId="5" fillId="8" borderId="2" xfId="8" applyFont="1" applyFill="1" applyBorder="1" applyAlignment="1">
      <alignment horizontal="lef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0" fontId="5" fillId="8" borderId="2" xfId="8" applyFont="1" applyFill="1" applyBorder="1" applyAlignment="1">
      <alignment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171" fontId="9" fillId="8" borderId="1" xfId="8" applyNumberFormat="1" applyFont="1" applyFill="1" applyBorder="1" applyAlignment="1">
      <alignment horizontal="right" vertical="center" wrapText="1"/>
    </xf>
    <xf numFmtId="168" fontId="9" fillId="8" borderId="1" xfId="8" applyNumberFormat="1" applyFont="1" applyFill="1" applyBorder="1" applyAlignment="1">
      <alignment horizontal="right" vertical="center" wrapText="1"/>
    </xf>
    <xf numFmtId="171" fontId="9" fillId="8" borderId="1" xfId="1" applyNumberFormat="1" applyFont="1" applyFill="1" applyBorder="1" applyAlignment="1">
      <alignment horizontal="right" vertical="center" wrapText="1"/>
    </xf>
    <xf numFmtId="168" fontId="9" fillId="8" borderId="1" xfId="11" applyNumberFormat="1" applyFont="1" applyFill="1" applyBorder="1" applyAlignment="1">
      <alignment horizontal="right" vertical="center" wrapText="1"/>
    </xf>
    <xf numFmtId="171" fontId="6" fillId="8" borderId="1" xfId="1" applyNumberFormat="1" applyFont="1" applyFill="1" applyBorder="1" applyAlignment="1">
      <alignment horizontal="right" vertical="center" wrapText="1"/>
    </xf>
    <xf numFmtId="168" fontId="6" fillId="8" borderId="1" xfId="11" applyNumberFormat="1" applyFont="1" applyFill="1" applyBorder="1" applyAlignment="1">
      <alignment horizontal="right" vertical="center" wrapText="1"/>
    </xf>
    <xf numFmtId="172" fontId="9" fillId="8" borderId="1" xfId="8" applyNumberFormat="1" applyFont="1" applyFill="1" applyBorder="1" applyAlignment="1">
      <alignment horizontal="right" vertical="center" wrapText="1"/>
    </xf>
    <xf numFmtId="0" fontId="14" fillId="0" borderId="0" xfId="0" applyNumberFormat="1" applyFont="1" applyFill="1" applyBorder="1" applyAlignment="1"/>
    <xf numFmtId="0" fontId="15" fillId="8" borderId="1" xfId="4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4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3" fontId="20" fillId="0" borderId="0" xfId="0" applyNumberFormat="1" applyFont="1" applyFill="1" applyBorder="1" applyAlignment="1" applyProtection="1">
      <alignment horizontal="right" vertical="top" wrapText="1"/>
    </xf>
    <xf numFmtId="0" fontId="21" fillId="0" borderId="0" xfId="0" applyFont="1" applyBorder="1"/>
    <xf numFmtId="4" fontId="21" fillId="0" borderId="0" xfId="0" applyNumberFormat="1" applyFont="1" applyBorder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4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0" fontId="14" fillId="0" borderId="0" xfId="14" applyNumberFormat="1" applyFont="1" applyFill="1" applyBorder="1" applyAlignment="1"/>
    <xf numFmtId="3" fontId="14" fillId="0" borderId="0" xfId="0" applyNumberFormat="1" applyFont="1" applyFill="1" applyBorder="1" applyAlignment="1"/>
    <xf numFmtId="10" fontId="14" fillId="0" borderId="0" xfId="14" applyNumberFormat="1" applyFont="1" applyFill="1" applyBorder="1" applyAlignment="1"/>
    <xf numFmtId="10" fontId="19" fillId="0" borderId="1" xfId="14" applyNumberFormat="1" applyFont="1" applyFill="1" applyBorder="1" applyAlignment="1" applyProtection="1">
      <alignment horizontal="right" vertical="top" wrapText="1"/>
    </xf>
    <xf numFmtId="0" fontId="22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173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Alignment="1">
      <alignment wrapText="1"/>
    </xf>
    <xf numFmtId="0" fontId="24" fillId="0" borderId="0" xfId="0" applyFont="1"/>
    <xf numFmtId="4" fontId="24" fillId="0" borderId="0" xfId="0" applyNumberFormat="1" applyFont="1"/>
    <xf numFmtId="10" fontId="17" fillId="0" borderId="0" xfId="0" applyNumberFormat="1" applyFont="1" applyFill="1" applyBorder="1" applyAlignment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174" fontId="26" fillId="0" borderId="1" xfId="7" applyNumberFormat="1" applyFont="1" applyFill="1" applyBorder="1" applyAlignment="1">
      <alignment horizontal="center" wrapText="1"/>
    </xf>
    <xf numFmtId="0" fontId="25" fillId="0" borderId="1" xfId="0" applyFont="1" applyBorder="1"/>
    <xf numFmtId="175" fontId="25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5" fillId="0" borderId="0" xfId="0" applyFont="1"/>
    <xf numFmtId="0" fontId="27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7" fillId="0" borderId="1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 applyProtection="1">
      <alignment horizontal="left" vertical="top" wrapText="1"/>
    </xf>
    <xf numFmtId="0" fontId="29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176" fontId="17" fillId="0" borderId="0" xfId="0" applyNumberFormat="1" applyFont="1" applyFill="1" applyBorder="1" applyAlignment="1" applyProtection="1">
      <alignment horizontal="left" vertical="top" wrapText="1"/>
    </xf>
    <xf numFmtId="177" fontId="14" fillId="0" borderId="0" xfId="0" applyNumberFormat="1" applyFont="1" applyFill="1" applyBorder="1" applyAlignment="1"/>
    <xf numFmtId="0" fontId="23" fillId="0" borderId="0" xfId="0" applyFont="1" applyBorder="1" applyAlignment="1">
      <alignment wrapText="1"/>
    </xf>
    <xf numFmtId="0" fontId="24" fillId="0" borderId="0" xfId="0" applyFont="1" applyBorder="1"/>
    <xf numFmtId="4" fontId="24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2" fillId="0" borderId="0" xfId="15"/>
    <xf numFmtId="0" fontId="15" fillId="0" borderId="1" xfId="5" applyFont="1" applyFill="1" applyBorder="1" applyAlignment="1">
      <alignment horizontal="center" vertical="center" wrapText="1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16" applyFont="1" applyFill="1" applyBorder="1" applyProtection="1">
      <protection locked="0"/>
    </xf>
    <xf numFmtId="0" fontId="18" fillId="0" borderId="1" xfId="16" applyFont="1" applyFill="1" applyBorder="1" applyAlignment="1" applyProtection="1">
      <alignment wrapText="1"/>
      <protection locked="0"/>
    </xf>
    <xf numFmtId="0" fontId="17" fillId="0" borderId="1" xfId="16" applyFont="1" applyBorder="1" applyAlignment="1">
      <alignment horizontal="right"/>
    </xf>
    <xf numFmtId="0" fontId="17" fillId="0" borderId="1" xfId="16" applyFont="1" applyBorder="1"/>
    <xf numFmtId="0" fontId="17" fillId="0" borderId="1" xfId="16" applyFont="1" applyFill="1" applyBorder="1" applyAlignment="1">
      <alignment horizontal="center"/>
    </xf>
    <xf numFmtId="0" fontId="24" fillId="0" borderId="1" xfId="15" applyFont="1" applyFill="1" applyBorder="1"/>
    <xf numFmtId="0" fontId="24" fillId="0" borderId="1" xfId="15" applyFont="1" applyFill="1" applyBorder="1" applyAlignment="1">
      <alignment wrapText="1"/>
    </xf>
    <xf numFmtId="4" fontId="24" fillId="0" borderId="1" xfId="15" applyNumberFormat="1" applyFont="1" applyFill="1" applyBorder="1"/>
    <xf numFmtId="178" fontId="24" fillId="0" borderId="1" xfId="15" applyNumberFormat="1" applyFont="1" applyFill="1" applyBorder="1"/>
    <xf numFmtId="43" fontId="24" fillId="0" borderId="1" xfId="13" applyFont="1" applyFill="1" applyBorder="1"/>
    <xf numFmtId="2" fontId="17" fillId="0" borderId="1" xfId="16" applyNumberFormat="1" applyFont="1" applyFill="1" applyBorder="1" applyAlignment="1">
      <alignment horizontal="right"/>
    </xf>
    <xf numFmtId="4" fontId="12" fillId="0" borderId="0" xfId="15" applyNumberFormat="1" applyFont="1" applyFill="1" applyBorder="1"/>
    <xf numFmtId="2" fontId="0" fillId="0" borderId="0" xfId="0" applyNumberFormat="1" applyBorder="1"/>
    <xf numFmtId="4" fontId="12" fillId="0" borderId="0" xfId="15" applyNumberFormat="1" applyFill="1" applyBorder="1"/>
    <xf numFmtId="4" fontId="12" fillId="0" borderId="0" xfId="15" applyNumberFormat="1" applyFill="1"/>
    <xf numFmtId="0" fontId="12" fillId="0" borderId="0" xfId="15" applyFill="1"/>
    <xf numFmtId="178" fontId="24" fillId="0" borderId="0" xfId="15" applyNumberFormat="1" applyFont="1" applyFill="1" applyBorder="1"/>
    <xf numFmtId="2" fontId="0" fillId="0" borderId="0" xfId="0" applyNumberFormat="1" applyFill="1" applyBorder="1"/>
    <xf numFmtId="0" fontId="12" fillId="0" borderId="1" xfId="15" applyFill="1" applyBorder="1"/>
    <xf numFmtId="0" fontId="18" fillId="0" borderId="1" xfId="5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6" applyNumberFormat="1" applyFont="1" applyFill="1" applyBorder="1" applyAlignment="1">
      <alignment horizontal="right" vertical="center"/>
    </xf>
    <xf numFmtId="10" fontId="12" fillId="0" borderId="0" xfId="15" applyNumberFormat="1"/>
    <xf numFmtId="0" fontId="12" fillId="0" borderId="0" xfId="15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6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5" applyFont="1" applyBorder="1"/>
    <xf numFmtId="164" fontId="17" fillId="0" borderId="1" xfId="1" applyFont="1" applyBorder="1"/>
    <xf numFmtId="2" fontId="17" fillId="0" borderId="1" xfId="16" applyNumberFormat="1" applyFont="1" applyBorder="1" applyAlignment="1">
      <alignment horizontal="right"/>
    </xf>
    <xf numFmtId="0" fontId="18" fillId="0" borderId="1" xfId="16" applyFont="1" applyFill="1" applyBorder="1"/>
    <xf numFmtId="0" fontId="17" fillId="0" borderId="1" xfId="16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11" applyNumberFormat="1" applyFont="1" applyFill="1" applyBorder="1" applyAlignment="1">
      <alignment horizontal="right"/>
    </xf>
    <xf numFmtId="43" fontId="12" fillId="0" borderId="0" xfId="15" applyNumberFormat="1"/>
    <xf numFmtId="0" fontId="12" fillId="0" borderId="0" xfId="16" applyProtection="1">
      <protection locked="0"/>
    </xf>
    <xf numFmtId="2" fontId="18" fillId="0" borderId="1" xfId="16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5" applyFont="1"/>
    <xf numFmtId="4" fontId="12" fillId="0" borderId="0" xfId="15" applyNumberFormat="1" applyFont="1"/>
    <xf numFmtId="0" fontId="24" fillId="0" borderId="0" xfId="15" applyFont="1"/>
    <xf numFmtId="43" fontId="24" fillId="0" borderId="0" xfId="15" applyNumberFormat="1" applyFont="1"/>
    <xf numFmtId="0" fontId="31" fillId="0" borderId="0" xfId="15" applyFont="1"/>
    <xf numFmtId="0" fontId="26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4" fontId="33" fillId="0" borderId="0" xfId="15" applyNumberFormat="1" applyFont="1"/>
    <xf numFmtId="2" fontId="32" fillId="0" borderId="0" xfId="7" applyNumberFormat="1" applyFont="1" applyFill="1" applyBorder="1" applyAlignment="1">
      <alignment vertical="center"/>
    </xf>
    <xf numFmtId="0" fontId="17" fillId="0" borderId="0" xfId="8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0" fontId="32" fillId="0" borderId="1" xfId="7" applyFont="1" applyFill="1" applyBorder="1" applyAlignment="1">
      <alignment vertical="center"/>
    </xf>
    <xf numFmtId="0" fontId="18" fillId="0" borderId="1" xfId="8" applyFont="1" applyFill="1" applyBorder="1" applyAlignment="1">
      <alignment horizontal="center" vertical="center"/>
    </xf>
    <xf numFmtId="0" fontId="26" fillId="0" borderId="0" xfId="7" applyFont="1" applyFill="1" applyBorder="1" applyAlignment="1">
      <alignment vertical="center"/>
    </xf>
    <xf numFmtId="0" fontId="18" fillId="0" borderId="1" xfId="8" applyFont="1" applyFill="1" applyBorder="1" applyAlignment="1">
      <alignment vertical="center"/>
    </xf>
    <xf numFmtId="174" fontId="26" fillId="0" borderId="1" xfId="7" applyNumberFormat="1" applyFont="1" applyFill="1" applyBorder="1" applyAlignment="1">
      <alignment horizontal="center"/>
    </xf>
    <xf numFmtId="14" fontId="26" fillId="0" borderId="0" xfId="7" applyNumberFormat="1" applyFont="1" applyFill="1" applyBorder="1" applyAlignment="1">
      <alignment horizontal="center"/>
    </xf>
    <xf numFmtId="0" fontId="24" fillId="0" borderId="0" xfId="15" applyFont="1" applyBorder="1"/>
    <xf numFmtId="0" fontId="32" fillId="0" borderId="1" xfId="7" applyFont="1" applyFill="1" applyBorder="1" applyAlignment="1">
      <alignment horizontal="left" vertical="center"/>
    </xf>
    <xf numFmtId="175" fontId="24" fillId="0" borderId="1" xfId="15" applyNumberFormat="1" applyFont="1" applyBorder="1"/>
    <xf numFmtId="175" fontId="24" fillId="0" borderId="0" xfId="15" applyNumberFormat="1" applyFont="1" applyBorder="1"/>
    <xf numFmtId="0" fontId="17" fillId="0" borderId="0" xfId="7" applyFont="1" applyFill="1" applyAlignment="1">
      <alignment horizontal="center" vertical="center"/>
    </xf>
    <xf numFmtId="0" fontId="32" fillId="0" borderId="0" xfId="7" quotePrefix="1" applyFont="1" applyFill="1" applyBorder="1" applyAlignment="1">
      <alignment vertical="center"/>
    </xf>
    <xf numFmtId="0" fontId="17" fillId="0" borderId="0" xfId="15" applyFont="1" applyFill="1" applyAlignment="1">
      <alignment vertical="center" wrapText="1"/>
    </xf>
    <xf numFmtId="0" fontId="24" fillId="0" borderId="0" xfId="0" applyFont="1" applyFill="1"/>
    <xf numFmtId="0" fontId="22" fillId="0" borderId="0" xfId="0" applyFont="1" applyFill="1"/>
    <xf numFmtId="0" fontId="28" fillId="0" borderId="0" xfId="0" applyFont="1" applyFill="1"/>
    <xf numFmtId="0" fontId="26" fillId="0" borderId="0" xfId="0" applyFont="1" applyFill="1"/>
    <xf numFmtId="0" fontId="26" fillId="0" borderId="1" xfId="0" applyFont="1" applyFill="1" applyBorder="1" applyAlignment="1">
      <alignment horizontal="center" vertical="top"/>
    </xf>
    <xf numFmtId="0" fontId="26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center" vertical="top"/>
    </xf>
    <xf numFmtId="4" fontId="32" fillId="0" borderId="1" xfId="0" applyNumberFormat="1" applyFont="1" applyFill="1" applyBorder="1" applyAlignment="1">
      <alignment horizontal="right" vertical="top" wrapText="1"/>
    </xf>
    <xf numFmtId="0" fontId="0" fillId="0" borderId="0" xfId="0" applyProtection="1">
      <protection locked="0"/>
    </xf>
    <xf numFmtId="0" fontId="32" fillId="0" borderId="10" xfId="0" applyFont="1" applyFill="1" applyBorder="1" applyAlignment="1">
      <alignment horizontal="center"/>
    </xf>
    <xf numFmtId="0" fontId="17" fillId="0" borderId="10" xfId="0" applyFont="1" applyFill="1" applyBorder="1" applyAlignment="1" applyProtection="1">
      <alignment horizontal="center"/>
      <protection locked="0"/>
    </xf>
    <xf numFmtId="0" fontId="32" fillId="0" borderId="10" xfId="0" applyFont="1" applyFill="1" applyBorder="1" applyAlignment="1">
      <alignment horizontal="center" vertical="top"/>
    </xf>
    <xf numFmtId="164" fontId="17" fillId="0" borderId="10" xfId="3" applyFont="1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71" fontId="5" fillId="8" borderId="1" xfId="11" applyNumberFormat="1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17" fillId="0" borderId="1" xfId="3" applyNumberFormat="1" applyFont="1" applyFill="1" applyBorder="1" applyAlignment="1">
      <alignment horizontal="center"/>
    </xf>
    <xf numFmtId="4" fontId="17" fillId="0" borderId="1" xfId="3" applyNumberFormat="1" applyFont="1" applyFill="1" applyBorder="1"/>
    <xf numFmtId="164" fontId="17" fillId="0" borderId="1" xfId="3" applyFont="1" applyFill="1" applyBorder="1"/>
    <xf numFmtId="164" fontId="17" fillId="0" borderId="11" xfId="3" applyFont="1" applyFill="1" applyBorder="1"/>
    <xf numFmtId="164" fontId="17" fillId="0" borderId="0" xfId="0" applyNumberFormat="1" applyFont="1" applyFill="1"/>
    <xf numFmtId="4" fontId="24" fillId="0" borderId="0" xfId="0" applyNumberFormat="1" applyFont="1" applyFill="1"/>
    <xf numFmtId="0" fontId="32" fillId="0" borderId="1" xfId="0" applyFont="1" applyFill="1" applyBorder="1"/>
    <xf numFmtId="0" fontId="17" fillId="0" borderId="1" xfId="0" applyFont="1" applyFill="1" applyBorder="1" applyAlignment="1">
      <alignment vertical="top" wrapText="1"/>
    </xf>
    <xf numFmtId="0" fontId="24" fillId="0" borderId="1" xfId="0" applyNumberFormat="1" applyFont="1" applyFill="1" applyBorder="1" applyAlignment="1">
      <alignment horizontal="center"/>
    </xf>
    <xf numFmtId="4" fontId="32" fillId="0" borderId="1" xfId="0" applyNumberFormat="1" applyFont="1" applyFill="1" applyBorder="1" applyAlignment="1">
      <alignment horizontal="right"/>
    </xf>
    <xf numFmtId="4" fontId="32" fillId="0" borderId="1" xfId="3" applyNumberFormat="1" applyFont="1" applyFill="1" applyBorder="1" applyAlignment="1">
      <alignment horizontal="right" vertical="top" wrapText="1"/>
    </xf>
    <xf numFmtId="0" fontId="32" fillId="0" borderId="0" xfId="0" applyFont="1" applyFill="1" applyBorder="1" applyAlignment="1">
      <alignment horizontal="left" vertical="top"/>
    </xf>
    <xf numFmtId="37" fontId="17" fillId="0" borderId="0" xfId="3" applyNumberFormat="1" applyFont="1" applyFill="1" applyBorder="1" applyAlignment="1">
      <alignment horizontal="center"/>
    </xf>
    <xf numFmtId="164" fontId="17" fillId="0" borderId="0" xfId="3" applyFont="1" applyFill="1" applyBorder="1"/>
    <xf numFmtId="179" fontId="24" fillId="0" borderId="0" xfId="0" applyNumberFormat="1" applyFont="1" applyFill="1"/>
    <xf numFmtId="164" fontId="24" fillId="0" borderId="0" xfId="0" applyNumberFormat="1" applyFont="1" applyFill="1"/>
    <xf numFmtId="164" fontId="28" fillId="0" borderId="0" xfId="0" applyNumberFormat="1" applyFont="1" applyFill="1"/>
    <xf numFmtId="2" fontId="32" fillId="0" borderId="1" xfId="0" applyNumberFormat="1" applyFont="1" applyFill="1" applyBorder="1" applyAlignment="1">
      <alignment horizontal="right" vertical="top" wrapText="1"/>
    </xf>
    <xf numFmtId="0" fontId="32" fillId="0" borderId="1" xfId="0" applyFont="1" applyFill="1" applyBorder="1" applyAlignment="1">
      <alignment horizontal="right" vertical="top" wrapText="1"/>
    </xf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3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2" fontId="32" fillId="0" borderId="1" xfId="14" applyNumberFormat="1" applyFont="1" applyFill="1" applyBorder="1" applyAlignment="1">
      <alignment horizontal="center"/>
    </xf>
    <xf numFmtId="0" fontId="24" fillId="0" borderId="0" xfId="0" applyFont="1" applyFill="1" applyBorder="1"/>
    <xf numFmtId="164" fontId="32" fillId="0" borderId="1" xfId="3" applyFont="1" applyFill="1" applyBorder="1" applyAlignment="1">
      <alignment horizontal="center" vertical="top" wrapText="1"/>
    </xf>
    <xf numFmtId="164" fontId="32" fillId="0" borderId="1" xfId="0" applyNumberFormat="1" applyFont="1" applyFill="1" applyBorder="1" applyAlignment="1">
      <alignment horizontal="center"/>
    </xf>
    <xf numFmtId="2" fontId="24" fillId="0" borderId="1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right"/>
    </xf>
    <xf numFmtId="2" fontId="24" fillId="0" borderId="1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 vertical="top" wrapText="1"/>
    </xf>
    <xf numFmtId="0" fontId="32" fillId="0" borderId="0" xfId="0" applyFont="1" applyFill="1"/>
    <xf numFmtId="0" fontId="2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right" vertical="top" wrapText="1"/>
    </xf>
    <xf numFmtId="180" fontId="34" fillId="0" borderId="1" xfId="0" applyNumberFormat="1" applyFont="1" applyFill="1" applyBorder="1" applyAlignment="1">
      <alignment horizontal="right" vertical="top" wrapText="1"/>
    </xf>
    <xf numFmtId="180" fontId="34" fillId="0" borderId="0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0" fontId="32" fillId="0" borderId="1" xfId="14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64" fontId="32" fillId="0" borderId="1" xfId="3" applyFont="1" applyFill="1" applyBorder="1"/>
    <xf numFmtId="0" fontId="17" fillId="0" borderId="0" xfId="0" applyFont="1" applyFill="1" applyBorder="1"/>
    <xf numFmtId="181" fontId="32" fillId="0" borderId="0" xfId="3" applyNumberFormat="1" applyFont="1" applyFill="1" applyBorder="1"/>
    <xf numFmtId="164" fontId="32" fillId="0" borderId="0" xfId="3" applyFont="1" applyFill="1" applyBorder="1"/>
    <xf numFmtId="0" fontId="17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 vertical="top" wrapText="1"/>
    </xf>
    <xf numFmtId="181" fontId="24" fillId="0" borderId="0" xfId="3" applyNumberFormat="1" applyFont="1" applyFill="1" applyBorder="1" applyAlignment="1">
      <alignment horizontal="right" vertical="top" wrapText="1"/>
    </xf>
    <xf numFmtId="10" fontId="24" fillId="0" borderId="0" xfId="0" applyNumberFormat="1" applyFont="1" applyFill="1"/>
    <xf numFmtId="10" fontId="32" fillId="0" borderId="0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164" fontId="32" fillId="0" borderId="1" xfId="3" applyFont="1" applyFill="1" applyBorder="1" applyAlignment="1">
      <alignment horizontal="right" vertical="top" wrapText="1"/>
    </xf>
    <xf numFmtId="0" fontId="32" fillId="0" borderId="0" xfId="0" applyFont="1" applyFill="1" applyBorder="1" applyAlignment="1">
      <alignment horizontal="center" vertical="top" wrapText="1"/>
    </xf>
    <xf numFmtId="2" fontId="32" fillId="0" borderId="0" xfId="0" applyNumberFormat="1" applyFont="1" applyFill="1" applyBorder="1" applyAlignment="1">
      <alignment horizontal="center" vertical="top" wrapText="1"/>
    </xf>
    <xf numFmtId="164" fontId="32" fillId="0" borderId="0" xfId="3" applyFont="1" applyFill="1" applyBorder="1" applyAlignment="1">
      <alignment horizontal="center"/>
    </xf>
    <xf numFmtId="4" fontId="32" fillId="0" borderId="0" xfId="3" applyNumberFormat="1" applyFont="1" applyFill="1" applyBorder="1"/>
    <xf numFmtId="0" fontId="17" fillId="0" borderId="1" xfId="0" applyFont="1" applyFill="1" applyBorder="1" applyAlignment="1"/>
    <xf numFmtId="0" fontId="32" fillId="0" borderId="1" xfId="0" applyFont="1" applyFill="1" applyBorder="1" applyAlignment="1">
      <alignment vertical="top" wrapText="1"/>
    </xf>
    <xf numFmtId="2" fontId="32" fillId="0" borderId="1" xfId="0" applyNumberFormat="1" applyFont="1" applyFill="1" applyBorder="1" applyAlignment="1">
      <alignment vertical="top" wrapText="1"/>
    </xf>
    <xf numFmtId="164" fontId="32" fillId="0" borderId="1" xfId="3" applyFont="1" applyFill="1" applyBorder="1" applyAlignment="1"/>
    <xf numFmtId="0" fontId="17" fillId="0" borderId="1" xfId="0" applyFont="1" applyFill="1" applyBorder="1" applyAlignment="1">
      <alignment horizontal="center" vertical="top" wrapText="1"/>
    </xf>
    <xf numFmtId="37" fontId="17" fillId="0" borderId="1" xfId="3" applyNumberFormat="1" applyFont="1" applyFill="1" applyBorder="1" applyAlignment="1">
      <alignment horizontal="center"/>
    </xf>
    <xf numFmtId="164" fontId="17" fillId="0" borderId="1" xfId="3" applyFont="1" applyFill="1" applyBorder="1" applyAlignment="1">
      <alignment horizontal="center"/>
    </xf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25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0" fontId="24" fillId="0" borderId="0" xfId="0" applyFont="1" applyFill="1" applyAlignment="1">
      <alignment horizontal="left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25" fillId="0" borderId="9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1" fillId="8" borderId="1" xfId="4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left" vertical="center"/>
    </xf>
    <xf numFmtId="0" fontId="32" fillId="0" borderId="0" xfId="7" applyFont="1" applyFill="1" applyBorder="1" applyAlignment="1">
      <alignment horizontal="left"/>
    </xf>
    <xf numFmtId="0" fontId="24" fillId="0" borderId="0" xfId="15" applyFont="1" applyAlignment="1">
      <alignment horizontal="left"/>
    </xf>
    <xf numFmtId="0" fontId="13" fillId="0" borderId="1" xfId="15" applyFont="1" applyBorder="1" applyAlignment="1">
      <alignment horizontal="center"/>
    </xf>
    <xf numFmtId="0" fontId="12" fillId="0" borderId="1" xfId="15" applyBorder="1" applyAlignment="1">
      <alignment horizontal="center"/>
    </xf>
    <xf numFmtId="0" fontId="15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</cellXfs>
  <cellStyles count="19">
    <cellStyle name="CLOSING_PRICE" xfId="17"/>
    <cellStyle name="Comma" xfId="13" builtinId="3"/>
    <cellStyle name="Comma 10" xfId="1"/>
    <cellStyle name="Comma 11" xfId="2"/>
    <cellStyle name="Comma 2" xfId="3"/>
    <cellStyle name="Normal" xfId="0" builtinId="0"/>
    <cellStyle name="Normal 2" xfId="18"/>
    <cellStyle name="Normal 2 2" xfId="16"/>
    <cellStyle name="Normal 4" xfId="15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" xfId="14" builtinId="5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kanyaa/APPDATA/LOCAL/TEMP/wzdf0c/PORTFOLIO_SUMMARY_REPORT_DEBT_Working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5SR7"/>
      <sheetName val="CP5SR8"/>
      <sheetName val="DEBTST"/>
      <sheetName val="SFRLTP"/>
      <sheetName val="SFRSTP"/>
      <sheetName val="SFTPHC"/>
      <sheetName val="SFTPHI"/>
      <sheetName val="SFTPHM"/>
      <sheetName val="SFTPHS"/>
      <sheetName val="SFTPIC"/>
      <sheetName val="SFTPIE"/>
      <sheetName val="SFTPIJ"/>
      <sheetName val="SFTPIK"/>
      <sheetName val="SHYBF"/>
      <sheetName val="SHYBH"/>
      <sheetName val="SHYBK"/>
      <sheetName val="SHYBO"/>
      <sheetName val="SHYBP"/>
      <sheetName val="SHYBU"/>
      <sheetName val="SLIQ+"/>
      <sheetName val="SMMF"/>
      <sheetName val="SMON"/>
      <sheetName val="SUNBDS"/>
      <sheetName val="SUNIP"/>
      <sheetName val="SUNMIA"/>
      <sheetName val="XDO_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397683</v>
      </c>
      <c r="F7" s="68">
        <v>2668.0552469999998</v>
      </c>
      <c r="G7" s="20">
        <v>4.751528E-2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721969</v>
      </c>
      <c r="F8" s="68">
        <v>2527.9744535</v>
      </c>
      <c r="G8" s="20">
        <v>4.5020587000000001E-2</v>
      </c>
    </row>
    <row r="9" spans="1:7" ht="25.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427386</v>
      </c>
      <c r="F9" s="68">
        <v>2324.5524540000001</v>
      </c>
      <c r="G9" s="20">
        <v>4.1397853999999998E-2</v>
      </c>
    </row>
    <row r="10" spans="1:7" ht="25.5" x14ac:dyDescent="0.2">
      <c r="A10" s="21">
        <v>4</v>
      </c>
      <c r="B10" s="22" t="s">
        <v>21</v>
      </c>
      <c r="C10" s="26" t="s">
        <v>22</v>
      </c>
      <c r="D10" s="17" t="s">
        <v>23</v>
      </c>
      <c r="E10" s="62">
        <v>10623</v>
      </c>
      <c r="F10" s="68">
        <v>2294.9557395000002</v>
      </c>
      <c r="G10" s="20">
        <v>4.0870767000000002E-2</v>
      </c>
    </row>
    <row r="11" spans="1:7" ht="25.5" x14ac:dyDescent="0.2">
      <c r="A11" s="21">
        <v>5</v>
      </c>
      <c r="B11" s="22" t="s">
        <v>24</v>
      </c>
      <c r="C11" s="26" t="s">
        <v>25</v>
      </c>
      <c r="D11" s="17" t="s">
        <v>26</v>
      </c>
      <c r="E11" s="62">
        <v>177117</v>
      </c>
      <c r="F11" s="68">
        <v>2290.0342515000002</v>
      </c>
      <c r="G11" s="20">
        <v>4.0783119999999999E-2</v>
      </c>
    </row>
    <row r="12" spans="1:7" ht="25.5" x14ac:dyDescent="0.2">
      <c r="A12" s="21">
        <v>6</v>
      </c>
      <c r="B12" s="22" t="s">
        <v>27</v>
      </c>
      <c r="C12" s="26" t="s">
        <v>28</v>
      </c>
      <c r="D12" s="17" t="s">
        <v>23</v>
      </c>
      <c r="E12" s="62">
        <v>1520588</v>
      </c>
      <c r="F12" s="68">
        <v>2157.7143719999999</v>
      </c>
      <c r="G12" s="20">
        <v>3.8426640999999997E-2</v>
      </c>
    </row>
    <row r="13" spans="1:7" ht="25.5" x14ac:dyDescent="0.2">
      <c r="A13" s="21">
        <v>7</v>
      </c>
      <c r="B13" s="22" t="s">
        <v>29</v>
      </c>
      <c r="C13" s="26" t="s">
        <v>30</v>
      </c>
      <c r="D13" s="17" t="s">
        <v>20</v>
      </c>
      <c r="E13" s="62">
        <v>362524</v>
      </c>
      <c r="F13" s="68">
        <v>2068.1994199999999</v>
      </c>
      <c r="G13" s="20">
        <v>3.6832472999999998E-2</v>
      </c>
    </row>
    <row r="14" spans="1:7" ht="25.5" x14ac:dyDescent="0.2">
      <c r="A14" s="21">
        <v>8</v>
      </c>
      <c r="B14" s="22" t="s">
        <v>31</v>
      </c>
      <c r="C14" s="26" t="s">
        <v>32</v>
      </c>
      <c r="D14" s="17" t="s">
        <v>33</v>
      </c>
      <c r="E14" s="62">
        <v>155629</v>
      </c>
      <c r="F14" s="68">
        <v>1915.8708045000001</v>
      </c>
      <c r="G14" s="20">
        <v>3.4119660000000003E-2</v>
      </c>
    </row>
    <row r="15" spans="1:7" ht="25.5" x14ac:dyDescent="0.2">
      <c r="A15" s="21">
        <v>9</v>
      </c>
      <c r="B15" s="22" t="s">
        <v>34</v>
      </c>
      <c r="C15" s="26" t="s">
        <v>35</v>
      </c>
      <c r="D15" s="17" t="s">
        <v>36</v>
      </c>
      <c r="E15" s="62">
        <v>476131</v>
      </c>
      <c r="F15" s="68">
        <v>1900.9530175</v>
      </c>
      <c r="G15" s="20">
        <v>3.385399E-2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39</v>
      </c>
      <c r="E16" s="62">
        <v>397537</v>
      </c>
      <c r="F16" s="68">
        <v>1789.7115739999999</v>
      </c>
      <c r="G16" s="20">
        <v>3.1872895999999998E-2</v>
      </c>
    </row>
    <row r="17" spans="1:7" ht="12.75" x14ac:dyDescent="0.2">
      <c r="A17" s="21">
        <v>11</v>
      </c>
      <c r="B17" s="22" t="s">
        <v>40</v>
      </c>
      <c r="C17" s="26" t="s">
        <v>41</v>
      </c>
      <c r="D17" s="17" t="s">
        <v>17</v>
      </c>
      <c r="E17" s="62">
        <v>82379</v>
      </c>
      <c r="F17" s="68">
        <v>1711.4649145000001</v>
      </c>
      <c r="G17" s="20">
        <v>3.0479404000000002E-2</v>
      </c>
    </row>
    <row r="18" spans="1:7" ht="12.75" x14ac:dyDescent="0.2">
      <c r="A18" s="21">
        <v>12</v>
      </c>
      <c r="B18" s="22" t="s">
        <v>42</v>
      </c>
      <c r="C18" s="26" t="s">
        <v>43</v>
      </c>
      <c r="D18" s="17" t="s">
        <v>14</v>
      </c>
      <c r="E18" s="62">
        <v>9631</v>
      </c>
      <c r="F18" s="68">
        <v>1598.0525680000001</v>
      </c>
      <c r="G18" s="20">
        <v>2.8459649E-2</v>
      </c>
    </row>
    <row r="19" spans="1:7" ht="25.5" x14ac:dyDescent="0.2">
      <c r="A19" s="21">
        <v>13</v>
      </c>
      <c r="B19" s="22" t="s">
        <v>44</v>
      </c>
      <c r="C19" s="26" t="s">
        <v>45</v>
      </c>
      <c r="D19" s="17" t="s">
        <v>20</v>
      </c>
      <c r="E19" s="62">
        <v>765771</v>
      </c>
      <c r="F19" s="68">
        <v>1575.1909470000001</v>
      </c>
      <c r="G19" s="20">
        <v>2.8052507000000001E-2</v>
      </c>
    </row>
    <row r="20" spans="1:7" ht="25.5" x14ac:dyDescent="0.2">
      <c r="A20" s="21">
        <v>14</v>
      </c>
      <c r="B20" s="22" t="s">
        <v>46</v>
      </c>
      <c r="C20" s="26" t="s">
        <v>47</v>
      </c>
      <c r="D20" s="17" t="s">
        <v>23</v>
      </c>
      <c r="E20" s="62">
        <v>159129</v>
      </c>
      <c r="F20" s="68">
        <v>1573.7062455</v>
      </c>
      <c r="G20" s="20">
        <v>2.8026065999999999E-2</v>
      </c>
    </row>
    <row r="21" spans="1:7" ht="12.75" x14ac:dyDescent="0.2">
      <c r="A21" s="21">
        <v>15</v>
      </c>
      <c r="B21" s="22" t="s">
        <v>48</v>
      </c>
      <c r="C21" s="26" t="s">
        <v>49</v>
      </c>
      <c r="D21" s="17" t="s">
        <v>50</v>
      </c>
      <c r="E21" s="62">
        <v>1000000</v>
      </c>
      <c r="F21" s="68">
        <v>1568.5</v>
      </c>
      <c r="G21" s="20">
        <v>2.7933348E-2</v>
      </c>
    </row>
    <row r="22" spans="1:7" ht="25.5" x14ac:dyDescent="0.2">
      <c r="A22" s="21">
        <v>16</v>
      </c>
      <c r="B22" s="22" t="s">
        <v>51</v>
      </c>
      <c r="C22" s="26" t="s">
        <v>52</v>
      </c>
      <c r="D22" s="17" t="s">
        <v>26</v>
      </c>
      <c r="E22" s="62">
        <v>1800000</v>
      </c>
      <c r="F22" s="68">
        <v>1540.8</v>
      </c>
      <c r="G22" s="20">
        <v>2.7440039999999999E-2</v>
      </c>
    </row>
    <row r="23" spans="1:7" ht="25.5" x14ac:dyDescent="0.2">
      <c r="A23" s="21">
        <v>17</v>
      </c>
      <c r="B23" s="22" t="s">
        <v>53</v>
      </c>
      <c r="C23" s="26" t="s">
        <v>54</v>
      </c>
      <c r="D23" s="17" t="s">
        <v>23</v>
      </c>
      <c r="E23" s="62">
        <v>33026</v>
      </c>
      <c r="F23" s="68">
        <v>1534.7842720000001</v>
      </c>
      <c r="G23" s="20">
        <v>2.7332906000000001E-2</v>
      </c>
    </row>
    <row r="24" spans="1:7" ht="25.5" x14ac:dyDescent="0.2">
      <c r="A24" s="21">
        <v>18</v>
      </c>
      <c r="B24" s="22" t="s">
        <v>55</v>
      </c>
      <c r="C24" s="26" t="s">
        <v>56</v>
      </c>
      <c r="D24" s="17" t="s">
        <v>20</v>
      </c>
      <c r="E24" s="62">
        <v>227498</v>
      </c>
      <c r="F24" s="68">
        <v>1477.59951</v>
      </c>
      <c r="G24" s="20">
        <v>2.6314504999999998E-2</v>
      </c>
    </row>
    <row r="25" spans="1:7" ht="25.5" x14ac:dyDescent="0.2">
      <c r="A25" s="21">
        <v>19</v>
      </c>
      <c r="B25" s="22" t="s">
        <v>57</v>
      </c>
      <c r="C25" s="26" t="s">
        <v>58</v>
      </c>
      <c r="D25" s="17" t="s">
        <v>59</v>
      </c>
      <c r="E25" s="62">
        <v>199036</v>
      </c>
      <c r="F25" s="68">
        <v>1235.6154879999999</v>
      </c>
      <c r="G25" s="20">
        <v>2.2005021999999999E-2</v>
      </c>
    </row>
    <row r="26" spans="1:7" ht="12.75" x14ac:dyDescent="0.2">
      <c r="A26" s="21">
        <v>20</v>
      </c>
      <c r="B26" s="22" t="s">
        <v>60</v>
      </c>
      <c r="C26" s="26" t="s">
        <v>61</v>
      </c>
      <c r="D26" s="17" t="s">
        <v>14</v>
      </c>
      <c r="E26" s="62">
        <v>1235000</v>
      </c>
      <c r="F26" s="68">
        <v>1211.5350000000001</v>
      </c>
      <c r="G26" s="20">
        <v>2.1576174E-2</v>
      </c>
    </row>
    <row r="27" spans="1:7" ht="12.75" x14ac:dyDescent="0.2">
      <c r="A27" s="21">
        <v>21</v>
      </c>
      <c r="B27" s="22" t="s">
        <v>62</v>
      </c>
      <c r="C27" s="26" t="s">
        <v>63</v>
      </c>
      <c r="D27" s="17" t="s">
        <v>17</v>
      </c>
      <c r="E27" s="62">
        <v>445720</v>
      </c>
      <c r="F27" s="68">
        <v>1199.20966</v>
      </c>
      <c r="G27" s="20">
        <v>2.1356673E-2</v>
      </c>
    </row>
    <row r="28" spans="1:7" ht="25.5" x14ac:dyDescent="0.2">
      <c r="A28" s="21">
        <v>22</v>
      </c>
      <c r="B28" s="22" t="s">
        <v>64</v>
      </c>
      <c r="C28" s="26" t="s">
        <v>65</v>
      </c>
      <c r="D28" s="17" t="s">
        <v>26</v>
      </c>
      <c r="E28" s="62">
        <v>983039</v>
      </c>
      <c r="F28" s="68">
        <v>1164.9012150000001</v>
      </c>
      <c r="G28" s="20">
        <v>2.0745675000000002E-2</v>
      </c>
    </row>
    <row r="29" spans="1:7" ht="25.5" x14ac:dyDescent="0.2">
      <c r="A29" s="21">
        <v>23</v>
      </c>
      <c r="B29" s="22" t="s">
        <v>66</v>
      </c>
      <c r="C29" s="26" t="s">
        <v>67</v>
      </c>
      <c r="D29" s="17" t="s">
        <v>68</v>
      </c>
      <c r="E29" s="62">
        <v>5000</v>
      </c>
      <c r="F29" s="68">
        <v>1144.8125</v>
      </c>
      <c r="G29" s="20">
        <v>2.0387915999999999E-2</v>
      </c>
    </row>
    <row r="30" spans="1:7" ht="12.75" x14ac:dyDescent="0.2">
      <c r="A30" s="21">
        <v>24</v>
      </c>
      <c r="B30" s="22" t="s">
        <v>69</v>
      </c>
      <c r="C30" s="26" t="s">
        <v>70</v>
      </c>
      <c r="D30" s="17" t="s">
        <v>71</v>
      </c>
      <c r="E30" s="62">
        <v>875000</v>
      </c>
      <c r="F30" s="68">
        <v>1116.0625</v>
      </c>
      <c r="G30" s="20">
        <v>1.9875909000000001E-2</v>
      </c>
    </row>
    <row r="31" spans="1:7" ht="25.5" x14ac:dyDescent="0.2">
      <c r="A31" s="21">
        <v>25</v>
      </c>
      <c r="B31" s="22" t="s">
        <v>72</v>
      </c>
      <c r="C31" s="26" t="s">
        <v>73</v>
      </c>
      <c r="D31" s="17" t="s">
        <v>59</v>
      </c>
      <c r="E31" s="62">
        <v>49344</v>
      </c>
      <c r="F31" s="68">
        <v>1088.1338880000001</v>
      </c>
      <c r="G31" s="20">
        <v>1.9378528999999999E-2</v>
      </c>
    </row>
    <row r="32" spans="1:7" ht="12.75" x14ac:dyDescent="0.2">
      <c r="A32" s="21">
        <v>26</v>
      </c>
      <c r="B32" s="22" t="s">
        <v>74</v>
      </c>
      <c r="C32" s="26" t="s">
        <v>75</v>
      </c>
      <c r="D32" s="17" t="s">
        <v>71</v>
      </c>
      <c r="E32" s="62">
        <v>548883</v>
      </c>
      <c r="F32" s="68">
        <v>1081.848393</v>
      </c>
      <c r="G32" s="20">
        <v>1.9266591E-2</v>
      </c>
    </row>
    <row r="33" spans="1:7" ht="12.75" x14ac:dyDescent="0.2">
      <c r="A33" s="21">
        <v>27</v>
      </c>
      <c r="B33" s="22" t="s">
        <v>76</v>
      </c>
      <c r="C33" s="26" t="s">
        <v>77</v>
      </c>
      <c r="D33" s="17" t="s">
        <v>14</v>
      </c>
      <c r="E33" s="62">
        <v>135000</v>
      </c>
      <c r="F33" s="68">
        <v>979.29</v>
      </c>
      <c r="G33" s="20">
        <v>1.7440133E-2</v>
      </c>
    </row>
    <row r="34" spans="1:7" ht="25.5" x14ac:dyDescent="0.2">
      <c r="A34" s="21">
        <v>28</v>
      </c>
      <c r="B34" s="22" t="s">
        <v>78</v>
      </c>
      <c r="C34" s="26" t="s">
        <v>79</v>
      </c>
      <c r="D34" s="17" t="s">
        <v>23</v>
      </c>
      <c r="E34" s="62">
        <v>898000</v>
      </c>
      <c r="F34" s="68">
        <v>911.02099999999996</v>
      </c>
      <c r="G34" s="20">
        <v>1.6224333000000001E-2</v>
      </c>
    </row>
    <row r="35" spans="1:7" ht="12.75" x14ac:dyDescent="0.2">
      <c r="A35" s="21">
        <v>29</v>
      </c>
      <c r="B35" s="22" t="s">
        <v>80</v>
      </c>
      <c r="C35" s="26" t="s">
        <v>81</v>
      </c>
      <c r="D35" s="17" t="s">
        <v>71</v>
      </c>
      <c r="E35" s="62">
        <v>810003</v>
      </c>
      <c r="F35" s="68">
        <v>856.98317399999996</v>
      </c>
      <c r="G35" s="20">
        <v>1.5261976E-2</v>
      </c>
    </row>
    <row r="36" spans="1:7" ht="12.75" x14ac:dyDescent="0.2">
      <c r="A36" s="21">
        <v>30</v>
      </c>
      <c r="B36" s="22" t="s">
        <v>82</v>
      </c>
      <c r="C36" s="26" t="s">
        <v>83</v>
      </c>
      <c r="D36" s="17" t="s">
        <v>84</v>
      </c>
      <c r="E36" s="62">
        <v>195281</v>
      </c>
      <c r="F36" s="68">
        <v>853.28032949999999</v>
      </c>
      <c r="G36" s="20">
        <v>1.5196032E-2</v>
      </c>
    </row>
    <row r="37" spans="1:7" ht="25.5" x14ac:dyDescent="0.2">
      <c r="A37" s="21">
        <v>31</v>
      </c>
      <c r="B37" s="22" t="s">
        <v>85</v>
      </c>
      <c r="C37" s="26" t="s">
        <v>86</v>
      </c>
      <c r="D37" s="17" t="s">
        <v>59</v>
      </c>
      <c r="E37" s="62">
        <v>380000</v>
      </c>
      <c r="F37" s="68">
        <v>848.16</v>
      </c>
      <c r="G37" s="20">
        <v>1.5104845E-2</v>
      </c>
    </row>
    <row r="38" spans="1:7" ht="12.75" x14ac:dyDescent="0.2">
      <c r="A38" s="21">
        <v>32</v>
      </c>
      <c r="B38" s="22" t="s">
        <v>87</v>
      </c>
      <c r="C38" s="26" t="s">
        <v>1181</v>
      </c>
      <c r="D38" s="17" t="s">
        <v>71</v>
      </c>
      <c r="E38" s="62">
        <v>397695</v>
      </c>
      <c r="F38" s="68">
        <v>833.17102499999999</v>
      </c>
      <c r="G38" s="20">
        <v>1.4837906999999999E-2</v>
      </c>
    </row>
    <row r="39" spans="1:7" ht="25.5" x14ac:dyDescent="0.2">
      <c r="A39" s="21">
        <v>33</v>
      </c>
      <c r="B39" s="22" t="s">
        <v>88</v>
      </c>
      <c r="C39" s="26" t="s">
        <v>89</v>
      </c>
      <c r="D39" s="17" t="s">
        <v>20</v>
      </c>
      <c r="E39" s="62">
        <v>93649</v>
      </c>
      <c r="F39" s="68">
        <v>817.83671700000002</v>
      </c>
      <c r="G39" s="20">
        <v>1.4564819E-2</v>
      </c>
    </row>
    <row r="40" spans="1:7" ht="25.5" x14ac:dyDescent="0.2">
      <c r="A40" s="21">
        <v>34</v>
      </c>
      <c r="B40" s="22" t="s">
        <v>90</v>
      </c>
      <c r="C40" s="26" t="s">
        <v>91</v>
      </c>
      <c r="D40" s="17" t="s">
        <v>20</v>
      </c>
      <c r="E40" s="62">
        <v>67784</v>
      </c>
      <c r="F40" s="68">
        <v>788.83630000000005</v>
      </c>
      <c r="G40" s="20">
        <v>1.4048351000000001E-2</v>
      </c>
    </row>
    <row r="41" spans="1:7" ht="25.5" x14ac:dyDescent="0.2">
      <c r="A41" s="21">
        <v>35</v>
      </c>
      <c r="B41" s="22" t="s">
        <v>92</v>
      </c>
      <c r="C41" s="26" t="s">
        <v>93</v>
      </c>
      <c r="D41" s="17" t="s">
        <v>94</v>
      </c>
      <c r="E41" s="62">
        <v>251791</v>
      </c>
      <c r="F41" s="68">
        <v>774.76090699999997</v>
      </c>
      <c r="G41" s="20">
        <v>1.3797683E-2</v>
      </c>
    </row>
    <row r="42" spans="1:7" ht="38.25" x14ac:dyDescent="0.2">
      <c r="A42" s="21">
        <v>36</v>
      </c>
      <c r="B42" s="22" t="s">
        <v>95</v>
      </c>
      <c r="C42" s="26" t="s">
        <v>96</v>
      </c>
      <c r="D42" s="17" t="s">
        <v>97</v>
      </c>
      <c r="E42" s="62">
        <v>964843</v>
      </c>
      <c r="F42" s="68">
        <v>762.70839149999995</v>
      </c>
      <c r="G42" s="20">
        <v>1.3583041000000001E-2</v>
      </c>
    </row>
    <row r="43" spans="1:7" ht="25.5" x14ac:dyDescent="0.2">
      <c r="A43" s="21">
        <v>37</v>
      </c>
      <c r="B43" s="22" t="s">
        <v>98</v>
      </c>
      <c r="C43" s="26" t="s">
        <v>99</v>
      </c>
      <c r="D43" s="17" t="s">
        <v>23</v>
      </c>
      <c r="E43" s="62">
        <v>579516</v>
      </c>
      <c r="F43" s="68">
        <v>741.49072200000001</v>
      </c>
      <c r="G43" s="20">
        <v>1.3205176000000001E-2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20</v>
      </c>
      <c r="E44" s="62">
        <v>125000</v>
      </c>
      <c r="F44" s="68">
        <v>708.4375</v>
      </c>
      <c r="G44" s="20">
        <v>1.2616532999999999E-2</v>
      </c>
    </row>
    <row r="45" spans="1:7" ht="12.75" x14ac:dyDescent="0.2">
      <c r="A45" s="21">
        <v>39</v>
      </c>
      <c r="B45" s="22" t="s">
        <v>102</v>
      </c>
      <c r="C45" s="26" t="s">
        <v>103</v>
      </c>
      <c r="D45" s="17" t="s">
        <v>104</v>
      </c>
      <c r="E45" s="62">
        <v>165252</v>
      </c>
      <c r="F45" s="68">
        <v>565.16183999999998</v>
      </c>
      <c r="G45" s="20">
        <v>1.0064943E-2</v>
      </c>
    </row>
    <row r="46" spans="1:7" ht="12.75" x14ac:dyDescent="0.2">
      <c r="A46" s="21">
        <v>40</v>
      </c>
      <c r="B46" s="22" t="s">
        <v>105</v>
      </c>
      <c r="C46" s="26" t="s">
        <v>106</v>
      </c>
      <c r="D46" s="17" t="s">
        <v>71</v>
      </c>
      <c r="E46" s="62">
        <v>490000</v>
      </c>
      <c r="F46" s="68">
        <v>496.37</v>
      </c>
      <c r="G46" s="20">
        <v>8.8398320000000006E-3</v>
      </c>
    </row>
    <row r="47" spans="1:7" ht="25.5" x14ac:dyDescent="0.2">
      <c r="A47" s="21">
        <v>41</v>
      </c>
      <c r="B47" s="22" t="s">
        <v>107</v>
      </c>
      <c r="C47" s="26" t="s">
        <v>108</v>
      </c>
      <c r="D47" s="17" t="s">
        <v>109</v>
      </c>
      <c r="E47" s="62">
        <v>41951</v>
      </c>
      <c r="F47" s="68">
        <v>273.85612800000001</v>
      </c>
      <c r="G47" s="20">
        <v>4.8770920000000004E-3</v>
      </c>
    </row>
    <row r="48" spans="1:7" ht="25.5" x14ac:dyDescent="0.2">
      <c r="A48" s="21">
        <v>42</v>
      </c>
      <c r="B48" s="22" t="s">
        <v>110</v>
      </c>
      <c r="C48" s="26" t="s">
        <v>111</v>
      </c>
      <c r="D48" s="17" t="s">
        <v>20</v>
      </c>
      <c r="E48" s="62">
        <v>75924</v>
      </c>
      <c r="F48" s="68">
        <v>259.73600399999998</v>
      </c>
      <c r="G48" s="20">
        <v>4.6256270000000002E-3</v>
      </c>
    </row>
    <row r="49" spans="1:7" ht="12.75" x14ac:dyDescent="0.2">
      <c r="A49" s="16"/>
      <c r="B49" s="17"/>
      <c r="C49" s="23" t="s">
        <v>112</v>
      </c>
      <c r="D49" s="27"/>
      <c r="E49" s="64"/>
      <c r="F49" s="70">
        <v>55231.338472500014</v>
      </c>
      <c r="G49" s="28">
        <v>0.98361250500000008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113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114</v>
      </c>
      <c r="D54" s="24"/>
      <c r="E54" s="63"/>
      <c r="F54" s="69"/>
      <c r="G54" s="25"/>
    </row>
    <row r="55" spans="1:7" ht="25.5" x14ac:dyDescent="0.2">
      <c r="A55" s="21">
        <v>1</v>
      </c>
      <c r="B55" s="22" t="s">
        <v>115</v>
      </c>
      <c r="C55" s="87" t="s">
        <v>1068</v>
      </c>
      <c r="D55" s="30" t="s">
        <v>94</v>
      </c>
      <c r="E55" s="62">
        <v>559425</v>
      </c>
      <c r="F55" s="68">
        <v>1.1189000000000001E-5</v>
      </c>
      <c r="G55" s="85" t="s">
        <v>1067</v>
      </c>
    </row>
    <row r="56" spans="1:7" ht="12.75" x14ac:dyDescent="0.2">
      <c r="A56" s="33"/>
      <c r="B56" s="34"/>
      <c r="C56" s="23" t="s">
        <v>112</v>
      </c>
      <c r="D56" s="35"/>
      <c r="E56" s="65"/>
      <c r="F56" s="71">
        <v>1.1189000000000001E-5</v>
      </c>
      <c r="G56" s="86" t="s">
        <v>1067</v>
      </c>
    </row>
    <row r="57" spans="1:7" ht="12.75" x14ac:dyDescent="0.2">
      <c r="A57" s="33"/>
      <c r="B57" s="34"/>
      <c r="C57" s="29"/>
      <c r="D57" s="37"/>
      <c r="E57" s="66"/>
      <c r="F57" s="72"/>
      <c r="G57" s="38"/>
    </row>
    <row r="58" spans="1:7" ht="12.75" x14ac:dyDescent="0.2">
      <c r="A58" s="16"/>
      <c r="B58" s="17"/>
      <c r="C58" s="23" t="s">
        <v>116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112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117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118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112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25.5" x14ac:dyDescent="0.2">
      <c r="A67" s="21"/>
      <c r="B67" s="22"/>
      <c r="C67" s="39" t="s">
        <v>119</v>
      </c>
      <c r="D67" s="40"/>
      <c r="E67" s="64"/>
      <c r="F67" s="70">
        <v>55231.338483689011</v>
      </c>
      <c r="G67" s="28">
        <v>0.98361250500000008</v>
      </c>
    </row>
    <row r="68" spans="1:7" ht="12.75" x14ac:dyDescent="0.2">
      <c r="A68" s="16"/>
      <c r="B68" s="17"/>
      <c r="C68" s="26"/>
      <c r="D68" s="19"/>
      <c r="E68" s="62"/>
      <c r="F68" s="68"/>
      <c r="G68" s="20"/>
    </row>
    <row r="69" spans="1:7" ht="12.75" x14ac:dyDescent="0.2">
      <c r="A69" s="16"/>
      <c r="B69" s="17"/>
      <c r="C69" s="18" t="s">
        <v>120</v>
      </c>
      <c r="D69" s="19"/>
      <c r="E69" s="62"/>
      <c r="F69" s="68"/>
      <c r="G69" s="20"/>
    </row>
    <row r="70" spans="1:7" ht="25.5" x14ac:dyDescent="0.2">
      <c r="A70" s="16"/>
      <c r="B70" s="17"/>
      <c r="C70" s="23" t="s">
        <v>11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16"/>
      <c r="B73" s="41"/>
      <c r="C73" s="23" t="s">
        <v>121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74"/>
      <c r="G75" s="43"/>
    </row>
    <row r="76" spans="1:7" ht="12.75" x14ac:dyDescent="0.2">
      <c r="A76" s="16"/>
      <c r="B76" s="17"/>
      <c r="C76" s="23" t="s">
        <v>122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25.5" x14ac:dyDescent="0.2">
      <c r="A79" s="16"/>
      <c r="B79" s="41"/>
      <c r="C79" s="23" t="s">
        <v>123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21"/>
      <c r="B82" s="22"/>
      <c r="C82" s="44" t="s">
        <v>124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125</v>
      </c>
      <c r="D84" s="19"/>
      <c r="E84" s="62"/>
      <c r="F84" s="68"/>
      <c r="G84" s="20"/>
    </row>
    <row r="85" spans="1:7" ht="12.75" x14ac:dyDescent="0.2">
      <c r="A85" s="21"/>
      <c r="B85" s="22"/>
      <c r="C85" s="23" t="s">
        <v>126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127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128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1152</v>
      </c>
      <c r="D94" s="24"/>
      <c r="E94" s="63"/>
      <c r="F94" s="69"/>
      <c r="G94" s="25"/>
    </row>
    <row r="95" spans="1:7" ht="12.75" x14ac:dyDescent="0.2">
      <c r="A95" s="21">
        <v>1</v>
      </c>
      <c r="B95" s="22"/>
      <c r="C95" s="26" t="s">
        <v>1153</v>
      </c>
      <c r="D95" s="30"/>
      <c r="E95" s="62"/>
      <c r="F95" s="68">
        <v>1267.7856915</v>
      </c>
      <c r="G95" s="20">
        <v>2.2577940000000001E-2</v>
      </c>
    </row>
    <row r="96" spans="1:7" ht="12.75" x14ac:dyDescent="0.2">
      <c r="A96" s="21"/>
      <c r="B96" s="22"/>
      <c r="C96" s="23" t="s">
        <v>112</v>
      </c>
      <c r="D96" s="40"/>
      <c r="E96" s="64"/>
      <c r="F96" s="70">
        <v>1267.7856915</v>
      </c>
      <c r="G96" s="28">
        <v>2.2577940000000001E-2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39" t="s">
        <v>129</v>
      </c>
      <c r="D98" s="40"/>
      <c r="E98" s="64"/>
      <c r="F98" s="70">
        <v>1267.7856915</v>
      </c>
      <c r="G98" s="28">
        <v>2.2577940000000001E-2</v>
      </c>
    </row>
    <row r="99" spans="1:7" ht="12.75" x14ac:dyDescent="0.2">
      <c r="A99" s="21"/>
      <c r="B99" s="22"/>
      <c r="C99" s="45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130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131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112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132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133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23" t="s">
        <v>134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74"/>
      <c r="G110" s="43"/>
    </row>
    <row r="111" spans="1:7" ht="25.5" x14ac:dyDescent="0.2">
      <c r="A111" s="21"/>
      <c r="B111" s="22"/>
      <c r="C111" s="45" t="s">
        <v>135</v>
      </c>
      <c r="D111" s="22"/>
      <c r="E111" s="62"/>
      <c r="F111" s="152">
        <v>-347.60287667</v>
      </c>
      <c r="G111" s="153">
        <v>-6.1904450000000001E-3</v>
      </c>
    </row>
    <row r="112" spans="1:7" ht="12.75" x14ac:dyDescent="0.2">
      <c r="A112" s="21"/>
      <c r="B112" s="22"/>
      <c r="C112" s="46" t="s">
        <v>136</v>
      </c>
      <c r="D112" s="27"/>
      <c r="E112" s="64"/>
      <c r="F112" s="70">
        <v>56151.521298519008</v>
      </c>
      <c r="G112" s="28">
        <v>1</v>
      </c>
    </row>
    <row r="114" spans="2:6" ht="12.75" x14ac:dyDescent="0.2">
      <c r="B114" s="392"/>
      <c r="C114" s="392"/>
      <c r="D114" s="392"/>
      <c r="E114" s="392"/>
      <c r="F114" s="392"/>
    </row>
    <row r="115" spans="2:6" ht="12.75" x14ac:dyDescent="0.2">
      <c r="B115" s="392" t="s">
        <v>137</v>
      </c>
      <c r="C115" s="392"/>
      <c r="D115" s="392"/>
      <c r="E115" s="392"/>
      <c r="F115" s="392"/>
    </row>
    <row r="117" spans="2:6" ht="12.75" x14ac:dyDescent="0.2">
      <c r="B117" s="52" t="s">
        <v>138</v>
      </c>
      <c r="C117" s="53"/>
      <c r="D117" s="54"/>
    </row>
    <row r="118" spans="2:6" ht="12.75" x14ac:dyDescent="0.2">
      <c r="B118" s="55" t="s">
        <v>1069</v>
      </c>
      <c r="C118" s="56"/>
      <c r="D118" s="81" t="s">
        <v>1070</v>
      </c>
    </row>
    <row r="119" spans="2:6" ht="12.75" x14ac:dyDescent="0.2">
      <c r="B119" s="55" t="s">
        <v>141</v>
      </c>
      <c r="C119" s="56"/>
      <c r="D119" s="81" t="s">
        <v>140</v>
      </c>
    </row>
    <row r="120" spans="2:6" ht="12.75" x14ac:dyDescent="0.2">
      <c r="B120" s="57" t="s">
        <v>142</v>
      </c>
      <c r="C120" s="56"/>
      <c r="D120" s="58"/>
    </row>
    <row r="121" spans="2:6" ht="25.5" customHeight="1" x14ac:dyDescent="0.2">
      <c r="B121" s="58"/>
      <c r="C121" s="48" t="s">
        <v>143</v>
      </c>
      <c r="D121" s="49" t="s">
        <v>144</v>
      </c>
    </row>
    <row r="122" spans="2:6" ht="12.75" customHeight="1" x14ac:dyDescent="0.2">
      <c r="B122" s="75" t="s">
        <v>145</v>
      </c>
      <c r="C122" s="76" t="s">
        <v>146</v>
      </c>
      <c r="D122" s="76" t="s">
        <v>147</v>
      </c>
    </row>
    <row r="123" spans="2:6" ht="12.75" x14ac:dyDescent="0.2">
      <c r="B123" s="58" t="s">
        <v>148</v>
      </c>
      <c r="C123" s="59">
        <v>30.651299999999999</v>
      </c>
      <c r="D123" s="59">
        <v>30.6525</v>
      </c>
    </row>
    <row r="124" spans="2:6" ht="12.75" x14ac:dyDescent="0.2">
      <c r="B124" s="58" t="s">
        <v>149</v>
      </c>
      <c r="C124" s="59">
        <v>27.787600000000001</v>
      </c>
      <c r="D124" s="59">
        <v>27.788599999999999</v>
      </c>
    </row>
    <row r="125" spans="2:6" ht="12.75" x14ac:dyDescent="0.2">
      <c r="B125" s="58" t="s">
        <v>150</v>
      </c>
      <c r="C125" s="59">
        <v>29.6568</v>
      </c>
      <c r="D125" s="59">
        <v>29.647400000000001</v>
      </c>
    </row>
    <row r="126" spans="2:6" ht="12.75" x14ac:dyDescent="0.2">
      <c r="B126" s="58" t="s">
        <v>151</v>
      </c>
      <c r="C126" s="59">
        <v>26.847799999999999</v>
      </c>
      <c r="D126" s="59">
        <v>26.839200000000002</v>
      </c>
    </row>
    <row r="128" spans="2:6" ht="12.75" x14ac:dyDescent="0.2">
      <c r="B128" s="77" t="s">
        <v>152</v>
      </c>
      <c r="C128" s="60"/>
      <c r="D128" s="78" t="s">
        <v>140</v>
      </c>
    </row>
    <row r="129" spans="2:4" ht="24.75" customHeight="1" x14ac:dyDescent="0.2">
      <c r="B129" s="79"/>
      <c r="C129" s="79"/>
    </row>
    <row r="130" spans="2:4" ht="15" x14ac:dyDescent="0.25">
      <c r="B130" s="82"/>
      <c r="C130" s="80"/>
      <c r="D130"/>
    </row>
    <row r="132" spans="2:4" ht="12.75" x14ac:dyDescent="0.2">
      <c r="B132" s="57" t="s">
        <v>153</v>
      </c>
      <c r="C132" s="56"/>
      <c r="D132" s="83" t="s">
        <v>140</v>
      </c>
    </row>
    <row r="133" spans="2:4" ht="12.75" x14ac:dyDescent="0.2">
      <c r="B133" s="57" t="s">
        <v>154</v>
      </c>
      <c r="C133" s="56"/>
      <c r="D133" s="83" t="s">
        <v>140</v>
      </c>
    </row>
    <row r="134" spans="2:4" ht="12.75" x14ac:dyDescent="0.2">
      <c r="B134" s="57" t="s">
        <v>155</v>
      </c>
      <c r="C134" s="56"/>
      <c r="D134" s="61">
        <v>0.28735892336096053</v>
      </c>
    </row>
    <row r="135" spans="2:4" ht="12.75" x14ac:dyDescent="0.2">
      <c r="B135" s="57" t="s">
        <v>156</v>
      </c>
      <c r="C135" s="56"/>
      <c r="D135" s="61" t="s">
        <v>140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294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57</v>
      </c>
      <c r="C7" s="26" t="s">
        <v>58</v>
      </c>
      <c r="D7" s="17" t="s">
        <v>59</v>
      </c>
      <c r="E7" s="62">
        <v>70821</v>
      </c>
      <c r="F7" s="68">
        <v>439.656768</v>
      </c>
      <c r="G7" s="20">
        <v>4.2688983E-2</v>
      </c>
    </row>
    <row r="8" spans="1:7" ht="25.5" x14ac:dyDescent="0.2">
      <c r="A8" s="21">
        <v>2</v>
      </c>
      <c r="B8" s="22" t="s">
        <v>158</v>
      </c>
      <c r="C8" s="26" t="s">
        <v>159</v>
      </c>
      <c r="D8" s="17" t="s">
        <v>23</v>
      </c>
      <c r="E8" s="62">
        <v>208045</v>
      </c>
      <c r="F8" s="68">
        <v>426.80431750000002</v>
      </c>
      <c r="G8" s="20">
        <v>4.1441059000000002E-2</v>
      </c>
    </row>
    <row r="9" spans="1:7" ht="25.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78053</v>
      </c>
      <c r="F9" s="68">
        <v>424.53026699999998</v>
      </c>
      <c r="G9" s="20">
        <v>4.1220258000000003E-2</v>
      </c>
    </row>
    <row r="10" spans="1:7" ht="25.5" x14ac:dyDescent="0.2">
      <c r="A10" s="21">
        <v>4</v>
      </c>
      <c r="B10" s="22" t="s">
        <v>27</v>
      </c>
      <c r="C10" s="26" t="s">
        <v>28</v>
      </c>
      <c r="D10" s="17" t="s">
        <v>23</v>
      </c>
      <c r="E10" s="62">
        <v>281338</v>
      </c>
      <c r="F10" s="68">
        <v>399.21862199999998</v>
      </c>
      <c r="G10" s="20">
        <v>3.8762593999999997E-2</v>
      </c>
    </row>
    <row r="11" spans="1:7" ht="25.5" x14ac:dyDescent="0.2">
      <c r="A11" s="21">
        <v>5</v>
      </c>
      <c r="B11" s="22" t="s">
        <v>110</v>
      </c>
      <c r="C11" s="26" t="s">
        <v>111</v>
      </c>
      <c r="D11" s="17" t="s">
        <v>20</v>
      </c>
      <c r="E11" s="62">
        <v>115087</v>
      </c>
      <c r="F11" s="68">
        <v>393.712627</v>
      </c>
      <c r="G11" s="20">
        <v>3.8227983E-2</v>
      </c>
    </row>
    <row r="12" spans="1:7" ht="25.5" x14ac:dyDescent="0.2">
      <c r="A12" s="21">
        <v>6</v>
      </c>
      <c r="B12" s="22" t="s">
        <v>34</v>
      </c>
      <c r="C12" s="26" t="s">
        <v>35</v>
      </c>
      <c r="D12" s="17" t="s">
        <v>36</v>
      </c>
      <c r="E12" s="62">
        <v>97525</v>
      </c>
      <c r="F12" s="68">
        <v>389.3685625</v>
      </c>
      <c r="G12" s="20">
        <v>3.7806191000000003E-2</v>
      </c>
    </row>
    <row r="13" spans="1:7" ht="25.5" x14ac:dyDescent="0.2">
      <c r="A13" s="21">
        <v>7</v>
      </c>
      <c r="B13" s="22" t="s">
        <v>160</v>
      </c>
      <c r="C13" s="26" t="s">
        <v>161</v>
      </c>
      <c r="D13" s="17" t="s">
        <v>162</v>
      </c>
      <c r="E13" s="62">
        <v>60503</v>
      </c>
      <c r="F13" s="68">
        <v>359.75083799999999</v>
      </c>
      <c r="G13" s="20">
        <v>3.4930424000000002E-2</v>
      </c>
    </row>
    <row r="14" spans="1:7" ht="25.5" x14ac:dyDescent="0.2">
      <c r="A14" s="21">
        <v>8</v>
      </c>
      <c r="B14" s="22" t="s">
        <v>163</v>
      </c>
      <c r="C14" s="26" t="s">
        <v>164</v>
      </c>
      <c r="D14" s="17" t="s">
        <v>165</v>
      </c>
      <c r="E14" s="62">
        <v>170000</v>
      </c>
      <c r="F14" s="68">
        <v>332.18</v>
      </c>
      <c r="G14" s="20">
        <v>3.2253402E-2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26</v>
      </c>
      <c r="E15" s="62">
        <v>252115</v>
      </c>
      <c r="F15" s="68">
        <v>298.75627500000002</v>
      </c>
      <c r="G15" s="20">
        <v>2.9008085999999999E-2</v>
      </c>
    </row>
    <row r="16" spans="1:7" ht="25.5" x14ac:dyDescent="0.2">
      <c r="A16" s="21">
        <v>10</v>
      </c>
      <c r="B16" s="22" t="s">
        <v>168</v>
      </c>
      <c r="C16" s="26" t="s">
        <v>169</v>
      </c>
      <c r="D16" s="17" t="s">
        <v>20</v>
      </c>
      <c r="E16" s="62">
        <v>53400</v>
      </c>
      <c r="F16" s="68">
        <v>290.49599999999998</v>
      </c>
      <c r="G16" s="20">
        <v>2.8206044999999999E-2</v>
      </c>
    </row>
    <row r="17" spans="1:7" ht="38.25" x14ac:dyDescent="0.2">
      <c r="A17" s="21">
        <v>11</v>
      </c>
      <c r="B17" s="22" t="s">
        <v>95</v>
      </c>
      <c r="C17" s="26" t="s">
        <v>96</v>
      </c>
      <c r="D17" s="17" t="s">
        <v>97</v>
      </c>
      <c r="E17" s="62">
        <v>343952</v>
      </c>
      <c r="F17" s="68">
        <v>271.89405599999998</v>
      </c>
      <c r="G17" s="20">
        <v>2.6399868E-2</v>
      </c>
    </row>
    <row r="18" spans="1:7" ht="25.5" x14ac:dyDescent="0.2">
      <c r="A18" s="21">
        <v>12</v>
      </c>
      <c r="B18" s="22" t="s">
        <v>44</v>
      </c>
      <c r="C18" s="26" t="s">
        <v>45</v>
      </c>
      <c r="D18" s="17" t="s">
        <v>20</v>
      </c>
      <c r="E18" s="62">
        <v>130000</v>
      </c>
      <c r="F18" s="68">
        <v>267.41000000000003</v>
      </c>
      <c r="G18" s="20">
        <v>2.5964483999999999E-2</v>
      </c>
    </row>
    <row r="19" spans="1:7" ht="12.75" x14ac:dyDescent="0.2">
      <c r="A19" s="21">
        <v>13</v>
      </c>
      <c r="B19" s="22" t="s">
        <v>166</v>
      </c>
      <c r="C19" s="26" t="s">
        <v>167</v>
      </c>
      <c r="D19" s="17" t="s">
        <v>14</v>
      </c>
      <c r="E19" s="62">
        <v>169000</v>
      </c>
      <c r="F19" s="68">
        <v>257.47149999999999</v>
      </c>
      <c r="G19" s="20">
        <v>2.4999493000000001E-2</v>
      </c>
    </row>
    <row r="20" spans="1:7" ht="25.5" x14ac:dyDescent="0.2">
      <c r="A20" s="21">
        <v>14</v>
      </c>
      <c r="B20" s="22" t="s">
        <v>170</v>
      </c>
      <c r="C20" s="26" t="s">
        <v>171</v>
      </c>
      <c r="D20" s="17" t="s">
        <v>172</v>
      </c>
      <c r="E20" s="62">
        <v>16740</v>
      </c>
      <c r="F20" s="68">
        <v>251.53523999999999</v>
      </c>
      <c r="G20" s="20">
        <v>2.4423105000000001E-2</v>
      </c>
    </row>
    <row r="21" spans="1:7" ht="12.75" x14ac:dyDescent="0.2">
      <c r="A21" s="21">
        <v>15</v>
      </c>
      <c r="B21" s="22" t="s">
        <v>176</v>
      </c>
      <c r="C21" s="26" t="s">
        <v>177</v>
      </c>
      <c r="D21" s="17" t="s">
        <v>178</v>
      </c>
      <c r="E21" s="62">
        <v>83121</v>
      </c>
      <c r="F21" s="68">
        <v>230.53609349999999</v>
      </c>
      <c r="G21" s="20">
        <v>2.2384168999999999E-2</v>
      </c>
    </row>
    <row r="22" spans="1:7" ht="25.5" x14ac:dyDescent="0.2">
      <c r="A22" s="21">
        <v>16</v>
      </c>
      <c r="B22" s="22" t="s">
        <v>51</v>
      </c>
      <c r="C22" s="26" t="s">
        <v>52</v>
      </c>
      <c r="D22" s="17" t="s">
        <v>26</v>
      </c>
      <c r="E22" s="62">
        <v>260808</v>
      </c>
      <c r="F22" s="68">
        <v>223.25164799999999</v>
      </c>
      <c r="G22" s="20">
        <v>2.1676877000000001E-2</v>
      </c>
    </row>
    <row r="23" spans="1:7" ht="12.75" x14ac:dyDescent="0.2">
      <c r="A23" s="21">
        <v>17</v>
      </c>
      <c r="B23" s="22" t="s">
        <v>179</v>
      </c>
      <c r="C23" s="26" t="s">
        <v>180</v>
      </c>
      <c r="D23" s="17" t="s">
        <v>14</v>
      </c>
      <c r="E23" s="62">
        <v>250620</v>
      </c>
      <c r="F23" s="68">
        <v>219.66843</v>
      </c>
      <c r="G23" s="20">
        <v>2.1328961E-2</v>
      </c>
    </row>
    <row r="24" spans="1:7" ht="12.75" x14ac:dyDescent="0.2">
      <c r="A24" s="21">
        <v>18</v>
      </c>
      <c r="B24" s="22" t="s">
        <v>76</v>
      </c>
      <c r="C24" s="26" t="s">
        <v>77</v>
      </c>
      <c r="D24" s="17" t="s">
        <v>14</v>
      </c>
      <c r="E24" s="62">
        <v>30155</v>
      </c>
      <c r="F24" s="68">
        <v>218.74437</v>
      </c>
      <c r="G24" s="20">
        <v>2.1239238000000001E-2</v>
      </c>
    </row>
    <row r="25" spans="1:7" ht="12.75" x14ac:dyDescent="0.2">
      <c r="A25" s="21">
        <v>19</v>
      </c>
      <c r="B25" s="22" t="s">
        <v>80</v>
      </c>
      <c r="C25" s="26" t="s">
        <v>81</v>
      </c>
      <c r="D25" s="17" t="s">
        <v>71</v>
      </c>
      <c r="E25" s="62">
        <v>196031</v>
      </c>
      <c r="F25" s="68">
        <v>207.40079800000001</v>
      </c>
      <c r="G25" s="20">
        <v>2.0137821E-2</v>
      </c>
    </row>
    <row r="26" spans="1:7" ht="12.75" x14ac:dyDescent="0.2">
      <c r="A26" s="21">
        <v>20</v>
      </c>
      <c r="B26" s="22" t="s">
        <v>185</v>
      </c>
      <c r="C26" s="26" t="s">
        <v>186</v>
      </c>
      <c r="D26" s="17" t="s">
        <v>178</v>
      </c>
      <c r="E26" s="62">
        <v>17000</v>
      </c>
      <c r="F26" s="68">
        <v>203.66</v>
      </c>
      <c r="G26" s="20">
        <v>1.9774604000000001E-2</v>
      </c>
    </row>
    <row r="27" spans="1:7" ht="25.5" x14ac:dyDescent="0.2">
      <c r="A27" s="21">
        <v>21</v>
      </c>
      <c r="B27" s="22" t="s">
        <v>183</v>
      </c>
      <c r="C27" s="26" t="s">
        <v>184</v>
      </c>
      <c r="D27" s="17" t="s">
        <v>20</v>
      </c>
      <c r="E27" s="62">
        <v>63752</v>
      </c>
      <c r="F27" s="68">
        <v>203.305128</v>
      </c>
      <c r="G27" s="20">
        <v>1.9740147E-2</v>
      </c>
    </row>
    <row r="28" spans="1:7" ht="25.5" x14ac:dyDescent="0.2">
      <c r="A28" s="21">
        <v>22</v>
      </c>
      <c r="B28" s="22" t="s">
        <v>189</v>
      </c>
      <c r="C28" s="26" t="s">
        <v>190</v>
      </c>
      <c r="D28" s="17" t="s">
        <v>23</v>
      </c>
      <c r="E28" s="62">
        <v>19182</v>
      </c>
      <c r="F28" s="68">
        <v>199.166706</v>
      </c>
      <c r="G28" s="20">
        <v>1.9338322000000002E-2</v>
      </c>
    </row>
    <row r="29" spans="1:7" ht="12.75" x14ac:dyDescent="0.2">
      <c r="A29" s="21">
        <v>23</v>
      </c>
      <c r="B29" s="22" t="s">
        <v>173</v>
      </c>
      <c r="C29" s="26" t="s">
        <v>174</v>
      </c>
      <c r="D29" s="17" t="s">
        <v>175</v>
      </c>
      <c r="E29" s="62">
        <v>80000</v>
      </c>
      <c r="F29" s="68">
        <v>195.8</v>
      </c>
      <c r="G29" s="20">
        <v>1.9011428E-2</v>
      </c>
    </row>
    <row r="30" spans="1:7" ht="25.5" x14ac:dyDescent="0.2">
      <c r="A30" s="21">
        <v>24</v>
      </c>
      <c r="B30" s="22" t="s">
        <v>191</v>
      </c>
      <c r="C30" s="26" t="s">
        <v>192</v>
      </c>
      <c r="D30" s="17" t="s">
        <v>165</v>
      </c>
      <c r="E30" s="62">
        <v>36593</v>
      </c>
      <c r="F30" s="68">
        <v>192.82681349999999</v>
      </c>
      <c r="G30" s="20">
        <v>1.8722743E-2</v>
      </c>
    </row>
    <row r="31" spans="1:7" ht="12.75" x14ac:dyDescent="0.2">
      <c r="A31" s="21">
        <v>25</v>
      </c>
      <c r="B31" s="22" t="s">
        <v>69</v>
      </c>
      <c r="C31" s="26" t="s">
        <v>70</v>
      </c>
      <c r="D31" s="17" t="s">
        <v>71</v>
      </c>
      <c r="E31" s="62">
        <v>146809</v>
      </c>
      <c r="F31" s="68">
        <v>187.25487949999999</v>
      </c>
      <c r="G31" s="20">
        <v>1.8181729000000001E-2</v>
      </c>
    </row>
    <row r="32" spans="1:7" ht="12.75" x14ac:dyDescent="0.2">
      <c r="A32" s="21">
        <v>26</v>
      </c>
      <c r="B32" s="22" t="s">
        <v>193</v>
      </c>
      <c r="C32" s="26" t="s">
        <v>194</v>
      </c>
      <c r="D32" s="17" t="s">
        <v>195</v>
      </c>
      <c r="E32" s="62">
        <v>108935</v>
      </c>
      <c r="F32" s="68">
        <v>182.248255</v>
      </c>
      <c r="G32" s="20">
        <v>1.7695605E-2</v>
      </c>
    </row>
    <row r="33" spans="1:7" ht="25.5" x14ac:dyDescent="0.2">
      <c r="A33" s="21">
        <v>27</v>
      </c>
      <c r="B33" s="22" t="s">
        <v>196</v>
      </c>
      <c r="C33" s="26" t="s">
        <v>197</v>
      </c>
      <c r="D33" s="17" t="s">
        <v>39</v>
      </c>
      <c r="E33" s="62">
        <v>37400</v>
      </c>
      <c r="F33" s="68">
        <v>170.86189999999999</v>
      </c>
      <c r="G33" s="20">
        <v>1.6590034E-2</v>
      </c>
    </row>
    <row r="34" spans="1:7" ht="25.5" x14ac:dyDescent="0.2">
      <c r="A34" s="21">
        <v>28</v>
      </c>
      <c r="B34" s="22" t="s">
        <v>181</v>
      </c>
      <c r="C34" s="26" t="s">
        <v>182</v>
      </c>
      <c r="D34" s="17" t="s">
        <v>59</v>
      </c>
      <c r="E34" s="62">
        <v>100000</v>
      </c>
      <c r="F34" s="68">
        <v>167.35</v>
      </c>
      <c r="G34" s="20">
        <v>1.6249042000000002E-2</v>
      </c>
    </row>
    <row r="35" spans="1:7" ht="12.75" x14ac:dyDescent="0.2">
      <c r="A35" s="21">
        <v>29</v>
      </c>
      <c r="B35" s="22" t="s">
        <v>198</v>
      </c>
      <c r="C35" s="26" t="s">
        <v>199</v>
      </c>
      <c r="D35" s="17" t="s">
        <v>36</v>
      </c>
      <c r="E35" s="62">
        <v>216688</v>
      </c>
      <c r="F35" s="68">
        <v>165.98300800000001</v>
      </c>
      <c r="G35" s="20">
        <v>1.6116312000000001E-2</v>
      </c>
    </row>
    <row r="36" spans="1:7" ht="12.75" x14ac:dyDescent="0.2">
      <c r="A36" s="21">
        <v>30</v>
      </c>
      <c r="B36" s="22" t="s">
        <v>187</v>
      </c>
      <c r="C36" s="26" t="s">
        <v>188</v>
      </c>
      <c r="D36" s="17" t="s">
        <v>17</v>
      </c>
      <c r="E36" s="62">
        <v>83715</v>
      </c>
      <c r="F36" s="68">
        <v>152.15201250000001</v>
      </c>
      <c r="G36" s="20">
        <v>1.4773376E-2</v>
      </c>
    </row>
    <row r="37" spans="1:7" ht="25.5" x14ac:dyDescent="0.2">
      <c r="A37" s="21">
        <v>31</v>
      </c>
      <c r="B37" s="22" t="s">
        <v>205</v>
      </c>
      <c r="C37" s="26" t="s">
        <v>206</v>
      </c>
      <c r="D37" s="17" t="s">
        <v>172</v>
      </c>
      <c r="E37" s="62">
        <v>53407</v>
      </c>
      <c r="F37" s="68">
        <v>148.17772149999999</v>
      </c>
      <c r="G37" s="20">
        <v>1.4387486999999999E-2</v>
      </c>
    </row>
    <row r="38" spans="1:7" ht="25.5" x14ac:dyDescent="0.2">
      <c r="A38" s="21">
        <v>32</v>
      </c>
      <c r="B38" s="22" t="s">
        <v>29</v>
      </c>
      <c r="C38" s="26" t="s">
        <v>30</v>
      </c>
      <c r="D38" s="17" t="s">
        <v>20</v>
      </c>
      <c r="E38" s="62">
        <v>25285</v>
      </c>
      <c r="F38" s="68">
        <v>144.250925</v>
      </c>
      <c r="G38" s="20">
        <v>1.4006210999999999E-2</v>
      </c>
    </row>
    <row r="39" spans="1:7" ht="25.5" x14ac:dyDescent="0.2">
      <c r="A39" s="21">
        <v>33</v>
      </c>
      <c r="B39" s="22" t="s">
        <v>214</v>
      </c>
      <c r="C39" s="26" t="s">
        <v>215</v>
      </c>
      <c r="D39" s="17" t="s">
        <v>172</v>
      </c>
      <c r="E39" s="62">
        <v>136981</v>
      </c>
      <c r="F39" s="68">
        <v>142.9396735</v>
      </c>
      <c r="G39" s="20">
        <v>1.3878893E-2</v>
      </c>
    </row>
    <row r="40" spans="1:7" ht="25.5" x14ac:dyDescent="0.2">
      <c r="A40" s="21">
        <v>34</v>
      </c>
      <c r="B40" s="22" t="s">
        <v>207</v>
      </c>
      <c r="C40" s="26" t="s">
        <v>1182</v>
      </c>
      <c r="D40" s="17" t="s">
        <v>59</v>
      </c>
      <c r="E40" s="62">
        <v>8402</v>
      </c>
      <c r="F40" s="68">
        <v>142.859206</v>
      </c>
      <c r="G40" s="20">
        <v>1.3871079999999999E-2</v>
      </c>
    </row>
    <row r="41" spans="1:7" ht="12.75" x14ac:dyDescent="0.2">
      <c r="A41" s="21">
        <v>35</v>
      </c>
      <c r="B41" s="22" t="s">
        <v>202</v>
      </c>
      <c r="C41" s="26" t="s">
        <v>203</v>
      </c>
      <c r="D41" s="17" t="s">
        <v>204</v>
      </c>
      <c r="E41" s="62">
        <v>21360</v>
      </c>
      <c r="F41" s="68">
        <v>137.17392000000001</v>
      </c>
      <c r="G41" s="20">
        <v>1.3319061E-2</v>
      </c>
    </row>
    <row r="42" spans="1:7" ht="12.75" x14ac:dyDescent="0.2">
      <c r="A42" s="21">
        <v>36</v>
      </c>
      <c r="B42" s="22" t="s">
        <v>212</v>
      </c>
      <c r="C42" s="26" t="s">
        <v>213</v>
      </c>
      <c r="D42" s="17" t="s">
        <v>162</v>
      </c>
      <c r="E42" s="62">
        <v>57504</v>
      </c>
      <c r="F42" s="68">
        <v>134.84688</v>
      </c>
      <c r="G42" s="20">
        <v>1.3093113999999999E-2</v>
      </c>
    </row>
    <row r="43" spans="1:7" ht="25.5" x14ac:dyDescent="0.2">
      <c r="A43" s="21">
        <v>37</v>
      </c>
      <c r="B43" s="22" t="s">
        <v>208</v>
      </c>
      <c r="C43" s="26" t="s">
        <v>209</v>
      </c>
      <c r="D43" s="17" t="s">
        <v>20</v>
      </c>
      <c r="E43" s="62">
        <v>18192</v>
      </c>
      <c r="F43" s="68">
        <v>134.23876799999999</v>
      </c>
      <c r="G43" s="20">
        <v>1.3034069000000001E-2</v>
      </c>
    </row>
    <row r="44" spans="1:7" ht="25.5" x14ac:dyDescent="0.2">
      <c r="A44" s="21">
        <v>38</v>
      </c>
      <c r="B44" s="22" t="s">
        <v>55</v>
      </c>
      <c r="C44" s="26" t="s">
        <v>56</v>
      </c>
      <c r="D44" s="17" t="s">
        <v>20</v>
      </c>
      <c r="E44" s="62">
        <v>20626</v>
      </c>
      <c r="F44" s="68">
        <v>133.96587</v>
      </c>
      <c r="G44" s="20">
        <v>1.3007571000000001E-2</v>
      </c>
    </row>
    <row r="45" spans="1:7" ht="12.75" x14ac:dyDescent="0.2">
      <c r="A45" s="21">
        <v>39</v>
      </c>
      <c r="B45" s="22" t="s">
        <v>200</v>
      </c>
      <c r="C45" s="26" t="s">
        <v>201</v>
      </c>
      <c r="D45" s="17" t="s">
        <v>178</v>
      </c>
      <c r="E45" s="62">
        <v>35542</v>
      </c>
      <c r="F45" s="68">
        <v>121.766892</v>
      </c>
      <c r="G45" s="20">
        <v>1.1823096999999999E-2</v>
      </c>
    </row>
    <row r="46" spans="1:7" ht="25.5" x14ac:dyDescent="0.2">
      <c r="A46" s="21">
        <v>40</v>
      </c>
      <c r="B46" s="22" t="s">
        <v>210</v>
      </c>
      <c r="C46" s="26" t="s">
        <v>211</v>
      </c>
      <c r="D46" s="17" t="s">
        <v>39</v>
      </c>
      <c r="E46" s="62">
        <v>135256</v>
      </c>
      <c r="F46" s="68">
        <v>117.94323199999999</v>
      </c>
      <c r="G46" s="20">
        <v>1.1451835E-2</v>
      </c>
    </row>
    <row r="47" spans="1:7" ht="25.5" x14ac:dyDescent="0.2">
      <c r="A47" s="21">
        <v>41</v>
      </c>
      <c r="B47" s="22" t="s">
        <v>218</v>
      </c>
      <c r="C47" s="26" t="s">
        <v>219</v>
      </c>
      <c r="D47" s="17" t="s">
        <v>23</v>
      </c>
      <c r="E47" s="62">
        <v>81070</v>
      </c>
      <c r="F47" s="68">
        <v>97.243465</v>
      </c>
      <c r="G47" s="20">
        <v>9.4419670000000008E-3</v>
      </c>
    </row>
    <row r="48" spans="1:7" ht="12.75" x14ac:dyDescent="0.2">
      <c r="A48" s="21">
        <v>42</v>
      </c>
      <c r="B48" s="22" t="s">
        <v>220</v>
      </c>
      <c r="C48" s="26" t="s">
        <v>221</v>
      </c>
      <c r="D48" s="17" t="s">
        <v>204</v>
      </c>
      <c r="E48" s="62">
        <v>70586</v>
      </c>
      <c r="F48" s="68">
        <v>90.385373000000001</v>
      </c>
      <c r="G48" s="20">
        <v>8.7760719999999993E-3</v>
      </c>
    </row>
    <row r="49" spans="1:7" ht="12.75" x14ac:dyDescent="0.2">
      <c r="A49" s="21">
        <v>43</v>
      </c>
      <c r="B49" s="22" t="s">
        <v>87</v>
      </c>
      <c r="C49" s="26" t="s">
        <v>1181</v>
      </c>
      <c r="D49" s="17" t="s">
        <v>71</v>
      </c>
      <c r="E49" s="62">
        <v>41868</v>
      </c>
      <c r="F49" s="68">
        <v>87.713459999999998</v>
      </c>
      <c r="G49" s="20">
        <v>8.5166400000000007E-3</v>
      </c>
    </row>
    <row r="50" spans="1:7" ht="25.5" x14ac:dyDescent="0.2">
      <c r="A50" s="21">
        <v>44</v>
      </c>
      <c r="B50" s="22" t="s">
        <v>216</v>
      </c>
      <c r="C50" s="26" t="s">
        <v>217</v>
      </c>
      <c r="D50" s="17" t="s">
        <v>59</v>
      </c>
      <c r="E50" s="62">
        <v>23197</v>
      </c>
      <c r="F50" s="68">
        <v>84.135519000000002</v>
      </c>
      <c r="G50" s="20">
        <v>8.1692359999999999E-3</v>
      </c>
    </row>
    <row r="51" spans="1:7" ht="12.75" x14ac:dyDescent="0.2">
      <c r="A51" s="21">
        <v>45</v>
      </c>
      <c r="B51" s="22" t="s">
        <v>222</v>
      </c>
      <c r="C51" s="26" t="s">
        <v>223</v>
      </c>
      <c r="D51" s="17" t="s">
        <v>84</v>
      </c>
      <c r="E51" s="62">
        <v>97410</v>
      </c>
      <c r="F51" s="68">
        <v>82.457565000000002</v>
      </c>
      <c r="G51" s="20">
        <v>8.0063129999999993E-3</v>
      </c>
    </row>
    <row r="52" spans="1:7" ht="12.75" x14ac:dyDescent="0.2">
      <c r="A52" s="21">
        <v>46</v>
      </c>
      <c r="B52" s="22" t="s">
        <v>224</v>
      </c>
      <c r="C52" s="26" t="s">
        <v>225</v>
      </c>
      <c r="D52" s="17" t="s">
        <v>195</v>
      </c>
      <c r="E52" s="62">
        <v>29755</v>
      </c>
      <c r="F52" s="68">
        <v>80.531907500000003</v>
      </c>
      <c r="G52" s="20">
        <v>7.8193389999999998E-3</v>
      </c>
    </row>
    <row r="53" spans="1:7" ht="25.5" x14ac:dyDescent="0.2">
      <c r="A53" s="21">
        <v>47</v>
      </c>
      <c r="B53" s="22" t="s">
        <v>92</v>
      </c>
      <c r="C53" s="26" t="s">
        <v>93</v>
      </c>
      <c r="D53" s="17" t="s">
        <v>94</v>
      </c>
      <c r="E53" s="62">
        <v>23343</v>
      </c>
      <c r="F53" s="68">
        <v>71.826410999999993</v>
      </c>
      <c r="G53" s="20">
        <v>6.9740690000000003E-3</v>
      </c>
    </row>
    <row r="54" spans="1:7" ht="25.5" x14ac:dyDescent="0.2">
      <c r="A54" s="21">
        <v>48</v>
      </c>
      <c r="B54" s="22" t="s">
        <v>229</v>
      </c>
      <c r="C54" s="26" t="s">
        <v>230</v>
      </c>
      <c r="D54" s="17" t="s">
        <v>172</v>
      </c>
      <c r="E54" s="62">
        <v>30681</v>
      </c>
      <c r="F54" s="68">
        <v>55.256481000000001</v>
      </c>
      <c r="G54" s="20">
        <v>5.3651920000000004E-3</v>
      </c>
    </row>
    <row r="55" spans="1:7" ht="12.75" x14ac:dyDescent="0.2">
      <c r="A55" s="21">
        <v>49</v>
      </c>
      <c r="B55" s="22" t="s">
        <v>231</v>
      </c>
      <c r="C55" s="26" t="s">
        <v>232</v>
      </c>
      <c r="D55" s="17" t="s">
        <v>71</v>
      </c>
      <c r="E55" s="62">
        <v>28446</v>
      </c>
      <c r="F55" s="68">
        <v>49.894283999999999</v>
      </c>
      <c r="G55" s="20">
        <v>4.8445429999999998E-3</v>
      </c>
    </row>
    <row r="56" spans="1:7" ht="12.75" x14ac:dyDescent="0.2">
      <c r="A56" s="21">
        <v>50</v>
      </c>
      <c r="B56" s="22" t="s">
        <v>105</v>
      </c>
      <c r="C56" s="26" t="s">
        <v>106</v>
      </c>
      <c r="D56" s="17" t="s">
        <v>71</v>
      </c>
      <c r="E56" s="62">
        <v>35943</v>
      </c>
      <c r="F56" s="68">
        <v>36.410259000000003</v>
      </c>
      <c r="G56" s="20">
        <v>3.5352959999999998E-3</v>
      </c>
    </row>
    <row r="57" spans="1:7" ht="25.5" x14ac:dyDescent="0.2">
      <c r="A57" s="21">
        <v>51</v>
      </c>
      <c r="B57" s="22" t="s">
        <v>233</v>
      </c>
      <c r="C57" s="26" t="s">
        <v>234</v>
      </c>
      <c r="D57" s="17" t="s">
        <v>20</v>
      </c>
      <c r="E57" s="62">
        <v>25064</v>
      </c>
      <c r="F57" s="68">
        <v>18.422039999999999</v>
      </c>
      <c r="G57" s="20">
        <v>1.7887090000000001E-3</v>
      </c>
    </row>
    <row r="58" spans="1:7" ht="12.75" x14ac:dyDescent="0.2">
      <c r="A58" s="16"/>
      <c r="B58" s="17"/>
      <c r="C58" s="23" t="s">
        <v>112</v>
      </c>
      <c r="D58" s="27"/>
      <c r="E58" s="64"/>
      <c r="F58" s="70">
        <v>10035.434967499996</v>
      </c>
      <c r="G58" s="28">
        <v>0.97440217700000009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113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114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112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119</v>
      </c>
      <c r="D75" s="40"/>
      <c r="E75" s="64"/>
      <c r="F75" s="70">
        <v>10035.434967499996</v>
      </c>
      <c r="G75" s="28">
        <v>0.97440217700000009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124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1152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1153</v>
      </c>
      <c r="D103" s="30"/>
      <c r="E103" s="62"/>
      <c r="F103" s="68">
        <v>276.95272829999999</v>
      </c>
      <c r="G103" s="20">
        <v>2.6891045999999998E-2</v>
      </c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276.95272829999999</v>
      </c>
      <c r="G104" s="28">
        <v>2.6891045999999998E-2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129</v>
      </c>
      <c r="D106" s="40"/>
      <c r="E106" s="64"/>
      <c r="F106" s="70">
        <v>276.95272829999999</v>
      </c>
      <c r="G106" s="28">
        <v>2.6891045999999998E-2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130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131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132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134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135</v>
      </c>
      <c r="D119" s="22"/>
      <c r="E119" s="62"/>
      <c r="F119" s="152">
        <v>-13.3189963</v>
      </c>
      <c r="G119" s="153">
        <v>-1.293223E-3</v>
      </c>
    </row>
    <row r="120" spans="1:7" ht="12.75" x14ac:dyDescent="0.2">
      <c r="A120" s="21"/>
      <c r="B120" s="22"/>
      <c r="C120" s="46" t="s">
        <v>136</v>
      </c>
      <c r="D120" s="27"/>
      <c r="E120" s="64"/>
      <c r="F120" s="70">
        <v>10299.068699499996</v>
      </c>
      <c r="G120" s="28">
        <v>1</v>
      </c>
    </row>
    <row r="122" spans="1:7" ht="12.75" x14ac:dyDescent="0.2">
      <c r="B122" s="392"/>
      <c r="C122" s="392"/>
      <c r="D122" s="392"/>
      <c r="E122" s="392"/>
      <c r="F122" s="392"/>
    </row>
    <row r="123" spans="1:7" ht="12.75" x14ac:dyDescent="0.2">
      <c r="B123" s="392"/>
      <c r="C123" s="392"/>
      <c r="D123" s="392"/>
      <c r="E123" s="392"/>
      <c r="F123" s="392"/>
    </row>
    <row r="125" spans="1:7" ht="12.75" x14ac:dyDescent="0.2">
      <c r="B125" s="52" t="s">
        <v>138</v>
      </c>
      <c r="C125" s="53"/>
      <c r="D125" s="54"/>
    </row>
    <row r="126" spans="1:7" ht="12.75" x14ac:dyDescent="0.2">
      <c r="B126" s="55" t="s">
        <v>139</v>
      </c>
      <c r="C126" s="56"/>
      <c r="D126" s="81" t="s">
        <v>140</v>
      </c>
    </row>
    <row r="127" spans="1:7" ht="12.75" x14ac:dyDescent="0.2">
      <c r="B127" s="55" t="s">
        <v>141</v>
      </c>
      <c r="C127" s="56"/>
      <c r="D127" s="81" t="s">
        <v>140</v>
      </c>
    </row>
    <row r="128" spans="1:7" ht="12.75" x14ac:dyDescent="0.2">
      <c r="B128" s="57" t="s">
        <v>142</v>
      </c>
      <c r="C128" s="56"/>
      <c r="D128" s="58"/>
    </row>
    <row r="129" spans="2:4" ht="25.5" customHeight="1" x14ac:dyDescent="0.2">
      <c r="B129" s="58"/>
      <c r="C129" s="48" t="s">
        <v>143</v>
      </c>
      <c r="D129" s="49" t="s">
        <v>144</v>
      </c>
    </row>
    <row r="130" spans="2:4" ht="12.75" customHeight="1" x14ac:dyDescent="0.2">
      <c r="B130" s="75" t="s">
        <v>145</v>
      </c>
      <c r="C130" s="76" t="s">
        <v>146</v>
      </c>
      <c r="D130" s="76" t="s">
        <v>147</v>
      </c>
    </row>
    <row r="131" spans="2:4" ht="12.75" x14ac:dyDescent="0.2">
      <c r="B131" s="58" t="s">
        <v>148</v>
      </c>
      <c r="C131" s="59">
        <v>13.059699999999999</v>
      </c>
      <c r="D131" s="59">
        <v>13.023</v>
      </c>
    </row>
    <row r="132" spans="2:4" ht="12.75" x14ac:dyDescent="0.2">
      <c r="B132" s="58" t="s">
        <v>149</v>
      </c>
      <c r="C132" s="59">
        <v>10.388500000000001</v>
      </c>
      <c r="D132" s="59">
        <v>10.359299999999999</v>
      </c>
    </row>
    <row r="133" spans="2:4" ht="12.75" x14ac:dyDescent="0.2">
      <c r="B133" s="58" t="s">
        <v>150</v>
      </c>
      <c r="C133" s="59">
        <v>12.6759</v>
      </c>
      <c r="D133" s="59">
        <v>12.6267</v>
      </c>
    </row>
    <row r="134" spans="2:4" ht="12.75" x14ac:dyDescent="0.2">
      <c r="B134" s="58" t="s">
        <v>151</v>
      </c>
      <c r="C134" s="59">
        <v>10.0548</v>
      </c>
      <c r="D134" s="59">
        <v>10.0158</v>
      </c>
    </row>
    <row r="136" spans="2:4" ht="12.75" x14ac:dyDescent="0.2">
      <c r="B136" s="77" t="s">
        <v>152</v>
      </c>
      <c r="C136" s="60"/>
      <c r="D136" s="78" t="s">
        <v>140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153</v>
      </c>
      <c r="C140" s="56"/>
      <c r="D140" s="83" t="s">
        <v>140</v>
      </c>
    </row>
    <row r="141" spans="2:4" ht="12.75" x14ac:dyDescent="0.2">
      <c r="B141" s="57" t="s">
        <v>154</v>
      </c>
      <c r="C141" s="56"/>
      <c r="D141" s="83" t="s">
        <v>140</v>
      </c>
    </row>
    <row r="142" spans="2:4" ht="12.75" x14ac:dyDescent="0.2">
      <c r="B142" s="57" t="s">
        <v>155</v>
      </c>
      <c r="C142" s="56"/>
      <c r="D142" s="61">
        <v>0.14184067037705347</v>
      </c>
    </row>
    <row r="143" spans="2:4" ht="12.75" x14ac:dyDescent="0.2">
      <c r="B143" s="57" t="s">
        <v>156</v>
      </c>
      <c r="C143" s="56"/>
      <c r="D143" s="61" t="s">
        <v>140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295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158</v>
      </c>
      <c r="C7" s="26" t="s">
        <v>159</v>
      </c>
      <c r="D7" s="17" t="s">
        <v>23</v>
      </c>
      <c r="E7" s="62">
        <v>126003</v>
      </c>
      <c r="F7" s="68">
        <v>258.49515450000001</v>
      </c>
      <c r="G7" s="20">
        <v>4.2552755999999997E-2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46201</v>
      </c>
      <c r="F8" s="68">
        <v>251.287239</v>
      </c>
      <c r="G8" s="20">
        <v>4.1366209000000001E-2</v>
      </c>
    </row>
    <row r="9" spans="1:7" ht="25.5" x14ac:dyDescent="0.2">
      <c r="A9" s="21">
        <v>3</v>
      </c>
      <c r="B9" s="22" t="s">
        <v>57</v>
      </c>
      <c r="C9" s="26" t="s">
        <v>58</v>
      </c>
      <c r="D9" s="17" t="s">
        <v>59</v>
      </c>
      <c r="E9" s="62">
        <v>39788</v>
      </c>
      <c r="F9" s="68">
        <v>247.00390400000001</v>
      </c>
      <c r="G9" s="20">
        <v>4.0661098E-2</v>
      </c>
    </row>
    <row r="10" spans="1:7" ht="25.5" x14ac:dyDescent="0.2">
      <c r="A10" s="21">
        <v>4</v>
      </c>
      <c r="B10" s="22" t="s">
        <v>27</v>
      </c>
      <c r="C10" s="26" t="s">
        <v>28</v>
      </c>
      <c r="D10" s="17" t="s">
        <v>23</v>
      </c>
      <c r="E10" s="62">
        <v>166209</v>
      </c>
      <c r="F10" s="68">
        <v>235.850571</v>
      </c>
      <c r="G10" s="20">
        <v>3.8825066999999998E-2</v>
      </c>
    </row>
    <row r="11" spans="1:7" ht="25.5" x14ac:dyDescent="0.2">
      <c r="A11" s="21">
        <v>5</v>
      </c>
      <c r="B11" s="22" t="s">
        <v>110</v>
      </c>
      <c r="C11" s="26" t="s">
        <v>111</v>
      </c>
      <c r="D11" s="17" t="s">
        <v>20</v>
      </c>
      <c r="E11" s="62">
        <v>68182</v>
      </c>
      <c r="F11" s="68">
        <v>233.25062199999999</v>
      </c>
      <c r="G11" s="20">
        <v>3.8397070999999998E-2</v>
      </c>
    </row>
    <row r="12" spans="1:7" ht="25.5" x14ac:dyDescent="0.2">
      <c r="A12" s="21">
        <v>6</v>
      </c>
      <c r="B12" s="22" t="s">
        <v>34</v>
      </c>
      <c r="C12" s="26" t="s">
        <v>35</v>
      </c>
      <c r="D12" s="17" t="s">
        <v>36</v>
      </c>
      <c r="E12" s="62">
        <v>55562</v>
      </c>
      <c r="F12" s="68">
        <v>221.83128500000001</v>
      </c>
      <c r="G12" s="20">
        <v>3.6517251000000001E-2</v>
      </c>
    </row>
    <row r="13" spans="1:7" ht="25.5" x14ac:dyDescent="0.2">
      <c r="A13" s="21">
        <v>7</v>
      </c>
      <c r="B13" s="22" t="s">
        <v>160</v>
      </c>
      <c r="C13" s="26" t="s">
        <v>161</v>
      </c>
      <c r="D13" s="17" t="s">
        <v>162</v>
      </c>
      <c r="E13" s="62">
        <v>35021</v>
      </c>
      <c r="F13" s="68">
        <v>208.23486600000001</v>
      </c>
      <c r="G13" s="20">
        <v>3.4279047E-2</v>
      </c>
    </row>
    <row r="14" spans="1:7" ht="25.5" x14ac:dyDescent="0.2">
      <c r="A14" s="21">
        <v>8</v>
      </c>
      <c r="B14" s="22" t="s">
        <v>163</v>
      </c>
      <c r="C14" s="26" t="s">
        <v>164</v>
      </c>
      <c r="D14" s="17" t="s">
        <v>165</v>
      </c>
      <c r="E14" s="62">
        <v>101000</v>
      </c>
      <c r="F14" s="68">
        <v>197.35400000000001</v>
      </c>
      <c r="G14" s="20">
        <v>3.2487869000000003E-2</v>
      </c>
    </row>
    <row r="15" spans="1:7" ht="12.75" x14ac:dyDescent="0.2">
      <c r="A15" s="21">
        <v>9</v>
      </c>
      <c r="B15" s="22" t="s">
        <v>166</v>
      </c>
      <c r="C15" s="26" t="s">
        <v>167</v>
      </c>
      <c r="D15" s="17" t="s">
        <v>14</v>
      </c>
      <c r="E15" s="62">
        <v>124200</v>
      </c>
      <c r="F15" s="68">
        <v>189.21870000000001</v>
      </c>
      <c r="G15" s="20">
        <v>3.1148657999999999E-2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26</v>
      </c>
      <c r="E16" s="62">
        <v>148989</v>
      </c>
      <c r="F16" s="68">
        <v>176.551965</v>
      </c>
      <c r="G16" s="20">
        <v>2.9063495000000002E-2</v>
      </c>
    </row>
    <row r="17" spans="1:7" ht="25.5" x14ac:dyDescent="0.2">
      <c r="A17" s="21">
        <v>11</v>
      </c>
      <c r="B17" s="22" t="s">
        <v>168</v>
      </c>
      <c r="C17" s="26" t="s">
        <v>169</v>
      </c>
      <c r="D17" s="17" t="s">
        <v>20</v>
      </c>
      <c r="E17" s="62">
        <v>31572</v>
      </c>
      <c r="F17" s="68">
        <v>171.75167999999999</v>
      </c>
      <c r="G17" s="20">
        <v>2.8273286000000002E-2</v>
      </c>
    </row>
    <row r="18" spans="1:7" ht="38.25" x14ac:dyDescent="0.2">
      <c r="A18" s="21">
        <v>12</v>
      </c>
      <c r="B18" s="22" t="s">
        <v>95</v>
      </c>
      <c r="C18" s="26" t="s">
        <v>96</v>
      </c>
      <c r="D18" s="17" t="s">
        <v>97</v>
      </c>
      <c r="E18" s="62">
        <v>204184</v>
      </c>
      <c r="F18" s="68">
        <v>161.40745200000001</v>
      </c>
      <c r="G18" s="20">
        <v>2.6570447000000001E-2</v>
      </c>
    </row>
    <row r="19" spans="1:7" ht="25.5" x14ac:dyDescent="0.2">
      <c r="A19" s="21">
        <v>13</v>
      </c>
      <c r="B19" s="22" t="s">
        <v>44</v>
      </c>
      <c r="C19" s="26" t="s">
        <v>45</v>
      </c>
      <c r="D19" s="17" t="s">
        <v>20</v>
      </c>
      <c r="E19" s="62">
        <v>73052</v>
      </c>
      <c r="F19" s="68">
        <v>150.26796400000001</v>
      </c>
      <c r="G19" s="20">
        <v>2.4736695999999999E-2</v>
      </c>
    </row>
    <row r="20" spans="1:7" ht="25.5" x14ac:dyDescent="0.2">
      <c r="A20" s="21">
        <v>14</v>
      </c>
      <c r="B20" s="22" t="s">
        <v>170</v>
      </c>
      <c r="C20" s="26" t="s">
        <v>171</v>
      </c>
      <c r="D20" s="17" t="s">
        <v>172</v>
      </c>
      <c r="E20" s="62">
        <v>9854</v>
      </c>
      <c r="F20" s="68">
        <v>148.066204</v>
      </c>
      <c r="G20" s="20">
        <v>2.4374248000000001E-2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59916</v>
      </c>
      <c r="F21" s="68">
        <v>146.64440999999999</v>
      </c>
      <c r="G21" s="20">
        <v>2.4140195999999999E-2</v>
      </c>
    </row>
    <row r="22" spans="1:7" ht="12.75" x14ac:dyDescent="0.2">
      <c r="A22" s="21">
        <v>16</v>
      </c>
      <c r="B22" s="22" t="s">
        <v>176</v>
      </c>
      <c r="C22" s="26" t="s">
        <v>177</v>
      </c>
      <c r="D22" s="17" t="s">
        <v>178</v>
      </c>
      <c r="E22" s="62">
        <v>49250</v>
      </c>
      <c r="F22" s="68">
        <v>136.594875</v>
      </c>
      <c r="G22" s="20">
        <v>2.2485870000000002E-2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26</v>
      </c>
      <c r="E23" s="62">
        <v>154683</v>
      </c>
      <c r="F23" s="68">
        <v>132.408648</v>
      </c>
      <c r="G23" s="20">
        <v>2.1796744999999999E-2</v>
      </c>
    </row>
    <row r="24" spans="1:7" ht="12.75" x14ac:dyDescent="0.2">
      <c r="A24" s="21">
        <v>18</v>
      </c>
      <c r="B24" s="22" t="s">
        <v>179</v>
      </c>
      <c r="C24" s="26" t="s">
        <v>180</v>
      </c>
      <c r="D24" s="17" t="s">
        <v>14</v>
      </c>
      <c r="E24" s="62">
        <v>148446</v>
      </c>
      <c r="F24" s="68">
        <v>130.11291900000001</v>
      </c>
      <c r="G24" s="20">
        <v>2.1418828000000001E-2</v>
      </c>
    </row>
    <row r="25" spans="1:7" ht="12.75" x14ac:dyDescent="0.2">
      <c r="A25" s="21">
        <v>19</v>
      </c>
      <c r="B25" s="22" t="s">
        <v>76</v>
      </c>
      <c r="C25" s="26" t="s">
        <v>77</v>
      </c>
      <c r="D25" s="17" t="s">
        <v>14</v>
      </c>
      <c r="E25" s="62">
        <v>17869</v>
      </c>
      <c r="F25" s="68">
        <v>129.621726</v>
      </c>
      <c r="G25" s="20">
        <v>2.1337968999999998E-2</v>
      </c>
    </row>
    <row r="26" spans="1:7" ht="25.5" x14ac:dyDescent="0.2">
      <c r="A26" s="21">
        <v>20</v>
      </c>
      <c r="B26" s="22" t="s">
        <v>181</v>
      </c>
      <c r="C26" s="26" t="s">
        <v>182</v>
      </c>
      <c r="D26" s="17" t="s">
        <v>59</v>
      </c>
      <c r="E26" s="62">
        <v>74800</v>
      </c>
      <c r="F26" s="68">
        <v>125.1778</v>
      </c>
      <c r="G26" s="20">
        <v>2.0606422999999999E-2</v>
      </c>
    </row>
    <row r="27" spans="1:7" ht="12.75" x14ac:dyDescent="0.2">
      <c r="A27" s="21">
        <v>21</v>
      </c>
      <c r="B27" s="22" t="s">
        <v>80</v>
      </c>
      <c r="C27" s="26" t="s">
        <v>81</v>
      </c>
      <c r="D27" s="17" t="s">
        <v>71</v>
      </c>
      <c r="E27" s="62">
        <v>116565</v>
      </c>
      <c r="F27" s="68">
        <v>123.32577000000001</v>
      </c>
      <c r="G27" s="20">
        <v>2.0301546E-2</v>
      </c>
    </row>
    <row r="28" spans="1:7" ht="25.5" x14ac:dyDescent="0.2">
      <c r="A28" s="21">
        <v>22</v>
      </c>
      <c r="B28" s="22" t="s">
        <v>183</v>
      </c>
      <c r="C28" s="26" t="s">
        <v>184</v>
      </c>
      <c r="D28" s="17" t="s">
        <v>20</v>
      </c>
      <c r="E28" s="62">
        <v>37713</v>
      </c>
      <c r="F28" s="68">
        <v>120.266757</v>
      </c>
      <c r="G28" s="20">
        <v>1.979798E-2</v>
      </c>
    </row>
    <row r="29" spans="1:7" ht="12.75" x14ac:dyDescent="0.2">
      <c r="A29" s="21">
        <v>23</v>
      </c>
      <c r="B29" s="22" t="s">
        <v>185</v>
      </c>
      <c r="C29" s="26" t="s">
        <v>186</v>
      </c>
      <c r="D29" s="17" t="s">
        <v>178</v>
      </c>
      <c r="E29" s="62">
        <v>10000</v>
      </c>
      <c r="F29" s="68">
        <v>119.8</v>
      </c>
      <c r="G29" s="20">
        <v>1.9721143999999999E-2</v>
      </c>
    </row>
    <row r="30" spans="1:7" ht="25.5" x14ac:dyDescent="0.2">
      <c r="A30" s="21">
        <v>24</v>
      </c>
      <c r="B30" s="22" t="s">
        <v>189</v>
      </c>
      <c r="C30" s="26" t="s">
        <v>190</v>
      </c>
      <c r="D30" s="17" t="s">
        <v>23</v>
      </c>
      <c r="E30" s="62">
        <v>11401</v>
      </c>
      <c r="F30" s="68">
        <v>118.376583</v>
      </c>
      <c r="G30" s="20">
        <v>1.9486824999999999E-2</v>
      </c>
    </row>
    <row r="31" spans="1:7" ht="12.75" x14ac:dyDescent="0.2">
      <c r="A31" s="21">
        <v>25</v>
      </c>
      <c r="B31" s="22" t="s">
        <v>69</v>
      </c>
      <c r="C31" s="26" t="s">
        <v>70</v>
      </c>
      <c r="D31" s="17" t="s">
        <v>71</v>
      </c>
      <c r="E31" s="62">
        <v>86192</v>
      </c>
      <c r="F31" s="68">
        <v>109.93789599999999</v>
      </c>
      <c r="G31" s="20">
        <v>1.8097671999999999E-2</v>
      </c>
    </row>
    <row r="32" spans="1:7" ht="25.5" x14ac:dyDescent="0.2">
      <c r="A32" s="21">
        <v>26</v>
      </c>
      <c r="B32" s="22" t="s">
        <v>191</v>
      </c>
      <c r="C32" s="26" t="s">
        <v>192</v>
      </c>
      <c r="D32" s="17" t="s">
        <v>165</v>
      </c>
      <c r="E32" s="62">
        <v>20626</v>
      </c>
      <c r="F32" s="68">
        <v>108.68870699999999</v>
      </c>
      <c r="G32" s="20">
        <v>1.7892034000000001E-2</v>
      </c>
    </row>
    <row r="33" spans="1:7" ht="12.75" x14ac:dyDescent="0.2">
      <c r="A33" s="21">
        <v>27</v>
      </c>
      <c r="B33" s="22" t="s">
        <v>193</v>
      </c>
      <c r="C33" s="26" t="s">
        <v>194</v>
      </c>
      <c r="D33" s="17" t="s">
        <v>195</v>
      </c>
      <c r="E33" s="62">
        <v>64490</v>
      </c>
      <c r="F33" s="68">
        <v>107.89176999999999</v>
      </c>
      <c r="G33" s="20">
        <v>1.7760844000000001E-2</v>
      </c>
    </row>
    <row r="34" spans="1:7" ht="25.5" x14ac:dyDescent="0.2">
      <c r="A34" s="21">
        <v>28</v>
      </c>
      <c r="B34" s="22" t="s">
        <v>196</v>
      </c>
      <c r="C34" s="26" t="s">
        <v>197</v>
      </c>
      <c r="D34" s="17" t="s">
        <v>39</v>
      </c>
      <c r="E34" s="62">
        <v>22308</v>
      </c>
      <c r="F34" s="68">
        <v>101.914098</v>
      </c>
      <c r="G34" s="20">
        <v>1.6776816E-2</v>
      </c>
    </row>
    <row r="35" spans="1:7" ht="12.75" x14ac:dyDescent="0.2">
      <c r="A35" s="21">
        <v>29</v>
      </c>
      <c r="B35" s="22" t="s">
        <v>187</v>
      </c>
      <c r="C35" s="26" t="s">
        <v>188</v>
      </c>
      <c r="D35" s="17" t="s">
        <v>17</v>
      </c>
      <c r="E35" s="62">
        <v>54696</v>
      </c>
      <c r="F35" s="68">
        <v>99.409980000000004</v>
      </c>
      <c r="G35" s="20">
        <v>1.6364594999999999E-2</v>
      </c>
    </row>
    <row r="36" spans="1:7" ht="12.75" x14ac:dyDescent="0.2">
      <c r="A36" s="21">
        <v>30</v>
      </c>
      <c r="B36" s="22" t="s">
        <v>198</v>
      </c>
      <c r="C36" s="26" t="s">
        <v>199</v>
      </c>
      <c r="D36" s="17" t="s">
        <v>36</v>
      </c>
      <c r="E36" s="62">
        <v>128748</v>
      </c>
      <c r="F36" s="68">
        <v>98.620968000000005</v>
      </c>
      <c r="G36" s="20">
        <v>1.6234709999999999E-2</v>
      </c>
    </row>
    <row r="37" spans="1:7" ht="12.75" x14ac:dyDescent="0.2">
      <c r="A37" s="21">
        <v>31</v>
      </c>
      <c r="B37" s="22" t="s">
        <v>202</v>
      </c>
      <c r="C37" s="26" t="s">
        <v>203</v>
      </c>
      <c r="D37" s="17" t="s">
        <v>204</v>
      </c>
      <c r="E37" s="62">
        <v>13728</v>
      </c>
      <c r="F37" s="68">
        <v>88.161215999999996</v>
      </c>
      <c r="G37" s="20">
        <v>1.4512855E-2</v>
      </c>
    </row>
    <row r="38" spans="1:7" ht="25.5" x14ac:dyDescent="0.2">
      <c r="A38" s="21">
        <v>32</v>
      </c>
      <c r="B38" s="22" t="s">
        <v>205</v>
      </c>
      <c r="C38" s="26" t="s">
        <v>206</v>
      </c>
      <c r="D38" s="17" t="s">
        <v>172</v>
      </c>
      <c r="E38" s="62">
        <v>31620</v>
      </c>
      <c r="F38" s="68">
        <v>87.729690000000005</v>
      </c>
      <c r="G38" s="20">
        <v>1.4441818E-2</v>
      </c>
    </row>
    <row r="39" spans="1:7" ht="25.5" x14ac:dyDescent="0.2">
      <c r="A39" s="21">
        <v>33</v>
      </c>
      <c r="B39" s="22" t="s">
        <v>29</v>
      </c>
      <c r="C39" s="26" t="s">
        <v>30</v>
      </c>
      <c r="D39" s="17" t="s">
        <v>20</v>
      </c>
      <c r="E39" s="62">
        <v>14880</v>
      </c>
      <c r="F39" s="68">
        <v>84.8904</v>
      </c>
      <c r="G39" s="20">
        <v>1.3974422E-2</v>
      </c>
    </row>
    <row r="40" spans="1:7" ht="25.5" x14ac:dyDescent="0.2">
      <c r="A40" s="21">
        <v>34</v>
      </c>
      <c r="B40" s="22" t="s">
        <v>207</v>
      </c>
      <c r="C40" s="26" t="s">
        <v>1182</v>
      </c>
      <c r="D40" s="17" t="s">
        <v>59</v>
      </c>
      <c r="E40" s="62">
        <v>4988</v>
      </c>
      <c r="F40" s="68">
        <v>84.810963999999998</v>
      </c>
      <c r="G40" s="20">
        <v>1.3961345999999999E-2</v>
      </c>
    </row>
    <row r="41" spans="1:7" ht="25.5" x14ac:dyDescent="0.2">
      <c r="A41" s="21">
        <v>35</v>
      </c>
      <c r="B41" s="22" t="s">
        <v>55</v>
      </c>
      <c r="C41" s="26" t="s">
        <v>56</v>
      </c>
      <c r="D41" s="17" t="s">
        <v>20</v>
      </c>
      <c r="E41" s="62">
        <v>12338</v>
      </c>
      <c r="F41" s="68">
        <v>80.135310000000004</v>
      </c>
      <c r="G41" s="20">
        <v>1.3191652999999999E-2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20</v>
      </c>
      <c r="E42" s="62">
        <v>10778</v>
      </c>
      <c r="F42" s="68">
        <v>79.530861999999999</v>
      </c>
      <c r="G42" s="20">
        <v>1.309215E-2</v>
      </c>
    </row>
    <row r="43" spans="1:7" ht="12.75" x14ac:dyDescent="0.2">
      <c r="A43" s="21">
        <v>37</v>
      </c>
      <c r="B43" s="22" t="s">
        <v>200</v>
      </c>
      <c r="C43" s="26" t="s">
        <v>201</v>
      </c>
      <c r="D43" s="17" t="s">
        <v>178</v>
      </c>
      <c r="E43" s="62">
        <v>21034</v>
      </c>
      <c r="F43" s="68">
        <v>72.062483999999998</v>
      </c>
      <c r="G43" s="20">
        <v>1.1862726000000001E-2</v>
      </c>
    </row>
    <row r="44" spans="1:7" ht="25.5" x14ac:dyDescent="0.2">
      <c r="A44" s="21">
        <v>38</v>
      </c>
      <c r="B44" s="22" t="s">
        <v>210</v>
      </c>
      <c r="C44" s="26" t="s">
        <v>211</v>
      </c>
      <c r="D44" s="17" t="s">
        <v>39</v>
      </c>
      <c r="E44" s="62">
        <v>80235</v>
      </c>
      <c r="F44" s="68">
        <v>69.964920000000006</v>
      </c>
      <c r="G44" s="20">
        <v>1.1517431E-2</v>
      </c>
    </row>
    <row r="45" spans="1:7" ht="12.75" x14ac:dyDescent="0.2">
      <c r="A45" s="21">
        <v>39</v>
      </c>
      <c r="B45" s="22" t="s">
        <v>212</v>
      </c>
      <c r="C45" s="26" t="s">
        <v>213</v>
      </c>
      <c r="D45" s="17" t="s">
        <v>162</v>
      </c>
      <c r="E45" s="62">
        <v>26778</v>
      </c>
      <c r="F45" s="68">
        <v>62.794409999999999</v>
      </c>
      <c r="G45" s="20">
        <v>1.0337041999999999E-2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172</v>
      </c>
      <c r="E46" s="62">
        <v>59710</v>
      </c>
      <c r="F46" s="68">
        <v>62.307384999999996</v>
      </c>
      <c r="G46" s="20">
        <v>1.0256869E-2</v>
      </c>
    </row>
    <row r="47" spans="1:7" ht="25.5" x14ac:dyDescent="0.2">
      <c r="A47" s="21">
        <v>41</v>
      </c>
      <c r="B47" s="22" t="s">
        <v>218</v>
      </c>
      <c r="C47" s="26" t="s">
        <v>219</v>
      </c>
      <c r="D47" s="17" t="s">
        <v>23</v>
      </c>
      <c r="E47" s="62">
        <v>49040</v>
      </c>
      <c r="F47" s="68">
        <v>58.823480000000004</v>
      </c>
      <c r="G47" s="20">
        <v>9.6833579999999995E-3</v>
      </c>
    </row>
    <row r="48" spans="1:7" ht="25.5" x14ac:dyDescent="0.2">
      <c r="A48" s="21">
        <v>42</v>
      </c>
      <c r="B48" s="22" t="s">
        <v>216</v>
      </c>
      <c r="C48" s="26" t="s">
        <v>217</v>
      </c>
      <c r="D48" s="17" t="s">
        <v>59</v>
      </c>
      <c r="E48" s="62">
        <v>15883</v>
      </c>
      <c r="F48" s="68">
        <v>57.607641000000001</v>
      </c>
      <c r="G48" s="20">
        <v>9.4832100000000006E-3</v>
      </c>
    </row>
    <row r="49" spans="1:7" ht="12.75" x14ac:dyDescent="0.2">
      <c r="A49" s="21">
        <v>43</v>
      </c>
      <c r="B49" s="22" t="s">
        <v>220</v>
      </c>
      <c r="C49" s="26" t="s">
        <v>221</v>
      </c>
      <c r="D49" s="17" t="s">
        <v>204</v>
      </c>
      <c r="E49" s="62">
        <v>41104</v>
      </c>
      <c r="F49" s="68">
        <v>52.633671999999997</v>
      </c>
      <c r="G49" s="20">
        <v>8.6644089999999997E-3</v>
      </c>
    </row>
    <row r="50" spans="1:7" ht="12.75" x14ac:dyDescent="0.2">
      <c r="A50" s="21">
        <v>44</v>
      </c>
      <c r="B50" s="22" t="s">
        <v>87</v>
      </c>
      <c r="C50" s="26" t="s">
        <v>1181</v>
      </c>
      <c r="D50" s="17" t="s">
        <v>71</v>
      </c>
      <c r="E50" s="62">
        <v>24468</v>
      </c>
      <c r="F50" s="68">
        <v>51.260460000000002</v>
      </c>
      <c r="G50" s="20">
        <v>8.4383549999999998E-3</v>
      </c>
    </row>
    <row r="51" spans="1:7" ht="12.75" x14ac:dyDescent="0.2">
      <c r="A51" s="21">
        <v>45</v>
      </c>
      <c r="B51" s="22" t="s">
        <v>222</v>
      </c>
      <c r="C51" s="26" t="s">
        <v>223</v>
      </c>
      <c r="D51" s="17" t="s">
        <v>84</v>
      </c>
      <c r="E51" s="62">
        <v>57654</v>
      </c>
      <c r="F51" s="68">
        <v>48.804110999999999</v>
      </c>
      <c r="G51" s="20">
        <v>8.0339980000000005E-3</v>
      </c>
    </row>
    <row r="52" spans="1:7" ht="12.75" x14ac:dyDescent="0.2">
      <c r="A52" s="21">
        <v>46</v>
      </c>
      <c r="B52" s="22" t="s">
        <v>224</v>
      </c>
      <c r="C52" s="26" t="s">
        <v>225</v>
      </c>
      <c r="D52" s="17" t="s">
        <v>195</v>
      </c>
      <c r="E52" s="62">
        <v>17620</v>
      </c>
      <c r="F52" s="68">
        <v>47.68853</v>
      </c>
      <c r="G52" s="20">
        <v>7.8503540000000004E-3</v>
      </c>
    </row>
    <row r="53" spans="1:7" ht="25.5" x14ac:dyDescent="0.2">
      <c r="A53" s="21">
        <v>47</v>
      </c>
      <c r="B53" s="22" t="s">
        <v>92</v>
      </c>
      <c r="C53" s="26" t="s">
        <v>93</v>
      </c>
      <c r="D53" s="17" t="s">
        <v>94</v>
      </c>
      <c r="E53" s="62">
        <v>13884</v>
      </c>
      <c r="F53" s="68">
        <v>42.721068000000002</v>
      </c>
      <c r="G53" s="20">
        <v>7.0326240000000003E-3</v>
      </c>
    </row>
    <row r="54" spans="1:7" ht="25.5" x14ac:dyDescent="0.2">
      <c r="A54" s="21">
        <v>48</v>
      </c>
      <c r="B54" s="22" t="s">
        <v>229</v>
      </c>
      <c r="C54" s="26" t="s">
        <v>230</v>
      </c>
      <c r="D54" s="17" t="s">
        <v>172</v>
      </c>
      <c r="E54" s="62">
        <v>18003</v>
      </c>
      <c r="F54" s="68">
        <v>32.423403</v>
      </c>
      <c r="G54" s="20">
        <v>5.337451E-3</v>
      </c>
    </row>
    <row r="55" spans="1:7" ht="12.75" x14ac:dyDescent="0.2">
      <c r="A55" s="21">
        <v>49</v>
      </c>
      <c r="B55" s="22" t="s">
        <v>231</v>
      </c>
      <c r="C55" s="26" t="s">
        <v>232</v>
      </c>
      <c r="D55" s="17" t="s">
        <v>71</v>
      </c>
      <c r="E55" s="62">
        <v>16842</v>
      </c>
      <c r="F55" s="68">
        <v>29.540868</v>
      </c>
      <c r="G55" s="20">
        <v>4.862936E-3</v>
      </c>
    </row>
    <row r="56" spans="1:7" ht="12.75" x14ac:dyDescent="0.2">
      <c r="A56" s="21">
        <v>50</v>
      </c>
      <c r="B56" s="22" t="s">
        <v>105</v>
      </c>
      <c r="C56" s="26" t="s">
        <v>106</v>
      </c>
      <c r="D56" s="17" t="s">
        <v>71</v>
      </c>
      <c r="E56" s="62">
        <v>21300</v>
      </c>
      <c r="F56" s="68">
        <v>21.576899999999998</v>
      </c>
      <c r="G56" s="20">
        <v>3.5519290000000001E-3</v>
      </c>
    </row>
    <row r="57" spans="1:7" ht="25.5" x14ac:dyDescent="0.2">
      <c r="A57" s="21">
        <v>51</v>
      </c>
      <c r="B57" s="22" t="s">
        <v>233</v>
      </c>
      <c r="C57" s="26" t="s">
        <v>234</v>
      </c>
      <c r="D57" s="17" t="s">
        <v>20</v>
      </c>
      <c r="E57" s="62">
        <v>14845</v>
      </c>
      <c r="F57" s="68">
        <v>10.911075</v>
      </c>
      <c r="G57" s="20">
        <v>1.796151E-3</v>
      </c>
    </row>
    <row r="58" spans="1:7" ht="12.75" x14ac:dyDescent="0.2">
      <c r="A58" s="16"/>
      <c r="B58" s="17"/>
      <c r="C58" s="23" t="s">
        <v>112</v>
      </c>
      <c r="D58" s="27"/>
      <c r="E58" s="64"/>
      <c r="F58" s="70">
        <v>5985.7433625000031</v>
      </c>
      <c r="G58" s="28">
        <v>0.98535648199999992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113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114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112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119</v>
      </c>
      <c r="D75" s="40"/>
      <c r="E75" s="64"/>
      <c r="F75" s="70">
        <v>5985.7433625000031</v>
      </c>
      <c r="G75" s="28">
        <v>0.98535648199999992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124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1152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1153</v>
      </c>
      <c r="D103" s="30"/>
      <c r="E103" s="62"/>
      <c r="F103" s="68">
        <v>98.983105100000003</v>
      </c>
      <c r="G103" s="20">
        <v>1.6294323999999999E-2</v>
      </c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98.983105100000003</v>
      </c>
      <c r="G104" s="28">
        <v>1.6294323999999999E-2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129</v>
      </c>
      <c r="D106" s="40"/>
      <c r="E106" s="64"/>
      <c r="F106" s="70">
        <v>98.983105100000003</v>
      </c>
      <c r="G106" s="28">
        <v>1.6294323999999999E-2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130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131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132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134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135</v>
      </c>
      <c r="D119" s="22"/>
      <c r="E119" s="62"/>
      <c r="F119" s="152">
        <v>-10.028166690000001</v>
      </c>
      <c r="G119" s="153">
        <v>-1.650809E-3</v>
      </c>
    </row>
    <row r="120" spans="1:7" ht="12.75" x14ac:dyDescent="0.2">
      <c r="A120" s="21"/>
      <c r="B120" s="22"/>
      <c r="C120" s="46" t="s">
        <v>136</v>
      </c>
      <c r="D120" s="27"/>
      <c r="E120" s="64"/>
      <c r="F120" s="70">
        <v>6074.6983009100031</v>
      </c>
      <c r="G120" s="28">
        <v>0.99999999699999986</v>
      </c>
    </row>
    <row r="122" spans="1:7" ht="12.75" x14ac:dyDescent="0.2">
      <c r="B122" s="392"/>
      <c r="C122" s="392"/>
      <c r="D122" s="392"/>
      <c r="E122" s="392"/>
      <c r="F122" s="392"/>
    </row>
    <row r="123" spans="1:7" ht="12.75" x14ac:dyDescent="0.2">
      <c r="B123" s="392"/>
      <c r="C123" s="392"/>
      <c r="D123" s="392"/>
      <c r="E123" s="392"/>
      <c r="F123" s="392"/>
    </row>
    <row r="125" spans="1:7" ht="12.75" x14ac:dyDescent="0.2">
      <c r="B125" s="52" t="s">
        <v>138</v>
      </c>
      <c r="C125" s="53"/>
      <c r="D125" s="54"/>
    </row>
    <row r="126" spans="1:7" ht="12.75" x14ac:dyDescent="0.2">
      <c r="B126" s="55" t="s">
        <v>139</v>
      </c>
      <c r="C126" s="56"/>
      <c r="D126" s="81" t="s">
        <v>140</v>
      </c>
    </row>
    <row r="127" spans="1:7" ht="12.75" x14ac:dyDescent="0.2">
      <c r="B127" s="55" t="s">
        <v>141</v>
      </c>
      <c r="C127" s="56"/>
      <c r="D127" s="81" t="s">
        <v>140</v>
      </c>
    </row>
    <row r="128" spans="1:7" ht="12.75" x14ac:dyDescent="0.2">
      <c r="B128" s="57" t="s">
        <v>142</v>
      </c>
      <c r="C128" s="56"/>
      <c r="D128" s="58"/>
    </row>
    <row r="129" spans="2:4" ht="25.5" customHeight="1" x14ac:dyDescent="0.2">
      <c r="B129" s="58"/>
      <c r="C129" s="48" t="s">
        <v>143</v>
      </c>
      <c r="D129" s="49" t="s">
        <v>144</v>
      </c>
    </row>
    <row r="130" spans="2:4" ht="12.75" customHeight="1" x14ac:dyDescent="0.2">
      <c r="B130" s="75" t="s">
        <v>145</v>
      </c>
      <c r="C130" s="76" t="s">
        <v>146</v>
      </c>
      <c r="D130" s="76" t="s">
        <v>147</v>
      </c>
    </row>
    <row r="131" spans="2:4" ht="12.75" x14ac:dyDescent="0.2">
      <c r="B131" s="58" t="s">
        <v>148</v>
      </c>
      <c r="C131" s="59">
        <v>12.970700000000001</v>
      </c>
      <c r="D131" s="59">
        <v>12.934100000000001</v>
      </c>
    </row>
    <row r="132" spans="2:4" ht="12.75" x14ac:dyDescent="0.2">
      <c r="B132" s="58" t="s">
        <v>149</v>
      </c>
      <c r="C132" s="59">
        <v>10.3087</v>
      </c>
      <c r="D132" s="59">
        <v>10.2796</v>
      </c>
    </row>
    <row r="133" spans="2:4" ht="12.75" x14ac:dyDescent="0.2">
      <c r="B133" s="58" t="s">
        <v>150</v>
      </c>
      <c r="C133" s="59">
        <v>12.5936</v>
      </c>
      <c r="D133" s="59">
        <v>12.544700000000001</v>
      </c>
    </row>
    <row r="134" spans="2:4" ht="12.75" x14ac:dyDescent="0.2">
      <c r="B134" s="58" t="s">
        <v>151</v>
      </c>
      <c r="C134" s="59">
        <v>9.9815000000000005</v>
      </c>
      <c r="D134" s="59">
        <v>9.9427000000000003</v>
      </c>
    </row>
    <row r="136" spans="2:4" ht="12.75" x14ac:dyDescent="0.2">
      <c r="B136" s="77" t="s">
        <v>152</v>
      </c>
      <c r="C136" s="60"/>
      <c r="D136" s="78" t="s">
        <v>140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153</v>
      </c>
      <c r="C140" s="56"/>
      <c r="D140" s="83" t="s">
        <v>140</v>
      </c>
    </row>
    <row r="141" spans="2:4" ht="12.75" x14ac:dyDescent="0.2">
      <c r="B141" s="57" t="s">
        <v>154</v>
      </c>
      <c r="C141" s="56"/>
      <c r="D141" s="83" t="s">
        <v>140</v>
      </c>
    </row>
    <row r="142" spans="2:4" ht="12.75" x14ac:dyDescent="0.2">
      <c r="B142" s="57" t="s">
        <v>155</v>
      </c>
      <c r="C142" s="56"/>
      <c r="D142" s="61">
        <v>0.11622080263194737</v>
      </c>
    </row>
    <row r="143" spans="2:4" ht="12.75" x14ac:dyDescent="0.2">
      <c r="B143" s="57" t="s">
        <v>156</v>
      </c>
      <c r="C143" s="56"/>
      <c r="D143" s="61" t="s">
        <v>140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296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3487781</v>
      </c>
      <c r="F7" s="68">
        <v>23399.522729</v>
      </c>
      <c r="G7" s="20">
        <v>4.1140528000000003E-2</v>
      </c>
    </row>
    <row r="8" spans="1:7" ht="25.5" x14ac:dyDescent="0.2">
      <c r="A8" s="21">
        <v>2</v>
      </c>
      <c r="B8" s="22" t="s">
        <v>297</v>
      </c>
      <c r="C8" s="26" t="s">
        <v>298</v>
      </c>
      <c r="D8" s="17" t="s">
        <v>299</v>
      </c>
      <c r="E8" s="62">
        <v>8023450</v>
      </c>
      <c r="F8" s="68">
        <v>18076.832849999999</v>
      </c>
      <c r="G8" s="20">
        <v>3.1782290999999997E-2</v>
      </c>
    </row>
    <row r="9" spans="1:7" ht="12.75" x14ac:dyDescent="0.2">
      <c r="A9" s="21">
        <v>3</v>
      </c>
      <c r="B9" s="22" t="s">
        <v>300</v>
      </c>
      <c r="C9" s="26" t="s">
        <v>301</v>
      </c>
      <c r="D9" s="17" t="s">
        <v>299</v>
      </c>
      <c r="E9" s="62">
        <v>5302541</v>
      </c>
      <c r="F9" s="68">
        <v>17230.6069795</v>
      </c>
      <c r="G9" s="20">
        <v>3.0294475000000001E-2</v>
      </c>
    </row>
    <row r="10" spans="1:7" ht="25.5" x14ac:dyDescent="0.2">
      <c r="A10" s="21">
        <v>4</v>
      </c>
      <c r="B10" s="22" t="s">
        <v>21</v>
      </c>
      <c r="C10" s="26" t="s">
        <v>22</v>
      </c>
      <c r="D10" s="17" t="s">
        <v>23</v>
      </c>
      <c r="E10" s="62">
        <v>79087</v>
      </c>
      <c r="F10" s="68">
        <v>17085.678675499999</v>
      </c>
      <c r="G10" s="20">
        <v>3.0039665E-2</v>
      </c>
    </row>
    <row r="11" spans="1:7" ht="25.5" x14ac:dyDescent="0.2">
      <c r="A11" s="21">
        <v>5</v>
      </c>
      <c r="B11" s="22" t="s">
        <v>302</v>
      </c>
      <c r="C11" s="26" t="s">
        <v>303</v>
      </c>
      <c r="D11" s="17" t="s">
        <v>20</v>
      </c>
      <c r="E11" s="62">
        <v>290000</v>
      </c>
      <c r="F11" s="68">
        <v>15658.55</v>
      </c>
      <c r="G11" s="20">
        <v>2.7530519E-2</v>
      </c>
    </row>
    <row r="12" spans="1:7" ht="12.75" x14ac:dyDescent="0.2">
      <c r="A12" s="21">
        <v>6</v>
      </c>
      <c r="B12" s="22" t="s">
        <v>304</v>
      </c>
      <c r="C12" s="26" t="s">
        <v>305</v>
      </c>
      <c r="D12" s="17" t="s">
        <v>175</v>
      </c>
      <c r="E12" s="62">
        <v>7069348</v>
      </c>
      <c r="F12" s="68">
        <v>15534.892229999999</v>
      </c>
      <c r="G12" s="20">
        <v>2.7313107E-2</v>
      </c>
    </row>
    <row r="13" spans="1:7" ht="12.75" x14ac:dyDescent="0.2">
      <c r="A13" s="21">
        <v>7</v>
      </c>
      <c r="B13" s="22" t="s">
        <v>306</v>
      </c>
      <c r="C13" s="26" t="s">
        <v>307</v>
      </c>
      <c r="D13" s="17" t="s">
        <v>175</v>
      </c>
      <c r="E13" s="62">
        <v>491350</v>
      </c>
      <c r="F13" s="68">
        <v>13934.440325</v>
      </c>
      <c r="G13" s="20">
        <v>2.4499226999999998E-2</v>
      </c>
    </row>
    <row r="14" spans="1:7" ht="25.5" x14ac:dyDescent="0.2">
      <c r="A14" s="21">
        <v>8</v>
      </c>
      <c r="B14" s="22" t="s">
        <v>308</v>
      </c>
      <c r="C14" s="26" t="s">
        <v>309</v>
      </c>
      <c r="D14" s="17" t="s">
        <v>165</v>
      </c>
      <c r="E14" s="62">
        <v>1185742</v>
      </c>
      <c r="F14" s="68">
        <v>13528.130477999999</v>
      </c>
      <c r="G14" s="20">
        <v>2.3784862E-2</v>
      </c>
    </row>
    <row r="15" spans="1:7" ht="12.75" x14ac:dyDescent="0.2">
      <c r="A15" s="21">
        <v>9</v>
      </c>
      <c r="B15" s="22" t="s">
        <v>310</v>
      </c>
      <c r="C15" s="26" t="s">
        <v>311</v>
      </c>
      <c r="D15" s="17" t="s">
        <v>104</v>
      </c>
      <c r="E15" s="62">
        <v>4385765</v>
      </c>
      <c r="F15" s="68">
        <v>12841.519920000001</v>
      </c>
      <c r="G15" s="20">
        <v>2.2577679E-2</v>
      </c>
    </row>
    <row r="16" spans="1:7" ht="25.5" x14ac:dyDescent="0.2">
      <c r="A16" s="21">
        <v>10</v>
      </c>
      <c r="B16" s="22" t="s">
        <v>312</v>
      </c>
      <c r="C16" s="26" t="s">
        <v>313</v>
      </c>
      <c r="D16" s="17" t="s">
        <v>20</v>
      </c>
      <c r="E16" s="62">
        <v>1828505</v>
      </c>
      <c r="F16" s="68">
        <v>12795.877990000001</v>
      </c>
      <c r="G16" s="20">
        <v>2.2497432000000001E-2</v>
      </c>
    </row>
    <row r="17" spans="1:7" ht="25.5" x14ac:dyDescent="0.2">
      <c r="A17" s="21">
        <v>11</v>
      </c>
      <c r="B17" s="22" t="s">
        <v>314</v>
      </c>
      <c r="C17" s="26" t="s">
        <v>315</v>
      </c>
      <c r="D17" s="17" t="s">
        <v>68</v>
      </c>
      <c r="E17" s="62">
        <v>1750497</v>
      </c>
      <c r="F17" s="68">
        <v>12533.55852</v>
      </c>
      <c r="G17" s="20">
        <v>2.2036228000000001E-2</v>
      </c>
    </row>
    <row r="18" spans="1:7" ht="12.75" x14ac:dyDescent="0.2">
      <c r="A18" s="21">
        <v>12</v>
      </c>
      <c r="B18" s="22" t="s">
        <v>316</v>
      </c>
      <c r="C18" s="26" t="s">
        <v>317</v>
      </c>
      <c r="D18" s="17" t="s">
        <v>175</v>
      </c>
      <c r="E18" s="62">
        <v>179296</v>
      </c>
      <c r="F18" s="68">
        <v>12202.616816</v>
      </c>
      <c r="G18" s="20">
        <v>2.1454372999999999E-2</v>
      </c>
    </row>
    <row r="19" spans="1:7" ht="25.5" x14ac:dyDescent="0.2">
      <c r="A19" s="21">
        <v>13</v>
      </c>
      <c r="B19" s="22" t="s">
        <v>318</v>
      </c>
      <c r="C19" s="26" t="s">
        <v>319</v>
      </c>
      <c r="D19" s="17" t="s">
        <v>20</v>
      </c>
      <c r="E19" s="62">
        <v>5023826</v>
      </c>
      <c r="F19" s="68">
        <v>11705.514579999999</v>
      </c>
      <c r="G19" s="20">
        <v>2.0580378999999999E-2</v>
      </c>
    </row>
    <row r="20" spans="1:7" ht="12.75" x14ac:dyDescent="0.2">
      <c r="A20" s="21">
        <v>14</v>
      </c>
      <c r="B20" s="22" t="s">
        <v>320</v>
      </c>
      <c r="C20" s="26" t="s">
        <v>321</v>
      </c>
      <c r="D20" s="17" t="s">
        <v>204</v>
      </c>
      <c r="E20" s="62">
        <v>750665</v>
      </c>
      <c r="F20" s="68">
        <v>11528.3377375</v>
      </c>
      <c r="G20" s="20">
        <v>2.0268871000000001E-2</v>
      </c>
    </row>
    <row r="21" spans="1:7" ht="12.75" x14ac:dyDescent="0.2">
      <c r="A21" s="21">
        <v>15</v>
      </c>
      <c r="B21" s="22" t="s">
        <v>322</v>
      </c>
      <c r="C21" s="26" t="s">
        <v>323</v>
      </c>
      <c r="D21" s="17" t="s">
        <v>17</v>
      </c>
      <c r="E21" s="62">
        <v>13329500</v>
      </c>
      <c r="F21" s="68">
        <v>11176.785749999999</v>
      </c>
      <c r="G21" s="20">
        <v>1.965078E-2</v>
      </c>
    </row>
    <row r="22" spans="1:7" ht="12.75" x14ac:dyDescent="0.2">
      <c r="A22" s="21">
        <v>16</v>
      </c>
      <c r="B22" s="22" t="s">
        <v>324</v>
      </c>
      <c r="C22" s="26" t="s">
        <v>325</v>
      </c>
      <c r="D22" s="17" t="s">
        <v>17</v>
      </c>
      <c r="E22" s="62">
        <v>1910000</v>
      </c>
      <c r="F22" s="68">
        <v>11036.934999999999</v>
      </c>
      <c r="G22" s="20">
        <v>1.9404897000000001E-2</v>
      </c>
    </row>
    <row r="23" spans="1:7" ht="51" x14ac:dyDescent="0.2">
      <c r="A23" s="21">
        <v>17</v>
      </c>
      <c r="B23" s="22" t="s">
        <v>326</v>
      </c>
      <c r="C23" s="26" t="s">
        <v>327</v>
      </c>
      <c r="D23" s="17" t="s">
        <v>242</v>
      </c>
      <c r="E23" s="62">
        <v>5947517</v>
      </c>
      <c r="F23" s="68">
        <v>11035.6177935</v>
      </c>
      <c r="G23" s="20">
        <v>1.9402580999999999E-2</v>
      </c>
    </row>
    <row r="24" spans="1:7" ht="12.75" x14ac:dyDescent="0.2">
      <c r="A24" s="21">
        <v>18</v>
      </c>
      <c r="B24" s="22" t="s">
        <v>328</v>
      </c>
      <c r="C24" s="26" t="s">
        <v>329</v>
      </c>
      <c r="D24" s="17" t="s">
        <v>204</v>
      </c>
      <c r="E24" s="62">
        <v>1056365</v>
      </c>
      <c r="F24" s="68">
        <v>10998.872380000001</v>
      </c>
      <c r="G24" s="20">
        <v>1.9337976E-2</v>
      </c>
    </row>
    <row r="25" spans="1:7" ht="12.75" x14ac:dyDescent="0.2">
      <c r="A25" s="21">
        <v>19</v>
      </c>
      <c r="B25" s="22" t="s">
        <v>330</v>
      </c>
      <c r="C25" s="26" t="s">
        <v>331</v>
      </c>
      <c r="D25" s="17" t="s">
        <v>17</v>
      </c>
      <c r="E25" s="62">
        <v>5991656</v>
      </c>
      <c r="F25" s="68">
        <v>10991.692932</v>
      </c>
      <c r="G25" s="20">
        <v>1.9325353E-2</v>
      </c>
    </row>
    <row r="26" spans="1:7" ht="25.5" x14ac:dyDescent="0.2">
      <c r="A26" s="21">
        <v>20</v>
      </c>
      <c r="B26" s="22" t="s">
        <v>332</v>
      </c>
      <c r="C26" s="26" t="s">
        <v>333</v>
      </c>
      <c r="D26" s="17" t="s">
        <v>178</v>
      </c>
      <c r="E26" s="62">
        <v>872346</v>
      </c>
      <c r="F26" s="68">
        <v>10739.451606000001</v>
      </c>
      <c r="G26" s="20">
        <v>1.8881868E-2</v>
      </c>
    </row>
    <row r="27" spans="1:7" ht="25.5" x14ac:dyDescent="0.2">
      <c r="A27" s="21">
        <v>21</v>
      </c>
      <c r="B27" s="22" t="s">
        <v>37</v>
      </c>
      <c r="C27" s="26" t="s">
        <v>38</v>
      </c>
      <c r="D27" s="17" t="s">
        <v>39</v>
      </c>
      <c r="E27" s="62">
        <v>2221466</v>
      </c>
      <c r="F27" s="68">
        <v>10001.039932</v>
      </c>
      <c r="G27" s="20">
        <v>1.7583609E-2</v>
      </c>
    </row>
    <row r="28" spans="1:7" ht="25.5" x14ac:dyDescent="0.2">
      <c r="A28" s="21">
        <v>22</v>
      </c>
      <c r="B28" s="22" t="s">
        <v>158</v>
      </c>
      <c r="C28" s="26" t="s">
        <v>159</v>
      </c>
      <c r="D28" s="17" t="s">
        <v>23</v>
      </c>
      <c r="E28" s="62">
        <v>4759747</v>
      </c>
      <c r="F28" s="68">
        <v>9764.6209705000001</v>
      </c>
      <c r="G28" s="20">
        <v>1.7167941999999999E-2</v>
      </c>
    </row>
    <row r="29" spans="1:7" ht="12.75" x14ac:dyDescent="0.2">
      <c r="A29" s="21">
        <v>23</v>
      </c>
      <c r="B29" s="22" t="s">
        <v>334</v>
      </c>
      <c r="C29" s="26" t="s">
        <v>335</v>
      </c>
      <c r="D29" s="17" t="s">
        <v>254</v>
      </c>
      <c r="E29" s="62">
        <v>535552</v>
      </c>
      <c r="F29" s="68">
        <v>9650.3792639999992</v>
      </c>
      <c r="G29" s="20">
        <v>1.6967085E-2</v>
      </c>
    </row>
    <row r="30" spans="1:7" ht="25.5" x14ac:dyDescent="0.2">
      <c r="A30" s="21">
        <v>24</v>
      </c>
      <c r="B30" s="22" t="s">
        <v>18</v>
      </c>
      <c r="C30" s="26" t="s">
        <v>19</v>
      </c>
      <c r="D30" s="17" t="s">
        <v>20</v>
      </c>
      <c r="E30" s="62">
        <v>1745210</v>
      </c>
      <c r="F30" s="68">
        <v>9492.1971900000008</v>
      </c>
      <c r="G30" s="20">
        <v>1.6688972999999999E-2</v>
      </c>
    </row>
    <row r="31" spans="1:7" ht="25.5" x14ac:dyDescent="0.2">
      <c r="A31" s="21">
        <v>25</v>
      </c>
      <c r="B31" s="22" t="s">
        <v>336</v>
      </c>
      <c r="C31" s="26" t="s">
        <v>337</v>
      </c>
      <c r="D31" s="17" t="s">
        <v>39</v>
      </c>
      <c r="E31" s="62">
        <v>85200</v>
      </c>
      <c r="F31" s="68">
        <v>9169.7351999999992</v>
      </c>
      <c r="G31" s="20">
        <v>1.6122027000000001E-2</v>
      </c>
    </row>
    <row r="32" spans="1:7" ht="25.5" x14ac:dyDescent="0.2">
      <c r="A32" s="21">
        <v>26</v>
      </c>
      <c r="B32" s="22" t="s">
        <v>338</v>
      </c>
      <c r="C32" s="26" t="s">
        <v>339</v>
      </c>
      <c r="D32" s="17" t="s">
        <v>59</v>
      </c>
      <c r="E32" s="62">
        <v>663839</v>
      </c>
      <c r="F32" s="68">
        <v>9118.1605844999995</v>
      </c>
      <c r="G32" s="20">
        <v>1.603135E-2</v>
      </c>
    </row>
    <row r="33" spans="1:7" ht="25.5" x14ac:dyDescent="0.2">
      <c r="A33" s="21">
        <v>27</v>
      </c>
      <c r="B33" s="22" t="s">
        <v>51</v>
      </c>
      <c r="C33" s="26" t="s">
        <v>52</v>
      </c>
      <c r="D33" s="17" t="s">
        <v>26</v>
      </c>
      <c r="E33" s="62">
        <v>10623492</v>
      </c>
      <c r="F33" s="68">
        <v>9093.7091519999994</v>
      </c>
      <c r="G33" s="20">
        <v>1.598836E-2</v>
      </c>
    </row>
    <row r="34" spans="1:7" ht="25.5" x14ac:dyDescent="0.2">
      <c r="A34" s="21">
        <v>28</v>
      </c>
      <c r="B34" s="22" t="s">
        <v>46</v>
      </c>
      <c r="C34" s="26" t="s">
        <v>47</v>
      </c>
      <c r="D34" s="17" t="s">
        <v>23</v>
      </c>
      <c r="E34" s="62">
        <v>882940</v>
      </c>
      <c r="F34" s="68">
        <v>8731.8351299999995</v>
      </c>
      <c r="G34" s="20">
        <v>1.5352121E-2</v>
      </c>
    </row>
    <row r="35" spans="1:7" ht="25.5" x14ac:dyDescent="0.2">
      <c r="A35" s="21">
        <v>29</v>
      </c>
      <c r="B35" s="22" t="s">
        <v>340</v>
      </c>
      <c r="C35" s="26" t="s">
        <v>341</v>
      </c>
      <c r="D35" s="17" t="s">
        <v>39</v>
      </c>
      <c r="E35" s="62">
        <v>4339321</v>
      </c>
      <c r="F35" s="68">
        <v>8405.2647770000003</v>
      </c>
      <c r="G35" s="20">
        <v>1.4777952E-2</v>
      </c>
    </row>
    <row r="36" spans="1:7" ht="12.75" x14ac:dyDescent="0.2">
      <c r="A36" s="21">
        <v>30</v>
      </c>
      <c r="B36" s="22" t="s">
        <v>342</v>
      </c>
      <c r="C36" s="26" t="s">
        <v>343</v>
      </c>
      <c r="D36" s="17" t="s">
        <v>162</v>
      </c>
      <c r="E36" s="62">
        <v>1490720</v>
      </c>
      <c r="F36" s="68">
        <v>8293.6207200000008</v>
      </c>
      <c r="G36" s="20">
        <v>1.4581662E-2</v>
      </c>
    </row>
    <row r="37" spans="1:7" ht="12.75" x14ac:dyDescent="0.2">
      <c r="A37" s="21">
        <v>31</v>
      </c>
      <c r="B37" s="22" t="s">
        <v>187</v>
      </c>
      <c r="C37" s="26" t="s">
        <v>188</v>
      </c>
      <c r="D37" s="17" t="s">
        <v>17</v>
      </c>
      <c r="E37" s="62">
        <v>4384430</v>
      </c>
      <c r="F37" s="68">
        <v>7968.7015250000004</v>
      </c>
      <c r="G37" s="20">
        <v>1.4010396E-2</v>
      </c>
    </row>
    <row r="38" spans="1:7" ht="12.75" x14ac:dyDescent="0.2">
      <c r="A38" s="21">
        <v>32</v>
      </c>
      <c r="B38" s="22" t="s">
        <v>48</v>
      </c>
      <c r="C38" s="26" t="s">
        <v>49</v>
      </c>
      <c r="D38" s="17" t="s">
        <v>50</v>
      </c>
      <c r="E38" s="62">
        <v>5063334</v>
      </c>
      <c r="F38" s="68">
        <v>7941.839379</v>
      </c>
      <c r="G38" s="20">
        <v>1.3963168E-2</v>
      </c>
    </row>
    <row r="39" spans="1:7" ht="25.5" x14ac:dyDescent="0.2">
      <c r="A39" s="21">
        <v>33</v>
      </c>
      <c r="B39" s="22" t="s">
        <v>29</v>
      </c>
      <c r="C39" s="26" t="s">
        <v>30</v>
      </c>
      <c r="D39" s="17" t="s">
        <v>20</v>
      </c>
      <c r="E39" s="62">
        <v>1390000</v>
      </c>
      <c r="F39" s="68">
        <v>7929.95</v>
      </c>
      <c r="G39" s="20">
        <v>1.3942263999999999E-2</v>
      </c>
    </row>
    <row r="40" spans="1:7" ht="25.5" x14ac:dyDescent="0.2">
      <c r="A40" s="21">
        <v>34</v>
      </c>
      <c r="B40" s="22" t="s">
        <v>57</v>
      </c>
      <c r="C40" s="26" t="s">
        <v>58</v>
      </c>
      <c r="D40" s="17" t="s">
        <v>59</v>
      </c>
      <c r="E40" s="62">
        <v>1272000</v>
      </c>
      <c r="F40" s="68">
        <v>7896.576</v>
      </c>
      <c r="G40" s="20">
        <v>1.3883586999999999E-2</v>
      </c>
    </row>
    <row r="41" spans="1:7" ht="25.5" x14ac:dyDescent="0.2">
      <c r="A41" s="21">
        <v>35</v>
      </c>
      <c r="B41" s="22" t="s">
        <v>344</v>
      </c>
      <c r="C41" s="26" t="s">
        <v>345</v>
      </c>
      <c r="D41" s="17" t="s">
        <v>39</v>
      </c>
      <c r="E41" s="62">
        <v>1998339</v>
      </c>
      <c r="F41" s="68">
        <v>7828.4930324999996</v>
      </c>
      <c r="G41" s="20">
        <v>1.3763885E-2</v>
      </c>
    </row>
    <row r="42" spans="1:7" ht="12.75" x14ac:dyDescent="0.2">
      <c r="A42" s="21">
        <v>36</v>
      </c>
      <c r="B42" s="22" t="s">
        <v>346</v>
      </c>
      <c r="C42" s="26" t="s">
        <v>347</v>
      </c>
      <c r="D42" s="17" t="s">
        <v>178</v>
      </c>
      <c r="E42" s="62">
        <v>1961293</v>
      </c>
      <c r="F42" s="68">
        <v>7740.2428245000001</v>
      </c>
      <c r="G42" s="20">
        <v>1.3608725E-2</v>
      </c>
    </row>
    <row r="43" spans="1:7" ht="25.5" x14ac:dyDescent="0.2">
      <c r="A43" s="21">
        <v>37</v>
      </c>
      <c r="B43" s="22" t="s">
        <v>170</v>
      </c>
      <c r="C43" s="26" t="s">
        <v>171</v>
      </c>
      <c r="D43" s="17" t="s">
        <v>172</v>
      </c>
      <c r="E43" s="62">
        <v>490055</v>
      </c>
      <c r="F43" s="68">
        <v>7363.5664299999999</v>
      </c>
      <c r="G43" s="20">
        <v>1.2946460999999999E-2</v>
      </c>
    </row>
    <row r="44" spans="1:7" ht="12.75" x14ac:dyDescent="0.2">
      <c r="A44" s="21">
        <v>38</v>
      </c>
      <c r="B44" s="22" t="s">
        <v>348</v>
      </c>
      <c r="C44" s="26" t="s">
        <v>349</v>
      </c>
      <c r="D44" s="17" t="s">
        <v>178</v>
      </c>
      <c r="E44" s="62">
        <v>1509727</v>
      </c>
      <c r="F44" s="68">
        <v>7178.7518849999997</v>
      </c>
      <c r="G44" s="20">
        <v>1.2621524E-2</v>
      </c>
    </row>
    <row r="45" spans="1:7" ht="25.5" x14ac:dyDescent="0.2">
      <c r="A45" s="21">
        <v>39</v>
      </c>
      <c r="B45" s="22" t="s">
        <v>350</v>
      </c>
      <c r="C45" s="26" t="s">
        <v>351</v>
      </c>
      <c r="D45" s="17" t="s">
        <v>39</v>
      </c>
      <c r="E45" s="62">
        <v>872510</v>
      </c>
      <c r="F45" s="68">
        <v>7059.4784099999997</v>
      </c>
      <c r="G45" s="20">
        <v>1.241182E-2</v>
      </c>
    </row>
    <row r="46" spans="1:7" ht="12.75" x14ac:dyDescent="0.2">
      <c r="A46" s="21">
        <v>40</v>
      </c>
      <c r="B46" s="22" t="s">
        <v>352</v>
      </c>
      <c r="C46" s="26" t="s">
        <v>353</v>
      </c>
      <c r="D46" s="17" t="s">
        <v>299</v>
      </c>
      <c r="E46" s="62">
        <v>1649710</v>
      </c>
      <c r="F46" s="68">
        <v>6988.1715599999998</v>
      </c>
      <c r="G46" s="20">
        <v>1.2286450000000001E-2</v>
      </c>
    </row>
    <row r="47" spans="1:7" ht="25.5" x14ac:dyDescent="0.2">
      <c r="A47" s="21">
        <v>41</v>
      </c>
      <c r="B47" s="22" t="s">
        <v>354</v>
      </c>
      <c r="C47" s="26" t="s">
        <v>355</v>
      </c>
      <c r="D47" s="17" t="s">
        <v>178</v>
      </c>
      <c r="E47" s="62">
        <v>1757346</v>
      </c>
      <c r="F47" s="68">
        <v>6965.240871</v>
      </c>
      <c r="G47" s="20">
        <v>1.2246134000000001E-2</v>
      </c>
    </row>
    <row r="48" spans="1:7" ht="12.75" x14ac:dyDescent="0.2">
      <c r="A48" s="21">
        <v>42</v>
      </c>
      <c r="B48" s="22" t="s">
        <v>176</v>
      </c>
      <c r="C48" s="26" t="s">
        <v>177</v>
      </c>
      <c r="D48" s="17" t="s">
        <v>178</v>
      </c>
      <c r="E48" s="62">
        <v>2450000</v>
      </c>
      <c r="F48" s="68">
        <v>6795.0749999999998</v>
      </c>
      <c r="G48" s="20">
        <v>1.1946952E-2</v>
      </c>
    </row>
    <row r="49" spans="1:7" ht="12.75" x14ac:dyDescent="0.2">
      <c r="A49" s="21">
        <v>43</v>
      </c>
      <c r="B49" s="22" t="s">
        <v>356</v>
      </c>
      <c r="C49" s="26" t="s">
        <v>357</v>
      </c>
      <c r="D49" s="17" t="s">
        <v>358</v>
      </c>
      <c r="E49" s="62">
        <v>1525779</v>
      </c>
      <c r="F49" s="68">
        <v>6741.6545114999999</v>
      </c>
      <c r="G49" s="20">
        <v>1.1853028999999999E-2</v>
      </c>
    </row>
    <row r="50" spans="1:7" ht="12.75" x14ac:dyDescent="0.2">
      <c r="A50" s="21">
        <v>44</v>
      </c>
      <c r="B50" s="22" t="s">
        <v>359</v>
      </c>
      <c r="C50" s="26" t="s">
        <v>360</v>
      </c>
      <c r="D50" s="17" t="s">
        <v>17</v>
      </c>
      <c r="E50" s="62">
        <v>2900000</v>
      </c>
      <c r="F50" s="68">
        <v>6703.35</v>
      </c>
      <c r="G50" s="20">
        <v>1.1785683E-2</v>
      </c>
    </row>
    <row r="51" spans="1:7" ht="25.5" x14ac:dyDescent="0.2">
      <c r="A51" s="21">
        <v>45</v>
      </c>
      <c r="B51" s="22" t="s">
        <v>361</v>
      </c>
      <c r="C51" s="26" t="s">
        <v>362</v>
      </c>
      <c r="D51" s="17" t="s">
        <v>39</v>
      </c>
      <c r="E51" s="62">
        <v>3693024</v>
      </c>
      <c r="F51" s="68">
        <v>6623.4385439999996</v>
      </c>
      <c r="G51" s="20">
        <v>1.1645183999999999E-2</v>
      </c>
    </row>
    <row r="52" spans="1:7" ht="12.75" x14ac:dyDescent="0.2">
      <c r="A52" s="21">
        <v>46</v>
      </c>
      <c r="B52" s="22" t="s">
        <v>363</v>
      </c>
      <c r="C52" s="26" t="s">
        <v>364</v>
      </c>
      <c r="D52" s="17" t="s">
        <v>204</v>
      </c>
      <c r="E52" s="62">
        <v>723819</v>
      </c>
      <c r="F52" s="68">
        <v>6578.0670719999998</v>
      </c>
      <c r="G52" s="20">
        <v>1.1565413E-2</v>
      </c>
    </row>
    <row r="53" spans="1:7" ht="12.75" x14ac:dyDescent="0.2">
      <c r="A53" s="21">
        <v>47</v>
      </c>
      <c r="B53" s="22" t="s">
        <v>365</v>
      </c>
      <c r="C53" s="26" t="s">
        <v>366</v>
      </c>
      <c r="D53" s="17" t="s">
        <v>245</v>
      </c>
      <c r="E53" s="62">
        <v>150041</v>
      </c>
      <c r="F53" s="68">
        <v>6520.6318190000002</v>
      </c>
      <c r="G53" s="20">
        <v>1.1464432E-2</v>
      </c>
    </row>
    <row r="54" spans="1:7" ht="12.75" x14ac:dyDescent="0.2">
      <c r="A54" s="21">
        <v>48</v>
      </c>
      <c r="B54" s="22" t="s">
        <v>367</v>
      </c>
      <c r="C54" s="26" t="s">
        <v>368</v>
      </c>
      <c r="D54" s="17" t="s">
        <v>178</v>
      </c>
      <c r="E54" s="62">
        <v>391258</v>
      </c>
      <c r="F54" s="68">
        <v>6415.2617970000001</v>
      </c>
      <c r="G54" s="20">
        <v>1.1279173E-2</v>
      </c>
    </row>
    <row r="55" spans="1:7" ht="25.5" x14ac:dyDescent="0.2">
      <c r="A55" s="21">
        <v>49</v>
      </c>
      <c r="B55" s="22" t="s">
        <v>369</v>
      </c>
      <c r="C55" s="26" t="s">
        <v>370</v>
      </c>
      <c r="D55" s="17" t="s">
        <v>68</v>
      </c>
      <c r="E55" s="62">
        <v>775000</v>
      </c>
      <c r="F55" s="68">
        <v>6318.9624999999996</v>
      </c>
      <c r="G55" s="20">
        <v>1.1109861E-2</v>
      </c>
    </row>
    <row r="56" spans="1:7" ht="51" x14ac:dyDescent="0.2">
      <c r="A56" s="21">
        <v>50</v>
      </c>
      <c r="B56" s="22" t="s">
        <v>240</v>
      </c>
      <c r="C56" s="26" t="s">
        <v>241</v>
      </c>
      <c r="D56" s="17" t="s">
        <v>242</v>
      </c>
      <c r="E56" s="62">
        <v>2990497</v>
      </c>
      <c r="F56" s="68">
        <v>6019.8704610000004</v>
      </c>
      <c r="G56" s="20">
        <v>1.0584003999999999E-2</v>
      </c>
    </row>
    <row r="57" spans="1:7" ht="25.5" x14ac:dyDescent="0.2">
      <c r="A57" s="21">
        <v>51</v>
      </c>
      <c r="B57" s="22" t="s">
        <v>163</v>
      </c>
      <c r="C57" s="26" t="s">
        <v>164</v>
      </c>
      <c r="D57" s="17" t="s">
        <v>165</v>
      </c>
      <c r="E57" s="62">
        <v>3010440</v>
      </c>
      <c r="F57" s="68">
        <v>5882.3997600000002</v>
      </c>
      <c r="G57" s="20">
        <v>1.0342306000000001E-2</v>
      </c>
    </row>
    <row r="58" spans="1:7" ht="12.75" x14ac:dyDescent="0.2">
      <c r="A58" s="21">
        <v>52</v>
      </c>
      <c r="B58" s="22" t="s">
        <v>371</v>
      </c>
      <c r="C58" s="26" t="s">
        <v>372</v>
      </c>
      <c r="D58" s="17" t="s">
        <v>178</v>
      </c>
      <c r="E58" s="62">
        <v>2383117</v>
      </c>
      <c r="F58" s="68">
        <v>4786.4904944999998</v>
      </c>
      <c r="G58" s="20">
        <v>8.4155029999999995E-3</v>
      </c>
    </row>
    <row r="59" spans="1:7" ht="12.75" x14ac:dyDescent="0.2">
      <c r="A59" s="21">
        <v>53</v>
      </c>
      <c r="B59" s="22" t="s">
        <v>373</v>
      </c>
      <c r="C59" s="26" t="s">
        <v>374</v>
      </c>
      <c r="D59" s="17" t="s">
        <v>17</v>
      </c>
      <c r="E59" s="62">
        <v>6820000</v>
      </c>
      <c r="F59" s="68">
        <v>4716.03</v>
      </c>
      <c r="G59" s="20">
        <v>8.2916199999999995E-3</v>
      </c>
    </row>
    <row r="60" spans="1:7" ht="25.5" x14ac:dyDescent="0.2">
      <c r="A60" s="21">
        <v>54</v>
      </c>
      <c r="B60" s="22" t="s">
        <v>85</v>
      </c>
      <c r="C60" s="26" t="s">
        <v>86</v>
      </c>
      <c r="D60" s="17" t="s">
        <v>59</v>
      </c>
      <c r="E60" s="62">
        <v>2080000</v>
      </c>
      <c r="F60" s="68">
        <v>4642.5600000000004</v>
      </c>
      <c r="G60" s="20">
        <v>8.1624469999999998E-3</v>
      </c>
    </row>
    <row r="61" spans="1:7" ht="12.75" x14ac:dyDescent="0.2">
      <c r="A61" s="21">
        <v>55</v>
      </c>
      <c r="B61" s="22" t="s">
        <v>375</v>
      </c>
      <c r="C61" s="26" t="s">
        <v>376</v>
      </c>
      <c r="D61" s="17" t="s">
        <v>178</v>
      </c>
      <c r="E61" s="62">
        <v>1399824</v>
      </c>
      <c r="F61" s="68">
        <v>4603.3212240000003</v>
      </c>
      <c r="G61" s="20">
        <v>8.0934579999999996E-3</v>
      </c>
    </row>
    <row r="62" spans="1:7" ht="12.75" x14ac:dyDescent="0.2">
      <c r="A62" s="21">
        <v>56</v>
      </c>
      <c r="B62" s="22" t="s">
        <v>377</v>
      </c>
      <c r="C62" s="26" t="s">
        <v>378</v>
      </c>
      <c r="D62" s="17" t="s">
        <v>254</v>
      </c>
      <c r="E62" s="62">
        <v>781259</v>
      </c>
      <c r="F62" s="68">
        <v>4496.9268039999997</v>
      </c>
      <c r="G62" s="20">
        <v>7.9063980000000002E-3</v>
      </c>
    </row>
    <row r="63" spans="1:7" ht="12.75" x14ac:dyDescent="0.2">
      <c r="A63" s="21">
        <v>57</v>
      </c>
      <c r="B63" s="22" t="s">
        <v>379</v>
      </c>
      <c r="C63" s="26" t="s">
        <v>380</v>
      </c>
      <c r="D63" s="17" t="s">
        <v>178</v>
      </c>
      <c r="E63" s="62">
        <v>4827251</v>
      </c>
      <c r="F63" s="68">
        <v>3745.9467760000002</v>
      </c>
      <c r="G63" s="20">
        <v>6.5860409999999999E-3</v>
      </c>
    </row>
    <row r="64" spans="1:7" ht="25.5" x14ac:dyDescent="0.2">
      <c r="A64" s="21">
        <v>58</v>
      </c>
      <c r="B64" s="22" t="s">
        <v>381</v>
      </c>
      <c r="C64" s="26" t="s">
        <v>382</v>
      </c>
      <c r="D64" s="17" t="s">
        <v>23</v>
      </c>
      <c r="E64" s="62">
        <v>272647</v>
      </c>
      <c r="F64" s="68">
        <v>3345.5150134999999</v>
      </c>
      <c r="G64" s="20">
        <v>5.8820110000000004E-3</v>
      </c>
    </row>
    <row r="65" spans="1:7" ht="12.75" x14ac:dyDescent="0.2">
      <c r="A65" s="21">
        <v>59</v>
      </c>
      <c r="B65" s="22" t="s">
        <v>226</v>
      </c>
      <c r="C65" s="26" t="s">
        <v>227</v>
      </c>
      <c r="D65" s="17" t="s">
        <v>228</v>
      </c>
      <c r="E65" s="62">
        <v>222922</v>
      </c>
      <c r="F65" s="68">
        <v>3088.2499269999998</v>
      </c>
      <c r="G65" s="20">
        <v>5.4296930000000002E-3</v>
      </c>
    </row>
    <row r="66" spans="1:7" ht="25.5" x14ac:dyDescent="0.2">
      <c r="A66" s="21">
        <v>60</v>
      </c>
      <c r="B66" s="22" t="s">
        <v>383</v>
      </c>
      <c r="C66" s="26" t="s">
        <v>384</v>
      </c>
      <c r="D66" s="17" t="s">
        <v>172</v>
      </c>
      <c r="E66" s="62">
        <v>536500</v>
      </c>
      <c r="F66" s="68">
        <v>2503.8454999999999</v>
      </c>
      <c r="G66" s="20">
        <v>4.4022059999999997E-3</v>
      </c>
    </row>
    <row r="67" spans="1:7" ht="12.75" x14ac:dyDescent="0.2">
      <c r="A67" s="16"/>
      <c r="B67" s="17"/>
      <c r="C67" s="23" t="s">
        <v>112</v>
      </c>
      <c r="D67" s="27"/>
      <c r="E67" s="64"/>
      <c r="F67" s="70">
        <v>549144.60733249993</v>
      </c>
      <c r="G67" s="28">
        <v>0.96549399999999996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114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112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118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119</v>
      </c>
      <c r="D84" s="40"/>
      <c r="E84" s="64"/>
      <c r="F84" s="70">
        <v>549144.60733249993</v>
      </c>
      <c r="G84" s="28">
        <v>0.96549399999999996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120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124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125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128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1152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1153</v>
      </c>
      <c r="D112" s="30"/>
      <c r="E112" s="62"/>
      <c r="F112" s="68">
        <v>18488.932274300001</v>
      </c>
      <c r="G112" s="20">
        <v>3.2506834999999998E-2</v>
      </c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18488.932274300001</v>
      </c>
      <c r="G113" s="28">
        <v>3.2506834999999998E-2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129</v>
      </c>
      <c r="D115" s="40"/>
      <c r="E115" s="64"/>
      <c r="F115" s="70">
        <v>18488.932274300001</v>
      </c>
      <c r="G115" s="28">
        <v>3.2506834999999998E-2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130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131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112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132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112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134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112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135</v>
      </c>
      <c r="D128" s="22"/>
      <c r="E128" s="62"/>
      <c r="F128" s="74">
        <v>1137.0651502999999</v>
      </c>
      <c r="G128" s="43">
        <v>1.999163E-3</v>
      </c>
    </row>
    <row r="129" spans="1:7" ht="12.75" x14ac:dyDescent="0.2">
      <c r="A129" s="21"/>
      <c r="B129" s="22"/>
      <c r="C129" s="46" t="s">
        <v>136</v>
      </c>
      <c r="D129" s="27"/>
      <c r="E129" s="64"/>
      <c r="F129" s="70">
        <v>568770.60475709999</v>
      </c>
      <c r="G129" s="28">
        <v>0.99999999799999995</v>
      </c>
    </row>
    <row r="131" spans="1:7" ht="12.75" x14ac:dyDescent="0.2">
      <c r="B131" s="392"/>
      <c r="C131" s="392"/>
      <c r="D131" s="392"/>
      <c r="E131" s="392"/>
      <c r="F131" s="392"/>
    </row>
    <row r="132" spans="1:7" ht="12.75" x14ac:dyDescent="0.2">
      <c r="B132" s="392"/>
      <c r="C132" s="392"/>
      <c r="D132" s="392"/>
      <c r="E132" s="392"/>
      <c r="F132" s="392"/>
    </row>
    <row r="134" spans="1:7" ht="12.75" x14ac:dyDescent="0.2">
      <c r="B134" s="52" t="s">
        <v>138</v>
      </c>
      <c r="C134" s="53"/>
      <c r="D134" s="54"/>
    </row>
    <row r="135" spans="1:7" ht="12.75" x14ac:dyDescent="0.2">
      <c r="B135" s="55" t="s">
        <v>139</v>
      </c>
      <c r="C135" s="56"/>
      <c r="D135" s="81" t="s">
        <v>140</v>
      </c>
    </row>
    <row r="136" spans="1:7" ht="12.75" x14ac:dyDescent="0.2">
      <c r="B136" s="55" t="s">
        <v>141</v>
      </c>
      <c r="C136" s="56"/>
      <c r="D136" s="81" t="s">
        <v>140</v>
      </c>
    </row>
    <row r="137" spans="1:7" ht="12.75" x14ac:dyDescent="0.2">
      <c r="B137" s="57" t="s">
        <v>142</v>
      </c>
      <c r="C137" s="56"/>
      <c r="D137" s="58"/>
    </row>
    <row r="138" spans="1:7" ht="25.5" customHeight="1" x14ac:dyDescent="0.2">
      <c r="B138" s="58"/>
      <c r="C138" s="48" t="s">
        <v>143</v>
      </c>
      <c r="D138" s="49" t="s">
        <v>144</v>
      </c>
    </row>
    <row r="139" spans="1:7" ht="12.75" customHeight="1" x14ac:dyDescent="0.2">
      <c r="B139" s="75" t="s">
        <v>145</v>
      </c>
      <c r="C139" s="76" t="s">
        <v>146</v>
      </c>
      <c r="D139" s="76" t="s">
        <v>147</v>
      </c>
    </row>
    <row r="140" spans="1:7" ht="12.75" x14ac:dyDescent="0.2">
      <c r="B140" s="58" t="s">
        <v>148</v>
      </c>
      <c r="C140" s="59">
        <v>456.52519999999998</v>
      </c>
      <c r="D140" s="59">
        <v>452.62790000000001</v>
      </c>
    </row>
    <row r="141" spans="1:7" ht="12.75" x14ac:dyDescent="0.2">
      <c r="B141" s="58" t="s">
        <v>149</v>
      </c>
      <c r="C141" s="59">
        <v>33.322600000000001</v>
      </c>
      <c r="D141" s="59">
        <v>32.833500000000001</v>
      </c>
    </row>
    <row r="142" spans="1:7" ht="12.75" x14ac:dyDescent="0.2">
      <c r="B142" s="58" t="s">
        <v>385</v>
      </c>
      <c r="C142" s="59">
        <v>465.97719999999998</v>
      </c>
      <c r="D142" s="59">
        <v>461.99919999999997</v>
      </c>
    </row>
    <row r="143" spans="1:7" ht="12.75" x14ac:dyDescent="0.2">
      <c r="B143" s="58" t="s">
        <v>386</v>
      </c>
      <c r="C143" s="59">
        <v>29.085899999999999</v>
      </c>
      <c r="D143" s="59">
        <v>28.632100000000001</v>
      </c>
    </row>
    <row r="144" spans="1:7" ht="12.75" x14ac:dyDescent="0.2">
      <c r="B144" s="58" t="s">
        <v>150</v>
      </c>
      <c r="C144" s="59">
        <v>441.28339999999997</v>
      </c>
      <c r="D144" s="59">
        <v>437.22210000000001</v>
      </c>
    </row>
    <row r="145" spans="2:4" ht="12.75" x14ac:dyDescent="0.2">
      <c r="B145" s="58" t="s">
        <v>151</v>
      </c>
      <c r="C145" s="59">
        <v>31.893999999999998</v>
      </c>
      <c r="D145" s="59">
        <v>31.395900000000001</v>
      </c>
    </row>
    <row r="147" spans="2:4" ht="12.75" x14ac:dyDescent="0.2">
      <c r="B147" s="88" t="s">
        <v>152</v>
      </c>
      <c r="C147" s="89"/>
    </row>
    <row r="148" spans="2:4" ht="24.75" customHeight="1" x14ac:dyDescent="0.2">
      <c r="B148" s="90" t="s">
        <v>145</v>
      </c>
      <c r="C148" s="90" t="s">
        <v>503</v>
      </c>
    </row>
    <row r="149" spans="2:4" ht="12.75" x14ac:dyDescent="0.2">
      <c r="B149" s="58" t="s">
        <v>149</v>
      </c>
      <c r="C149" s="91">
        <v>0.17708199999999999</v>
      </c>
    </row>
    <row r="150" spans="2:4" ht="12.75" x14ac:dyDescent="0.2">
      <c r="B150" s="58" t="s">
        <v>386</v>
      </c>
      <c r="C150" s="91">
        <v>0.17708199999999999</v>
      </c>
    </row>
    <row r="151" spans="2:4" ht="12.75" x14ac:dyDescent="0.2">
      <c r="B151" s="58" t="s">
        <v>151</v>
      </c>
      <c r="C151" s="91">
        <v>0.17708199999999999</v>
      </c>
    </row>
    <row r="153" spans="2:4" ht="12.75" x14ac:dyDescent="0.2">
      <c r="B153" s="57" t="s">
        <v>153</v>
      </c>
      <c r="C153" s="56"/>
      <c r="D153" s="83" t="s">
        <v>140</v>
      </c>
    </row>
    <row r="154" spans="2:4" ht="12.75" x14ac:dyDescent="0.2">
      <c r="B154" s="57" t="s">
        <v>154</v>
      </c>
      <c r="C154" s="56"/>
      <c r="D154" s="83" t="s">
        <v>140</v>
      </c>
    </row>
    <row r="155" spans="2:4" ht="12.75" x14ac:dyDescent="0.2">
      <c r="B155" s="57" t="s">
        <v>155</v>
      </c>
      <c r="C155" s="56"/>
      <c r="D155" s="61">
        <v>0.45616532931353548</v>
      </c>
    </row>
    <row r="156" spans="2:4" ht="12.75" x14ac:dyDescent="0.2">
      <c r="B156" s="57" t="s">
        <v>156</v>
      </c>
      <c r="C156" s="56"/>
      <c r="D156" s="61" t="s">
        <v>140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387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388</v>
      </c>
      <c r="C7" s="26" t="s">
        <v>389</v>
      </c>
      <c r="D7" s="17" t="s">
        <v>17</v>
      </c>
      <c r="E7" s="62">
        <v>65673</v>
      </c>
      <c r="F7" s="68">
        <v>465.98277150000001</v>
      </c>
      <c r="G7" s="20">
        <v>5.8422547999999998E-2</v>
      </c>
    </row>
    <row r="8" spans="1:7" ht="12.75" x14ac:dyDescent="0.2">
      <c r="A8" s="21">
        <v>2</v>
      </c>
      <c r="B8" s="22" t="s">
        <v>390</v>
      </c>
      <c r="C8" s="26" t="s">
        <v>391</v>
      </c>
      <c r="D8" s="17" t="s">
        <v>254</v>
      </c>
      <c r="E8" s="62">
        <v>17127</v>
      </c>
      <c r="F8" s="68">
        <v>450.72269549999999</v>
      </c>
      <c r="G8" s="20">
        <v>5.6509318000000003E-2</v>
      </c>
    </row>
    <row r="9" spans="1:7" ht="12.75" x14ac:dyDescent="0.2">
      <c r="A9" s="21">
        <v>3</v>
      </c>
      <c r="B9" s="22" t="s">
        <v>15</v>
      </c>
      <c r="C9" s="26" t="s">
        <v>16</v>
      </c>
      <c r="D9" s="17" t="s">
        <v>17</v>
      </c>
      <c r="E9" s="62">
        <v>116358</v>
      </c>
      <c r="F9" s="68">
        <v>407.42753699999997</v>
      </c>
      <c r="G9" s="20">
        <v>5.1081190999999998E-2</v>
      </c>
    </row>
    <row r="10" spans="1:7" ht="25.5" x14ac:dyDescent="0.2">
      <c r="A10" s="21">
        <v>4</v>
      </c>
      <c r="B10" s="22" t="s">
        <v>31</v>
      </c>
      <c r="C10" s="26" t="s">
        <v>32</v>
      </c>
      <c r="D10" s="17" t="s">
        <v>33</v>
      </c>
      <c r="E10" s="62">
        <v>28914</v>
      </c>
      <c r="F10" s="68">
        <v>355.94579700000003</v>
      </c>
      <c r="G10" s="20">
        <v>4.4626671999999999E-2</v>
      </c>
    </row>
    <row r="11" spans="1:7" ht="25.5" x14ac:dyDescent="0.2">
      <c r="A11" s="21">
        <v>5</v>
      </c>
      <c r="B11" s="22" t="s">
        <v>392</v>
      </c>
      <c r="C11" s="26" t="s">
        <v>393</v>
      </c>
      <c r="D11" s="17" t="s">
        <v>39</v>
      </c>
      <c r="E11" s="62">
        <v>112488</v>
      </c>
      <c r="F11" s="68">
        <v>310.523124</v>
      </c>
      <c r="G11" s="20">
        <v>3.8931808999999998E-2</v>
      </c>
    </row>
    <row r="12" spans="1:7" ht="12.75" x14ac:dyDescent="0.2">
      <c r="A12" s="21">
        <v>6</v>
      </c>
      <c r="B12" s="22" t="s">
        <v>394</v>
      </c>
      <c r="C12" s="26" t="s">
        <v>395</v>
      </c>
      <c r="D12" s="17" t="s">
        <v>204</v>
      </c>
      <c r="E12" s="62">
        <v>30653</v>
      </c>
      <c r="F12" s="68">
        <v>254.4658795</v>
      </c>
      <c r="G12" s="20">
        <v>3.1903636999999999E-2</v>
      </c>
    </row>
    <row r="13" spans="1:7" ht="12.75" x14ac:dyDescent="0.2">
      <c r="A13" s="21">
        <v>7</v>
      </c>
      <c r="B13" s="22" t="s">
        <v>40</v>
      </c>
      <c r="C13" s="26" t="s">
        <v>41</v>
      </c>
      <c r="D13" s="17" t="s">
        <v>17</v>
      </c>
      <c r="E13" s="62">
        <v>11547</v>
      </c>
      <c r="F13" s="68">
        <v>239.8946985</v>
      </c>
      <c r="G13" s="20">
        <v>3.0076776E-2</v>
      </c>
    </row>
    <row r="14" spans="1:7" ht="12.75" x14ac:dyDescent="0.2">
      <c r="A14" s="21">
        <v>8</v>
      </c>
      <c r="B14" s="22" t="s">
        <v>176</v>
      </c>
      <c r="C14" s="26" t="s">
        <v>177</v>
      </c>
      <c r="D14" s="17" t="s">
        <v>178</v>
      </c>
      <c r="E14" s="62">
        <v>86189</v>
      </c>
      <c r="F14" s="68">
        <v>239.04519149999999</v>
      </c>
      <c r="G14" s="20">
        <v>2.9970269000000001E-2</v>
      </c>
    </row>
    <row r="15" spans="1:7" ht="12.75" x14ac:dyDescent="0.2">
      <c r="A15" s="21">
        <v>9</v>
      </c>
      <c r="B15" s="22" t="s">
        <v>300</v>
      </c>
      <c r="C15" s="26" t="s">
        <v>301</v>
      </c>
      <c r="D15" s="17" t="s">
        <v>299</v>
      </c>
      <c r="E15" s="62">
        <v>73000</v>
      </c>
      <c r="F15" s="68">
        <v>237.21350000000001</v>
      </c>
      <c r="G15" s="20">
        <v>2.9740620999999998E-2</v>
      </c>
    </row>
    <row r="16" spans="1:7" ht="12.75" x14ac:dyDescent="0.2">
      <c r="A16" s="21">
        <v>10</v>
      </c>
      <c r="B16" s="22" t="s">
        <v>396</v>
      </c>
      <c r="C16" s="26" t="s">
        <v>397</v>
      </c>
      <c r="D16" s="17" t="s">
        <v>228</v>
      </c>
      <c r="E16" s="62">
        <v>7873</v>
      </c>
      <c r="F16" s="68">
        <v>206.910313</v>
      </c>
      <c r="G16" s="20">
        <v>2.5941361999999999E-2</v>
      </c>
    </row>
    <row r="17" spans="1:7" ht="25.5" x14ac:dyDescent="0.2">
      <c r="A17" s="21">
        <v>11</v>
      </c>
      <c r="B17" s="22" t="s">
        <v>398</v>
      </c>
      <c r="C17" s="26" t="s">
        <v>399</v>
      </c>
      <c r="D17" s="17" t="s">
        <v>39</v>
      </c>
      <c r="E17" s="62">
        <v>16202</v>
      </c>
      <c r="F17" s="68">
        <v>205.56287499999999</v>
      </c>
      <c r="G17" s="20">
        <v>2.5772427000000001E-2</v>
      </c>
    </row>
    <row r="18" spans="1:7" ht="25.5" x14ac:dyDescent="0.2">
      <c r="A18" s="21">
        <v>12</v>
      </c>
      <c r="B18" s="22" t="s">
        <v>205</v>
      </c>
      <c r="C18" s="26" t="s">
        <v>206</v>
      </c>
      <c r="D18" s="17" t="s">
        <v>172</v>
      </c>
      <c r="E18" s="62">
        <v>71281</v>
      </c>
      <c r="F18" s="68">
        <v>197.76913450000001</v>
      </c>
      <c r="G18" s="20">
        <v>2.4795287999999999E-2</v>
      </c>
    </row>
    <row r="19" spans="1:7" ht="12.75" x14ac:dyDescent="0.2">
      <c r="A19" s="21">
        <v>13</v>
      </c>
      <c r="B19" s="22" t="s">
        <v>400</v>
      </c>
      <c r="C19" s="26" t="s">
        <v>401</v>
      </c>
      <c r="D19" s="17" t="s">
        <v>204</v>
      </c>
      <c r="E19" s="62">
        <v>27042</v>
      </c>
      <c r="F19" s="68">
        <v>177.17918399999999</v>
      </c>
      <c r="G19" s="20">
        <v>2.2213824E-2</v>
      </c>
    </row>
    <row r="20" spans="1:7" ht="25.5" x14ac:dyDescent="0.2">
      <c r="A20" s="21">
        <v>14</v>
      </c>
      <c r="B20" s="22" t="s">
        <v>402</v>
      </c>
      <c r="C20" s="26" t="s">
        <v>403</v>
      </c>
      <c r="D20" s="17" t="s">
        <v>39</v>
      </c>
      <c r="E20" s="62">
        <v>12574</v>
      </c>
      <c r="F20" s="68">
        <v>176.68984800000001</v>
      </c>
      <c r="G20" s="20">
        <v>2.2152473999999998E-2</v>
      </c>
    </row>
    <row r="21" spans="1:7" ht="25.5" x14ac:dyDescent="0.2">
      <c r="A21" s="21">
        <v>15</v>
      </c>
      <c r="B21" s="22" t="s">
        <v>18</v>
      </c>
      <c r="C21" s="26" t="s">
        <v>19</v>
      </c>
      <c r="D21" s="17" t="s">
        <v>20</v>
      </c>
      <c r="E21" s="62">
        <v>32394</v>
      </c>
      <c r="F21" s="68">
        <v>176.190966</v>
      </c>
      <c r="G21" s="20">
        <v>2.2089926999999999E-2</v>
      </c>
    </row>
    <row r="22" spans="1:7" ht="12.75" x14ac:dyDescent="0.2">
      <c r="A22" s="21">
        <v>16</v>
      </c>
      <c r="B22" s="22" t="s">
        <v>404</v>
      </c>
      <c r="C22" s="26" t="s">
        <v>405</v>
      </c>
      <c r="D22" s="17" t="s">
        <v>228</v>
      </c>
      <c r="E22" s="62">
        <v>38820</v>
      </c>
      <c r="F22" s="68">
        <v>175.83519000000001</v>
      </c>
      <c r="G22" s="20">
        <v>2.2045321E-2</v>
      </c>
    </row>
    <row r="23" spans="1:7" ht="12.75" x14ac:dyDescent="0.2">
      <c r="A23" s="21">
        <v>17</v>
      </c>
      <c r="B23" s="22" t="s">
        <v>406</v>
      </c>
      <c r="C23" s="26" t="s">
        <v>407</v>
      </c>
      <c r="D23" s="17" t="s">
        <v>228</v>
      </c>
      <c r="E23" s="62">
        <v>6030</v>
      </c>
      <c r="F23" s="68">
        <v>174.90618000000001</v>
      </c>
      <c r="G23" s="20">
        <v>2.1928847000000001E-2</v>
      </c>
    </row>
    <row r="24" spans="1:7" ht="25.5" x14ac:dyDescent="0.2">
      <c r="A24" s="21">
        <v>18</v>
      </c>
      <c r="B24" s="22" t="s">
        <v>408</v>
      </c>
      <c r="C24" s="26" t="s">
        <v>409</v>
      </c>
      <c r="D24" s="17" t="s">
        <v>178</v>
      </c>
      <c r="E24" s="62">
        <v>29565</v>
      </c>
      <c r="F24" s="68">
        <v>171.04830749999999</v>
      </c>
      <c r="G24" s="20">
        <v>2.1445166000000002E-2</v>
      </c>
    </row>
    <row r="25" spans="1:7" ht="25.5" x14ac:dyDescent="0.2">
      <c r="A25" s="21">
        <v>19</v>
      </c>
      <c r="B25" s="22" t="s">
        <v>312</v>
      </c>
      <c r="C25" s="26" t="s">
        <v>313</v>
      </c>
      <c r="D25" s="17" t="s">
        <v>20</v>
      </c>
      <c r="E25" s="62">
        <v>24335</v>
      </c>
      <c r="F25" s="68">
        <v>170.29633000000001</v>
      </c>
      <c r="G25" s="20">
        <v>2.1350886999999999E-2</v>
      </c>
    </row>
    <row r="26" spans="1:7" ht="12.75" x14ac:dyDescent="0.2">
      <c r="A26" s="21">
        <v>20</v>
      </c>
      <c r="B26" s="22" t="s">
        <v>348</v>
      </c>
      <c r="C26" s="26" t="s">
        <v>349</v>
      </c>
      <c r="D26" s="17" t="s">
        <v>178</v>
      </c>
      <c r="E26" s="62">
        <v>35715</v>
      </c>
      <c r="F26" s="68">
        <v>169.824825</v>
      </c>
      <c r="G26" s="20">
        <v>2.1291772E-2</v>
      </c>
    </row>
    <row r="27" spans="1:7" ht="25.5" x14ac:dyDescent="0.2">
      <c r="A27" s="21">
        <v>21</v>
      </c>
      <c r="B27" s="22" t="s">
        <v>410</v>
      </c>
      <c r="C27" s="26" t="s">
        <v>411</v>
      </c>
      <c r="D27" s="17" t="s">
        <v>59</v>
      </c>
      <c r="E27" s="62">
        <v>78621</v>
      </c>
      <c r="F27" s="68">
        <v>165.10409999999999</v>
      </c>
      <c r="G27" s="20">
        <v>2.0699912000000001E-2</v>
      </c>
    </row>
    <row r="28" spans="1:7" ht="25.5" x14ac:dyDescent="0.2">
      <c r="A28" s="21">
        <v>22</v>
      </c>
      <c r="B28" s="22" t="s">
        <v>412</v>
      </c>
      <c r="C28" s="26" t="s">
        <v>413</v>
      </c>
      <c r="D28" s="17" t="s">
        <v>39</v>
      </c>
      <c r="E28" s="62">
        <v>29406</v>
      </c>
      <c r="F28" s="68">
        <v>160.63027500000001</v>
      </c>
      <c r="G28" s="20">
        <v>2.0139006000000001E-2</v>
      </c>
    </row>
    <row r="29" spans="1:7" ht="12.75" x14ac:dyDescent="0.2">
      <c r="A29" s="21">
        <v>23</v>
      </c>
      <c r="B29" s="22" t="s">
        <v>346</v>
      </c>
      <c r="C29" s="26" t="s">
        <v>347</v>
      </c>
      <c r="D29" s="17" t="s">
        <v>178</v>
      </c>
      <c r="E29" s="62">
        <v>40640</v>
      </c>
      <c r="F29" s="68">
        <v>160.38576</v>
      </c>
      <c r="G29" s="20">
        <v>2.0108350000000001E-2</v>
      </c>
    </row>
    <row r="30" spans="1:7" ht="12.75" x14ac:dyDescent="0.2">
      <c r="A30" s="21">
        <v>24</v>
      </c>
      <c r="B30" s="22" t="s">
        <v>324</v>
      </c>
      <c r="C30" s="26" t="s">
        <v>325</v>
      </c>
      <c r="D30" s="17" t="s">
        <v>17</v>
      </c>
      <c r="E30" s="62">
        <v>27675</v>
      </c>
      <c r="F30" s="68">
        <v>159.91998749999999</v>
      </c>
      <c r="G30" s="20">
        <v>2.0049953999999998E-2</v>
      </c>
    </row>
    <row r="31" spans="1:7" ht="25.5" x14ac:dyDescent="0.2">
      <c r="A31" s="21">
        <v>25</v>
      </c>
      <c r="B31" s="22" t="s">
        <v>414</v>
      </c>
      <c r="C31" s="26" t="s">
        <v>415</v>
      </c>
      <c r="D31" s="17" t="s">
        <v>178</v>
      </c>
      <c r="E31" s="62">
        <v>17000</v>
      </c>
      <c r="F31" s="68">
        <v>158.2955</v>
      </c>
      <c r="G31" s="20">
        <v>1.9846283999999999E-2</v>
      </c>
    </row>
    <row r="32" spans="1:7" ht="12.75" x14ac:dyDescent="0.2">
      <c r="A32" s="21">
        <v>26</v>
      </c>
      <c r="B32" s="22" t="s">
        <v>334</v>
      </c>
      <c r="C32" s="26" t="s">
        <v>335</v>
      </c>
      <c r="D32" s="17" t="s">
        <v>254</v>
      </c>
      <c r="E32" s="62">
        <v>8516</v>
      </c>
      <c r="F32" s="68">
        <v>153.45406199999999</v>
      </c>
      <c r="G32" s="20">
        <v>1.9239289E-2</v>
      </c>
    </row>
    <row r="33" spans="1:7" ht="25.5" x14ac:dyDescent="0.2">
      <c r="A33" s="21">
        <v>27</v>
      </c>
      <c r="B33" s="22" t="s">
        <v>160</v>
      </c>
      <c r="C33" s="26" t="s">
        <v>161</v>
      </c>
      <c r="D33" s="17" t="s">
        <v>162</v>
      </c>
      <c r="E33" s="62">
        <v>25159</v>
      </c>
      <c r="F33" s="68">
        <v>149.59541400000001</v>
      </c>
      <c r="G33" s="20">
        <v>1.8755511999999998E-2</v>
      </c>
    </row>
    <row r="34" spans="1:7" ht="25.5" x14ac:dyDescent="0.2">
      <c r="A34" s="21">
        <v>28</v>
      </c>
      <c r="B34" s="22" t="s">
        <v>66</v>
      </c>
      <c r="C34" s="26" t="s">
        <v>67</v>
      </c>
      <c r="D34" s="17" t="s">
        <v>68</v>
      </c>
      <c r="E34" s="62">
        <v>640</v>
      </c>
      <c r="F34" s="68">
        <v>146.536</v>
      </c>
      <c r="G34" s="20">
        <v>1.8371938000000001E-2</v>
      </c>
    </row>
    <row r="35" spans="1:7" ht="12.75" x14ac:dyDescent="0.2">
      <c r="A35" s="21">
        <v>29</v>
      </c>
      <c r="B35" s="22" t="s">
        <v>304</v>
      </c>
      <c r="C35" s="26" t="s">
        <v>305</v>
      </c>
      <c r="D35" s="17" t="s">
        <v>175</v>
      </c>
      <c r="E35" s="62">
        <v>61500</v>
      </c>
      <c r="F35" s="68">
        <v>135.14625000000001</v>
      </c>
      <c r="G35" s="20">
        <v>1.6943949E-2</v>
      </c>
    </row>
    <row r="36" spans="1:7" ht="25.5" x14ac:dyDescent="0.2">
      <c r="A36" s="21">
        <v>30</v>
      </c>
      <c r="B36" s="22" t="s">
        <v>37</v>
      </c>
      <c r="C36" s="26" t="s">
        <v>38</v>
      </c>
      <c r="D36" s="17" t="s">
        <v>39</v>
      </c>
      <c r="E36" s="62">
        <v>29506</v>
      </c>
      <c r="F36" s="68">
        <v>132.83601200000001</v>
      </c>
      <c r="G36" s="20">
        <v>1.6654302999999999E-2</v>
      </c>
    </row>
    <row r="37" spans="1:7" ht="25.5" x14ac:dyDescent="0.2">
      <c r="A37" s="21">
        <v>31</v>
      </c>
      <c r="B37" s="22" t="s">
        <v>314</v>
      </c>
      <c r="C37" s="26" t="s">
        <v>315</v>
      </c>
      <c r="D37" s="17" t="s">
        <v>68</v>
      </c>
      <c r="E37" s="62">
        <v>18509</v>
      </c>
      <c r="F37" s="68">
        <v>132.52444</v>
      </c>
      <c r="G37" s="20">
        <v>1.661524E-2</v>
      </c>
    </row>
    <row r="38" spans="1:7" ht="12.75" x14ac:dyDescent="0.2">
      <c r="A38" s="21">
        <v>32</v>
      </c>
      <c r="B38" s="22" t="s">
        <v>416</v>
      </c>
      <c r="C38" s="26" t="s">
        <v>417</v>
      </c>
      <c r="D38" s="17" t="s">
        <v>228</v>
      </c>
      <c r="E38" s="62">
        <v>20470</v>
      </c>
      <c r="F38" s="68">
        <v>132.21573000000001</v>
      </c>
      <c r="G38" s="20">
        <v>1.6576535E-2</v>
      </c>
    </row>
    <row r="39" spans="1:7" ht="12.75" x14ac:dyDescent="0.2">
      <c r="A39" s="21">
        <v>33</v>
      </c>
      <c r="B39" s="22" t="s">
        <v>418</v>
      </c>
      <c r="C39" s="26" t="s">
        <v>419</v>
      </c>
      <c r="D39" s="17" t="s">
        <v>175</v>
      </c>
      <c r="E39" s="62">
        <v>218</v>
      </c>
      <c r="F39" s="68">
        <v>123.910219</v>
      </c>
      <c r="G39" s="20">
        <v>1.5535233000000001E-2</v>
      </c>
    </row>
    <row r="40" spans="1:7" ht="25.5" x14ac:dyDescent="0.2">
      <c r="A40" s="21">
        <v>34</v>
      </c>
      <c r="B40" s="22" t="s">
        <v>420</v>
      </c>
      <c r="C40" s="26" t="s">
        <v>421</v>
      </c>
      <c r="D40" s="17" t="s">
        <v>178</v>
      </c>
      <c r="E40" s="62">
        <v>34549</v>
      </c>
      <c r="F40" s="68">
        <v>121.6988525</v>
      </c>
      <c r="G40" s="20">
        <v>1.5257982999999999E-2</v>
      </c>
    </row>
    <row r="41" spans="1:7" ht="25.5" x14ac:dyDescent="0.2">
      <c r="A41" s="21">
        <v>35</v>
      </c>
      <c r="B41" s="22" t="s">
        <v>57</v>
      </c>
      <c r="C41" s="26" t="s">
        <v>58</v>
      </c>
      <c r="D41" s="17" t="s">
        <v>59</v>
      </c>
      <c r="E41" s="62">
        <v>19431</v>
      </c>
      <c r="F41" s="68">
        <v>120.62764799999999</v>
      </c>
      <c r="G41" s="20">
        <v>1.5123681E-2</v>
      </c>
    </row>
    <row r="42" spans="1:7" ht="25.5" x14ac:dyDescent="0.2">
      <c r="A42" s="21">
        <v>36</v>
      </c>
      <c r="B42" s="22" t="s">
        <v>422</v>
      </c>
      <c r="C42" s="26" t="s">
        <v>423</v>
      </c>
      <c r="D42" s="17" t="s">
        <v>178</v>
      </c>
      <c r="E42" s="62">
        <v>8546</v>
      </c>
      <c r="F42" s="68">
        <v>117.114384</v>
      </c>
      <c r="G42" s="20">
        <v>1.4683205E-2</v>
      </c>
    </row>
    <row r="43" spans="1:7" ht="25.5" x14ac:dyDescent="0.2">
      <c r="A43" s="21">
        <v>37</v>
      </c>
      <c r="B43" s="22" t="s">
        <v>424</v>
      </c>
      <c r="C43" s="26" t="s">
        <v>425</v>
      </c>
      <c r="D43" s="17" t="s">
        <v>39</v>
      </c>
      <c r="E43" s="62">
        <v>33203</v>
      </c>
      <c r="F43" s="68">
        <v>101.2525485</v>
      </c>
      <c r="G43" s="20">
        <v>1.2694529E-2</v>
      </c>
    </row>
    <row r="44" spans="1:7" ht="25.5" x14ac:dyDescent="0.2">
      <c r="A44" s="21">
        <v>38</v>
      </c>
      <c r="B44" s="22" t="s">
        <v>267</v>
      </c>
      <c r="C44" s="26" t="s">
        <v>268</v>
      </c>
      <c r="D44" s="17" t="s">
        <v>20</v>
      </c>
      <c r="E44" s="62">
        <v>33529</v>
      </c>
      <c r="F44" s="68">
        <v>88.851849999999999</v>
      </c>
      <c r="G44" s="20">
        <v>1.1139793E-2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39</v>
      </c>
      <c r="E45" s="62">
        <v>17279</v>
      </c>
      <c r="F45" s="68">
        <v>78.939111499999996</v>
      </c>
      <c r="G45" s="20">
        <v>9.8969839999999993E-3</v>
      </c>
    </row>
    <row r="46" spans="1:7" ht="12.75" x14ac:dyDescent="0.2">
      <c r="A46" s="21">
        <v>40</v>
      </c>
      <c r="B46" s="22" t="s">
        <v>371</v>
      </c>
      <c r="C46" s="26" t="s">
        <v>372</v>
      </c>
      <c r="D46" s="17" t="s">
        <v>178</v>
      </c>
      <c r="E46" s="62">
        <v>34359</v>
      </c>
      <c r="F46" s="68">
        <v>69.010051500000003</v>
      </c>
      <c r="G46" s="20">
        <v>8.6521289999999997E-3</v>
      </c>
    </row>
    <row r="47" spans="1:7" ht="12.75" x14ac:dyDescent="0.2">
      <c r="A47" s="16"/>
      <c r="B47" s="17"/>
      <c r="C47" s="23" t="s">
        <v>112</v>
      </c>
      <c r="D47" s="27"/>
      <c r="E47" s="64"/>
      <c r="F47" s="70">
        <v>7571.4825429999992</v>
      </c>
      <c r="G47" s="28">
        <v>0.94927394500000017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113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112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114</v>
      </c>
      <c r="D52" s="24"/>
      <c r="E52" s="63"/>
      <c r="F52" s="69"/>
      <c r="G52" s="25"/>
    </row>
    <row r="53" spans="1:7" ht="12.75" x14ac:dyDescent="0.2">
      <c r="A53" s="33"/>
      <c r="B53" s="34"/>
      <c r="C53" s="23" t="s">
        <v>112</v>
      </c>
      <c r="D53" s="35"/>
      <c r="E53" s="65"/>
      <c r="F53" s="71">
        <v>0</v>
      </c>
      <c r="G53" s="36">
        <v>0</v>
      </c>
    </row>
    <row r="54" spans="1:7" ht="12.75" x14ac:dyDescent="0.2">
      <c r="A54" s="33"/>
      <c r="B54" s="34"/>
      <c r="C54" s="29"/>
      <c r="D54" s="37"/>
      <c r="E54" s="66"/>
      <c r="F54" s="72"/>
      <c r="G54" s="38"/>
    </row>
    <row r="55" spans="1:7" ht="12.75" x14ac:dyDescent="0.2">
      <c r="A55" s="16"/>
      <c r="B55" s="17"/>
      <c r="C55" s="23" t="s">
        <v>116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117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112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118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21"/>
      <c r="B64" s="22"/>
      <c r="C64" s="39" t="s">
        <v>119</v>
      </c>
      <c r="D64" s="40"/>
      <c r="E64" s="64"/>
      <c r="F64" s="70">
        <v>7571.4825429999992</v>
      </c>
      <c r="G64" s="28">
        <v>0.94927394500000017</v>
      </c>
    </row>
    <row r="65" spans="1:7" ht="12.75" x14ac:dyDescent="0.2">
      <c r="A65" s="16"/>
      <c r="B65" s="17"/>
      <c r="C65" s="26"/>
      <c r="D65" s="19"/>
      <c r="E65" s="62"/>
      <c r="F65" s="68"/>
      <c r="G65" s="20"/>
    </row>
    <row r="66" spans="1:7" ht="12.75" x14ac:dyDescent="0.2">
      <c r="A66" s="16"/>
      <c r="B66" s="17"/>
      <c r="C66" s="18" t="s">
        <v>120</v>
      </c>
      <c r="D66" s="19"/>
      <c r="E66" s="62"/>
      <c r="F66" s="68"/>
      <c r="G66" s="20"/>
    </row>
    <row r="67" spans="1:7" ht="25.5" x14ac:dyDescent="0.2">
      <c r="A67" s="16"/>
      <c r="B67" s="17"/>
      <c r="C67" s="23" t="s">
        <v>11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16"/>
      <c r="B70" s="41"/>
      <c r="C70" s="23" t="s">
        <v>121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74"/>
      <c r="G72" s="43"/>
    </row>
    <row r="73" spans="1:7" ht="12.75" x14ac:dyDescent="0.2">
      <c r="A73" s="16"/>
      <c r="B73" s="17"/>
      <c r="C73" s="23" t="s">
        <v>122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16"/>
      <c r="B76" s="41"/>
      <c r="C76" s="23" t="s">
        <v>123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21"/>
      <c r="B79" s="22"/>
      <c r="C79" s="44" t="s">
        <v>124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125</v>
      </c>
      <c r="D81" s="19"/>
      <c r="E81" s="62"/>
      <c r="F81" s="68"/>
      <c r="G81" s="20"/>
    </row>
    <row r="82" spans="1:7" ht="12.75" x14ac:dyDescent="0.2">
      <c r="A82" s="21"/>
      <c r="B82" s="22"/>
      <c r="C82" s="23" t="s">
        <v>126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1152</v>
      </c>
      <c r="D91" s="24"/>
      <c r="E91" s="63"/>
      <c r="F91" s="69"/>
      <c r="G91" s="25"/>
    </row>
    <row r="92" spans="1:7" ht="12.75" x14ac:dyDescent="0.2">
      <c r="A92" s="21">
        <v>1</v>
      </c>
      <c r="B92" s="22"/>
      <c r="C92" s="26" t="s">
        <v>1153</v>
      </c>
      <c r="D92" s="30"/>
      <c r="E92" s="62"/>
      <c r="F92" s="68">
        <v>95.984037700000002</v>
      </c>
      <c r="G92" s="20">
        <v>1.203399E-2</v>
      </c>
    </row>
    <row r="93" spans="1:7" ht="12.75" x14ac:dyDescent="0.2">
      <c r="A93" s="21"/>
      <c r="B93" s="22"/>
      <c r="C93" s="23" t="s">
        <v>112</v>
      </c>
      <c r="D93" s="40"/>
      <c r="E93" s="64"/>
      <c r="F93" s="70">
        <v>95.984037700000002</v>
      </c>
      <c r="G93" s="28">
        <v>1.203399E-2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39" t="s">
        <v>129</v>
      </c>
      <c r="D95" s="40"/>
      <c r="E95" s="64"/>
      <c r="F95" s="70">
        <v>95.984037700000002</v>
      </c>
      <c r="G95" s="28">
        <v>1.203399E-2</v>
      </c>
    </row>
    <row r="96" spans="1:7" ht="12.75" x14ac:dyDescent="0.2">
      <c r="A96" s="21"/>
      <c r="B96" s="22"/>
      <c r="C96" s="45"/>
      <c r="D96" s="22"/>
      <c r="E96" s="62"/>
      <c r="F96" s="68"/>
      <c r="G96" s="20"/>
    </row>
    <row r="97" spans="1:9" ht="12.75" x14ac:dyDescent="0.2">
      <c r="A97" s="16"/>
      <c r="B97" s="17"/>
      <c r="C97" s="18" t="s">
        <v>130</v>
      </c>
      <c r="D97" s="19"/>
      <c r="E97" s="62"/>
      <c r="F97" s="68"/>
      <c r="G97" s="20"/>
    </row>
    <row r="98" spans="1:9" ht="25.5" x14ac:dyDescent="0.2">
      <c r="A98" s="21"/>
      <c r="B98" s="22"/>
      <c r="C98" s="23" t="s">
        <v>131</v>
      </c>
      <c r="D98" s="24"/>
      <c r="E98" s="63"/>
      <c r="F98" s="69"/>
      <c r="G98" s="25"/>
    </row>
    <row r="99" spans="1:9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9" ht="12.75" x14ac:dyDescent="0.2">
      <c r="A100" s="21"/>
      <c r="B100" s="22"/>
      <c r="C100" s="29"/>
      <c r="D100" s="22"/>
      <c r="E100" s="62"/>
      <c r="F100" s="68"/>
      <c r="G100" s="20"/>
    </row>
    <row r="101" spans="1:9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9" ht="25.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9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9" ht="12.75" x14ac:dyDescent="0.2">
      <c r="A104" s="21"/>
      <c r="B104" s="22"/>
      <c r="C104" s="29"/>
      <c r="D104" s="22"/>
      <c r="E104" s="62"/>
      <c r="F104" s="68"/>
      <c r="G104" s="20"/>
    </row>
    <row r="105" spans="1:9" ht="25.5" x14ac:dyDescent="0.2">
      <c r="A105" s="21"/>
      <c r="B105" s="22"/>
      <c r="C105" s="23" t="s">
        <v>134</v>
      </c>
      <c r="D105" s="24"/>
      <c r="E105" s="63"/>
      <c r="F105" s="69"/>
      <c r="G105" s="25"/>
    </row>
    <row r="106" spans="1:9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9" ht="12.75" x14ac:dyDescent="0.2">
      <c r="A107" s="21"/>
      <c r="B107" s="22"/>
      <c r="C107" s="29"/>
      <c r="D107" s="22"/>
      <c r="E107" s="62"/>
      <c r="F107" s="74"/>
      <c r="G107" s="43"/>
    </row>
    <row r="108" spans="1:9" ht="25.5" x14ac:dyDescent="0.2">
      <c r="A108" s="21"/>
      <c r="B108" s="22"/>
      <c r="C108" s="45" t="s">
        <v>135</v>
      </c>
      <c r="D108" s="22"/>
      <c r="E108" s="62"/>
      <c r="F108" s="74">
        <v>308.61090883999998</v>
      </c>
      <c r="G108" s="43">
        <v>3.8692064999999998E-2</v>
      </c>
      <c r="H108" s="93"/>
      <c r="I108" s="93"/>
    </row>
    <row r="109" spans="1:9" ht="12.75" x14ac:dyDescent="0.2">
      <c r="A109" s="21"/>
      <c r="B109" s="22"/>
      <c r="C109" s="46" t="s">
        <v>136</v>
      </c>
      <c r="D109" s="27"/>
      <c r="E109" s="64"/>
      <c r="F109" s="70">
        <v>7976.0774895400009</v>
      </c>
      <c r="G109" s="28">
        <v>1.0000000000000002</v>
      </c>
    </row>
    <row r="111" spans="1:9" ht="12.75" x14ac:dyDescent="0.2">
      <c r="B111" s="392"/>
      <c r="C111" s="392"/>
      <c r="D111" s="392"/>
      <c r="E111" s="392"/>
      <c r="F111" s="392"/>
    </row>
    <row r="112" spans="1:9" ht="12.75" x14ac:dyDescent="0.2">
      <c r="B112" s="392"/>
      <c r="C112" s="392"/>
      <c r="D112" s="392"/>
      <c r="E112" s="392"/>
      <c r="F112" s="392"/>
    </row>
    <row r="114" spans="2:4" ht="12.75" x14ac:dyDescent="0.2">
      <c r="B114" s="52" t="s">
        <v>138</v>
      </c>
      <c r="C114" s="53"/>
      <c r="D114" s="54"/>
    </row>
    <row r="115" spans="2:4" ht="12.75" x14ac:dyDescent="0.2">
      <c r="B115" s="55" t="s">
        <v>139</v>
      </c>
      <c r="C115" s="56"/>
      <c r="D115" s="81" t="s">
        <v>140</v>
      </c>
    </row>
    <row r="116" spans="2:4" ht="12.75" x14ac:dyDescent="0.2">
      <c r="B116" s="55" t="s">
        <v>141</v>
      </c>
      <c r="C116" s="56"/>
      <c r="D116" s="81" t="s">
        <v>140</v>
      </c>
    </row>
    <row r="117" spans="2:4" ht="12.75" x14ac:dyDescent="0.2">
      <c r="B117" s="57" t="s">
        <v>142</v>
      </c>
      <c r="C117" s="56"/>
      <c r="D117" s="58"/>
    </row>
    <row r="118" spans="2:4" ht="25.5" customHeight="1" x14ac:dyDescent="0.2">
      <c r="B118" s="58"/>
      <c r="C118" s="48" t="s">
        <v>143</v>
      </c>
      <c r="D118" s="49" t="s">
        <v>144</v>
      </c>
    </row>
    <row r="119" spans="2:4" ht="12.75" customHeight="1" x14ac:dyDescent="0.2">
      <c r="B119" s="75" t="s">
        <v>145</v>
      </c>
      <c r="C119" s="76" t="s">
        <v>146</v>
      </c>
      <c r="D119" s="76" t="s">
        <v>147</v>
      </c>
    </row>
    <row r="120" spans="2:4" ht="12.75" x14ac:dyDescent="0.2">
      <c r="B120" s="58" t="s">
        <v>148</v>
      </c>
      <c r="C120" s="59">
        <v>9.4014000000000006</v>
      </c>
      <c r="D120" s="59">
        <v>9.3680000000000003</v>
      </c>
    </row>
    <row r="121" spans="2:4" ht="12.75" x14ac:dyDescent="0.2">
      <c r="B121" s="58" t="s">
        <v>149</v>
      </c>
      <c r="C121" s="59">
        <v>9.4014000000000006</v>
      </c>
      <c r="D121" s="59">
        <v>9.3680000000000003</v>
      </c>
    </row>
    <row r="122" spans="2:4" ht="12.75" x14ac:dyDescent="0.2">
      <c r="B122" s="58" t="s">
        <v>150</v>
      </c>
      <c r="C122" s="59">
        <v>9.3664000000000005</v>
      </c>
      <c r="D122" s="59">
        <v>9.3286999999999995</v>
      </c>
    </row>
    <row r="123" spans="2:4" ht="12.75" x14ac:dyDescent="0.2">
      <c r="B123" s="58" t="s">
        <v>151</v>
      </c>
      <c r="C123" s="59">
        <v>9.3664000000000005</v>
      </c>
      <c r="D123" s="59">
        <v>9.3286999999999995</v>
      </c>
    </row>
    <row r="125" spans="2:4" ht="12.75" x14ac:dyDescent="0.2">
      <c r="B125" s="77" t="s">
        <v>152</v>
      </c>
      <c r="C125" s="60"/>
      <c r="D125" s="78" t="s">
        <v>140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153</v>
      </c>
      <c r="C129" s="56"/>
      <c r="D129" s="92" t="s">
        <v>140</v>
      </c>
    </row>
    <row r="130" spans="2:4" ht="12.75" x14ac:dyDescent="0.2">
      <c r="B130" s="57" t="s">
        <v>154</v>
      </c>
      <c r="C130" s="56"/>
      <c r="D130" s="83" t="s">
        <v>140</v>
      </c>
    </row>
    <row r="131" spans="2:4" ht="12.75" x14ac:dyDescent="0.2">
      <c r="B131" s="57" t="s">
        <v>155</v>
      </c>
      <c r="C131" s="56"/>
      <c r="D131" s="61">
        <v>0.385132477295211</v>
      </c>
    </row>
    <row r="132" spans="2:4" ht="12.75" x14ac:dyDescent="0.2">
      <c r="B132" s="57" t="s">
        <v>156</v>
      </c>
      <c r="C132" s="56"/>
      <c r="D132" s="61" t="s">
        <v>140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1172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388</v>
      </c>
      <c r="C7" s="26" t="s">
        <v>389</v>
      </c>
      <c r="D7" s="17" t="s">
        <v>17</v>
      </c>
      <c r="E7" s="62">
        <v>38568</v>
      </c>
      <c r="F7" s="68">
        <v>273.659244</v>
      </c>
      <c r="G7" s="20">
        <v>5.8310024000000002E-2</v>
      </c>
    </row>
    <row r="8" spans="1:7" ht="12.75" x14ac:dyDescent="0.2">
      <c r="A8" s="21">
        <v>2</v>
      </c>
      <c r="B8" s="22" t="s">
        <v>390</v>
      </c>
      <c r="C8" s="26" t="s">
        <v>391</v>
      </c>
      <c r="D8" s="17" t="s">
        <v>254</v>
      </c>
      <c r="E8" s="62">
        <v>10309</v>
      </c>
      <c r="F8" s="68">
        <v>271.29679850000002</v>
      </c>
      <c r="G8" s="20">
        <v>5.7806646000000003E-2</v>
      </c>
    </row>
    <row r="9" spans="1:7" ht="12.75" x14ac:dyDescent="0.2">
      <c r="A9" s="21">
        <v>3</v>
      </c>
      <c r="B9" s="22" t="s">
        <v>15</v>
      </c>
      <c r="C9" s="26" t="s">
        <v>16</v>
      </c>
      <c r="D9" s="17" t="s">
        <v>17</v>
      </c>
      <c r="E9" s="62">
        <v>68225</v>
      </c>
      <c r="F9" s="68">
        <v>238.8898375</v>
      </c>
      <c r="G9" s="20">
        <v>5.0901522999999997E-2</v>
      </c>
    </row>
    <row r="10" spans="1:7" ht="25.5" x14ac:dyDescent="0.2">
      <c r="A10" s="21">
        <v>4</v>
      </c>
      <c r="B10" s="22" t="s">
        <v>31</v>
      </c>
      <c r="C10" s="26" t="s">
        <v>32</v>
      </c>
      <c r="D10" s="17" t="s">
        <v>33</v>
      </c>
      <c r="E10" s="62">
        <v>18482</v>
      </c>
      <c r="F10" s="68">
        <v>227.522661</v>
      </c>
      <c r="G10" s="20">
        <v>4.8479458000000003E-2</v>
      </c>
    </row>
    <row r="11" spans="1:7" ht="25.5" x14ac:dyDescent="0.2">
      <c r="A11" s="21">
        <v>5</v>
      </c>
      <c r="B11" s="22" t="s">
        <v>392</v>
      </c>
      <c r="C11" s="26" t="s">
        <v>393</v>
      </c>
      <c r="D11" s="17" t="s">
        <v>39</v>
      </c>
      <c r="E11" s="62">
        <v>66030</v>
      </c>
      <c r="F11" s="68">
        <v>182.27581499999999</v>
      </c>
      <c r="G11" s="20">
        <v>3.8838472999999998E-2</v>
      </c>
    </row>
    <row r="12" spans="1:7" ht="12.75" x14ac:dyDescent="0.2">
      <c r="A12" s="21">
        <v>6</v>
      </c>
      <c r="B12" s="22" t="s">
        <v>394</v>
      </c>
      <c r="C12" s="26" t="s">
        <v>395</v>
      </c>
      <c r="D12" s="17" t="s">
        <v>204</v>
      </c>
      <c r="E12" s="62">
        <v>17935</v>
      </c>
      <c r="F12" s="68">
        <v>148.88740250000001</v>
      </c>
      <c r="G12" s="20">
        <v>3.1724227000000001E-2</v>
      </c>
    </row>
    <row r="13" spans="1:7" ht="12.75" x14ac:dyDescent="0.2">
      <c r="A13" s="21">
        <v>7</v>
      </c>
      <c r="B13" s="22" t="s">
        <v>176</v>
      </c>
      <c r="C13" s="26" t="s">
        <v>177</v>
      </c>
      <c r="D13" s="17" t="s">
        <v>178</v>
      </c>
      <c r="E13" s="62">
        <v>50809</v>
      </c>
      <c r="F13" s="68">
        <v>140.91876149999999</v>
      </c>
      <c r="G13" s="20">
        <v>3.0026306999999999E-2</v>
      </c>
    </row>
    <row r="14" spans="1:7" ht="12.75" x14ac:dyDescent="0.2">
      <c r="A14" s="21">
        <v>8</v>
      </c>
      <c r="B14" s="22" t="s">
        <v>40</v>
      </c>
      <c r="C14" s="26" t="s">
        <v>41</v>
      </c>
      <c r="D14" s="17" t="s">
        <v>17</v>
      </c>
      <c r="E14" s="62">
        <v>6773</v>
      </c>
      <c r="F14" s="68">
        <v>140.71246149999999</v>
      </c>
      <c r="G14" s="20">
        <v>2.9982348999999998E-2</v>
      </c>
    </row>
    <row r="15" spans="1:7" ht="12.75" x14ac:dyDescent="0.2">
      <c r="A15" s="21">
        <v>9</v>
      </c>
      <c r="B15" s="22" t="s">
        <v>300</v>
      </c>
      <c r="C15" s="26" t="s">
        <v>301</v>
      </c>
      <c r="D15" s="17" t="s">
        <v>299</v>
      </c>
      <c r="E15" s="62">
        <v>42825</v>
      </c>
      <c r="F15" s="68">
        <v>139.15983750000001</v>
      </c>
      <c r="G15" s="20">
        <v>2.9651523999999999E-2</v>
      </c>
    </row>
    <row r="16" spans="1:7" ht="25.5" x14ac:dyDescent="0.2">
      <c r="A16" s="21">
        <v>10</v>
      </c>
      <c r="B16" s="22" t="s">
        <v>398</v>
      </c>
      <c r="C16" s="26" t="s">
        <v>399</v>
      </c>
      <c r="D16" s="17" t="s">
        <v>39</v>
      </c>
      <c r="E16" s="62">
        <v>9513</v>
      </c>
      <c r="F16" s="68">
        <v>120.69618749999999</v>
      </c>
      <c r="G16" s="20">
        <v>2.5717376E-2</v>
      </c>
    </row>
    <row r="17" spans="1:7" ht="25.5" x14ac:dyDescent="0.2">
      <c r="A17" s="21">
        <v>11</v>
      </c>
      <c r="B17" s="22" t="s">
        <v>205</v>
      </c>
      <c r="C17" s="26" t="s">
        <v>206</v>
      </c>
      <c r="D17" s="17" t="s">
        <v>172</v>
      </c>
      <c r="E17" s="62">
        <v>41789</v>
      </c>
      <c r="F17" s="68">
        <v>115.9435805</v>
      </c>
      <c r="G17" s="20">
        <v>2.4704713E-2</v>
      </c>
    </row>
    <row r="18" spans="1:7" ht="12.75" x14ac:dyDescent="0.2">
      <c r="A18" s="21">
        <v>12</v>
      </c>
      <c r="B18" s="22" t="s">
        <v>396</v>
      </c>
      <c r="C18" s="26" t="s">
        <v>397</v>
      </c>
      <c r="D18" s="17" t="s">
        <v>228</v>
      </c>
      <c r="E18" s="62">
        <v>4254</v>
      </c>
      <c r="F18" s="68">
        <v>111.799374</v>
      </c>
      <c r="G18" s="20">
        <v>2.3821684999999999E-2</v>
      </c>
    </row>
    <row r="19" spans="1:7" ht="25.5" x14ac:dyDescent="0.2">
      <c r="A19" s="21">
        <v>13</v>
      </c>
      <c r="B19" s="22" t="s">
        <v>18</v>
      </c>
      <c r="C19" s="26" t="s">
        <v>19</v>
      </c>
      <c r="D19" s="17" t="s">
        <v>20</v>
      </c>
      <c r="E19" s="62">
        <v>19534</v>
      </c>
      <c r="F19" s="68">
        <v>106.24542599999999</v>
      </c>
      <c r="G19" s="20">
        <v>2.2638275999999999E-2</v>
      </c>
    </row>
    <row r="20" spans="1:7" ht="12.75" x14ac:dyDescent="0.2">
      <c r="A20" s="21">
        <v>14</v>
      </c>
      <c r="B20" s="22" t="s">
        <v>400</v>
      </c>
      <c r="C20" s="26" t="s">
        <v>401</v>
      </c>
      <c r="D20" s="17" t="s">
        <v>204</v>
      </c>
      <c r="E20" s="62">
        <v>15855</v>
      </c>
      <c r="F20" s="68">
        <v>103.88196000000001</v>
      </c>
      <c r="G20" s="20">
        <v>2.2134679000000001E-2</v>
      </c>
    </row>
    <row r="21" spans="1:7" ht="12.75" x14ac:dyDescent="0.2">
      <c r="A21" s="21">
        <v>15</v>
      </c>
      <c r="B21" s="22" t="s">
        <v>404</v>
      </c>
      <c r="C21" s="26" t="s">
        <v>405</v>
      </c>
      <c r="D21" s="17" t="s">
        <v>228</v>
      </c>
      <c r="E21" s="62">
        <v>22677</v>
      </c>
      <c r="F21" s="68">
        <v>102.71547150000001</v>
      </c>
      <c r="G21" s="20">
        <v>2.1886129000000001E-2</v>
      </c>
    </row>
    <row r="22" spans="1:7" ht="25.5" x14ac:dyDescent="0.2">
      <c r="A22" s="21">
        <v>16</v>
      </c>
      <c r="B22" s="22" t="s">
        <v>402</v>
      </c>
      <c r="C22" s="26" t="s">
        <v>403</v>
      </c>
      <c r="D22" s="17" t="s">
        <v>39</v>
      </c>
      <c r="E22" s="62">
        <v>7297</v>
      </c>
      <c r="F22" s="68">
        <v>102.53744399999999</v>
      </c>
      <c r="G22" s="20">
        <v>2.1848196E-2</v>
      </c>
    </row>
    <row r="23" spans="1:7" ht="12.75" x14ac:dyDescent="0.2">
      <c r="A23" s="21">
        <v>17</v>
      </c>
      <c r="B23" s="22" t="s">
        <v>406</v>
      </c>
      <c r="C23" s="26" t="s">
        <v>407</v>
      </c>
      <c r="D23" s="17" t="s">
        <v>228</v>
      </c>
      <c r="E23" s="62">
        <v>3508</v>
      </c>
      <c r="F23" s="68">
        <v>101.75304800000001</v>
      </c>
      <c r="G23" s="20">
        <v>2.1681061000000001E-2</v>
      </c>
    </row>
    <row r="24" spans="1:7" ht="25.5" x14ac:dyDescent="0.2">
      <c r="A24" s="21">
        <v>18</v>
      </c>
      <c r="B24" s="22" t="s">
        <v>408</v>
      </c>
      <c r="C24" s="26" t="s">
        <v>409</v>
      </c>
      <c r="D24" s="17" t="s">
        <v>178</v>
      </c>
      <c r="E24" s="62">
        <v>17576</v>
      </c>
      <c r="F24" s="68">
        <v>101.685948</v>
      </c>
      <c r="G24" s="20">
        <v>2.1666762999999999E-2</v>
      </c>
    </row>
    <row r="25" spans="1:7" ht="12.75" x14ac:dyDescent="0.2">
      <c r="A25" s="21">
        <v>19</v>
      </c>
      <c r="B25" s="22" t="s">
        <v>348</v>
      </c>
      <c r="C25" s="26" t="s">
        <v>349</v>
      </c>
      <c r="D25" s="17" t="s">
        <v>178</v>
      </c>
      <c r="E25" s="62">
        <v>21270</v>
      </c>
      <c r="F25" s="68">
        <v>101.13885000000001</v>
      </c>
      <c r="G25" s="20">
        <v>2.155019E-2</v>
      </c>
    </row>
    <row r="26" spans="1:7" ht="25.5" x14ac:dyDescent="0.2">
      <c r="A26" s="21">
        <v>20</v>
      </c>
      <c r="B26" s="22" t="s">
        <v>312</v>
      </c>
      <c r="C26" s="26" t="s">
        <v>313</v>
      </c>
      <c r="D26" s="17" t="s">
        <v>20</v>
      </c>
      <c r="E26" s="62">
        <v>14105</v>
      </c>
      <c r="F26" s="68">
        <v>98.706789999999998</v>
      </c>
      <c r="G26" s="20">
        <v>2.1031978E-2</v>
      </c>
    </row>
    <row r="27" spans="1:7" ht="25.5" x14ac:dyDescent="0.2">
      <c r="A27" s="21">
        <v>21</v>
      </c>
      <c r="B27" s="22" t="s">
        <v>410</v>
      </c>
      <c r="C27" s="26" t="s">
        <v>411</v>
      </c>
      <c r="D27" s="17" t="s">
        <v>59</v>
      </c>
      <c r="E27" s="62">
        <v>45853</v>
      </c>
      <c r="F27" s="68">
        <v>96.291300000000007</v>
      </c>
      <c r="G27" s="20">
        <v>2.0517297E-2</v>
      </c>
    </row>
    <row r="28" spans="1:7" ht="25.5" x14ac:dyDescent="0.2">
      <c r="A28" s="21">
        <v>22</v>
      </c>
      <c r="B28" s="22" t="s">
        <v>412</v>
      </c>
      <c r="C28" s="26" t="s">
        <v>413</v>
      </c>
      <c r="D28" s="17" t="s">
        <v>39</v>
      </c>
      <c r="E28" s="62">
        <v>17414</v>
      </c>
      <c r="F28" s="68">
        <v>95.123975000000002</v>
      </c>
      <c r="G28" s="20">
        <v>2.0268569E-2</v>
      </c>
    </row>
    <row r="29" spans="1:7" ht="12.75" x14ac:dyDescent="0.2">
      <c r="A29" s="21">
        <v>23</v>
      </c>
      <c r="B29" s="22" t="s">
        <v>346</v>
      </c>
      <c r="C29" s="26" t="s">
        <v>347</v>
      </c>
      <c r="D29" s="17" t="s">
        <v>178</v>
      </c>
      <c r="E29" s="62">
        <v>23855</v>
      </c>
      <c r="F29" s="68">
        <v>94.143757500000007</v>
      </c>
      <c r="G29" s="20">
        <v>2.0059708999999998E-2</v>
      </c>
    </row>
    <row r="30" spans="1:7" ht="12.75" x14ac:dyDescent="0.2">
      <c r="A30" s="21">
        <v>24</v>
      </c>
      <c r="B30" s="22" t="s">
        <v>324</v>
      </c>
      <c r="C30" s="26" t="s">
        <v>325</v>
      </c>
      <c r="D30" s="17" t="s">
        <v>17</v>
      </c>
      <c r="E30" s="62">
        <v>16236</v>
      </c>
      <c r="F30" s="68">
        <v>93.819726000000003</v>
      </c>
      <c r="G30" s="20">
        <v>1.9990666000000001E-2</v>
      </c>
    </row>
    <row r="31" spans="1:7" ht="25.5" x14ac:dyDescent="0.2">
      <c r="A31" s="21">
        <v>25</v>
      </c>
      <c r="B31" s="22" t="s">
        <v>414</v>
      </c>
      <c r="C31" s="26" t="s">
        <v>415</v>
      </c>
      <c r="D31" s="17" t="s">
        <v>178</v>
      </c>
      <c r="E31" s="62">
        <v>10000</v>
      </c>
      <c r="F31" s="68">
        <v>93.114999999999995</v>
      </c>
      <c r="G31" s="20">
        <v>1.9840506000000001E-2</v>
      </c>
    </row>
    <row r="32" spans="1:7" ht="12.75" x14ac:dyDescent="0.2">
      <c r="A32" s="21">
        <v>26</v>
      </c>
      <c r="B32" s="22" t="s">
        <v>334</v>
      </c>
      <c r="C32" s="26" t="s">
        <v>335</v>
      </c>
      <c r="D32" s="17" t="s">
        <v>254</v>
      </c>
      <c r="E32" s="62">
        <v>5016</v>
      </c>
      <c r="F32" s="68">
        <v>90.385812000000001</v>
      </c>
      <c r="G32" s="20">
        <v>1.9258984E-2</v>
      </c>
    </row>
    <row r="33" spans="1:7" ht="25.5" x14ac:dyDescent="0.2">
      <c r="A33" s="21">
        <v>27</v>
      </c>
      <c r="B33" s="22" t="s">
        <v>420</v>
      </c>
      <c r="C33" s="26" t="s">
        <v>421</v>
      </c>
      <c r="D33" s="17" t="s">
        <v>178</v>
      </c>
      <c r="E33" s="62">
        <v>24610</v>
      </c>
      <c r="F33" s="68">
        <v>86.688725000000005</v>
      </c>
      <c r="G33" s="20">
        <v>1.8471226E-2</v>
      </c>
    </row>
    <row r="34" spans="1:7" ht="25.5" x14ac:dyDescent="0.2">
      <c r="A34" s="21">
        <v>28</v>
      </c>
      <c r="B34" s="22" t="s">
        <v>160</v>
      </c>
      <c r="C34" s="26" t="s">
        <v>161</v>
      </c>
      <c r="D34" s="17" t="s">
        <v>162</v>
      </c>
      <c r="E34" s="62">
        <v>14571</v>
      </c>
      <c r="F34" s="68">
        <v>86.639166000000003</v>
      </c>
      <c r="G34" s="20">
        <v>1.8460666000000001E-2</v>
      </c>
    </row>
    <row r="35" spans="1:7" ht="25.5" x14ac:dyDescent="0.2">
      <c r="A35" s="21">
        <v>29</v>
      </c>
      <c r="B35" s="22" t="s">
        <v>66</v>
      </c>
      <c r="C35" s="26" t="s">
        <v>67</v>
      </c>
      <c r="D35" s="17" t="s">
        <v>68</v>
      </c>
      <c r="E35" s="62">
        <v>360</v>
      </c>
      <c r="F35" s="68">
        <v>82.426500000000004</v>
      </c>
      <c r="G35" s="20">
        <v>1.7563051E-2</v>
      </c>
    </row>
    <row r="36" spans="1:7" ht="25.5" x14ac:dyDescent="0.2">
      <c r="A36" s="21">
        <v>30</v>
      </c>
      <c r="B36" s="22" t="s">
        <v>37</v>
      </c>
      <c r="C36" s="26" t="s">
        <v>38</v>
      </c>
      <c r="D36" s="17" t="s">
        <v>39</v>
      </c>
      <c r="E36" s="62">
        <v>17527</v>
      </c>
      <c r="F36" s="68">
        <v>78.906554</v>
      </c>
      <c r="G36" s="20">
        <v>1.6813036999999999E-2</v>
      </c>
    </row>
    <row r="37" spans="1:7" ht="25.5" x14ac:dyDescent="0.2">
      <c r="A37" s="21">
        <v>31</v>
      </c>
      <c r="B37" s="22" t="s">
        <v>314</v>
      </c>
      <c r="C37" s="26" t="s">
        <v>315</v>
      </c>
      <c r="D37" s="17" t="s">
        <v>68</v>
      </c>
      <c r="E37" s="62">
        <v>10861</v>
      </c>
      <c r="F37" s="68">
        <v>77.764759999999995</v>
      </c>
      <c r="G37" s="20">
        <v>1.6569749000000002E-2</v>
      </c>
    </row>
    <row r="38" spans="1:7" ht="12.75" x14ac:dyDescent="0.2">
      <c r="A38" s="21">
        <v>32</v>
      </c>
      <c r="B38" s="22" t="s">
        <v>416</v>
      </c>
      <c r="C38" s="26" t="s">
        <v>417</v>
      </c>
      <c r="D38" s="17" t="s">
        <v>228</v>
      </c>
      <c r="E38" s="62">
        <v>11979</v>
      </c>
      <c r="F38" s="68">
        <v>77.372360999999998</v>
      </c>
      <c r="G38" s="20">
        <v>1.6486139E-2</v>
      </c>
    </row>
    <row r="39" spans="1:7" ht="12.75" x14ac:dyDescent="0.2">
      <c r="A39" s="21">
        <v>33</v>
      </c>
      <c r="B39" s="22" t="s">
        <v>304</v>
      </c>
      <c r="C39" s="26" t="s">
        <v>305</v>
      </c>
      <c r="D39" s="17" t="s">
        <v>175</v>
      </c>
      <c r="E39" s="62">
        <v>33963</v>
      </c>
      <c r="F39" s="68">
        <v>74.633692499999995</v>
      </c>
      <c r="G39" s="20">
        <v>1.5902596000000001E-2</v>
      </c>
    </row>
    <row r="40" spans="1:7" ht="25.5" x14ac:dyDescent="0.2">
      <c r="A40" s="21">
        <v>34</v>
      </c>
      <c r="B40" s="22" t="s">
        <v>422</v>
      </c>
      <c r="C40" s="26" t="s">
        <v>423</v>
      </c>
      <c r="D40" s="17" t="s">
        <v>178</v>
      </c>
      <c r="E40" s="62">
        <v>5256</v>
      </c>
      <c r="F40" s="68">
        <v>72.028223999999994</v>
      </c>
      <c r="G40" s="20">
        <v>1.5347435E-2</v>
      </c>
    </row>
    <row r="41" spans="1:7" ht="25.5" x14ac:dyDescent="0.2">
      <c r="A41" s="21">
        <v>35</v>
      </c>
      <c r="B41" s="22" t="s">
        <v>57</v>
      </c>
      <c r="C41" s="26" t="s">
        <v>58</v>
      </c>
      <c r="D41" s="17" t="s">
        <v>59</v>
      </c>
      <c r="E41" s="62">
        <v>11253</v>
      </c>
      <c r="F41" s="68">
        <v>69.858624000000006</v>
      </c>
      <c r="G41" s="20">
        <v>1.4885147E-2</v>
      </c>
    </row>
    <row r="42" spans="1:7" ht="12.75" x14ac:dyDescent="0.2">
      <c r="A42" s="21">
        <v>36</v>
      </c>
      <c r="B42" s="22" t="s">
        <v>428</v>
      </c>
      <c r="C42" s="26" t="s">
        <v>429</v>
      </c>
      <c r="D42" s="17" t="s">
        <v>178</v>
      </c>
      <c r="E42" s="62">
        <v>6778</v>
      </c>
      <c r="F42" s="68">
        <v>62.621941999999997</v>
      </c>
      <c r="G42" s="20">
        <v>1.3343189E-2</v>
      </c>
    </row>
    <row r="43" spans="1:7" ht="25.5" x14ac:dyDescent="0.2">
      <c r="A43" s="21">
        <v>37</v>
      </c>
      <c r="B43" s="22" t="s">
        <v>424</v>
      </c>
      <c r="C43" s="26" t="s">
        <v>425</v>
      </c>
      <c r="D43" s="17" t="s">
        <v>39</v>
      </c>
      <c r="E43" s="62">
        <v>19212</v>
      </c>
      <c r="F43" s="68">
        <v>58.586993999999997</v>
      </c>
      <c r="G43" s="20">
        <v>1.2483441E-2</v>
      </c>
    </row>
    <row r="44" spans="1:7" ht="12.75" x14ac:dyDescent="0.2">
      <c r="A44" s="21">
        <v>38</v>
      </c>
      <c r="B44" s="22" t="s">
        <v>371</v>
      </c>
      <c r="C44" s="26" t="s">
        <v>372</v>
      </c>
      <c r="D44" s="17" t="s">
        <v>178</v>
      </c>
      <c r="E44" s="62">
        <v>28016</v>
      </c>
      <c r="F44" s="68">
        <v>56.270136000000001</v>
      </c>
      <c r="G44" s="20">
        <v>1.1989776000000001E-2</v>
      </c>
    </row>
    <row r="45" spans="1:7" ht="12.75" x14ac:dyDescent="0.2">
      <c r="A45" s="21">
        <v>39</v>
      </c>
      <c r="B45" s="22" t="s">
        <v>310</v>
      </c>
      <c r="C45" s="26" t="s">
        <v>311</v>
      </c>
      <c r="D45" s="17" t="s">
        <v>104</v>
      </c>
      <c r="E45" s="62">
        <v>18745</v>
      </c>
      <c r="F45" s="68">
        <v>54.885359999999999</v>
      </c>
      <c r="G45" s="20">
        <v>1.1694714E-2</v>
      </c>
    </row>
    <row r="46" spans="1:7" ht="25.5" x14ac:dyDescent="0.2">
      <c r="A46" s="21">
        <v>40</v>
      </c>
      <c r="B46" s="22" t="s">
        <v>267</v>
      </c>
      <c r="C46" s="26" t="s">
        <v>268</v>
      </c>
      <c r="D46" s="17" t="s">
        <v>20</v>
      </c>
      <c r="E46" s="62">
        <v>19648</v>
      </c>
      <c r="F46" s="68">
        <v>52.0672</v>
      </c>
      <c r="G46" s="20">
        <v>1.1094234E-2</v>
      </c>
    </row>
    <row r="47" spans="1:7" ht="25.5" x14ac:dyDescent="0.2">
      <c r="A47" s="21">
        <v>41</v>
      </c>
      <c r="B47" s="22" t="s">
        <v>196</v>
      </c>
      <c r="C47" s="26" t="s">
        <v>197</v>
      </c>
      <c r="D47" s="17" t="s">
        <v>39</v>
      </c>
      <c r="E47" s="62">
        <v>10039</v>
      </c>
      <c r="F47" s="68">
        <v>45.8631715</v>
      </c>
      <c r="G47" s="20">
        <v>9.7723089999999999E-3</v>
      </c>
    </row>
    <row r="48" spans="1:7" ht="12.75" x14ac:dyDescent="0.2">
      <c r="A48" s="16"/>
      <c r="B48" s="17"/>
      <c r="C48" s="23" t="s">
        <v>112</v>
      </c>
      <c r="D48" s="27"/>
      <c r="E48" s="64"/>
      <c r="F48" s="70">
        <v>4529.9198790000019</v>
      </c>
      <c r="G48" s="28">
        <v>0.96521401699999976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113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112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114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112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116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112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117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112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118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112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119</v>
      </c>
      <c r="D65" s="40"/>
      <c r="E65" s="64"/>
      <c r="F65" s="70">
        <v>4529.9198790000019</v>
      </c>
      <c r="G65" s="28">
        <v>0.96521401699999976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120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121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122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123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124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125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126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112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127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128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1152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1153</v>
      </c>
      <c r="D93" s="30"/>
      <c r="E93" s="62"/>
      <c r="F93" s="68">
        <v>16.9971733</v>
      </c>
      <c r="G93" s="20">
        <v>3.6216780000000001E-3</v>
      </c>
    </row>
    <row r="94" spans="1:7" ht="12.75" x14ac:dyDescent="0.2">
      <c r="A94" s="21"/>
      <c r="B94" s="22"/>
      <c r="C94" s="23" t="s">
        <v>112</v>
      </c>
      <c r="D94" s="40"/>
      <c r="E94" s="64"/>
      <c r="F94" s="70">
        <v>16.9971733</v>
      </c>
      <c r="G94" s="28">
        <v>3.6216780000000001E-3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129</v>
      </c>
      <c r="D96" s="40"/>
      <c r="E96" s="64"/>
      <c r="F96" s="70">
        <v>16.9971733</v>
      </c>
      <c r="G96" s="28">
        <v>3.6216780000000001E-3</v>
      </c>
    </row>
    <row r="97" spans="1:9" ht="12.75" x14ac:dyDescent="0.2">
      <c r="A97" s="21"/>
      <c r="B97" s="22"/>
      <c r="C97" s="45"/>
      <c r="D97" s="22"/>
      <c r="E97" s="62"/>
      <c r="F97" s="68"/>
      <c r="G97" s="20"/>
    </row>
    <row r="98" spans="1:9" ht="12.75" x14ac:dyDescent="0.2">
      <c r="A98" s="16"/>
      <c r="B98" s="17"/>
      <c r="C98" s="18" t="s">
        <v>130</v>
      </c>
      <c r="D98" s="19"/>
      <c r="E98" s="62"/>
      <c r="F98" s="68"/>
      <c r="G98" s="20"/>
    </row>
    <row r="99" spans="1:9" ht="25.5" x14ac:dyDescent="0.2">
      <c r="A99" s="21"/>
      <c r="B99" s="22"/>
      <c r="C99" s="23" t="s">
        <v>131</v>
      </c>
      <c r="D99" s="24"/>
      <c r="E99" s="63"/>
      <c r="F99" s="69"/>
      <c r="G99" s="25"/>
    </row>
    <row r="100" spans="1:9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9" ht="12.75" x14ac:dyDescent="0.2">
      <c r="A101" s="21"/>
      <c r="B101" s="22"/>
      <c r="C101" s="29"/>
      <c r="D101" s="22"/>
      <c r="E101" s="62"/>
      <c r="F101" s="68"/>
      <c r="G101" s="20"/>
    </row>
    <row r="102" spans="1:9" ht="12.75" x14ac:dyDescent="0.2">
      <c r="A102" s="16"/>
      <c r="B102" s="17"/>
      <c r="C102" s="18" t="s">
        <v>132</v>
      </c>
      <c r="D102" s="19"/>
      <c r="E102" s="62"/>
      <c r="F102" s="68"/>
      <c r="G102" s="20"/>
    </row>
    <row r="103" spans="1:9" ht="25.5" x14ac:dyDescent="0.2">
      <c r="A103" s="21"/>
      <c r="B103" s="22"/>
      <c r="C103" s="23" t="s">
        <v>133</v>
      </c>
      <c r="D103" s="24"/>
      <c r="E103" s="63"/>
      <c r="F103" s="69"/>
      <c r="G103" s="25"/>
    </row>
    <row r="104" spans="1:9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9" ht="12.75" x14ac:dyDescent="0.2">
      <c r="A105" s="21"/>
      <c r="B105" s="22"/>
      <c r="C105" s="29"/>
      <c r="D105" s="22"/>
      <c r="E105" s="62"/>
      <c r="F105" s="68"/>
      <c r="G105" s="20"/>
    </row>
    <row r="106" spans="1:9" ht="25.5" x14ac:dyDescent="0.2">
      <c r="A106" s="21"/>
      <c r="B106" s="22"/>
      <c r="C106" s="23" t="s">
        <v>134</v>
      </c>
      <c r="D106" s="24"/>
      <c r="E106" s="63"/>
      <c r="F106" s="69"/>
      <c r="G106" s="25"/>
    </row>
    <row r="107" spans="1:9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9" ht="12.75" x14ac:dyDescent="0.2">
      <c r="A108" s="21"/>
      <c r="B108" s="22"/>
      <c r="C108" s="29"/>
      <c r="D108" s="22"/>
      <c r="E108" s="62"/>
      <c r="F108" s="74"/>
      <c r="G108" s="43"/>
    </row>
    <row r="109" spans="1:9" ht="25.5" x14ac:dyDescent="0.2">
      <c r="A109" s="21"/>
      <c r="B109" s="22"/>
      <c r="C109" s="45" t="s">
        <v>135</v>
      </c>
      <c r="D109" s="22"/>
      <c r="E109" s="62"/>
      <c r="F109" s="74">
        <v>146.25958481000001</v>
      </c>
      <c r="G109" s="43">
        <v>3.1164304E-2</v>
      </c>
      <c r="H109" s="93"/>
      <c r="I109" s="93"/>
    </row>
    <row r="110" spans="1:9" ht="12.75" x14ac:dyDescent="0.2">
      <c r="A110" s="21"/>
      <c r="B110" s="22"/>
      <c r="C110" s="46" t="s">
        <v>136</v>
      </c>
      <c r="D110" s="27"/>
      <c r="E110" s="64"/>
      <c r="F110" s="70">
        <v>4693.1766371100011</v>
      </c>
      <c r="G110" s="28">
        <v>0.99999999899999981</v>
      </c>
    </row>
    <row r="112" spans="1:9" ht="12.75" x14ac:dyDescent="0.2">
      <c r="B112" s="392"/>
      <c r="C112" s="392"/>
      <c r="D112" s="392"/>
      <c r="E112" s="392"/>
      <c r="F112" s="392"/>
    </row>
    <row r="113" spans="2:6" ht="12.75" x14ac:dyDescent="0.2">
      <c r="B113" s="392"/>
      <c r="C113" s="392"/>
      <c r="D113" s="392"/>
      <c r="E113" s="392"/>
      <c r="F113" s="392"/>
    </row>
    <row r="115" spans="2:6" ht="12.75" x14ac:dyDescent="0.2">
      <c r="B115" s="52" t="s">
        <v>138</v>
      </c>
      <c r="C115" s="53"/>
      <c r="D115" s="54"/>
    </row>
    <row r="116" spans="2:6" ht="12.75" x14ac:dyDescent="0.2">
      <c r="B116" s="55" t="s">
        <v>139</v>
      </c>
      <c r="C116" s="56"/>
      <c r="D116" s="81" t="s">
        <v>140</v>
      </c>
    </row>
    <row r="117" spans="2:6" ht="12.75" x14ac:dyDescent="0.2">
      <c r="B117" s="55" t="s">
        <v>141</v>
      </c>
      <c r="C117" s="56"/>
      <c r="D117" s="81" t="s">
        <v>140</v>
      </c>
    </row>
    <row r="118" spans="2:6" ht="12.75" x14ac:dyDescent="0.2">
      <c r="B118" s="57" t="s">
        <v>142</v>
      </c>
      <c r="C118" s="56"/>
      <c r="D118" s="58"/>
    </row>
    <row r="119" spans="2:6" ht="25.5" customHeight="1" x14ac:dyDescent="0.2">
      <c r="B119" s="58"/>
      <c r="C119" s="48" t="s">
        <v>143</v>
      </c>
      <c r="D119" s="49" t="s">
        <v>144</v>
      </c>
    </row>
    <row r="120" spans="2:6" ht="12.75" customHeight="1" x14ac:dyDescent="0.2">
      <c r="B120" s="75" t="s">
        <v>145</v>
      </c>
      <c r="C120" s="76" t="s">
        <v>146</v>
      </c>
      <c r="D120" s="76" t="s">
        <v>147</v>
      </c>
    </row>
    <row r="121" spans="2:6" ht="12.75" x14ac:dyDescent="0.2">
      <c r="B121" s="58" t="s">
        <v>148</v>
      </c>
      <c r="C121" s="59">
        <v>9.3595000000000006</v>
      </c>
      <c r="D121" s="59">
        <v>9.3366000000000007</v>
      </c>
    </row>
    <row r="122" spans="2:6" ht="12.75" x14ac:dyDescent="0.2">
      <c r="B122" s="58" t="s">
        <v>149</v>
      </c>
      <c r="C122" s="59">
        <v>9.3595000000000006</v>
      </c>
      <c r="D122" s="59">
        <v>9.3366000000000007</v>
      </c>
    </row>
    <row r="123" spans="2:6" ht="12.75" x14ac:dyDescent="0.2">
      <c r="B123" s="58" t="s">
        <v>150</v>
      </c>
      <c r="C123" s="59">
        <v>9.3199000000000005</v>
      </c>
      <c r="D123" s="59">
        <v>9.2912999999999997</v>
      </c>
    </row>
    <row r="124" spans="2:6" ht="12.75" x14ac:dyDescent="0.2">
      <c r="B124" s="58" t="s">
        <v>151</v>
      </c>
      <c r="C124" s="59">
        <v>9.32</v>
      </c>
      <c r="D124" s="59">
        <v>9.2913999999999994</v>
      </c>
    </row>
    <row r="126" spans="2:6" ht="12.75" x14ac:dyDescent="0.2">
      <c r="B126" s="77" t="s">
        <v>152</v>
      </c>
      <c r="C126" s="60"/>
      <c r="D126" s="78" t="s">
        <v>140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153</v>
      </c>
      <c r="C130" s="56"/>
      <c r="D130" s="92" t="s">
        <v>140</v>
      </c>
    </row>
    <row r="131" spans="2:4" ht="12.75" x14ac:dyDescent="0.2">
      <c r="B131" s="57" t="s">
        <v>154</v>
      </c>
      <c r="C131" s="56"/>
      <c r="D131" s="83" t="s">
        <v>140</v>
      </c>
    </row>
    <row r="132" spans="2:4" ht="12.75" x14ac:dyDescent="0.2">
      <c r="B132" s="57" t="s">
        <v>155</v>
      </c>
      <c r="C132" s="56"/>
      <c r="D132" s="61">
        <v>0.22471308442671664</v>
      </c>
    </row>
    <row r="133" spans="2:4" ht="12.75" x14ac:dyDescent="0.2">
      <c r="B133" s="57" t="s">
        <v>156</v>
      </c>
      <c r="C133" s="56"/>
      <c r="D133" s="61" t="s">
        <v>140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430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388</v>
      </c>
      <c r="C7" s="26" t="s">
        <v>389</v>
      </c>
      <c r="D7" s="17" t="s">
        <v>17</v>
      </c>
      <c r="E7" s="62">
        <v>378007</v>
      </c>
      <c r="F7" s="68">
        <v>2682.1486685</v>
      </c>
      <c r="G7" s="20">
        <v>5.2296022999999997E-2</v>
      </c>
    </row>
    <row r="8" spans="1:7" ht="25.5" x14ac:dyDescent="0.2">
      <c r="A8" s="21">
        <v>2</v>
      </c>
      <c r="B8" s="22" t="s">
        <v>31</v>
      </c>
      <c r="C8" s="26" t="s">
        <v>32</v>
      </c>
      <c r="D8" s="17" t="s">
        <v>33</v>
      </c>
      <c r="E8" s="62">
        <v>207494</v>
      </c>
      <c r="F8" s="68">
        <v>2554.354887</v>
      </c>
      <c r="G8" s="20">
        <v>4.9804323999999997E-2</v>
      </c>
    </row>
    <row r="9" spans="1:7" ht="12.75" x14ac:dyDescent="0.2">
      <c r="A9" s="21">
        <v>3</v>
      </c>
      <c r="B9" s="22" t="s">
        <v>15</v>
      </c>
      <c r="C9" s="26" t="s">
        <v>16</v>
      </c>
      <c r="D9" s="17" t="s">
        <v>17</v>
      </c>
      <c r="E9" s="62">
        <v>640018</v>
      </c>
      <c r="F9" s="68">
        <v>2241.0230270000002</v>
      </c>
      <c r="G9" s="20">
        <v>4.3695038999999998E-2</v>
      </c>
    </row>
    <row r="10" spans="1:7" ht="51" x14ac:dyDescent="0.2">
      <c r="A10" s="21">
        <v>4</v>
      </c>
      <c r="B10" s="22" t="s">
        <v>326</v>
      </c>
      <c r="C10" s="26" t="s">
        <v>327</v>
      </c>
      <c r="D10" s="17" t="s">
        <v>242</v>
      </c>
      <c r="E10" s="62">
        <v>1097102</v>
      </c>
      <c r="F10" s="68">
        <v>2035.672761</v>
      </c>
      <c r="G10" s="20">
        <v>3.9691158999999997E-2</v>
      </c>
    </row>
    <row r="11" spans="1:7" ht="12.75" x14ac:dyDescent="0.2">
      <c r="A11" s="21">
        <v>5</v>
      </c>
      <c r="B11" s="22" t="s">
        <v>40</v>
      </c>
      <c r="C11" s="26" t="s">
        <v>41</v>
      </c>
      <c r="D11" s="17" t="s">
        <v>17</v>
      </c>
      <c r="E11" s="62">
        <v>95538</v>
      </c>
      <c r="F11" s="68">
        <v>1984.8497190000001</v>
      </c>
      <c r="G11" s="20">
        <v>3.8700221E-2</v>
      </c>
    </row>
    <row r="12" spans="1:7" ht="25.5" x14ac:dyDescent="0.2">
      <c r="A12" s="21">
        <v>6</v>
      </c>
      <c r="B12" s="22" t="s">
        <v>297</v>
      </c>
      <c r="C12" s="26" t="s">
        <v>298</v>
      </c>
      <c r="D12" s="17" t="s">
        <v>299</v>
      </c>
      <c r="E12" s="62">
        <v>734885</v>
      </c>
      <c r="F12" s="68">
        <v>1655.695905</v>
      </c>
      <c r="G12" s="20">
        <v>3.2282443000000001E-2</v>
      </c>
    </row>
    <row r="13" spans="1:7" ht="12.75" x14ac:dyDescent="0.2">
      <c r="A13" s="21">
        <v>7</v>
      </c>
      <c r="B13" s="22" t="s">
        <v>12</v>
      </c>
      <c r="C13" s="26" t="s">
        <v>13</v>
      </c>
      <c r="D13" s="17" t="s">
        <v>14</v>
      </c>
      <c r="E13" s="62">
        <v>237227</v>
      </c>
      <c r="F13" s="68">
        <v>1591.5559430000001</v>
      </c>
      <c r="G13" s="20">
        <v>3.1031854000000001E-2</v>
      </c>
    </row>
    <row r="14" spans="1:7" ht="12.75" x14ac:dyDescent="0.2">
      <c r="A14" s="21">
        <v>8</v>
      </c>
      <c r="B14" s="22" t="s">
        <v>404</v>
      </c>
      <c r="C14" s="26" t="s">
        <v>405</v>
      </c>
      <c r="D14" s="17" t="s">
        <v>228</v>
      </c>
      <c r="E14" s="62">
        <v>334486</v>
      </c>
      <c r="F14" s="68">
        <v>1515.054337</v>
      </c>
      <c r="G14" s="20">
        <v>2.9540239999999999E-2</v>
      </c>
    </row>
    <row r="15" spans="1:7" ht="12.75" x14ac:dyDescent="0.2">
      <c r="A15" s="21">
        <v>9</v>
      </c>
      <c r="B15" s="22" t="s">
        <v>431</v>
      </c>
      <c r="C15" s="26" t="s">
        <v>432</v>
      </c>
      <c r="D15" s="17" t="s">
        <v>204</v>
      </c>
      <c r="E15" s="62">
        <v>204000</v>
      </c>
      <c r="F15" s="68">
        <v>1497.972</v>
      </c>
      <c r="G15" s="20">
        <v>2.9207172E-2</v>
      </c>
    </row>
    <row r="16" spans="1:7" ht="25.5" x14ac:dyDescent="0.2">
      <c r="A16" s="21">
        <v>10</v>
      </c>
      <c r="B16" s="22" t="s">
        <v>336</v>
      </c>
      <c r="C16" s="26" t="s">
        <v>337</v>
      </c>
      <c r="D16" s="17" t="s">
        <v>39</v>
      </c>
      <c r="E16" s="62">
        <v>13861</v>
      </c>
      <c r="F16" s="68">
        <v>1491.8039859999999</v>
      </c>
      <c r="G16" s="20">
        <v>2.9086909000000001E-2</v>
      </c>
    </row>
    <row r="17" spans="1:7" ht="25.5" x14ac:dyDescent="0.2">
      <c r="A17" s="21">
        <v>11</v>
      </c>
      <c r="B17" s="22" t="s">
        <v>424</v>
      </c>
      <c r="C17" s="26" t="s">
        <v>425</v>
      </c>
      <c r="D17" s="17" t="s">
        <v>39</v>
      </c>
      <c r="E17" s="62">
        <v>471553</v>
      </c>
      <c r="F17" s="68">
        <v>1438.0008734999999</v>
      </c>
      <c r="G17" s="20">
        <v>2.8037867000000001E-2</v>
      </c>
    </row>
    <row r="18" spans="1:7" ht="25.5" x14ac:dyDescent="0.2">
      <c r="A18" s="21">
        <v>12</v>
      </c>
      <c r="B18" s="22" t="s">
        <v>414</v>
      </c>
      <c r="C18" s="26" t="s">
        <v>415</v>
      </c>
      <c r="D18" s="17" t="s">
        <v>178</v>
      </c>
      <c r="E18" s="62">
        <v>153298</v>
      </c>
      <c r="F18" s="68">
        <v>1427.4343269999999</v>
      </c>
      <c r="G18" s="20">
        <v>2.7831841999999999E-2</v>
      </c>
    </row>
    <row r="19" spans="1:7" ht="25.5" x14ac:dyDescent="0.2">
      <c r="A19" s="21">
        <v>13</v>
      </c>
      <c r="B19" s="22" t="s">
        <v>412</v>
      </c>
      <c r="C19" s="26" t="s">
        <v>413</v>
      </c>
      <c r="D19" s="17" t="s">
        <v>39</v>
      </c>
      <c r="E19" s="62">
        <v>243520</v>
      </c>
      <c r="F19" s="68">
        <v>1330.2280000000001</v>
      </c>
      <c r="G19" s="20">
        <v>2.5936532000000002E-2</v>
      </c>
    </row>
    <row r="20" spans="1:7" ht="25.5" x14ac:dyDescent="0.2">
      <c r="A20" s="21">
        <v>14</v>
      </c>
      <c r="B20" s="22" t="s">
        <v>308</v>
      </c>
      <c r="C20" s="26" t="s">
        <v>309</v>
      </c>
      <c r="D20" s="17" t="s">
        <v>165</v>
      </c>
      <c r="E20" s="62">
        <v>113459</v>
      </c>
      <c r="F20" s="68">
        <v>1294.4537310000001</v>
      </c>
      <c r="G20" s="20">
        <v>2.5239012000000002E-2</v>
      </c>
    </row>
    <row r="21" spans="1:7" ht="12.75" x14ac:dyDescent="0.2">
      <c r="A21" s="21">
        <v>15</v>
      </c>
      <c r="B21" s="22" t="s">
        <v>324</v>
      </c>
      <c r="C21" s="26" t="s">
        <v>325</v>
      </c>
      <c r="D21" s="17" t="s">
        <v>17</v>
      </c>
      <c r="E21" s="62">
        <v>222289</v>
      </c>
      <c r="F21" s="68">
        <v>1284.4969865</v>
      </c>
      <c r="G21" s="20">
        <v>2.5044877E-2</v>
      </c>
    </row>
    <row r="22" spans="1:7" ht="12.75" x14ac:dyDescent="0.2">
      <c r="A22" s="21">
        <v>16</v>
      </c>
      <c r="B22" s="22" t="s">
        <v>390</v>
      </c>
      <c r="C22" s="26" t="s">
        <v>391</v>
      </c>
      <c r="D22" s="17" t="s">
        <v>254</v>
      </c>
      <c r="E22" s="62">
        <v>46500</v>
      </c>
      <c r="F22" s="68">
        <v>1223.7172499999999</v>
      </c>
      <c r="G22" s="20">
        <v>2.3859805000000001E-2</v>
      </c>
    </row>
    <row r="23" spans="1:7" ht="25.5" x14ac:dyDescent="0.2">
      <c r="A23" s="21">
        <v>17</v>
      </c>
      <c r="B23" s="22" t="s">
        <v>312</v>
      </c>
      <c r="C23" s="26" t="s">
        <v>313</v>
      </c>
      <c r="D23" s="17" t="s">
        <v>20</v>
      </c>
      <c r="E23" s="62">
        <v>172097</v>
      </c>
      <c r="F23" s="68">
        <v>1204.3348060000001</v>
      </c>
      <c r="G23" s="20">
        <v>2.3481889999999998E-2</v>
      </c>
    </row>
    <row r="24" spans="1:7" ht="12.75" x14ac:dyDescent="0.2">
      <c r="A24" s="21">
        <v>18</v>
      </c>
      <c r="B24" s="22" t="s">
        <v>428</v>
      </c>
      <c r="C24" s="26" t="s">
        <v>429</v>
      </c>
      <c r="D24" s="17" t="s">
        <v>178</v>
      </c>
      <c r="E24" s="62">
        <v>129657</v>
      </c>
      <c r="F24" s="68">
        <v>1197.9010229999999</v>
      </c>
      <c r="G24" s="20">
        <v>2.3356445999999999E-2</v>
      </c>
    </row>
    <row r="25" spans="1:7" ht="25.5" x14ac:dyDescent="0.2">
      <c r="A25" s="21">
        <v>19</v>
      </c>
      <c r="B25" s="22" t="s">
        <v>314</v>
      </c>
      <c r="C25" s="26" t="s">
        <v>315</v>
      </c>
      <c r="D25" s="17" t="s">
        <v>68</v>
      </c>
      <c r="E25" s="62">
        <v>166235</v>
      </c>
      <c r="F25" s="68">
        <v>1190.2426</v>
      </c>
      <c r="G25" s="20">
        <v>2.3207123E-2</v>
      </c>
    </row>
    <row r="26" spans="1:7" ht="25.5" x14ac:dyDescent="0.2">
      <c r="A26" s="21">
        <v>20</v>
      </c>
      <c r="B26" s="22" t="s">
        <v>392</v>
      </c>
      <c r="C26" s="26" t="s">
        <v>393</v>
      </c>
      <c r="D26" s="17" t="s">
        <v>39</v>
      </c>
      <c r="E26" s="62">
        <v>425699</v>
      </c>
      <c r="F26" s="68">
        <v>1175.1420895000001</v>
      </c>
      <c r="G26" s="20">
        <v>2.2912696E-2</v>
      </c>
    </row>
    <row r="27" spans="1:7" ht="12.75" x14ac:dyDescent="0.2">
      <c r="A27" s="21">
        <v>21</v>
      </c>
      <c r="B27" s="22" t="s">
        <v>433</v>
      </c>
      <c r="C27" s="26" t="s">
        <v>434</v>
      </c>
      <c r="D27" s="17" t="s">
        <v>178</v>
      </c>
      <c r="E27" s="62">
        <v>43928</v>
      </c>
      <c r="F27" s="68">
        <v>1163.65272</v>
      </c>
      <c r="G27" s="20">
        <v>2.2688679E-2</v>
      </c>
    </row>
    <row r="28" spans="1:7" ht="12.75" x14ac:dyDescent="0.2">
      <c r="A28" s="21">
        <v>22</v>
      </c>
      <c r="B28" s="22" t="s">
        <v>328</v>
      </c>
      <c r="C28" s="26" t="s">
        <v>329</v>
      </c>
      <c r="D28" s="17" t="s">
        <v>204</v>
      </c>
      <c r="E28" s="62">
        <v>105743</v>
      </c>
      <c r="F28" s="68">
        <v>1100.996116</v>
      </c>
      <c r="G28" s="20">
        <v>2.1467012000000001E-2</v>
      </c>
    </row>
    <row r="29" spans="1:7" ht="25.5" x14ac:dyDescent="0.2">
      <c r="A29" s="21">
        <v>23</v>
      </c>
      <c r="B29" s="22" t="s">
        <v>435</v>
      </c>
      <c r="C29" s="26" t="s">
        <v>436</v>
      </c>
      <c r="D29" s="17" t="s">
        <v>26</v>
      </c>
      <c r="E29" s="62">
        <v>186810</v>
      </c>
      <c r="F29" s="68">
        <v>1058.372055</v>
      </c>
      <c r="G29" s="20">
        <v>2.0635936000000001E-2</v>
      </c>
    </row>
    <row r="30" spans="1:7" ht="12.75" x14ac:dyDescent="0.2">
      <c r="A30" s="21">
        <v>24</v>
      </c>
      <c r="B30" s="22" t="s">
        <v>394</v>
      </c>
      <c r="C30" s="26" t="s">
        <v>395</v>
      </c>
      <c r="D30" s="17" t="s">
        <v>204</v>
      </c>
      <c r="E30" s="62">
        <v>125548</v>
      </c>
      <c r="F30" s="68">
        <v>1042.2367220000001</v>
      </c>
      <c r="G30" s="20">
        <v>2.0321333E-2</v>
      </c>
    </row>
    <row r="31" spans="1:7" ht="12.75" x14ac:dyDescent="0.2">
      <c r="A31" s="21">
        <v>25</v>
      </c>
      <c r="B31" s="22" t="s">
        <v>437</v>
      </c>
      <c r="C31" s="26" t="s">
        <v>438</v>
      </c>
      <c r="D31" s="17" t="s">
        <v>14</v>
      </c>
      <c r="E31" s="62">
        <v>27100</v>
      </c>
      <c r="F31" s="68">
        <v>1036.9815000000001</v>
      </c>
      <c r="G31" s="20">
        <v>2.0218867000000001E-2</v>
      </c>
    </row>
    <row r="32" spans="1:7" ht="12.75" x14ac:dyDescent="0.2">
      <c r="A32" s="21">
        <v>26</v>
      </c>
      <c r="B32" s="22" t="s">
        <v>102</v>
      </c>
      <c r="C32" s="26" t="s">
        <v>103</v>
      </c>
      <c r="D32" s="17" t="s">
        <v>104</v>
      </c>
      <c r="E32" s="62">
        <v>299797</v>
      </c>
      <c r="F32" s="68">
        <v>1025.30574</v>
      </c>
      <c r="G32" s="20">
        <v>1.9991215999999999E-2</v>
      </c>
    </row>
    <row r="33" spans="1:7" ht="25.5" x14ac:dyDescent="0.2">
      <c r="A33" s="21">
        <v>27</v>
      </c>
      <c r="B33" s="22" t="s">
        <v>439</v>
      </c>
      <c r="C33" s="26" t="s">
        <v>440</v>
      </c>
      <c r="D33" s="17" t="s">
        <v>178</v>
      </c>
      <c r="E33" s="62">
        <v>54266</v>
      </c>
      <c r="F33" s="68">
        <v>999.14559199999997</v>
      </c>
      <c r="G33" s="20">
        <v>1.9481149999999999E-2</v>
      </c>
    </row>
    <row r="34" spans="1:7" ht="25.5" x14ac:dyDescent="0.2">
      <c r="A34" s="21">
        <v>28</v>
      </c>
      <c r="B34" s="22" t="s">
        <v>24</v>
      </c>
      <c r="C34" s="26" t="s">
        <v>25</v>
      </c>
      <c r="D34" s="17" t="s">
        <v>26</v>
      </c>
      <c r="E34" s="62">
        <v>77211</v>
      </c>
      <c r="F34" s="68">
        <v>998.29962450000005</v>
      </c>
      <c r="G34" s="20">
        <v>1.9464656E-2</v>
      </c>
    </row>
    <row r="35" spans="1:7" ht="25.5" x14ac:dyDescent="0.2">
      <c r="A35" s="21">
        <v>29</v>
      </c>
      <c r="B35" s="22" t="s">
        <v>408</v>
      </c>
      <c r="C35" s="26" t="s">
        <v>409</v>
      </c>
      <c r="D35" s="17" t="s">
        <v>178</v>
      </c>
      <c r="E35" s="62">
        <v>162159</v>
      </c>
      <c r="F35" s="68">
        <v>938.17089450000003</v>
      </c>
      <c r="G35" s="20">
        <v>1.8292276999999999E-2</v>
      </c>
    </row>
    <row r="36" spans="1:7" ht="25.5" x14ac:dyDescent="0.2">
      <c r="A36" s="21">
        <v>30</v>
      </c>
      <c r="B36" s="22" t="s">
        <v>350</v>
      </c>
      <c r="C36" s="26" t="s">
        <v>351</v>
      </c>
      <c r="D36" s="17" t="s">
        <v>39</v>
      </c>
      <c r="E36" s="62">
        <v>115444</v>
      </c>
      <c r="F36" s="68">
        <v>934.05740400000002</v>
      </c>
      <c r="G36" s="20">
        <v>1.8212072999999999E-2</v>
      </c>
    </row>
    <row r="37" spans="1:7" ht="12.75" x14ac:dyDescent="0.2">
      <c r="A37" s="21">
        <v>31</v>
      </c>
      <c r="B37" s="22" t="s">
        <v>375</v>
      </c>
      <c r="C37" s="26" t="s">
        <v>376</v>
      </c>
      <c r="D37" s="17" t="s">
        <v>178</v>
      </c>
      <c r="E37" s="62">
        <v>283518</v>
      </c>
      <c r="F37" s="68">
        <v>932.34894299999996</v>
      </c>
      <c r="G37" s="20">
        <v>1.8178762000000001E-2</v>
      </c>
    </row>
    <row r="38" spans="1:7" ht="25.5" x14ac:dyDescent="0.2">
      <c r="A38" s="21">
        <v>32</v>
      </c>
      <c r="B38" s="22" t="s">
        <v>410</v>
      </c>
      <c r="C38" s="26" t="s">
        <v>411</v>
      </c>
      <c r="D38" s="17" t="s">
        <v>59</v>
      </c>
      <c r="E38" s="62">
        <v>412979</v>
      </c>
      <c r="F38" s="68">
        <v>867.2559</v>
      </c>
      <c r="G38" s="20">
        <v>1.6909589999999999E-2</v>
      </c>
    </row>
    <row r="39" spans="1:7" ht="12.75" x14ac:dyDescent="0.2">
      <c r="A39" s="21">
        <v>33</v>
      </c>
      <c r="B39" s="22" t="s">
        <v>342</v>
      </c>
      <c r="C39" s="26" t="s">
        <v>343</v>
      </c>
      <c r="D39" s="17" t="s">
        <v>162</v>
      </c>
      <c r="E39" s="62">
        <v>145849</v>
      </c>
      <c r="F39" s="68">
        <v>811.43091149999998</v>
      </c>
      <c r="G39" s="20">
        <v>1.5821124999999998E-2</v>
      </c>
    </row>
    <row r="40" spans="1:7" ht="12.75" x14ac:dyDescent="0.2">
      <c r="A40" s="21">
        <v>34</v>
      </c>
      <c r="B40" s="22" t="s">
        <v>359</v>
      </c>
      <c r="C40" s="26" t="s">
        <v>360</v>
      </c>
      <c r="D40" s="17" t="s">
        <v>17</v>
      </c>
      <c r="E40" s="62">
        <v>350000</v>
      </c>
      <c r="F40" s="68">
        <v>809.02499999999998</v>
      </c>
      <c r="G40" s="20">
        <v>1.5774215000000001E-2</v>
      </c>
    </row>
    <row r="41" spans="1:7" ht="12.75" x14ac:dyDescent="0.2">
      <c r="A41" s="21">
        <v>35</v>
      </c>
      <c r="B41" s="22" t="s">
        <v>42</v>
      </c>
      <c r="C41" s="26" t="s">
        <v>43</v>
      </c>
      <c r="D41" s="17" t="s">
        <v>14</v>
      </c>
      <c r="E41" s="62">
        <v>4564</v>
      </c>
      <c r="F41" s="68">
        <v>757.29539199999999</v>
      </c>
      <c r="G41" s="20">
        <v>1.4765601E-2</v>
      </c>
    </row>
    <row r="42" spans="1:7" ht="12.75" x14ac:dyDescent="0.2">
      <c r="A42" s="21">
        <v>36</v>
      </c>
      <c r="B42" s="22" t="s">
        <v>48</v>
      </c>
      <c r="C42" s="26" t="s">
        <v>49</v>
      </c>
      <c r="D42" s="17" t="s">
        <v>50</v>
      </c>
      <c r="E42" s="62">
        <v>469778</v>
      </c>
      <c r="F42" s="68">
        <v>736.84679300000005</v>
      </c>
      <c r="G42" s="20">
        <v>1.4366897999999999E-2</v>
      </c>
    </row>
    <row r="43" spans="1:7" ht="25.5" x14ac:dyDescent="0.2">
      <c r="A43" s="21">
        <v>37</v>
      </c>
      <c r="B43" s="22" t="s">
        <v>383</v>
      </c>
      <c r="C43" s="26" t="s">
        <v>384</v>
      </c>
      <c r="D43" s="17" t="s">
        <v>172</v>
      </c>
      <c r="E43" s="62">
        <v>86000</v>
      </c>
      <c r="F43" s="68">
        <v>401.36200000000002</v>
      </c>
      <c r="G43" s="20">
        <v>7.8256799999999998E-3</v>
      </c>
    </row>
    <row r="44" spans="1:7" ht="12.75" x14ac:dyDescent="0.2">
      <c r="A44" s="16"/>
      <c r="B44" s="17"/>
      <c r="C44" s="23" t="s">
        <v>112</v>
      </c>
      <c r="D44" s="27"/>
      <c r="E44" s="64"/>
      <c r="F44" s="70">
        <v>47628.866227500002</v>
      </c>
      <c r="G44" s="28">
        <v>0.92865854400000014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16"/>
      <c r="B46" s="17"/>
      <c r="C46" s="23" t="s">
        <v>113</v>
      </c>
      <c r="D46" s="24"/>
      <c r="E46" s="63"/>
      <c r="F46" s="69"/>
      <c r="G46" s="25"/>
    </row>
    <row r="47" spans="1:7" ht="12.75" x14ac:dyDescent="0.2">
      <c r="A47" s="16"/>
      <c r="B47" s="17"/>
      <c r="C47" s="23" t="s">
        <v>112</v>
      </c>
      <c r="D47" s="27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31"/>
      <c r="B49" s="32"/>
      <c r="C49" s="23" t="s">
        <v>114</v>
      </c>
      <c r="D49" s="24"/>
      <c r="E49" s="63"/>
      <c r="F49" s="69"/>
      <c r="G49" s="25"/>
    </row>
    <row r="50" spans="1:7" ht="12.75" x14ac:dyDescent="0.2">
      <c r="A50" s="33"/>
      <c r="B50" s="34"/>
      <c r="C50" s="23" t="s">
        <v>112</v>
      </c>
      <c r="D50" s="35"/>
      <c r="E50" s="65"/>
      <c r="F50" s="71">
        <v>0</v>
      </c>
      <c r="G50" s="36">
        <v>0</v>
      </c>
    </row>
    <row r="51" spans="1:7" ht="12.75" x14ac:dyDescent="0.2">
      <c r="A51" s="33"/>
      <c r="B51" s="34"/>
      <c r="C51" s="29"/>
      <c r="D51" s="37"/>
      <c r="E51" s="66"/>
      <c r="F51" s="72"/>
      <c r="G51" s="38"/>
    </row>
    <row r="52" spans="1:7" ht="12.75" x14ac:dyDescent="0.2">
      <c r="A52" s="16"/>
      <c r="B52" s="17"/>
      <c r="C52" s="23" t="s">
        <v>116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112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117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118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112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25.5" x14ac:dyDescent="0.2">
      <c r="A61" s="21"/>
      <c r="B61" s="22"/>
      <c r="C61" s="39" t="s">
        <v>119</v>
      </c>
      <c r="D61" s="40"/>
      <c r="E61" s="64"/>
      <c r="F61" s="70">
        <v>47628.866227500002</v>
      </c>
      <c r="G61" s="28">
        <v>0.92865854400000014</v>
      </c>
    </row>
    <row r="62" spans="1:7" ht="12.75" x14ac:dyDescent="0.2">
      <c r="A62" s="16"/>
      <c r="B62" s="17"/>
      <c r="C62" s="26"/>
      <c r="D62" s="19"/>
      <c r="E62" s="62"/>
      <c r="F62" s="68"/>
      <c r="G62" s="20"/>
    </row>
    <row r="63" spans="1:7" ht="12.75" x14ac:dyDescent="0.2">
      <c r="A63" s="16"/>
      <c r="B63" s="17"/>
      <c r="C63" s="18" t="s">
        <v>120</v>
      </c>
      <c r="D63" s="19"/>
      <c r="E63" s="62"/>
      <c r="F63" s="68"/>
      <c r="G63" s="20"/>
    </row>
    <row r="64" spans="1:7" ht="25.5" x14ac:dyDescent="0.2">
      <c r="A64" s="16"/>
      <c r="B64" s="17"/>
      <c r="C64" s="23" t="s">
        <v>11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112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68"/>
      <c r="G66" s="20"/>
    </row>
    <row r="67" spans="1:7" ht="12.75" x14ac:dyDescent="0.2">
      <c r="A67" s="16"/>
      <c r="B67" s="41"/>
      <c r="C67" s="23" t="s">
        <v>121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74"/>
      <c r="G69" s="43"/>
    </row>
    <row r="70" spans="1:7" ht="12.75" x14ac:dyDescent="0.2">
      <c r="A70" s="16"/>
      <c r="B70" s="17"/>
      <c r="C70" s="23" t="s">
        <v>122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16"/>
      <c r="B73" s="41"/>
      <c r="C73" s="23" t="s">
        <v>123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21"/>
      <c r="B76" s="22"/>
      <c r="C76" s="44" t="s">
        <v>124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125</v>
      </c>
      <c r="D78" s="19"/>
      <c r="E78" s="62"/>
      <c r="F78" s="68"/>
      <c r="G78" s="20"/>
    </row>
    <row r="79" spans="1:7" ht="12.75" x14ac:dyDescent="0.2">
      <c r="A79" s="21"/>
      <c r="B79" s="22"/>
      <c r="C79" s="23" t="s">
        <v>126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128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1152</v>
      </c>
      <c r="D88" s="24"/>
      <c r="E88" s="63"/>
      <c r="F88" s="69"/>
      <c r="G88" s="25"/>
    </row>
    <row r="89" spans="1:7" ht="12.75" x14ac:dyDescent="0.2">
      <c r="A89" s="21">
        <v>1</v>
      </c>
      <c r="B89" s="22"/>
      <c r="C89" s="26" t="s">
        <v>1153</v>
      </c>
      <c r="D89" s="30"/>
      <c r="E89" s="62"/>
      <c r="F89" s="68">
        <v>2901.5082559000002</v>
      </c>
      <c r="G89" s="20">
        <v>5.6573053999999998E-2</v>
      </c>
    </row>
    <row r="90" spans="1:7" ht="12.75" x14ac:dyDescent="0.2">
      <c r="A90" s="21"/>
      <c r="B90" s="22"/>
      <c r="C90" s="23" t="s">
        <v>112</v>
      </c>
      <c r="D90" s="40"/>
      <c r="E90" s="64"/>
      <c r="F90" s="70">
        <v>2901.5082559000002</v>
      </c>
      <c r="G90" s="28">
        <v>5.6573053999999998E-2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25.5" x14ac:dyDescent="0.2">
      <c r="A92" s="21"/>
      <c r="B92" s="22"/>
      <c r="C92" s="39" t="s">
        <v>129</v>
      </c>
      <c r="D92" s="40"/>
      <c r="E92" s="64"/>
      <c r="F92" s="70">
        <v>2901.5082559000002</v>
      </c>
      <c r="G92" s="28">
        <v>5.6573053999999998E-2</v>
      </c>
    </row>
    <row r="93" spans="1:7" ht="12.75" x14ac:dyDescent="0.2">
      <c r="A93" s="21"/>
      <c r="B93" s="22"/>
      <c r="C93" s="45"/>
      <c r="D93" s="22"/>
      <c r="E93" s="62"/>
      <c r="F93" s="68"/>
      <c r="G93" s="20"/>
    </row>
    <row r="94" spans="1:7" ht="12.75" x14ac:dyDescent="0.2">
      <c r="A94" s="16"/>
      <c r="B94" s="17"/>
      <c r="C94" s="18" t="s">
        <v>130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131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9" ht="12.75" x14ac:dyDescent="0.2">
      <c r="A97" s="21"/>
      <c r="B97" s="22"/>
      <c r="C97" s="29"/>
      <c r="D97" s="22"/>
      <c r="E97" s="62"/>
      <c r="F97" s="68"/>
      <c r="G97" s="20"/>
    </row>
    <row r="98" spans="1:9" ht="12.75" x14ac:dyDescent="0.2">
      <c r="A98" s="16"/>
      <c r="B98" s="17"/>
      <c r="C98" s="18" t="s">
        <v>132</v>
      </c>
      <c r="D98" s="19"/>
      <c r="E98" s="62"/>
      <c r="F98" s="68"/>
      <c r="G98" s="20"/>
    </row>
    <row r="99" spans="1:9" ht="25.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9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9" ht="12.75" x14ac:dyDescent="0.2">
      <c r="A101" s="21"/>
      <c r="B101" s="22"/>
      <c r="C101" s="29"/>
      <c r="D101" s="22"/>
      <c r="E101" s="62"/>
      <c r="F101" s="68"/>
      <c r="G101" s="20"/>
    </row>
    <row r="102" spans="1:9" ht="25.5" x14ac:dyDescent="0.2">
      <c r="A102" s="21"/>
      <c r="B102" s="22"/>
      <c r="C102" s="23" t="s">
        <v>134</v>
      </c>
      <c r="D102" s="24"/>
      <c r="E102" s="63"/>
      <c r="F102" s="69"/>
      <c r="G102" s="25"/>
    </row>
    <row r="103" spans="1:9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9" ht="12.75" x14ac:dyDescent="0.2">
      <c r="A104" s="21"/>
      <c r="B104" s="22"/>
      <c r="C104" s="29"/>
      <c r="D104" s="22"/>
      <c r="E104" s="62"/>
      <c r="F104" s="74"/>
      <c r="G104" s="43"/>
    </row>
    <row r="105" spans="1:9" ht="25.5" x14ac:dyDescent="0.2">
      <c r="A105" s="21"/>
      <c r="B105" s="22"/>
      <c r="C105" s="45" t="s">
        <v>135</v>
      </c>
      <c r="D105" s="22"/>
      <c r="E105" s="62"/>
      <c r="F105" s="74">
        <v>757.43897159999995</v>
      </c>
      <c r="G105" s="43">
        <v>1.4768401E-2</v>
      </c>
      <c r="H105" s="93"/>
      <c r="I105" s="93"/>
    </row>
    <row r="106" spans="1:9" ht="12.75" x14ac:dyDescent="0.2">
      <c r="A106" s="21"/>
      <c r="B106" s="22"/>
      <c r="C106" s="46" t="s">
        <v>136</v>
      </c>
      <c r="D106" s="27"/>
      <c r="E106" s="64"/>
      <c r="F106" s="70">
        <v>51287.813455000003</v>
      </c>
      <c r="G106" s="28">
        <v>0.99999999900000014</v>
      </c>
    </row>
    <row r="108" spans="1:9" ht="12.75" x14ac:dyDescent="0.2">
      <c r="B108" s="392"/>
      <c r="C108" s="392"/>
      <c r="D108" s="392"/>
      <c r="E108" s="392"/>
      <c r="F108" s="392"/>
    </row>
    <row r="109" spans="1:9" ht="12.75" x14ac:dyDescent="0.2">
      <c r="B109" s="392"/>
      <c r="C109" s="392"/>
      <c r="D109" s="392"/>
      <c r="E109" s="392"/>
      <c r="F109" s="392"/>
    </row>
    <row r="111" spans="1:9" ht="12.75" x14ac:dyDescent="0.2">
      <c r="B111" s="52" t="s">
        <v>138</v>
      </c>
      <c r="C111" s="53"/>
      <c r="D111" s="54"/>
    </row>
    <row r="112" spans="1:9" ht="12.75" x14ac:dyDescent="0.2">
      <c r="B112" s="55" t="s">
        <v>139</v>
      </c>
      <c r="C112" s="56"/>
      <c r="D112" s="81" t="s">
        <v>140</v>
      </c>
    </row>
    <row r="113" spans="2:4" ht="12.75" x14ac:dyDescent="0.2">
      <c r="B113" s="55" t="s">
        <v>141</v>
      </c>
      <c r="C113" s="56"/>
      <c r="D113" s="81" t="s">
        <v>140</v>
      </c>
    </row>
    <row r="114" spans="2:4" ht="12.75" x14ac:dyDescent="0.2">
      <c r="B114" s="57" t="s">
        <v>142</v>
      </c>
      <c r="C114" s="56"/>
      <c r="D114" s="58"/>
    </row>
    <row r="115" spans="2:4" ht="25.5" customHeight="1" x14ac:dyDescent="0.2">
      <c r="B115" s="58"/>
      <c r="C115" s="48" t="s">
        <v>143</v>
      </c>
      <c r="D115" s="49" t="s">
        <v>144</v>
      </c>
    </row>
    <row r="116" spans="2:4" ht="12.75" customHeight="1" x14ac:dyDescent="0.2">
      <c r="B116" s="75" t="s">
        <v>145</v>
      </c>
      <c r="C116" s="76" t="s">
        <v>146</v>
      </c>
      <c r="D116" s="76" t="s">
        <v>147</v>
      </c>
    </row>
    <row r="117" spans="2:4" ht="12.75" x14ac:dyDescent="0.2">
      <c r="B117" s="58" t="s">
        <v>148</v>
      </c>
      <c r="C117" s="59">
        <v>34.015599999999999</v>
      </c>
      <c r="D117" s="59">
        <v>33.615200000000002</v>
      </c>
    </row>
    <row r="118" spans="2:4" ht="12.75" x14ac:dyDescent="0.2">
      <c r="B118" s="58" t="s">
        <v>149</v>
      </c>
      <c r="C118" s="59">
        <v>18.395800000000001</v>
      </c>
      <c r="D118" s="59">
        <v>18.179500000000001</v>
      </c>
    </row>
    <row r="119" spans="2:4" ht="12.75" x14ac:dyDescent="0.2">
      <c r="B119" s="58" t="s">
        <v>150</v>
      </c>
      <c r="C119" s="59">
        <v>32.566800000000001</v>
      </c>
      <c r="D119" s="59">
        <v>32.161000000000001</v>
      </c>
    </row>
    <row r="120" spans="2:4" ht="12.75" x14ac:dyDescent="0.2">
      <c r="B120" s="58" t="s">
        <v>151</v>
      </c>
      <c r="C120" s="59">
        <v>17.343699999999998</v>
      </c>
      <c r="D120" s="59">
        <v>17.127600000000001</v>
      </c>
    </row>
    <row r="122" spans="2:4" ht="12.75" x14ac:dyDescent="0.2">
      <c r="B122" s="77" t="s">
        <v>152</v>
      </c>
      <c r="C122" s="60"/>
      <c r="D122" s="78" t="s">
        <v>140</v>
      </c>
    </row>
    <row r="123" spans="2:4" ht="24.75" customHeight="1" x14ac:dyDescent="0.2">
      <c r="B123" s="79"/>
      <c r="C123" s="79"/>
    </row>
    <row r="124" spans="2:4" ht="15" x14ac:dyDescent="0.25">
      <c r="B124" s="82"/>
      <c r="C124" s="80"/>
      <c r="D124"/>
    </row>
    <row r="126" spans="2:4" ht="12.75" x14ac:dyDescent="0.2">
      <c r="B126" s="57" t="s">
        <v>153</v>
      </c>
      <c r="C126" s="56"/>
      <c r="D126" s="92" t="s">
        <v>140</v>
      </c>
    </row>
    <row r="127" spans="2:4" ht="12.75" x14ac:dyDescent="0.2">
      <c r="B127" s="57" t="s">
        <v>154</v>
      </c>
      <c r="C127" s="56"/>
      <c r="D127" s="83" t="s">
        <v>140</v>
      </c>
    </row>
    <row r="128" spans="2:4" ht="12.75" x14ac:dyDescent="0.2">
      <c r="B128" s="57" t="s">
        <v>155</v>
      </c>
      <c r="C128" s="56"/>
      <c r="D128" s="61">
        <v>0.9491608689785398</v>
      </c>
    </row>
    <row r="129" spans="2:4" ht="12.75" x14ac:dyDescent="0.2">
      <c r="B129" s="57" t="s">
        <v>156</v>
      </c>
      <c r="C129" s="56"/>
      <c r="D129" s="61" t="s">
        <v>140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441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76</v>
      </c>
      <c r="C7" s="26" t="s">
        <v>77</v>
      </c>
      <c r="D7" s="17" t="s">
        <v>14</v>
      </c>
      <c r="E7" s="62">
        <v>75686</v>
      </c>
      <c r="F7" s="68">
        <v>549.02624400000002</v>
      </c>
      <c r="G7" s="20">
        <v>3.7728058000000002E-2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100000</v>
      </c>
      <c r="F8" s="68">
        <v>543.9</v>
      </c>
      <c r="G8" s="20">
        <v>3.7375791999999998E-2</v>
      </c>
    </row>
    <row r="9" spans="1:7" ht="25.5" x14ac:dyDescent="0.2">
      <c r="A9" s="21">
        <v>3</v>
      </c>
      <c r="B9" s="22" t="s">
        <v>191</v>
      </c>
      <c r="C9" s="26" t="s">
        <v>192</v>
      </c>
      <c r="D9" s="17" t="s">
        <v>165</v>
      </c>
      <c r="E9" s="62">
        <v>94926</v>
      </c>
      <c r="F9" s="68">
        <v>500.212557</v>
      </c>
      <c r="G9" s="20">
        <v>3.4373672000000001E-2</v>
      </c>
    </row>
    <row r="10" spans="1:7" ht="12.75" x14ac:dyDescent="0.2">
      <c r="A10" s="21">
        <v>4</v>
      </c>
      <c r="B10" s="22" t="s">
        <v>187</v>
      </c>
      <c r="C10" s="26" t="s">
        <v>188</v>
      </c>
      <c r="D10" s="17" t="s">
        <v>17</v>
      </c>
      <c r="E10" s="62">
        <v>271808</v>
      </c>
      <c r="F10" s="68">
        <v>494.01103999999998</v>
      </c>
      <c r="G10" s="20">
        <v>3.3947515999999997E-2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20</v>
      </c>
      <c r="E11" s="62">
        <v>220000</v>
      </c>
      <c r="F11" s="68">
        <v>452.54</v>
      </c>
      <c r="G11" s="20">
        <v>3.1097703000000001E-2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20</v>
      </c>
      <c r="E12" s="62">
        <v>77404</v>
      </c>
      <c r="F12" s="68">
        <v>421.07776000000001</v>
      </c>
      <c r="G12" s="20">
        <v>2.8935677E-2</v>
      </c>
    </row>
    <row r="13" spans="1:7" ht="25.5" x14ac:dyDescent="0.2">
      <c r="A13" s="21">
        <v>7</v>
      </c>
      <c r="B13" s="22" t="s">
        <v>64</v>
      </c>
      <c r="C13" s="26" t="s">
        <v>65</v>
      </c>
      <c r="D13" s="17" t="s">
        <v>26</v>
      </c>
      <c r="E13" s="62">
        <v>326826</v>
      </c>
      <c r="F13" s="68">
        <v>387.28881000000001</v>
      </c>
      <c r="G13" s="20">
        <v>2.6613762999999999E-2</v>
      </c>
    </row>
    <row r="14" spans="1:7" ht="12.75" x14ac:dyDescent="0.2">
      <c r="A14" s="21">
        <v>8</v>
      </c>
      <c r="B14" s="22" t="s">
        <v>442</v>
      </c>
      <c r="C14" s="26" t="s">
        <v>443</v>
      </c>
      <c r="D14" s="17" t="s">
        <v>195</v>
      </c>
      <c r="E14" s="62">
        <v>45800</v>
      </c>
      <c r="F14" s="68">
        <v>386.84969999999998</v>
      </c>
      <c r="G14" s="20">
        <v>2.6583589000000001E-2</v>
      </c>
    </row>
    <row r="15" spans="1:7" ht="25.5" x14ac:dyDescent="0.2">
      <c r="A15" s="21">
        <v>9</v>
      </c>
      <c r="B15" s="22" t="s">
        <v>29</v>
      </c>
      <c r="C15" s="26" t="s">
        <v>30</v>
      </c>
      <c r="D15" s="17" t="s">
        <v>20</v>
      </c>
      <c r="E15" s="62">
        <v>66104</v>
      </c>
      <c r="F15" s="68">
        <v>377.12331999999998</v>
      </c>
      <c r="G15" s="20">
        <v>2.5915210000000001E-2</v>
      </c>
    </row>
    <row r="16" spans="1:7" ht="25.5" x14ac:dyDescent="0.2">
      <c r="A16" s="21">
        <v>10</v>
      </c>
      <c r="B16" s="22" t="s">
        <v>207</v>
      </c>
      <c r="C16" s="26" t="s">
        <v>1182</v>
      </c>
      <c r="D16" s="17" t="s">
        <v>59</v>
      </c>
      <c r="E16" s="62">
        <v>20924</v>
      </c>
      <c r="F16" s="68">
        <v>355.77077200000002</v>
      </c>
      <c r="G16" s="20">
        <v>2.4447903E-2</v>
      </c>
    </row>
    <row r="17" spans="1:7" ht="25.5" x14ac:dyDescent="0.2">
      <c r="A17" s="21">
        <v>11</v>
      </c>
      <c r="B17" s="22" t="s">
        <v>444</v>
      </c>
      <c r="C17" s="26" t="s">
        <v>445</v>
      </c>
      <c r="D17" s="17" t="s">
        <v>59</v>
      </c>
      <c r="E17" s="62">
        <v>246500</v>
      </c>
      <c r="F17" s="68">
        <v>349.90674999999999</v>
      </c>
      <c r="G17" s="20">
        <v>2.4044937999999998E-2</v>
      </c>
    </row>
    <row r="18" spans="1:7" ht="25.5" x14ac:dyDescent="0.2">
      <c r="A18" s="21">
        <v>12</v>
      </c>
      <c r="B18" s="22" t="s">
        <v>183</v>
      </c>
      <c r="C18" s="26" t="s">
        <v>184</v>
      </c>
      <c r="D18" s="17" t="s">
        <v>20</v>
      </c>
      <c r="E18" s="62">
        <v>109488</v>
      </c>
      <c r="F18" s="68">
        <v>349.15723200000002</v>
      </c>
      <c r="G18" s="20">
        <v>2.3993433000000002E-2</v>
      </c>
    </row>
    <row r="19" spans="1:7" ht="25.5" x14ac:dyDescent="0.2">
      <c r="A19" s="21">
        <v>13</v>
      </c>
      <c r="B19" s="22" t="s">
        <v>55</v>
      </c>
      <c r="C19" s="26" t="s">
        <v>56</v>
      </c>
      <c r="D19" s="17" t="s">
        <v>20</v>
      </c>
      <c r="E19" s="62">
        <v>51448</v>
      </c>
      <c r="F19" s="68">
        <v>334.15476000000001</v>
      </c>
      <c r="G19" s="20">
        <v>2.2962491000000002E-2</v>
      </c>
    </row>
    <row r="20" spans="1:7" ht="12.75" x14ac:dyDescent="0.2">
      <c r="A20" s="21">
        <v>14</v>
      </c>
      <c r="B20" s="22" t="s">
        <v>306</v>
      </c>
      <c r="C20" s="26" t="s">
        <v>307</v>
      </c>
      <c r="D20" s="17" t="s">
        <v>175</v>
      </c>
      <c r="E20" s="62">
        <v>11524</v>
      </c>
      <c r="F20" s="68">
        <v>326.81487800000002</v>
      </c>
      <c r="G20" s="20">
        <v>2.2458108000000001E-2</v>
      </c>
    </row>
    <row r="21" spans="1:7" ht="12.75" x14ac:dyDescent="0.2">
      <c r="A21" s="21">
        <v>15</v>
      </c>
      <c r="B21" s="22" t="s">
        <v>200</v>
      </c>
      <c r="C21" s="26" t="s">
        <v>201</v>
      </c>
      <c r="D21" s="17" t="s">
        <v>178</v>
      </c>
      <c r="E21" s="62">
        <v>92049</v>
      </c>
      <c r="F21" s="68">
        <v>315.35987399999999</v>
      </c>
      <c r="G21" s="20">
        <v>2.1670940999999999E-2</v>
      </c>
    </row>
    <row r="22" spans="1:7" ht="12.75" x14ac:dyDescent="0.2">
      <c r="A22" s="21">
        <v>16</v>
      </c>
      <c r="B22" s="22" t="s">
        <v>185</v>
      </c>
      <c r="C22" s="26" t="s">
        <v>186</v>
      </c>
      <c r="D22" s="17" t="s">
        <v>178</v>
      </c>
      <c r="E22" s="62">
        <v>26290</v>
      </c>
      <c r="F22" s="68">
        <v>314.95420000000001</v>
      </c>
      <c r="G22" s="20">
        <v>2.1643064E-2</v>
      </c>
    </row>
    <row r="23" spans="1:7" ht="25.5" x14ac:dyDescent="0.2">
      <c r="A23" s="21">
        <v>17</v>
      </c>
      <c r="B23" s="22" t="s">
        <v>90</v>
      </c>
      <c r="C23" s="26" t="s">
        <v>91</v>
      </c>
      <c r="D23" s="17" t="s">
        <v>20</v>
      </c>
      <c r="E23" s="62">
        <v>27059</v>
      </c>
      <c r="F23" s="68">
        <v>314.8991125</v>
      </c>
      <c r="G23" s="20">
        <v>2.1639279000000001E-2</v>
      </c>
    </row>
    <row r="24" spans="1:7" ht="25.5" x14ac:dyDescent="0.2">
      <c r="A24" s="21">
        <v>18</v>
      </c>
      <c r="B24" s="22" t="s">
        <v>189</v>
      </c>
      <c r="C24" s="26" t="s">
        <v>190</v>
      </c>
      <c r="D24" s="17" t="s">
        <v>23</v>
      </c>
      <c r="E24" s="62">
        <v>30064</v>
      </c>
      <c r="F24" s="68">
        <v>312.15451200000001</v>
      </c>
      <c r="G24" s="20">
        <v>2.1450674999999999E-2</v>
      </c>
    </row>
    <row r="25" spans="1:7" ht="25.5" x14ac:dyDescent="0.2">
      <c r="A25" s="21">
        <v>19</v>
      </c>
      <c r="B25" s="22" t="s">
        <v>57</v>
      </c>
      <c r="C25" s="26" t="s">
        <v>58</v>
      </c>
      <c r="D25" s="17" t="s">
        <v>59</v>
      </c>
      <c r="E25" s="62">
        <v>49957</v>
      </c>
      <c r="F25" s="68">
        <v>310.13305600000001</v>
      </c>
      <c r="G25" s="20">
        <v>2.1311764E-2</v>
      </c>
    </row>
    <row r="26" spans="1:7" ht="25.5" x14ac:dyDescent="0.2">
      <c r="A26" s="21">
        <v>20</v>
      </c>
      <c r="B26" s="22" t="s">
        <v>34</v>
      </c>
      <c r="C26" s="26" t="s">
        <v>35</v>
      </c>
      <c r="D26" s="17" t="s">
        <v>36</v>
      </c>
      <c r="E26" s="62">
        <v>76571</v>
      </c>
      <c r="F26" s="68">
        <v>305.70971750000001</v>
      </c>
      <c r="G26" s="20">
        <v>2.1007801E-2</v>
      </c>
    </row>
    <row r="27" spans="1:7" ht="51" x14ac:dyDescent="0.2">
      <c r="A27" s="21">
        <v>21</v>
      </c>
      <c r="B27" s="22" t="s">
        <v>250</v>
      </c>
      <c r="C27" s="26" t="s">
        <v>251</v>
      </c>
      <c r="D27" s="17" t="s">
        <v>242</v>
      </c>
      <c r="E27" s="62">
        <v>163724</v>
      </c>
      <c r="F27" s="68">
        <v>299.69678199999998</v>
      </c>
      <c r="G27" s="20">
        <v>2.0594603E-2</v>
      </c>
    </row>
    <row r="28" spans="1:7" ht="25.5" x14ac:dyDescent="0.2">
      <c r="A28" s="21">
        <v>22</v>
      </c>
      <c r="B28" s="22" t="s">
        <v>51</v>
      </c>
      <c r="C28" s="26" t="s">
        <v>52</v>
      </c>
      <c r="D28" s="17" t="s">
        <v>26</v>
      </c>
      <c r="E28" s="62">
        <v>350000</v>
      </c>
      <c r="F28" s="68">
        <v>299.60000000000002</v>
      </c>
      <c r="G28" s="20">
        <v>2.0587952E-2</v>
      </c>
    </row>
    <row r="29" spans="1:7" ht="25.5" x14ac:dyDescent="0.2">
      <c r="A29" s="21">
        <v>23</v>
      </c>
      <c r="B29" s="22" t="s">
        <v>160</v>
      </c>
      <c r="C29" s="26" t="s">
        <v>161</v>
      </c>
      <c r="D29" s="17" t="s">
        <v>162</v>
      </c>
      <c r="E29" s="62">
        <v>47349</v>
      </c>
      <c r="F29" s="68">
        <v>281.53715399999999</v>
      </c>
      <c r="G29" s="20">
        <v>1.9346707000000001E-2</v>
      </c>
    </row>
    <row r="30" spans="1:7" ht="12.75" x14ac:dyDescent="0.2">
      <c r="A30" s="21">
        <v>24</v>
      </c>
      <c r="B30" s="22" t="s">
        <v>176</v>
      </c>
      <c r="C30" s="26" t="s">
        <v>177</v>
      </c>
      <c r="D30" s="17" t="s">
        <v>178</v>
      </c>
      <c r="E30" s="62">
        <v>101134</v>
      </c>
      <c r="F30" s="68">
        <v>280.49514900000003</v>
      </c>
      <c r="G30" s="20">
        <v>1.9275102999999998E-2</v>
      </c>
    </row>
    <row r="31" spans="1:7" ht="12.75" x14ac:dyDescent="0.2">
      <c r="A31" s="21">
        <v>25</v>
      </c>
      <c r="B31" s="22" t="s">
        <v>446</v>
      </c>
      <c r="C31" s="26" t="s">
        <v>447</v>
      </c>
      <c r="D31" s="17" t="s">
        <v>448</v>
      </c>
      <c r="E31" s="62">
        <v>129791</v>
      </c>
      <c r="F31" s="68">
        <v>274.7026515</v>
      </c>
      <c r="G31" s="20">
        <v>1.8877053000000001E-2</v>
      </c>
    </row>
    <row r="32" spans="1:7" ht="12.75" x14ac:dyDescent="0.2">
      <c r="A32" s="21">
        <v>26</v>
      </c>
      <c r="B32" s="22" t="s">
        <v>224</v>
      </c>
      <c r="C32" s="26" t="s">
        <v>225</v>
      </c>
      <c r="D32" s="17" t="s">
        <v>195</v>
      </c>
      <c r="E32" s="62">
        <v>100362</v>
      </c>
      <c r="F32" s="68">
        <v>271.62975299999999</v>
      </c>
      <c r="G32" s="20">
        <v>1.8665889000000001E-2</v>
      </c>
    </row>
    <row r="33" spans="1:7" ht="12.75" x14ac:dyDescent="0.2">
      <c r="A33" s="21">
        <v>27</v>
      </c>
      <c r="B33" s="22" t="s">
        <v>449</v>
      </c>
      <c r="C33" s="26" t="s">
        <v>450</v>
      </c>
      <c r="D33" s="17" t="s">
        <v>178</v>
      </c>
      <c r="E33" s="62">
        <v>64096</v>
      </c>
      <c r="F33" s="68">
        <v>266.99188800000002</v>
      </c>
      <c r="G33" s="20">
        <v>1.8347183999999999E-2</v>
      </c>
    </row>
    <row r="34" spans="1:7" ht="12.75" x14ac:dyDescent="0.2">
      <c r="A34" s="21">
        <v>28</v>
      </c>
      <c r="B34" s="22" t="s">
        <v>451</v>
      </c>
      <c r="C34" s="26" t="s">
        <v>452</v>
      </c>
      <c r="D34" s="17" t="s">
        <v>178</v>
      </c>
      <c r="E34" s="62">
        <v>224739</v>
      </c>
      <c r="F34" s="68">
        <v>255.752982</v>
      </c>
      <c r="G34" s="20">
        <v>1.7574867000000001E-2</v>
      </c>
    </row>
    <row r="35" spans="1:7" ht="25.5" x14ac:dyDescent="0.2">
      <c r="A35" s="21">
        <v>29</v>
      </c>
      <c r="B35" s="22" t="s">
        <v>214</v>
      </c>
      <c r="C35" s="26" t="s">
        <v>215</v>
      </c>
      <c r="D35" s="17" t="s">
        <v>172</v>
      </c>
      <c r="E35" s="62">
        <v>233182</v>
      </c>
      <c r="F35" s="68">
        <v>243.32541699999999</v>
      </c>
      <c r="G35" s="20">
        <v>1.6720868E-2</v>
      </c>
    </row>
    <row r="36" spans="1:7" ht="12.75" x14ac:dyDescent="0.2">
      <c r="A36" s="21">
        <v>30</v>
      </c>
      <c r="B36" s="22" t="s">
        <v>74</v>
      </c>
      <c r="C36" s="26" t="s">
        <v>75</v>
      </c>
      <c r="D36" s="17" t="s">
        <v>71</v>
      </c>
      <c r="E36" s="62">
        <v>120420</v>
      </c>
      <c r="F36" s="68">
        <v>237.34782000000001</v>
      </c>
      <c r="G36" s="20">
        <v>1.6310099000000002E-2</v>
      </c>
    </row>
    <row r="37" spans="1:7" ht="12.75" x14ac:dyDescent="0.2">
      <c r="A37" s="21">
        <v>31</v>
      </c>
      <c r="B37" s="22" t="s">
        <v>453</v>
      </c>
      <c r="C37" s="26" t="s">
        <v>454</v>
      </c>
      <c r="D37" s="17" t="s">
        <v>178</v>
      </c>
      <c r="E37" s="62">
        <v>220000</v>
      </c>
      <c r="F37" s="68">
        <v>225.28</v>
      </c>
      <c r="G37" s="20">
        <v>1.5480821000000001E-2</v>
      </c>
    </row>
    <row r="38" spans="1:7" ht="25.5" x14ac:dyDescent="0.2">
      <c r="A38" s="21">
        <v>32</v>
      </c>
      <c r="B38" s="22" t="s">
        <v>455</v>
      </c>
      <c r="C38" s="26" t="s">
        <v>456</v>
      </c>
      <c r="D38" s="17" t="s">
        <v>20</v>
      </c>
      <c r="E38" s="62">
        <v>58572</v>
      </c>
      <c r="F38" s="68">
        <v>217.858554</v>
      </c>
      <c r="G38" s="20">
        <v>1.4970832999999999E-2</v>
      </c>
    </row>
    <row r="39" spans="1:7" ht="12.75" x14ac:dyDescent="0.2">
      <c r="A39" s="21">
        <v>33</v>
      </c>
      <c r="B39" s="22" t="s">
        <v>179</v>
      </c>
      <c r="C39" s="26" t="s">
        <v>180</v>
      </c>
      <c r="D39" s="17" t="s">
        <v>14</v>
      </c>
      <c r="E39" s="62">
        <v>240000</v>
      </c>
      <c r="F39" s="68">
        <v>210.36</v>
      </c>
      <c r="G39" s="20">
        <v>1.4455546E-2</v>
      </c>
    </row>
    <row r="40" spans="1:7" ht="12.75" x14ac:dyDescent="0.2">
      <c r="A40" s="21">
        <v>34</v>
      </c>
      <c r="B40" s="22" t="s">
        <v>166</v>
      </c>
      <c r="C40" s="26" t="s">
        <v>167</v>
      </c>
      <c r="D40" s="17" t="s">
        <v>14</v>
      </c>
      <c r="E40" s="62">
        <v>133209</v>
      </c>
      <c r="F40" s="68">
        <v>202.94391150000001</v>
      </c>
      <c r="G40" s="20">
        <v>1.3945926000000001E-2</v>
      </c>
    </row>
    <row r="41" spans="1:7" ht="25.5" x14ac:dyDescent="0.2">
      <c r="A41" s="21">
        <v>35</v>
      </c>
      <c r="B41" s="22" t="s">
        <v>205</v>
      </c>
      <c r="C41" s="26" t="s">
        <v>206</v>
      </c>
      <c r="D41" s="17" t="s">
        <v>172</v>
      </c>
      <c r="E41" s="62">
        <v>73070</v>
      </c>
      <c r="F41" s="68">
        <v>202.73271500000001</v>
      </c>
      <c r="G41" s="20">
        <v>1.3931413E-2</v>
      </c>
    </row>
    <row r="42" spans="1:7" ht="25.5" x14ac:dyDescent="0.2">
      <c r="A42" s="21">
        <v>36</v>
      </c>
      <c r="B42" s="22" t="s">
        <v>196</v>
      </c>
      <c r="C42" s="26" t="s">
        <v>197</v>
      </c>
      <c r="D42" s="17" t="s">
        <v>39</v>
      </c>
      <c r="E42" s="62">
        <v>41662</v>
      </c>
      <c r="F42" s="68">
        <v>190.33284699999999</v>
      </c>
      <c r="G42" s="20">
        <v>1.3079318E-2</v>
      </c>
    </row>
    <row r="43" spans="1:7" ht="25.5" x14ac:dyDescent="0.2">
      <c r="A43" s="21">
        <v>37</v>
      </c>
      <c r="B43" s="22" t="s">
        <v>110</v>
      </c>
      <c r="C43" s="26" t="s">
        <v>111</v>
      </c>
      <c r="D43" s="17" t="s">
        <v>20</v>
      </c>
      <c r="E43" s="62">
        <v>54803</v>
      </c>
      <c r="F43" s="68">
        <v>187.48106300000001</v>
      </c>
      <c r="G43" s="20">
        <v>1.2883347999999999E-2</v>
      </c>
    </row>
    <row r="44" spans="1:7" ht="12.75" x14ac:dyDescent="0.2">
      <c r="A44" s="21">
        <v>38</v>
      </c>
      <c r="B44" s="22" t="s">
        <v>274</v>
      </c>
      <c r="C44" s="26" t="s">
        <v>275</v>
      </c>
      <c r="D44" s="17" t="s">
        <v>175</v>
      </c>
      <c r="E44" s="62">
        <v>47432</v>
      </c>
      <c r="F44" s="68">
        <v>182.75549599999999</v>
      </c>
      <c r="G44" s="20">
        <v>1.2558616E-2</v>
      </c>
    </row>
    <row r="45" spans="1:7" ht="25.5" x14ac:dyDescent="0.2">
      <c r="A45" s="21">
        <v>39</v>
      </c>
      <c r="B45" s="22" t="s">
        <v>218</v>
      </c>
      <c r="C45" s="26" t="s">
        <v>219</v>
      </c>
      <c r="D45" s="17" t="s">
        <v>23</v>
      </c>
      <c r="E45" s="62">
        <v>150910</v>
      </c>
      <c r="F45" s="68">
        <v>181.01654500000001</v>
      </c>
      <c r="G45" s="20">
        <v>1.2439119E-2</v>
      </c>
    </row>
    <row r="46" spans="1:7" ht="12.75" x14ac:dyDescent="0.2">
      <c r="A46" s="21">
        <v>40</v>
      </c>
      <c r="B46" s="22" t="s">
        <v>457</v>
      </c>
      <c r="C46" s="26" t="s">
        <v>458</v>
      </c>
      <c r="D46" s="17" t="s">
        <v>204</v>
      </c>
      <c r="E46" s="62">
        <v>35806</v>
      </c>
      <c r="F46" s="68">
        <v>178.439201</v>
      </c>
      <c r="G46" s="20">
        <v>1.2262008E-2</v>
      </c>
    </row>
    <row r="47" spans="1:7" ht="12.75" x14ac:dyDescent="0.2">
      <c r="A47" s="21">
        <v>41</v>
      </c>
      <c r="B47" s="22" t="s">
        <v>271</v>
      </c>
      <c r="C47" s="26" t="s">
        <v>272</v>
      </c>
      <c r="D47" s="17" t="s">
        <v>273</v>
      </c>
      <c r="E47" s="62">
        <v>23044</v>
      </c>
      <c r="F47" s="68">
        <v>172.95674199999999</v>
      </c>
      <c r="G47" s="20">
        <v>1.1885264E-2</v>
      </c>
    </row>
    <row r="48" spans="1:7" ht="25.5" x14ac:dyDescent="0.2">
      <c r="A48" s="21">
        <v>42</v>
      </c>
      <c r="B48" s="22" t="s">
        <v>181</v>
      </c>
      <c r="C48" s="26" t="s">
        <v>182</v>
      </c>
      <c r="D48" s="17" t="s">
        <v>59</v>
      </c>
      <c r="E48" s="62">
        <v>100000</v>
      </c>
      <c r="F48" s="68">
        <v>167.35</v>
      </c>
      <c r="G48" s="20">
        <v>1.1499979E-2</v>
      </c>
    </row>
    <row r="49" spans="1:7" ht="25.5" x14ac:dyDescent="0.2">
      <c r="A49" s="21">
        <v>43</v>
      </c>
      <c r="B49" s="22" t="s">
        <v>88</v>
      </c>
      <c r="C49" s="26" t="s">
        <v>89</v>
      </c>
      <c r="D49" s="17" t="s">
        <v>20</v>
      </c>
      <c r="E49" s="62">
        <v>17798</v>
      </c>
      <c r="F49" s="68">
        <v>155.429934</v>
      </c>
      <c r="G49" s="20">
        <v>1.0680855E-2</v>
      </c>
    </row>
    <row r="50" spans="1:7" ht="51" x14ac:dyDescent="0.2">
      <c r="A50" s="21">
        <v>44</v>
      </c>
      <c r="B50" s="22" t="s">
        <v>291</v>
      </c>
      <c r="C50" s="26" t="s">
        <v>292</v>
      </c>
      <c r="D50" s="17" t="s">
        <v>242</v>
      </c>
      <c r="E50" s="62">
        <v>379760</v>
      </c>
      <c r="F50" s="68">
        <v>148.10640000000001</v>
      </c>
      <c r="G50" s="20">
        <v>1.0177594999999999E-2</v>
      </c>
    </row>
    <row r="51" spans="1:7" ht="25.5" x14ac:dyDescent="0.2">
      <c r="A51" s="21">
        <v>45</v>
      </c>
      <c r="B51" s="22" t="s">
        <v>216</v>
      </c>
      <c r="C51" s="26" t="s">
        <v>217</v>
      </c>
      <c r="D51" s="17" t="s">
        <v>59</v>
      </c>
      <c r="E51" s="62">
        <v>40000</v>
      </c>
      <c r="F51" s="68">
        <v>145.08000000000001</v>
      </c>
      <c r="G51" s="20">
        <v>9.969627E-3</v>
      </c>
    </row>
    <row r="52" spans="1:7" ht="12.75" x14ac:dyDescent="0.2">
      <c r="A52" s="21">
        <v>46</v>
      </c>
      <c r="B52" s="22" t="s">
        <v>459</v>
      </c>
      <c r="C52" s="26" t="s">
        <v>460</v>
      </c>
      <c r="D52" s="17" t="s">
        <v>195</v>
      </c>
      <c r="E52" s="62">
        <v>17978</v>
      </c>
      <c r="F52" s="68">
        <v>138.026095</v>
      </c>
      <c r="G52" s="20">
        <v>9.4848950000000001E-3</v>
      </c>
    </row>
    <row r="53" spans="1:7" ht="12.75" x14ac:dyDescent="0.2">
      <c r="A53" s="21">
        <v>47</v>
      </c>
      <c r="B53" s="22" t="s">
        <v>193</v>
      </c>
      <c r="C53" s="26" t="s">
        <v>194</v>
      </c>
      <c r="D53" s="17" t="s">
        <v>195</v>
      </c>
      <c r="E53" s="62">
        <v>81863</v>
      </c>
      <c r="F53" s="68">
        <v>136.95679899999999</v>
      </c>
      <c r="G53" s="20">
        <v>9.4114149999999994E-3</v>
      </c>
    </row>
    <row r="54" spans="1:7" ht="25.5" x14ac:dyDescent="0.2">
      <c r="A54" s="21">
        <v>48</v>
      </c>
      <c r="B54" s="22" t="s">
        <v>461</v>
      </c>
      <c r="C54" s="26" t="s">
        <v>462</v>
      </c>
      <c r="D54" s="17" t="s">
        <v>172</v>
      </c>
      <c r="E54" s="62">
        <v>159059</v>
      </c>
      <c r="F54" s="68">
        <v>128.360613</v>
      </c>
      <c r="G54" s="20">
        <v>8.8207010000000002E-3</v>
      </c>
    </row>
    <row r="55" spans="1:7" ht="12.75" x14ac:dyDescent="0.2">
      <c r="A55" s="21">
        <v>49</v>
      </c>
      <c r="B55" s="22" t="s">
        <v>222</v>
      </c>
      <c r="C55" s="26" t="s">
        <v>223</v>
      </c>
      <c r="D55" s="17" t="s">
        <v>84</v>
      </c>
      <c r="E55" s="62">
        <v>142440</v>
      </c>
      <c r="F55" s="68">
        <v>120.57546000000001</v>
      </c>
      <c r="G55" s="20">
        <v>8.2857199999999999E-3</v>
      </c>
    </row>
    <row r="56" spans="1:7" ht="12.75" x14ac:dyDescent="0.2">
      <c r="A56" s="21">
        <v>50</v>
      </c>
      <c r="B56" s="22" t="s">
        <v>463</v>
      </c>
      <c r="C56" s="26" t="s">
        <v>464</v>
      </c>
      <c r="D56" s="17" t="s">
        <v>175</v>
      </c>
      <c r="E56" s="62">
        <v>100932</v>
      </c>
      <c r="F56" s="68">
        <v>117.383916</v>
      </c>
      <c r="G56" s="20">
        <v>8.0664029999999998E-3</v>
      </c>
    </row>
    <row r="57" spans="1:7" ht="25.5" x14ac:dyDescent="0.2">
      <c r="A57" s="21">
        <v>51</v>
      </c>
      <c r="B57" s="22" t="s">
        <v>85</v>
      </c>
      <c r="C57" s="26" t="s">
        <v>86</v>
      </c>
      <c r="D57" s="17" t="s">
        <v>59</v>
      </c>
      <c r="E57" s="62">
        <v>49333</v>
      </c>
      <c r="F57" s="68">
        <v>110.111256</v>
      </c>
      <c r="G57" s="20">
        <v>7.5666400000000003E-3</v>
      </c>
    </row>
    <row r="58" spans="1:7" ht="25.5" x14ac:dyDescent="0.2">
      <c r="A58" s="21">
        <v>52</v>
      </c>
      <c r="B58" s="22" t="s">
        <v>465</v>
      </c>
      <c r="C58" s="26" t="s">
        <v>466</v>
      </c>
      <c r="D58" s="17" t="s">
        <v>84</v>
      </c>
      <c r="E58" s="62">
        <v>38372</v>
      </c>
      <c r="F58" s="68">
        <v>107.82532</v>
      </c>
      <c r="G58" s="20">
        <v>7.409555E-3</v>
      </c>
    </row>
    <row r="59" spans="1:7" ht="12.75" x14ac:dyDescent="0.2">
      <c r="A59" s="21">
        <v>53</v>
      </c>
      <c r="B59" s="22" t="s">
        <v>246</v>
      </c>
      <c r="C59" s="26" t="s">
        <v>247</v>
      </c>
      <c r="D59" s="17" t="s">
        <v>175</v>
      </c>
      <c r="E59" s="62">
        <v>32954</v>
      </c>
      <c r="F59" s="68">
        <v>99.438694999999996</v>
      </c>
      <c r="G59" s="20">
        <v>6.8332410000000003E-3</v>
      </c>
    </row>
    <row r="60" spans="1:7" ht="25.5" x14ac:dyDescent="0.2">
      <c r="A60" s="21">
        <v>54</v>
      </c>
      <c r="B60" s="22" t="s">
        <v>229</v>
      </c>
      <c r="C60" s="26" t="s">
        <v>230</v>
      </c>
      <c r="D60" s="17" t="s">
        <v>172</v>
      </c>
      <c r="E60" s="62">
        <v>52851</v>
      </c>
      <c r="F60" s="68">
        <v>95.184651000000002</v>
      </c>
      <c r="G60" s="20">
        <v>6.5409109999999999E-3</v>
      </c>
    </row>
    <row r="61" spans="1:7" ht="25.5" x14ac:dyDescent="0.2">
      <c r="A61" s="21">
        <v>55</v>
      </c>
      <c r="B61" s="22" t="s">
        <v>276</v>
      </c>
      <c r="C61" s="26" t="s">
        <v>277</v>
      </c>
      <c r="D61" s="17" t="s">
        <v>20</v>
      </c>
      <c r="E61" s="62">
        <v>16237</v>
      </c>
      <c r="F61" s="68">
        <v>84.651599500000003</v>
      </c>
      <c r="G61" s="20">
        <v>5.8171000000000004E-3</v>
      </c>
    </row>
    <row r="62" spans="1:7" ht="12.75" x14ac:dyDescent="0.2">
      <c r="A62" s="21">
        <v>56</v>
      </c>
      <c r="B62" s="22" t="s">
        <v>400</v>
      </c>
      <c r="C62" s="26" t="s">
        <v>401</v>
      </c>
      <c r="D62" s="17" t="s">
        <v>204</v>
      </c>
      <c r="E62" s="62">
        <v>12373</v>
      </c>
      <c r="F62" s="68">
        <v>81.067896000000005</v>
      </c>
      <c r="G62" s="20">
        <v>5.5708340000000002E-3</v>
      </c>
    </row>
    <row r="63" spans="1:7" ht="12.75" x14ac:dyDescent="0.2">
      <c r="A63" s="21">
        <v>57</v>
      </c>
      <c r="B63" s="22" t="s">
        <v>226</v>
      </c>
      <c r="C63" s="26" t="s">
        <v>227</v>
      </c>
      <c r="D63" s="17" t="s">
        <v>228</v>
      </c>
      <c r="E63" s="62">
        <v>5623</v>
      </c>
      <c r="F63" s="68">
        <v>77.898230499999997</v>
      </c>
      <c r="G63" s="20">
        <v>5.3530210000000003E-3</v>
      </c>
    </row>
    <row r="64" spans="1:7" ht="12.75" x14ac:dyDescent="0.2">
      <c r="A64" s="21">
        <v>58</v>
      </c>
      <c r="B64" s="22" t="s">
        <v>248</v>
      </c>
      <c r="C64" s="26" t="s">
        <v>249</v>
      </c>
      <c r="D64" s="17" t="s">
        <v>204</v>
      </c>
      <c r="E64" s="62">
        <v>5000</v>
      </c>
      <c r="F64" s="68">
        <v>46.295000000000002</v>
      </c>
      <c r="G64" s="20">
        <v>3.1813060000000001E-3</v>
      </c>
    </row>
    <row r="65" spans="1:7" ht="25.5" x14ac:dyDescent="0.2">
      <c r="A65" s="21">
        <v>59</v>
      </c>
      <c r="B65" s="22" t="s">
        <v>233</v>
      </c>
      <c r="C65" s="26" t="s">
        <v>234</v>
      </c>
      <c r="D65" s="17" t="s">
        <v>20</v>
      </c>
      <c r="E65" s="62">
        <v>30713</v>
      </c>
      <c r="F65" s="68">
        <v>22.574055000000001</v>
      </c>
      <c r="G65" s="20">
        <v>1.551247E-3</v>
      </c>
    </row>
    <row r="66" spans="1:7" ht="12.75" x14ac:dyDescent="0.2">
      <c r="A66" s="16"/>
      <c r="B66" s="17"/>
      <c r="C66" s="23" t="s">
        <v>112</v>
      </c>
      <c r="D66" s="27"/>
      <c r="E66" s="64"/>
      <c r="F66" s="70">
        <v>14546.596886000005</v>
      </c>
      <c r="G66" s="28">
        <v>0.99961495899999997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113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114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112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116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117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118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119</v>
      </c>
      <c r="D83" s="40"/>
      <c r="E83" s="64"/>
      <c r="F83" s="70">
        <v>14546.596886000005</v>
      </c>
      <c r="G83" s="28">
        <v>0.99961495899999997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120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11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121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122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123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124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125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126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112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127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128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1152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1153</v>
      </c>
      <c r="D111" s="30"/>
      <c r="E111" s="62"/>
      <c r="F111" s="68">
        <v>44.992517700000001</v>
      </c>
      <c r="G111" s="20">
        <v>3.0918019999999998E-3</v>
      </c>
    </row>
    <row r="112" spans="1:7" ht="12.75" x14ac:dyDescent="0.2">
      <c r="A112" s="21"/>
      <c r="B112" s="22"/>
      <c r="C112" s="23" t="s">
        <v>112</v>
      </c>
      <c r="D112" s="40"/>
      <c r="E112" s="64"/>
      <c r="F112" s="70">
        <v>44.992517700000001</v>
      </c>
      <c r="G112" s="28">
        <v>3.0918019999999998E-3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129</v>
      </c>
      <c r="D114" s="40"/>
      <c r="E114" s="64"/>
      <c r="F114" s="70">
        <v>44.992517700000001</v>
      </c>
      <c r="G114" s="28">
        <v>3.0918019999999998E-3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130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131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112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132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133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112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134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112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135</v>
      </c>
      <c r="D127" s="22"/>
      <c r="E127" s="62"/>
      <c r="F127" s="152">
        <v>-39.389326599999997</v>
      </c>
      <c r="G127" s="153">
        <v>-2.7067609999999998E-3</v>
      </c>
    </row>
    <row r="128" spans="1:7" ht="12.75" x14ac:dyDescent="0.2">
      <c r="A128" s="21"/>
      <c r="B128" s="22"/>
      <c r="C128" s="46" t="s">
        <v>136</v>
      </c>
      <c r="D128" s="27"/>
      <c r="E128" s="64"/>
      <c r="F128" s="70">
        <v>14552.200077100006</v>
      </c>
      <c r="G128" s="28">
        <v>1</v>
      </c>
    </row>
    <row r="130" spans="2:6" ht="12.75" x14ac:dyDescent="0.2">
      <c r="B130" s="392"/>
      <c r="C130" s="392"/>
      <c r="D130" s="392"/>
      <c r="E130" s="392"/>
      <c r="F130" s="392"/>
    </row>
    <row r="131" spans="2:6" ht="12.75" x14ac:dyDescent="0.2">
      <c r="B131" s="392"/>
      <c r="C131" s="392"/>
      <c r="D131" s="392"/>
      <c r="E131" s="392"/>
      <c r="F131" s="392"/>
    </row>
    <row r="133" spans="2:6" ht="12.75" x14ac:dyDescent="0.2">
      <c r="B133" s="52" t="s">
        <v>138</v>
      </c>
      <c r="C133" s="53"/>
      <c r="D133" s="54"/>
    </row>
    <row r="134" spans="2:6" ht="12.75" x14ac:dyDescent="0.2">
      <c r="B134" s="55" t="s">
        <v>139</v>
      </c>
      <c r="C134" s="56"/>
      <c r="D134" s="81" t="s">
        <v>140</v>
      </c>
    </row>
    <row r="135" spans="2:6" ht="12.75" x14ac:dyDescent="0.2">
      <c r="B135" s="55" t="s">
        <v>141</v>
      </c>
      <c r="C135" s="56"/>
      <c r="D135" s="81" t="s">
        <v>140</v>
      </c>
    </row>
    <row r="136" spans="2:6" ht="12.75" x14ac:dyDescent="0.2">
      <c r="B136" s="57" t="s">
        <v>142</v>
      </c>
      <c r="C136" s="56"/>
      <c r="D136" s="58"/>
    </row>
    <row r="137" spans="2:6" ht="25.5" customHeight="1" x14ac:dyDescent="0.2">
      <c r="B137" s="58"/>
      <c r="C137" s="48" t="s">
        <v>143</v>
      </c>
      <c r="D137" s="49" t="s">
        <v>144</v>
      </c>
    </row>
    <row r="138" spans="2:6" ht="12.75" customHeight="1" x14ac:dyDescent="0.2">
      <c r="B138" s="75" t="s">
        <v>145</v>
      </c>
      <c r="C138" s="76" t="s">
        <v>146</v>
      </c>
      <c r="D138" s="76" t="s">
        <v>147</v>
      </c>
    </row>
    <row r="139" spans="2:6" ht="12.75" x14ac:dyDescent="0.2">
      <c r="B139" s="58" t="s">
        <v>148</v>
      </c>
      <c r="C139" s="59">
        <v>7.9405999999999999</v>
      </c>
      <c r="D139" s="59">
        <v>7.9494999999999996</v>
      </c>
    </row>
    <row r="140" spans="2:6" ht="12.75" x14ac:dyDescent="0.2">
      <c r="B140" s="58" t="s">
        <v>149</v>
      </c>
      <c r="C140" s="59">
        <v>7.9405999999999999</v>
      </c>
      <c r="D140" s="59">
        <v>7.9494999999999996</v>
      </c>
    </row>
    <row r="141" spans="2:6" ht="12.75" x14ac:dyDescent="0.2">
      <c r="B141" s="58" t="s">
        <v>150</v>
      </c>
      <c r="C141" s="59">
        <v>7.8449</v>
      </c>
      <c r="D141" s="59">
        <v>7.8457999999999997</v>
      </c>
    </row>
    <row r="142" spans="2:6" ht="12.75" x14ac:dyDescent="0.2">
      <c r="B142" s="58" t="s">
        <v>151</v>
      </c>
      <c r="C142" s="59">
        <v>7.8449</v>
      </c>
      <c r="D142" s="59">
        <v>7.8457999999999997</v>
      </c>
    </row>
    <row r="144" spans="2:6" ht="12.75" x14ac:dyDescent="0.2">
      <c r="B144" s="77" t="s">
        <v>152</v>
      </c>
      <c r="C144" s="60"/>
      <c r="D144" s="78" t="s">
        <v>140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153</v>
      </c>
      <c r="C148" s="56"/>
      <c r="D148" s="83" t="s">
        <v>140</v>
      </c>
    </row>
    <row r="149" spans="2:4" ht="12.75" x14ac:dyDescent="0.2">
      <c r="B149" s="57" t="s">
        <v>154</v>
      </c>
      <c r="C149" s="56"/>
      <c r="D149" s="83" t="s">
        <v>140</v>
      </c>
    </row>
    <row r="150" spans="2:4" ht="12.75" x14ac:dyDescent="0.2">
      <c r="B150" s="57" t="s">
        <v>155</v>
      </c>
      <c r="C150" s="56"/>
      <c r="D150" s="61">
        <v>7.7067622329083457E-2</v>
      </c>
    </row>
    <row r="151" spans="2:4" ht="12.75" x14ac:dyDescent="0.2">
      <c r="B151" s="57" t="s">
        <v>156</v>
      </c>
      <c r="C151" s="56"/>
      <c r="D151" s="61" t="s">
        <v>140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467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71342</v>
      </c>
      <c r="F7" s="68">
        <v>602.59020299999997</v>
      </c>
      <c r="G7" s="20">
        <v>3.8173588000000001E-2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97885</v>
      </c>
      <c r="F8" s="68">
        <v>532.39651500000002</v>
      </c>
      <c r="G8" s="20">
        <v>3.3726877000000002E-2</v>
      </c>
    </row>
    <row r="9" spans="1:7" ht="25.5" x14ac:dyDescent="0.2">
      <c r="A9" s="21">
        <v>3</v>
      </c>
      <c r="B9" s="22" t="s">
        <v>191</v>
      </c>
      <c r="C9" s="26" t="s">
        <v>192</v>
      </c>
      <c r="D9" s="17" t="s">
        <v>165</v>
      </c>
      <c r="E9" s="62">
        <v>100138</v>
      </c>
      <c r="F9" s="68">
        <v>527.67719099999999</v>
      </c>
      <c r="G9" s="20">
        <v>3.3427910999999998E-2</v>
      </c>
    </row>
    <row r="10" spans="1:7" ht="12.75" x14ac:dyDescent="0.2">
      <c r="A10" s="21">
        <v>4</v>
      </c>
      <c r="B10" s="22" t="s">
        <v>468</v>
      </c>
      <c r="C10" s="26" t="s">
        <v>469</v>
      </c>
      <c r="D10" s="17" t="s">
        <v>178</v>
      </c>
      <c r="E10" s="62">
        <v>51750</v>
      </c>
      <c r="F10" s="68">
        <v>519.64762499999995</v>
      </c>
      <c r="G10" s="20">
        <v>3.2919245E-2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20</v>
      </c>
      <c r="E11" s="62">
        <v>241289</v>
      </c>
      <c r="F11" s="68">
        <v>496.33147300000002</v>
      </c>
      <c r="G11" s="20">
        <v>3.1442185999999997E-2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20</v>
      </c>
      <c r="E12" s="62">
        <v>90886</v>
      </c>
      <c r="F12" s="68">
        <v>494.41984000000002</v>
      </c>
      <c r="G12" s="20">
        <v>3.1321085999999998E-2</v>
      </c>
    </row>
    <row r="13" spans="1:7" ht="25.5" x14ac:dyDescent="0.2">
      <c r="A13" s="21">
        <v>7</v>
      </c>
      <c r="B13" s="22" t="s">
        <v>444</v>
      </c>
      <c r="C13" s="26" t="s">
        <v>445</v>
      </c>
      <c r="D13" s="17" t="s">
        <v>59</v>
      </c>
      <c r="E13" s="62">
        <v>297081</v>
      </c>
      <c r="F13" s="68">
        <v>421.7064795</v>
      </c>
      <c r="G13" s="20">
        <v>2.6714755E-2</v>
      </c>
    </row>
    <row r="14" spans="1:7" ht="25.5" x14ac:dyDescent="0.2">
      <c r="A14" s="21">
        <v>8</v>
      </c>
      <c r="B14" s="22" t="s">
        <v>64</v>
      </c>
      <c r="C14" s="26" t="s">
        <v>65</v>
      </c>
      <c r="D14" s="17" t="s">
        <v>26</v>
      </c>
      <c r="E14" s="62">
        <v>347322</v>
      </c>
      <c r="F14" s="68">
        <v>411.57657</v>
      </c>
      <c r="G14" s="20">
        <v>2.6073033999999998E-2</v>
      </c>
    </row>
    <row r="15" spans="1:7" ht="12.75" x14ac:dyDescent="0.2">
      <c r="A15" s="21">
        <v>9</v>
      </c>
      <c r="B15" s="22" t="s">
        <v>76</v>
      </c>
      <c r="C15" s="26" t="s">
        <v>77</v>
      </c>
      <c r="D15" s="17" t="s">
        <v>14</v>
      </c>
      <c r="E15" s="62">
        <v>56690</v>
      </c>
      <c r="F15" s="68">
        <v>411.22926000000001</v>
      </c>
      <c r="G15" s="20">
        <v>2.6051031999999998E-2</v>
      </c>
    </row>
    <row r="16" spans="1:7" ht="25.5" x14ac:dyDescent="0.2">
      <c r="A16" s="21">
        <v>10</v>
      </c>
      <c r="B16" s="22" t="s">
        <v>57</v>
      </c>
      <c r="C16" s="26" t="s">
        <v>58</v>
      </c>
      <c r="D16" s="17" t="s">
        <v>59</v>
      </c>
      <c r="E16" s="62">
        <v>63000</v>
      </c>
      <c r="F16" s="68">
        <v>391.10399999999998</v>
      </c>
      <c r="G16" s="20">
        <v>2.4776112999999999E-2</v>
      </c>
    </row>
    <row r="17" spans="1:7" ht="25.5" x14ac:dyDescent="0.2">
      <c r="A17" s="21">
        <v>11</v>
      </c>
      <c r="B17" s="22" t="s">
        <v>55</v>
      </c>
      <c r="C17" s="26" t="s">
        <v>56</v>
      </c>
      <c r="D17" s="17" t="s">
        <v>20</v>
      </c>
      <c r="E17" s="62">
        <v>55216</v>
      </c>
      <c r="F17" s="68">
        <v>358.62792000000002</v>
      </c>
      <c r="G17" s="20">
        <v>2.2718781E-2</v>
      </c>
    </row>
    <row r="18" spans="1:7" ht="25.5" x14ac:dyDescent="0.2">
      <c r="A18" s="21">
        <v>12</v>
      </c>
      <c r="B18" s="22" t="s">
        <v>183</v>
      </c>
      <c r="C18" s="26" t="s">
        <v>184</v>
      </c>
      <c r="D18" s="17" t="s">
        <v>20</v>
      </c>
      <c r="E18" s="62">
        <v>111692</v>
      </c>
      <c r="F18" s="68">
        <v>356.185788</v>
      </c>
      <c r="G18" s="20">
        <v>2.2564074E-2</v>
      </c>
    </row>
    <row r="19" spans="1:7" ht="25.5" x14ac:dyDescent="0.2">
      <c r="A19" s="21">
        <v>13</v>
      </c>
      <c r="B19" s="22" t="s">
        <v>29</v>
      </c>
      <c r="C19" s="26" t="s">
        <v>30</v>
      </c>
      <c r="D19" s="17" t="s">
        <v>20</v>
      </c>
      <c r="E19" s="62">
        <v>62382</v>
      </c>
      <c r="F19" s="68">
        <v>355.88931000000002</v>
      </c>
      <c r="G19" s="20">
        <v>2.2545292000000001E-2</v>
      </c>
    </row>
    <row r="20" spans="1:7" ht="12.75" x14ac:dyDescent="0.2">
      <c r="A20" s="21">
        <v>14</v>
      </c>
      <c r="B20" s="22" t="s">
        <v>306</v>
      </c>
      <c r="C20" s="26" t="s">
        <v>307</v>
      </c>
      <c r="D20" s="17" t="s">
        <v>175</v>
      </c>
      <c r="E20" s="62">
        <v>12356</v>
      </c>
      <c r="F20" s="68">
        <v>350.40998200000001</v>
      </c>
      <c r="G20" s="20">
        <v>2.2198181000000001E-2</v>
      </c>
    </row>
    <row r="21" spans="1:7" ht="12.75" x14ac:dyDescent="0.2">
      <c r="A21" s="21">
        <v>15</v>
      </c>
      <c r="B21" s="22" t="s">
        <v>185</v>
      </c>
      <c r="C21" s="26" t="s">
        <v>186</v>
      </c>
      <c r="D21" s="17" t="s">
        <v>178</v>
      </c>
      <c r="E21" s="62">
        <v>29040</v>
      </c>
      <c r="F21" s="68">
        <v>347.89920000000001</v>
      </c>
      <c r="G21" s="20">
        <v>2.2039125E-2</v>
      </c>
    </row>
    <row r="22" spans="1:7" ht="25.5" x14ac:dyDescent="0.2">
      <c r="A22" s="21">
        <v>16</v>
      </c>
      <c r="B22" s="22" t="s">
        <v>90</v>
      </c>
      <c r="C22" s="26" t="s">
        <v>91</v>
      </c>
      <c r="D22" s="17" t="s">
        <v>20</v>
      </c>
      <c r="E22" s="62">
        <v>28906</v>
      </c>
      <c r="F22" s="68">
        <v>336.393575</v>
      </c>
      <c r="G22" s="20">
        <v>2.1310253000000001E-2</v>
      </c>
    </row>
    <row r="23" spans="1:7" ht="12.75" x14ac:dyDescent="0.2">
      <c r="A23" s="21">
        <v>17</v>
      </c>
      <c r="B23" s="22" t="s">
        <v>449</v>
      </c>
      <c r="C23" s="26" t="s">
        <v>450</v>
      </c>
      <c r="D23" s="17" t="s">
        <v>178</v>
      </c>
      <c r="E23" s="62">
        <v>80696</v>
      </c>
      <c r="F23" s="68">
        <v>336.13918799999999</v>
      </c>
      <c r="G23" s="20">
        <v>2.1294138000000001E-2</v>
      </c>
    </row>
    <row r="24" spans="1:7" ht="25.5" x14ac:dyDescent="0.2">
      <c r="A24" s="21">
        <v>18</v>
      </c>
      <c r="B24" s="22" t="s">
        <v>160</v>
      </c>
      <c r="C24" s="26" t="s">
        <v>161</v>
      </c>
      <c r="D24" s="17" t="s">
        <v>162</v>
      </c>
      <c r="E24" s="62">
        <v>56329</v>
      </c>
      <c r="F24" s="68">
        <v>334.93223399999999</v>
      </c>
      <c r="G24" s="20">
        <v>2.1217679E-2</v>
      </c>
    </row>
    <row r="25" spans="1:7" ht="12.75" x14ac:dyDescent="0.2">
      <c r="A25" s="21">
        <v>19</v>
      </c>
      <c r="B25" s="22" t="s">
        <v>200</v>
      </c>
      <c r="C25" s="26" t="s">
        <v>201</v>
      </c>
      <c r="D25" s="17" t="s">
        <v>178</v>
      </c>
      <c r="E25" s="62">
        <v>95977</v>
      </c>
      <c r="F25" s="68">
        <v>328.81720200000001</v>
      </c>
      <c r="G25" s="20">
        <v>2.0830296000000002E-2</v>
      </c>
    </row>
    <row r="26" spans="1:7" ht="25.5" x14ac:dyDescent="0.2">
      <c r="A26" s="21">
        <v>20</v>
      </c>
      <c r="B26" s="22" t="s">
        <v>34</v>
      </c>
      <c r="C26" s="26" t="s">
        <v>35</v>
      </c>
      <c r="D26" s="17" t="s">
        <v>36</v>
      </c>
      <c r="E26" s="62">
        <v>81532</v>
      </c>
      <c r="F26" s="68">
        <v>325.51650999999998</v>
      </c>
      <c r="G26" s="20">
        <v>2.0621199999999999E-2</v>
      </c>
    </row>
    <row r="27" spans="1:7" ht="12.75" x14ac:dyDescent="0.2">
      <c r="A27" s="21">
        <v>21</v>
      </c>
      <c r="B27" s="22" t="s">
        <v>176</v>
      </c>
      <c r="C27" s="26" t="s">
        <v>177</v>
      </c>
      <c r="D27" s="17" t="s">
        <v>178</v>
      </c>
      <c r="E27" s="62">
        <v>116513</v>
      </c>
      <c r="F27" s="68">
        <v>323.14880549999998</v>
      </c>
      <c r="G27" s="20">
        <v>2.0471208000000001E-2</v>
      </c>
    </row>
    <row r="28" spans="1:7" ht="51" x14ac:dyDescent="0.2">
      <c r="A28" s="21">
        <v>22</v>
      </c>
      <c r="B28" s="22" t="s">
        <v>250</v>
      </c>
      <c r="C28" s="26" t="s">
        <v>251</v>
      </c>
      <c r="D28" s="17" t="s">
        <v>242</v>
      </c>
      <c r="E28" s="62">
        <v>171750</v>
      </c>
      <c r="F28" s="68">
        <v>314.388375</v>
      </c>
      <c r="G28" s="20">
        <v>1.9916242000000001E-2</v>
      </c>
    </row>
    <row r="29" spans="1:7" ht="12.75" x14ac:dyDescent="0.2">
      <c r="A29" s="21">
        <v>23</v>
      </c>
      <c r="B29" s="22" t="s">
        <v>451</v>
      </c>
      <c r="C29" s="26" t="s">
        <v>452</v>
      </c>
      <c r="D29" s="17" t="s">
        <v>178</v>
      </c>
      <c r="E29" s="62">
        <v>269101</v>
      </c>
      <c r="F29" s="68">
        <v>306.23693800000001</v>
      </c>
      <c r="G29" s="20">
        <v>1.9399855000000001E-2</v>
      </c>
    </row>
    <row r="30" spans="1:7" ht="12.75" x14ac:dyDescent="0.2">
      <c r="A30" s="21">
        <v>24</v>
      </c>
      <c r="B30" s="22" t="s">
        <v>446</v>
      </c>
      <c r="C30" s="26" t="s">
        <v>447</v>
      </c>
      <c r="D30" s="17" t="s">
        <v>448</v>
      </c>
      <c r="E30" s="62">
        <v>139031</v>
      </c>
      <c r="F30" s="68">
        <v>294.25911150000002</v>
      </c>
      <c r="G30" s="20">
        <v>1.8641069999999999E-2</v>
      </c>
    </row>
    <row r="31" spans="1:7" ht="25.5" x14ac:dyDescent="0.2">
      <c r="A31" s="21">
        <v>25</v>
      </c>
      <c r="B31" s="22" t="s">
        <v>51</v>
      </c>
      <c r="C31" s="26" t="s">
        <v>52</v>
      </c>
      <c r="D31" s="17" t="s">
        <v>26</v>
      </c>
      <c r="E31" s="62">
        <v>338726</v>
      </c>
      <c r="F31" s="68">
        <v>289.949456</v>
      </c>
      <c r="G31" s="20">
        <v>1.8368057E-2</v>
      </c>
    </row>
    <row r="32" spans="1:7" ht="25.5" x14ac:dyDescent="0.2">
      <c r="A32" s="21">
        <v>26</v>
      </c>
      <c r="B32" s="22" t="s">
        <v>189</v>
      </c>
      <c r="C32" s="26" t="s">
        <v>190</v>
      </c>
      <c r="D32" s="17" t="s">
        <v>23</v>
      </c>
      <c r="E32" s="62">
        <v>25571</v>
      </c>
      <c r="F32" s="68">
        <v>265.503693</v>
      </c>
      <c r="G32" s="20">
        <v>1.6819437999999999E-2</v>
      </c>
    </row>
    <row r="33" spans="1:7" ht="12.75" x14ac:dyDescent="0.2">
      <c r="A33" s="21">
        <v>27</v>
      </c>
      <c r="B33" s="22" t="s">
        <v>179</v>
      </c>
      <c r="C33" s="26" t="s">
        <v>180</v>
      </c>
      <c r="D33" s="17" t="s">
        <v>14</v>
      </c>
      <c r="E33" s="62">
        <v>293868</v>
      </c>
      <c r="F33" s="68">
        <v>257.57530200000002</v>
      </c>
      <c r="G33" s="20">
        <v>1.6317181E-2</v>
      </c>
    </row>
    <row r="34" spans="1:7" ht="12.75" x14ac:dyDescent="0.2">
      <c r="A34" s="21">
        <v>28</v>
      </c>
      <c r="B34" s="22" t="s">
        <v>166</v>
      </c>
      <c r="C34" s="26" t="s">
        <v>167</v>
      </c>
      <c r="D34" s="17" t="s">
        <v>14</v>
      </c>
      <c r="E34" s="62">
        <v>166903</v>
      </c>
      <c r="F34" s="68">
        <v>254.27672050000001</v>
      </c>
      <c r="G34" s="20">
        <v>1.6108219E-2</v>
      </c>
    </row>
    <row r="35" spans="1:7" ht="12.75" x14ac:dyDescent="0.2">
      <c r="A35" s="21">
        <v>29</v>
      </c>
      <c r="B35" s="22" t="s">
        <v>74</v>
      </c>
      <c r="C35" s="26" t="s">
        <v>75</v>
      </c>
      <c r="D35" s="17" t="s">
        <v>71</v>
      </c>
      <c r="E35" s="62">
        <v>128977</v>
      </c>
      <c r="F35" s="68">
        <v>254.21366699999999</v>
      </c>
      <c r="G35" s="20">
        <v>1.6104224E-2</v>
      </c>
    </row>
    <row r="36" spans="1:7" ht="25.5" x14ac:dyDescent="0.2">
      <c r="A36" s="21">
        <v>30</v>
      </c>
      <c r="B36" s="22" t="s">
        <v>455</v>
      </c>
      <c r="C36" s="26" t="s">
        <v>456</v>
      </c>
      <c r="D36" s="17" t="s">
        <v>20</v>
      </c>
      <c r="E36" s="62">
        <v>65156</v>
      </c>
      <c r="F36" s="68">
        <v>242.34774200000001</v>
      </c>
      <c r="G36" s="20">
        <v>1.5352528000000001E-2</v>
      </c>
    </row>
    <row r="37" spans="1:7" ht="12.75" x14ac:dyDescent="0.2">
      <c r="A37" s="21">
        <v>31</v>
      </c>
      <c r="B37" s="22" t="s">
        <v>453</v>
      </c>
      <c r="C37" s="26" t="s">
        <v>454</v>
      </c>
      <c r="D37" s="17" t="s">
        <v>178</v>
      </c>
      <c r="E37" s="62">
        <v>228623</v>
      </c>
      <c r="F37" s="68">
        <v>234.10995199999999</v>
      </c>
      <c r="G37" s="20">
        <v>1.4830671E-2</v>
      </c>
    </row>
    <row r="38" spans="1:7" ht="25.5" x14ac:dyDescent="0.2">
      <c r="A38" s="21">
        <v>32</v>
      </c>
      <c r="B38" s="22" t="s">
        <v>205</v>
      </c>
      <c r="C38" s="26" t="s">
        <v>206</v>
      </c>
      <c r="D38" s="17" t="s">
        <v>172</v>
      </c>
      <c r="E38" s="62">
        <v>76508</v>
      </c>
      <c r="F38" s="68">
        <v>212.271446</v>
      </c>
      <c r="G38" s="20">
        <v>1.3447219999999999E-2</v>
      </c>
    </row>
    <row r="39" spans="1:7" ht="12.75" x14ac:dyDescent="0.2">
      <c r="A39" s="21">
        <v>33</v>
      </c>
      <c r="B39" s="22" t="s">
        <v>463</v>
      </c>
      <c r="C39" s="26" t="s">
        <v>464</v>
      </c>
      <c r="D39" s="17" t="s">
        <v>175</v>
      </c>
      <c r="E39" s="62">
        <v>179812</v>
      </c>
      <c r="F39" s="68">
        <v>209.12135599999999</v>
      </c>
      <c r="G39" s="20">
        <v>1.3247663999999999E-2</v>
      </c>
    </row>
    <row r="40" spans="1:7" ht="25.5" x14ac:dyDescent="0.2">
      <c r="A40" s="21">
        <v>34</v>
      </c>
      <c r="B40" s="22" t="s">
        <v>110</v>
      </c>
      <c r="C40" s="26" t="s">
        <v>111</v>
      </c>
      <c r="D40" s="17" t="s">
        <v>20</v>
      </c>
      <c r="E40" s="62">
        <v>60634</v>
      </c>
      <c r="F40" s="68">
        <v>207.42891399999999</v>
      </c>
      <c r="G40" s="20">
        <v>1.3140449E-2</v>
      </c>
    </row>
    <row r="41" spans="1:7" ht="25.5" x14ac:dyDescent="0.2">
      <c r="A41" s="21">
        <v>35</v>
      </c>
      <c r="B41" s="22" t="s">
        <v>465</v>
      </c>
      <c r="C41" s="26" t="s">
        <v>466</v>
      </c>
      <c r="D41" s="17" t="s">
        <v>84</v>
      </c>
      <c r="E41" s="62">
        <v>73155</v>
      </c>
      <c r="F41" s="68">
        <v>205.56555</v>
      </c>
      <c r="G41" s="20">
        <v>1.3022407E-2</v>
      </c>
    </row>
    <row r="42" spans="1:7" ht="25.5" x14ac:dyDescent="0.2">
      <c r="A42" s="21">
        <v>36</v>
      </c>
      <c r="B42" s="22" t="s">
        <v>196</v>
      </c>
      <c r="C42" s="26" t="s">
        <v>197</v>
      </c>
      <c r="D42" s="17" t="s">
        <v>39</v>
      </c>
      <c r="E42" s="62">
        <v>44630</v>
      </c>
      <c r="F42" s="68">
        <v>203.892155</v>
      </c>
      <c r="G42" s="20">
        <v>1.2916399E-2</v>
      </c>
    </row>
    <row r="43" spans="1:7" ht="25.5" x14ac:dyDescent="0.2">
      <c r="A43" s="21">
        <v>37</v>
      </c>
      <c r="B43" s="22" t="s">
        <v>216</v>
      </c>
      <c r="C43" s="26" t="s">
        <v>217</v>
      </c>
      <c r="D43" s="17" t="s">
        <v>59</v>
      </c>
      <c r="E43" s="62">
        <v>53945</v>
      </c>
      <c r="F43" s="68">
        <v>195.65851499999999</v>
      </c>
      <c r="G43" s="20">
        <v>1.2394804000000001E-2</v>
      </c>
    </row>
    <row r="44" spans="1:7" ht="12.75" x14ac:dyDescent="0.2">
      <c r="A44" s="21">
        <v>38</v>
      </c>
      <c r="B44" s="22" t="s">
        <v>400</v>
      </c>
      <c r="C44" s="26" t="s">
        <v>401</v>
      </c>
      <c r="D44" s="17" t="s">
        <v>204</v>
      </c>
      <c r="E44" s="62">
        <v>29670</v>
      </c>
      <c r="F44" s="68">
        <v>194.39784</v>
      </c>
      <c r="G44" s="20">
        <v>1.2314942000000001E-2</v>
      </c>
    </row>
    <row r="45" spans="1:7" ht="25.5" x14ac:dyDescent="0.2">
      <c r="A45" s="21">
        <v>39</v>
      </c>
      <c r="B45" s="22" t="s">
        <v>218</v>
      </c>
      <c r="C45" s="26" t="s">
        <v>219</v>
      </c>
      <c r="D45" s="17" t="s">
        <v>23</v>
      </c>
      <c r="E45" s="62">
        <v>160860</v>
      </c>
      <c r="F45" s="68">
        <v>192.95157</v>
      </c>
      <c r="G45" s="20">
        <v>1.2223322E-2</v>
      </c>
    </row>
    <row r="46" spans="1:7" ht="12.75" x14ac:dyDescent="0.2">
      <c r="A46" s="21">
        <v>40</v>
      </c>
      <c r="B46" s="22" t="s">
        <v>274</v>
      </c>
      <c r="C46" s="26" t="s">
        <v>275</v>
      </c>
      <c r="D46" s="17" t="s">
        <v>175</v>
      </c>
      <c r="E46" s="62">
        <v>49282</v>
      </c>
      <c r="F46" s="68">
        <v>189.883546</v>
      </c>
      <c r="G46" s="20">
        <v>1.2028965000000001E-2</v>
      </c>
    </row>
    <row r="47" spans="1:7" ht="25.5" x14ac:dyDescent="0.2">
      <c r="A47" s="21">
        <v>41</v>
      </c>
      <c r="B47" s="22" t="s">
        <v>181</v>
      </c>
      <c r="C47" s="26" t="s">
        <v>182</v>
      </c>
      <c r="D47" s="17" t="s">
        <v>59</v>
      </c>
      <c r="E47" s="62">
        <v>104606</v>
      </c>
      <c r="F47" s="68">
        <v>175.05814100000001</v>
      </c>
      <c r="G47" s="20">
        <v>1.1089788E-2</v>
      </c>
    </row>
    <row r="48" spans="1:7" ht="25.5" x14ac:dyDescent="0.2">
      <c r="A48" s="21">
        <v>42</v>
      </c>
      <c r="B48" s="22" t="s">
        <v>88</v>
      </c>
      <c r="C48" s="26" t="s">
        <v>89</v>
      </c>
      <c r="D48" s="17" t="s">
        <v>20</v>
      </c>
      <c r="E48" s="62">
        <v>19065</v>
      </c>
      <c r="F48" s="68">
        <v>166.49464499999999</v>
      </c>
      <c r="G48" s="20">
        <v>1.0547297000000001E-2</v>
      </c>
    </row>
    <row r="49" spans="1:7" ht="12.75" x14ac:dyDescent="0.2">
      <c r="A49" s="21">
        <v>43</v>
      </c>
      <c r="B49" s="22" t="s">
        <v>246</v>
      </c>
      <c r="C49" s="26" t="s">
        <v>247</v>
      </c>
      <c r="D49" s="17" t="s">
        <v>175</v>
      </c>
      <c r="E49" s="62">
        <v>54815</v>
      </c>
      <c r="F49" s="68">
        <v>165.40426249999999</v>
      </c>
      <c r="G49" s="20">
        <v>1.0478223E-2</v>
      </c>
    </row>
    <row r="50" spans="1:7" ht="51" x14ac:dyDescent="0.2">
      <c r="A50" s="21">
        <v>44</v>
      </c>
      <c r="B50" s="22" t="s">
        <v>291</v>
      </c>
      <c r="C50" s="26" t="s">
        <v>292</v>
      </c>
      <c r="D50" s="17" t="s">
        <v>242</v>
      </c>
      <c r="E50" s="62">
        <v>402399</v>
      </c>
      <c r="F50" s="68">
        <v>156.93561</v>
      </c>
      <c r="G50" s="20">
        <v>9.9417399999999993E-3</v>
      </c>
    </row>
    <row r="51" spans="1:7" ht="25.5" x14ac:dyDescent="0.2">
      <c r="A51" s="21">
        <v>45</v>
      </c>
      <c r="B51" s="22" t="s">
        <v>461</v>
      </c>
      <c r="C51" s="26" t="s">
        <v>462</v>
      </c>
      <c r="D51" s="17" t="s">
        <v>172</v>
      </c>
      <c r="E51" s="62">
        <v>188977</v>
      </c>
      <c r="F51" s="68">
        <v>152.50443899999999</v>
      </c>
      <c r="G51" s="20">
        <v>9.6610289999999998E-3</v>
      </c>
    </row>
    <row r="52" spans="1:7" ht="12.75" x14ac:dyDescent="0.2">
      <c r="A52" s="21">
        <v>46</v>
      </c>
      <c r="B52" s="22" t="s">
        <v>459</v>
      </c>
      <c r="C52" s="26" t="s">
        <v>460</v>
      </c>
      <c r="D52" s="17" t="s">
        <v>195</v>
      </c>
      <c r="E52" s="62">
        <v>19258</v>
      </c>
      <c r="F52" s="68">
        <v>147.853295</v>
      </c>
      <c r="G52" s="20">
        <v>9.3663830000000007E-3</v>
      </c>
    </row>
    <row r="53" spans="1:7" ht="25.5" x14ac:dyDescent="0.2">
      <c r="A53" s="21">
        <v>47</v>
      </c>
      <c r="B53" s="22" t="s">
        <v>85</v>
      </c>
      <c r="C53" s="26" t="s">
        <v>86</v>
      </c>
      <c r="D53" s="17" t="s">
        <v>59</v>
      </c>
      <c r="E53" s="62">
        <v>62000</v>
      </c>
      <c r="F53" s="68">
        <v>138.38399999999999</v>
      </c>
      <c r="G53" s="20">
        <v>8.7665109999999994E-3</v>
      </c>
    </row>
    <row r="54" spans="1:7" ht="12.75" x14ac:dyDescent="0.2">
      <c r="A54" s="21">
        <v>48</v>
      </c>
      <c r="B54" s="22" t="s">
        <v>470</v>
      </c>
      <c r="C54" s="26" t="s">
        <v>471</v>
      </c>
      <c r="D54" s="17" t="s">
        <v>175</v>
      </c>
      <c r="E54" s="62">
        <v>35028</v>
      </c>
      <c r="F54" s="68">
        <v>133.29905400000001</v>
      </c>
      <c r="G54" s="20">
        <v>8.4443839999999992E-3</v>
      </c>
    </row>
    <row r="55" spans="1:7" ht="12.75" x14ac:dyDescent="0.2">
      <c r="A55" s="21">
        <v>49</v>
      </c>
      <c r="B55" s="22" t="s">
        <v>271</v>
      </c>
      <c r="C55" s="26" t="s">
        <v>272</v>
      </c>
      <c r="D55" s="17" t="s">
        <v>273</v>
      </c>
      <c r="E55" s="62">
        <v>17224</v>
      </c>
      <c r="F55" s="68">
        <v>129.274732</v>
      </c>
      <c r="G55" s="20">
        <v>8.1894470000000007E-3</v>
      </c>
    </row>
    <row r="56" spans="1:7" ht="12.75" x14ac:dyDescent="0.2">
      <c r="A56" s="21">
        <v>50</v>
      </c>
      <c r="B56" s="22" t="s">
        <v>224</v>
      </c>
      <c r="C56" s="26" t="s">
        <v>225</v>
      </c>
      <c r="D56" s="17" t="s">
        <v>195</v>
      </c>
      <c r="E56" s="62">
        <v>47702</v>
      </c>
      <c r="F56" s="68">
        <v>129.10546299999999</v>
      </c>
      <c r="G56" s="20">
        <v>8.1787240000000001E-3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84</v>
      </c>
      <c r="E57" s="62">
        <v>151788</v>
      </c>
      <c r="F57" s="68">
        <v>128.488542</v>
      </c>
      <c r="G57" s="20">
        <v>8.1396420000000008E-3</v>
      </c>
    </row>
    <row r="58" spans="1:7" ht="12.75" x14ac:dyDescent="0.2">
      <c r="A58" s="21">
        <v>52</v>
      </c>
      <c r="B58" s="22" t="s">
        <v>283</v>
      </c>
      <c r="C58" s="26" t="s">
        <v>284</v>
      </c>
      <c r="D58" s="17" t="s">
        <v>178</v>
      </c>
      <c r="E58" s="62">
        <v>16000</v>
      </c>
      <c r="F58" s="68">
        <v>127.92</v>
      </c>
      <c r="G58" s="20">
        <v>8.1036259999999992E-3</v>
      </c>
    </row>
    <row r="59" spans="1:7" ht="12.75" x14ac:dyDescent="0.2">
      <c r="A59" s="21">
        <v>53</v>
      </c>
      <c r="B59" s="22" t="s">
        <v>173</v>
      </c>
      <c r="C59" s="26" t="s">
        <v>174</v>
      </c>
      <c r="D59" s="17" t="s">
        <v>175</v>
      </c>
      <c r="E59" s="62">
        <v>49310</v>
      </c>
      <c r="F59" s="68">
        <v>120.68622499999999</v>
      </c>
      <c r="G59" s="20">
        <v>7.6453720000000001E-3</v>
      </c>
    </row>
    <row r="60" spans="1:7" ht="12.75" x14ac:dyDescent="0.2">
      <c r="A60" s="21">
        <v>54</v>
      </c>
      <c r="B60" s="22" t="s">
        <v>187</v>
      </c>
      <c r="C60" s="26" t="s">
        <v>188</v>
      </c>
      <c r="D60" s="17" t="s">
        <v>17</v>
      </c>
      <c r="E60" s="62">
        <v>65000</v>
      </c>
      <c r="F60" s="68">
        <v>118.1375</v>
      </c>
      <c r="G60" s="20">
        <v>7.4839119999999997E-3</v>
      </c>
    </row>
    <row r="61" spans="1:7" ht="12.75" x14ac:dyDescent="0.2">
      <c r="A61" s="21">
        <v>55</v>
      </c>
      <c r="B61" s="22" t="s">
        <v>193</v>
      </c>
      <c r="C61" s="26" t="s">
        <v>194</v>
      </c>
      <c r="D61" s="17" t="s">
        <v>195</v>
      </c>
      <c r="E61" s="62">
        <v>70000</v>
      </c>
      <c r="F61" s="68">
        <v>117.11</v>
      </c>
      <c r="G61" s="20">
        <v>7.4188209999999999E-3</v>
      </c>
    </row>
    <row r="62" spans="1:7" ht="25.5" x14ac:dyDescent="0.2">
      <c r="A62" s="21">
        <v>56</v>
      </c>
      <c r="B62" s="22" t="s">
        <v>229</v>
      </c>
      <c r="C62" s="26" t="s">
        <v>230</v>
      </c>
      <c r="D62" s="17" t="s">
        <v>172</v>
      </c>
      <c r="E62" s="62">
        <v>58331</v>
      </c>
      <c r="F62" s="68">
        <v>105.054131</v>
      </c>
      <c r="G62" s="20">
        <v>6.6550919999999996E-3</v>
      </c>
    </row>
    <row r="63" spans="1:7" ht="25.5" x14ac:dyDescent="0.2">
      <c r="A63" s="21">
        <v>57</v>
      </c>
      <c r="B63" s="22" t="s">
        <v>208</v>
      </c>
      <c r="C63" s="26" t="s">
        <v>209</v>
      </c>
      <c r="D63" s="17" t="s">
        <v>20</v>
      </c>
      <c r="E63" s="62">
        <v>14000</v>
      </c>
      <c r="F63" s="68">
        <v>103.306</v>
      </c>
      <c r="G63" s="20">
        <v>6.5443489999999997E-3</v>
      </c>
    </row>
    <row r="64" spans="1:7" ht="12.75" x14ac:dyDescent="0.2">
      <c r="A64" s="21">
        <v>58</v>
      </c>
      <c r="B64" s="22" t="s">
        <v>226</v>
      </c>
      <c r="C64" s="26" t="s">
        <v>227</v>
      </c>
      <c r="D64" s="17" t="s">
        <v>228</v>
      </c>
      <c r="E64" s="62">
        <v>6786</v>
      </c>
      <c r="F64" s="68">
        <v>94.009850999999998</v>
      </c>
      <c r="G64" s="20">
        <v>5.9554459999999997E-3</v>
      </c>
    </row>
    <row r="65" spans="1:7" ht="25.5" x14ac:dyDescent="0.2">
      <c r="A65" s="21">
        <v>59</v>
      </c>
      <c r="B65" s="22" t="s">
        <v>276</v>
      </c>
      <c r="C65" s="26" t="s">
        <v>277</v>
      </c>
      <c r="D65" s="17" t="s">
        <v>20</v>
      </c>
      <c r="E65" s="62">
        <v>17108</v>
      </c>
      <c r="F65" s="68">
        <v>89.192558000000005</v>
      </c>
      <c r="G65" s="20">
        <v>5.6502740000000003E-3</v>
      </c>
    </row>
    <row r="66" spans="1:7" ht="12.75" x14ac:dyDescent="0.2">
      <c r="A66" s="21">
        <v>60</v>
      </c>
      <c r="B66" s="22" t="s">
        <v>457</v>
      </c>
      <c r="C66" s="26" t="s">
        <v>458</v>
      </c>
      <c r="D66" s="17" t="s">
        <v>204</v>
      </c>
      <c r="E66" s="62">
        <v>15508</v>
      </c>
      <c r="F66" s="68">
        <v>77.284118000000007</v>
      </c>
      <c r="G66" s="20">
        <v>4.895885E-3</v>
      </c>
    </row>
    <row r="67" spans="1:7" ht="25.5" x14ac:dyDescent="0.2">
      <c r="A67" s="21">
        <v>61</v>
      </c>
      <c r="B67" s="22" t="s">
        <v>233</v>
      </c>
      <c r="C67" s="26" t="s">
        <v>234</v>
      </c>
      <c r="D67" s="17" t="s">
        <v>20</v>
      </c>
      <c r="E67" s="62">
        <v>22263</v>
      </c>
      <c r="F67" s="68">
        <v>16.363305</v>
      </c>
      <c r="G67" s="20">
        <v>1.036602E-3</v>
      </c>
    </row>
    <row r="68" spans="1:7" ht="12.75" x14ac:dyDescent="0.2">
      <c r="A68" s="16"/>
      <c r="B68" s="17"/>
      <c r="C68" s="23" t="s">
        <v>112</v>
      </c>
      <c r="D68" s="27"/>
      <c r="E68" s="64"/>
      <c r="F68" s="70">
        <v>15678.5365915</v>
      </c>
      <c r="G68" s="28">
        <v>0.99322225800000008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114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112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15678.5365915</v>
      </c>
      <c r="G85" s="28">
        <v>0.99322225800000008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1152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1153</v>
      </c>
      <c r="D113" s="30"/>
      <c r="E113" s="62"/>
      <c r="F113" s="68">
        <v>134.977553</v>
      </c>
      <c r="G113" s="20">
        <v>8.5507159999999999E-3</v>
      </c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134.977553</v>
      </c>
      <c r="G114" s="28">
        <v>8.5507159999999999E-3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129</v>
      </c>
      <c r="D116" s="40"/>
      <c r="E116" s="64"/>
      <c r="F116" s="70">
        <v>134.977553</v>
      </c>
      <c r="G116" s="28">
        <v>8.5507159999999999E-3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130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131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132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133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134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112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135</v>
      </c>
      <c r="D129" s="22"/>
      <c r="E129" s="62"/>
      <c r="F129" s="152">
        <v>-27.987320709999999</v>
      </c>
      <c r="G129" s="153">
        <v>-1.772973E-3</v>
      </c>
    </row>
    <row r="130" spans="1:7" ht="12.75" x14ac:dyDescent="0.2">
      <c r="A130" s="21"/>
      <c r="B130" s="22"/>
      <c r="C130" s="46" t="s">
        <v>136</v>
      </c>
      <c r="D130" s="27"/>
      <c r="E130" s="64"/>
      <c r="F130" s="70">
        <v>15785.526823790002</v>
      </c>
      <c r="G130" s="28">
        <v>1.0000000010000001</v>
      </c>
    </row>
    <row r="132" spans="1:7" ht="12.75" x14ac:dyDescent="0.2">
      <c r="B132" s="392"/>
      <c r="C132" s="392"/>
      <c r="D132" s="392"/>
      <c r="E132" s="392"/>
      <c r="F132" s="392"/>
    </row>
    <row r="133" spans="1:7" ht="12.75" x14ac:dyDescent="0.2">
      <c r="B133" s="392"/>
      <c r="C133" s="392"/>
      <c r="D133" s="392"/>
      <c r="E133" s="392"/>
      <c r="F133" s="392"/>
    </row>
    <row r="135" spans="1:7" ht="12.75" x14ac:dyDescent="0.2">
      <c r="B135" s="52" t="s">
        <v>138</v>
      </c>
      <c r="C135" s="53"/>
      <c r="D135" s="54"/>
    </row>
    <row r="136" spans="1:7" ht="12.75" x14ac:dyDescent="0.2">
      <c r="B136" s="55" t="s">
        <v>139</v>
      </c>
      <c r="C136" s="56"/>
      <c r="D136" s="81" t="s">
        <v>140</v>
      </c>
    </row>
    <row r="137" spans="1:7" ht="12.75" x14ac:dyDescent="0.2">
      <c r="B137" s="55" t="s">
        <v>141</v>
      </c>
      <c r="C137" s="56"/>
      <c r="D137" s="81" t="s">
        <v>140</v>
      </c>
    </row>
    <row r="138" spans="1:7" ht="12.75" x14ac:dyDescent="0.2">
      <c r="B138" s="57" t="s">
        <v>142</v>
      </c>
      <c r="C138" s="56"/>
      <c r="D138" s="58"/>
    </row>
    <row r="139" spans="1:7" ht="25.5" customHeight="1" x14ac:dyDescent="0.2">
      <c r="B139" s="58"/>
      <c r="C139" s="48" t="s">
        <v>143</v>
      </c>
      <c r="D139" s="49" t="s">
        <v>144</v>
      </c>
    </row>
    <row r="140" spans="1:7" ht="12.75" customHeight="1" x14ac:dyDescent="0.2">
      <c r="B140" s="75" t="s">
        <v>145</v>
      </c>
      <c r="C140" s="76" t="s">
        <v>146</v>
      </c>
      <c r="D140" s="76" t="s">
        <v>147</v>
      </c>
    </row>
    <row r="141" spans="1:7" ht="12.75" x14ac:dyDescent="0.2">
      <c r="B141" s="58" t="s">
        <v>148</v>
      </c>
      <c r="C141" s="59">
        <v>8.1349</v>
      </c>
      <c r="D141" s="59">
        <v>8.1758000000000006</v>
      </c>
    </row>
    <row r="142" spans="1:7" ht="12.75" x14ac:dyDescent="0.2">
      <c r="B142" s="58" t="s">
        <v>149</v>
      </c>
      <c r="C142" s="59">
        <v>8.1349</v>
      </c>
      <c r="D142" s="59">
        <v>8.1758000000000006</v>
      </c>
    </row>
    <row r="143" spans="1:7" ht="12.75" x14ac:dyDescent="0.2">
      <c r="B143" s="58" t="s">
        <v>150</v>
      </c>
      <c r="C143" s="59">
        <v>8.0282999999999998</v>
      </c>
      <c r="D143" s="59">
        <v>8.0587999999999997</v>
      </c>
    </row>
    <row r="144" spans="1:7" ht="12.75" x14ac:dyDescent="0.2">
      <c r="B144" s="58" t="s">
        <v>151</v>
      </c>
      <c r="C144" s="59">
        <v>8.0282999999999998</v>
      </c>
      <c r="D144" s="59">
        <v>8.0587999999999997</v>
      </c>
    </row>
    <row r="146" spans="2:4" ht="12.75" x14ac:dyDescent="0.2">
      <c r="B146" s="77" t="s">
        <v>152</v>
      </c>
      <c r="C146" s="60"/>
      <c r="D146" s="78" t="s">
        <v>140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153</v>
      </c>
      <c r="C150" s="56"/>
      <c r="D150" s="83" t="s">
        <v>140</v>
      </c>
    </row>
    <row r="151" spans="2:4" ht="12.75" x14ac:dyDescent="0.2">
      <c r="B151" s="57" t="s">
        <v>154</v>
      </c>
      <c r="C151" s="56"/>
      <c r="D151" s="83" t="s">
        <v>140</v>
      </c>
    </row>
    <row r="152" spans="2:4" ht="12.75" x14ac:dyDescent="0.2">
      <c r="B152" s="57" t="s">
        <v>155</v>
      </c>
      <c r="C152" s="56"/>
      <c r="D152" s="61">
        <v>3.6976254276606758E-2</v>
      </c>
    </row>
    <row r="153" spans="2:4" ht="12.75" x14ac:dyDescent="0.2">
      <c r="B153" s="57" t="s">
        <v>156</v>
      </c>
      <c r="C153" s="56"/>
      <c r="D153" s="61" t="s">
        <v>140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472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60694</v>
      </c>
      <c r="F7" s="68">
        <v>512.65187100000003</v>
      </c>
      <c r="G7" s="20">
        <v>3.7363333999999998E-2</v>
      </c>
    </row>
    <row r="8" spans="1:7" ht="12.75" x14ac:dyDescent="0.2">
      <c r="A8" s="21">
        <v>2</v>
      </c>
      <c r="B8" s="22" t="s">
        <v>468</v>
      </c>
      <c r="C8" s="26" t="s">
        <v>469</v>
      </c>
      <c r="D8" s="17" t="s">
        <v>178</v>
      </c>
      <c r="E8" s="62">
        <v>44910</v>
      </c>
      <c r="F8" s="68">
        <v>450.96376500000002</v>
      </c>
      <c r="G8" s="20">
        <v>3.2867353000000002E-2</v>
      </c>
    </row>
    <row r="9" spans="1:7" ht="25.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80709</v>
      </c>
      <c r="F9" s="68">
        <v>438.97625099999999</v>
      </c>
      <c r="G9" s="20">
        <v>3.1993673E-2</v>
      </c>
    </row>
    <row r="10" spans="1:7" ht="25.5" x14ac:dyDescent="0.2">
      <c r="A10" s="21">
        <v>4</v>
      </c>
      <c r="B10" s="22" t="s">
        <v>44</v>
      </c>
      <c r="C10" s="26" t="s">
        <v>45</v>
      </c>
      <c r="D10" s="17" t="s">
        <v>20</v>
      </c>
      <c r="E10" s="62">
        <v>203473</v>
      </c>
      <c r="F10" s="68">
        <v>418.54396100000002</v>
      </c>
      <c r="G10" s="20">
        <v>3.0504516999999998E-2</v>
      </c>
    </row>
    <row r="11" spans="1:7" ht="25.5" x14ac:dyDescent="0.2">
      <c r="A11" s="21">
        <v>5</v>
      </c>
      <c r="B11" s="22" t="s">
        <v>191</v>
      </c>
      <c r="C11" s="26" t="s">
        <v>192</v>
      </c>
      <c r="D11" s="17" t="s">
        <v>165</v>
      </c>
      <c r="E11" s="62">
        <v>77860</v>
      </c>
      <c r="F11" s="68">
        <v>410.28327000000002</v>
      </c>
      <c r="G11" s="20">
        <v>2.9902458E-2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20</v>
      </c>
      <c r="E12" s="62">
        <v>74206</v>
      </c>
      <c r="F12" s="68">
        <v>403.68063999999998</v>
      </c>
      <c r="G12" s="20">
        <v>2.9421242E-2</v>
      </c>
    </row>
    <row r="13" spans="1:7" ht="25.5" x14ac:dyDescent="0.2">
      <c r="A13" s="21">
        <v>7</v>
      </c>
      <c r="B13" s="22" t="s">
        <v>444</v>
      </c>
      <c r="C13" s="26" t="s">
        <v>445</v>
      </c>
      <c r="D13" s="17" t="s">
        <v>59</v>
      </c>
      <c r="E13" s="62">
        <v>249268</v>
      </c>
      <c r="F13" s="68">
        <v>353.83592599999997</v>
      </c>
      <c r="G13" s="20">
        <v>2.5788436000000001E-2</v>
      </c>
    </row>
    <row r="14" spans="1:7" ht="12.75" x14ac:dyDescent="0.2">
      <c r="A14" s="21">
        <v>8</v>
      </c>
      <c r="B14" s="22" t="s">
        <v>76</v>
      </c>
      <c r="C14" s="26" t="s">
        <v>77</v>
      </c>
      <c r="D14" s="17" t="s">
        <v>14</v>
      </c>
      <c r="E14" s="62">
        <v>48172</v>
      </c>
      <c r="F14" s="68">
        <v>349.43968799999999</v>
      </c>
      <c r="G14" s="20">
        <v>2.5468027000000001E-2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26</v>
      </c>
      <c r="E15" s="62">
        <v>288303</v>
      </c>
      <c r="F15" s="68">
        <v>341.63905499999998</v>
      </c>
      <c r="G15" s="20">
        <v>2.4899497999999999E-2</v>
      </c>
    </row>
    <row r="16" spans="1:7" ht="12.75" x14ac:dyDescent="0.2">
      <c r="A16" s="21">
        <v>10</v>
      </c>
      <c r="B16" s="22" t="s">
        <v>449</v>
      </c>
      <c r="C16" s="26" t="s">
        <v>450</v>
      </c>
      <c r="D16" s="17" t="s">
        <v>178</v>
      </c>
      <c r="E16" s="62">
        <v>76989</v>
      </c>
      <c r="F16" s="68">
        <v>320.69767949999999</v>
      </c>
      <c r="G16" s="20">
        <v>2.3373239000000001E-2</v>
      </c>
    </row>
    <row r="17" spans="1:7" ht="25.5" x14ac:dyDescent="0.2">
      <c r="A17" s="21">
        <v>11</v>
      </c>
      <c r="B17" s="22" t="s">
        <v>160</v>
      </c>
      <c r="C17" s="26" t="s">
        <v>161</v>
      </c>
      <c r="D17" s="17" t="s">
        <v>162</v>
      </c>
      <c r="E17" s="62">
        <v>53697</v>
      </c>
      <c r="F17" s="68">
        <v>319.28236199999998</v>
      </c>
      <c r="G17" s="20">
        <v>2.3270086999999998E-2</v>
      </c>
    </row>
    <row r="18" spans="1:7" ht="25.5" x14ac:dyDescent="0.2">
      <c r="A18" s="21">
        <v>12</v>
      </c>
      <c r="B18" s="22" t="s">
        <v>183</v>
      </c>
      <c r="C18" s="26" t="s">
        <v>184</v>
      </c>
      <c r="D18" s="17" t="s">
        <v>20</v>
      </c>
      <c r="E18" s="62">
        <v>97000</v>
      </c>
      <c r="F18" s="68">
        <v>309.33300000000003</v>
      </c>
      <c r="G18" s="20">
        <v>2.2544953E-2</v>
      </c>
    </row>
    <row r="19" spans="1:7" ht="12.75" x14ac:dyDescent="0.2">
      <c r="A19" s="21">
        <v>13</v>
      </c>
      <c r="B19" s="22" t="s">
        <v>457</v>
      </c>
      <c r="C19" s="26" t="s">
        <v>458</v>
      </c>
      <c r="D19" s="17" t="s">
        <v>204</v>
      </c>
      <c r="E19" s="62">
        <v>60532</v>
      </c>
      <c r="F19" s="68">
        <v>301.66122200000001</v>
      </c>
      <c r="G19" s="20">
        <v>2.1985814999999999E-2</v>
      </c>
    </row>
    <row r="20" spans="1:7" ht="25.5" x14ac:dyDescent="0.2">
      <c r="A20" s="21">
        <v>14</v>
      </c>
      <c r="B20" s="22" t="s">
        <v>55</v>
      </c>
      <c r="C20" s="26" t="s">
        <v>56</v>
      </c>
      <c r="D20" s="17" t="s">
        <v>20</v>
      </c>
      <c r="E20" s="62">
        <v>45136</v>
      </c>
      <c r="F20" s="68">
        <v>293.15832</v>
      </c>
      <c r="G20" s="20">
        <v>2.1366102000000001E-2</v>
      </c>
    </row>
    <row r="21" spans="1:7" ht="12.75" x14ac:dyDescent="0.2">
      <c r="A21" s="21">
        <v>15</v>
      </c>
      <c r="B21" s="22" t="s">
        <v>306</v>
      </c>
      <c r="C21" s="26" t="s">
        <v>307</v>
      </c>
      <c r="D21" s="17" t="s">
        <v>175</v>
      </c>
      <c r="E21" s="62">
        <v>10312</v>
      </c>
      <c r="F21" s="68">
        <v>292.44316400000002</v>
      </c>
      <c r="G21" s="20">
        <v>2.131398E-2</v>
      </c>
    </row>
    <row r="22" spans="1:7" ht="25.5" x14ac:dyDescent="0.2">
      <c r="A22" s="21">
        <v>16</v>
      </c>
      <c r="B22" s="22" t="s">
        <v>90</v>
      </c>
      <c r="C22" s="26" t="s">
        <v>91</v>
      </c>
      <c r="D22" s="17" t="s">
        <v>20</v>
      </c>
      <c r="E22" s="62">
        <v>24417</v>
      </c>
      <c r="F22" s="68">
        <v>284.15283749999998</v>
      </c>
      <c r="G22" s="20">
        <v>2.0709760000000001E-2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178</v>
      </c>
      <c r="E23" s="62">
        <v>23595</v>
      </c>
      <c r="F23" s="68">
        <v>282.66809999999998</v>
      </c>
      <c r="G23" s="20">
        <v>2.0601549E-2</v>
      </c>
    </row>
    <row r="24" spans="1:7" ht="12.75" x14ac:dyDescent="0.2">
      <c r="A24" s="21">
        <v>18</v>
      </c>
      <c r="B24" s="22" t="s">
        <v>473</v>
      </c>
      <c r="C24" s="26" t="s">
        <v>474</v>
      </c>
      <c r="D24" s="17" t="s">
        <v>175</v>
      </c>
      <c r="E24" s="62">
        <v>77251</v>
      </c>
      <c r="F24" s="68">
        <v>276.55858000000001</v>
      </c>
      <c r="G24" s="20">
        <v>2.0156271999999999E-2</v>
      </c>
    </row>
    <row r="25" spans="1:7" ht="12.75" x14ac:dyDescent="0.2">
      <c r="A25" s="21">
        <v>19</v>
      </c>
      <c r="B25" s="22" t="s">
        <v>451</v>
      </c>
      <c r="C25" s="26" t="s">
        <v>452</v>
      </c>
      <c r="D25" s="17" t="s">
        <v>178</v>
      </c>
      <c r="E25" s="62">
        <v>233907</v>
      </c>
      <c r="F25" s="68">
        <v>266.18616600000001</v>
      </c>
      <c r="G25" s="20">
        <v>1.9400305E-2</v>
      </c>
    </row>
    <row r="26" spans="1:7" ht="25.5" x14ac:dyDescent="0.2">
      <c r="A26" s="21">
        <v>20</v>
      </c>
      <c r="B26" s="22" t="s">
        <v>29</v>
      </c>
      <c r="C26" s="26" t="s">
        <v>30</v>
      </c>
      <c r="D26" s="17" t="s">
        <v>20</v>
      </c>
      <c r="E26" s="62">
        <v>45956</v>
      </c>
      <c r="F26" s="68">
        <v>262.17898000000002</v>
      </c>
      <c r="G26" s="20">
        <v>1.9108251E-2</v>
      </c>
    </row>
    <row r="27" spans="1:7" ht="12.75" x14ac:dyDescent="0.2">
      <c r="A27" s="21">
        <v>21</v>
      </c>
      <c r="B27" s="22" t="s">
        <v>446</v>
      </c>
      <c r="C27" s="26" t="s">
        <v>447</v>
      </c>
      <c r="D27" s="17" t="s">
        <v>448</v>
      </c>
      <c r="E27" s="62">
        <v>114409</v>
      </c>
      <c r="F27" s="68">
        <v>242.1466485</v>
      </c>
      <c r="G27" s="20">
        <v>1.7648245999999999E-2</v>
      </c>
    </row>
    <row r="28" spans="1:7" ht="25.5" x14ac:dyDescent="0.2">
      <c r="A28" s="21">
        <v>22</v>
      </c>
      <c r="B28" s="22" t="s">
        <v>189</v>
      </c>
      <c r="C28" s="26" t="s">
        <v>190</v>
      </c>
      <c r="D28" s="17" t="s">
        <v>23</v>
      </c>
      <c r="E28" s="62">
        <v>23056</v>
      </c>
      <c r="F28" s="68">
        <v>239.39044799999999</v>
      </c>
      <c r="G28" s="20">
        <v>1.7447366999999998E-2</v>
      </c>
    </row>
    <row r="29" spans="1:7" ht="12.75" x14ac:dyDescent="0.2">
      <c r="A29" s="21">
        <v>23</v>
      </c>
      <c r="B29" s="22" t="s">
        <v>248</v>
      </c>
      <c r="C29" s="26" t="s">
        <v>249</v>
      </c>
      <c r="D29" s="17" t="s">
        <v>204</v>
      </c>
      <c r="E29" s="62">
        <v>25500</v>
      </c>
      <c r="F29" s="68">
        <v>236.1045</v>
      </c>
      <c r="G29" s="20">
        <v>1.7207878999999999E-2</v>
      </c>
    </row>
    <row r="30" spans="1:7" ht="25.5" x14ac:dyDescent="0.2">
      <c r="A30" s="21">
        <v>24</v>
      </c>
      <c r="B30" s="22" t="s">
        <v>51</v>
      </c>
      <c r="C30" s="26" t="s">
        <v>52</v>
      </c>
      <c r="D30" s="17" t="s">
        <v>26</v>
      </c>
      <c r="E30" s="62">
        <v>271196</v>
      </c>
      <c r="F30" s="68">
        <v>232.143776</v>
      </c>
      <c r="G30" s="20">
        <v>1.6919211999999999E-2</v>
      </c>
    </row>
    <row r="31" spans="1:7" ht="12.75" x14ac:dyDescent="0.2">
      <c r="A31" s="21">
        <v>25</v>
      </c>
      <c r="B31" s="22" t="s">
        <v>463</v>
      </c>
      <c r="C31" s="26" t="s">
        <v>464</v>
      </c>
      <c r="D31" s="17" t="s">
        <v>175</v>
      </c>
      <c r="E31" s="62">
        <v>191526</v>
      </c>
      <c r="F31" s="68">
        <v>222.74473800000001</v>
      </c>
      <c r="G31" s="20">
        <v>1.6234187000000001E-2</v>
      </c>
    </row>
    <row r="32" spans="1:7" ht="12.75" x14ac:dyDescent="0.2">
      <c r="A32" s="21">
        <v>26</v>
      </c>
      <c r="B32" s="22" t="s">
        <v>166</v>
      </c>
      <c r="C32" s="26" t="s">
        <v>167</v>
      </c>
      <c r="D32" s="17" t="s">
        <v>14</v>
      </c>
      <c r="E32" s="62">
        <v>144764</v>
      </c>
      <c r="F32" s="68">
        <v>220.547954</v>
      </c>
      <c r="G32" s="20">
        <v>1.6074079000000002E-2</v>
      </c>
    </row>
    <row r="33" spans="1:7" ht="25.5" x14ac:dyDescent="0.2">
      <c r="A33" s="21">
        <v>27</v>
      </c>
      <c r="B33" s="22" t="s">
        <v>57</v>
      </c>
      <c r="C33" s="26" t="s">
        <v>58</v>
      </c>
      <c r="D33" s="17" t="s">
        <v>59</v>
      </c>
      <c r="E33" s="62">
        <v>34087</v>
      </c>
      <c r="F33" s="68">
        <v>211.61209600000001</v>
      </c>
      <c r="G33" s="20">
        <v>1.5422811999999999E-2</v>
      </c>
    </row>
    <row r="34" spans="1:7" ht="25.5" x14ac:dyDescent="0.2">
      <c r="A34" s="21">
        <v>28</v>
      </c>
      <c r="B34" s="22" t="s">
        <v>455</v>
      </c>
      <c r="C34" s="26" t="s">
        <v>456</v>
      </c>
      <c r="D34" s="17" t="s">
        <v>20</v>
      </c>
      <c r="E34" s="62">
        <v>56509</v>
      </c>
      <c r="F34" s="68">
        <v>210.1852255</v>
      </c>
      <c r="G34" s="20">
        <v>1.5318818E-2</v>
      </c>
    </row>
    <row r="35" spans="1:7" ht="12.75" x14ac:dyDescent="0.2">
      <c r="A35" s="21">
        <v>29</v>
      </c>
      <c r="B35" s="22" t="s">
        <v>74</v>
      </c>
      <c r="C35" s="26" t="s">
        <v>75</v>
      </c>
      <c r="D35" s="17" t="s">
        <v>71</v>
      </c>
      <c r="E35" s="62">
        <v>106139</v>
      </c>
      <c r="F35" s="68">
        <v>209.19996900000001</v>
      </c>
      <c r="G35" s="20">
        <v>1.524701E-2</v>
      </c>
    </row>
    <row r="36" spans="1:7" ht="25.5" x14ac:dyDescent="0.2">
      <c r="A36" s="21">
        <v>30</v>
      </c>
      <c r="B36" s="22" t="s">
        <v>34</v>
      </c>
      <c r="C36" s="26" t="s">
        <v>35</v>
      </c>
      <c r="D36" s="17" t="s">
        <v>36</v>
      </c>
      <c r="E36" s="62">
        <v>51798</v>
      </c>
      <c r="F36" s="68">
        <v>206.803515</v>
      </c>
      <c r="G36" s="20">
        <v>1.5072350999999999E-2</v>
      </c>
    </row>
    <row r="37" spans="1:7" ht="12.75" x14ac:dyDescent="0.2">
      <c r="A37" s="21">
        <v>31</v>
      </c>
      <c r="B37" s="22" t="s">
        <v>400</v>
      </c>
      <c r="C37" s="26" t="s">
        <v>401</v>
      </c>
      <c r="D37" s="17" t="s">
        <v>204</v>
      </c>
      <c r="E37" s="62">
        <v>30422</v>
      </c>
      <c r="F37" s="68">
        <v>199.32494399999999</v>
      </c>
      <c r="G37" s="20">
        <v>1.4527294E-2</v>
      </c>
    </row>
    <row r="38" spans="1:7" ht="12.75" x14ac:dyDescent="0.2">
      <c r="A38" s="21">
        <v>32</v>
      </c>
      <c r="B38" s="22" t="s">
        <v>453</v>
      </c>
      <c r="C38" s="26" t="s">
        <v>454</v>
      </c>
      <c r="D38" s="17" t="s">
        <v>178</v>
      </c>
      <c r="E38" s="62">
        <v>191774</v>
      </c>
      <c r="F38" s="68">
        <v>196.376576</v>
      </c>
      <c r="G38" s="20">
        <v>1.4312409999999999E-2</v>
      </c>
    </row>
    <row r="39" spans="1:7" ht="12.75" x14ac:dyDescent="0.2">
      <c r="A39" s="21">
        <v>33</v>
      </c>
      <c r="B39" s="22" t="s">
        <v>200</v>
      </c>
      <c r="C39" s="26" t="s">
        <v>201</v>
      </c>
      <c r="D39" s="17" t="s">
        <v>178</v>
      </c>
      <c r="E39" s="62">
        <v>53184</v>
      </c>
      <c r="F39" s="68">
        <v>182.208384</v>
      </c>
      <c r="G39" s="20">
        <v>1.3279796999999999E-2</v>
      </c>
    </row>
    <row r="40" spans="1:7" ht="25.5" x14ac:dyDescent="0.2">
      <c r="A40" s="21">
        <v>34</v>
      </c>
      <c r="B40" s="22" t="s">
        <v>110</v>
      </c>
      <c r="C40" s="26" t="s">
        <v>111</v>
      </c>
      <c r="D40" s="17" t="s">
        <v>20</v>
      </c>
      <c r="E40" s="62">
        <v>52665</v>
      </c>
      <c r="F40" s="68">
        <v>180.166965</v>
      </c>
      <c r="G40" s="20">
        <v>1.3131013E-2</v>
      </c>
    </row>
    <row r="41" spans="1:7" ht="25.5" x14ac:dyDescent="0.2">
      <c r="A41" s="21">
        <v>35</v>
      </c>
      <c r="B41" s="22" t="s">
        <v>205</v>
      </c>
      <c r="C41" s="26" t="s">
        <v>206</v>
      </c>
      <c r="D41" s="17" t="s">
        <v>172</v>
      </c>
      <c r="E41" s="62">
        <v>62950</v>
      </c>
      <c r="F41" s="68">
        <v>174.654775</v>
      </c>
      <c r="G41" s="20">
        <v>1.2729271E-2</v>
      </c>
    </row>
    <row r="42" spans="1:7" ht="25.5" x14ac:dyDescent="0.2">
      <c r="A42" s="21">
        <v>36</v>
      </c>
      <c r="B42" s="22" t="s">
        <v>196</v>
      </c>
      <c r="C42" s="26" t="s">
        <v>197</v>
      </c>
      <c r="D42" s="17" t="s">
        <v>39</v>
      </c>
      <c r="E42" s="62">
        <v>37044</v>
      </c>
      <c r="F42" s="68">
        <v>169.23551399999999</v>
      </c>
      <c r="G42" s="20">
        <v>1.2334302E-2</v>
      </c>
    </row>
    <row r="43" spans="1:7" ht="25.5" x14ac:dyDescent="0.2">
      <c r="A43" s="21">
        <v>37</v>
      </c>
      <c r="B43" s="22" t="s">
        <v>465</v>
      </c>
      <c r="C43" s="26" t="s">
        <v>466</v>
      </c>
      <c r="D43" s="17" t="s">
        <v>84</v>
      </c>
      <c r="E43" s="62">
        <v>60044</v>
      </c>
      <c r="F43" s="68">
        <v>168.72363999999999</v>
      </c>
      <c r="G43" s="20">
        <v>1.2296995E-2</v>
      </c>
    </row>
    <row r="44" spans="1:7" ht="25.5" x14ac:dyDescent="0.2">
      <c r="A44" s="21">
        <v>38</v>
      </c>
      <c r="B44" s="22" t="s">
        <v>218</v>
      </c>
      <c r="C44" s="26" t="s">
        <v>219</v>
      </c>
      <c r="D44" s="17" t="s">
        <v>23</v>
      </c>
      <c r="E44" s="62">
        <v>140071</v>
      </c>
      <c r="F44" s="68">
        <v>168.0151645</v>
      </c>
      <c r="G44" s="20">
        <v>1.224536E-2</v>
      </c>
    </row>
    <row r="45" spans="1:7" ht="25.5" x14ac:dyDescent="0.2">
      <c r="A45" s="21">
        <v>39</v>
      </c>
      <c r="B45" s="22" t="s">
        <v>216</v>
      </c>
      <c r="C45" s="26" t="s">
        <v>217</v>
      </c>
      <c r="D45" s="17" t="s">
        <v>59</v>
      </c>
      <c r="E45" s="62">
        <v>43738</v>
      </c>
      <c r="F45" s="68">
        <v>158.63772599999999</v>
      </c>
      <c r="G45" s="20">
        <v>1.1561909E-2</v>
      </c>
    </row>
    <row r="46" spans="1:7" ht="25.5" x14ac:dyDescent="0.2">
      <c r="A46" s="21">
        <v>40</v>
      </c>
      <c r="B46" s="22" t="s">
        <v>208</v>
      </c>
      <c r="C46" s="26" t="s">
        <v>209</v>
      </c>
      <c r="D46" s="17" t="s">
        <v>20</v>
      </c>
      <c r="E46" s="62">
        <v>20000</v>
      </c>
      <c r="F46" s="68">
        <v>147.58000000000001</v>
      </c>
      <c r="G46" s="20">
        <v>1.0755995000000001E-2</v>
      </c>
    </row>
    <row r="47" spans="1:7" ht="25.5" x14ac:dyDescent="0.2">
      <c r="A47" s="21">
        <v>41</v>
      </c>
      <c r="B47" s="22" t="s">
        <v>475</v>
      </c>
      <c r="C47" s="26" t="s">
        <v>476</v>
      </c>
      <c r="D47" s="17" t="s">
        <v>39</v>
      </c>
      <c r="E47" s="62">
        <v>26570</v>
      </c>
      <c r="F47" s="68">
        <v>147.55649500000001</v>
      </c>
      <c r="G47" s="20">
        <v>1.0754282E-2</v>
      </c>
    </row>
    <row r="48" spans="1:7" ht="12.75" x14ac:dyDescent="0.2">
      <c r="A48" s="21">
        <v>42</v>
      </c>
      <c r="B48" s="22" t="s">
        <v>176</v>
      </c>
      <c r="C48" s="26" t="s">
        <v>177</v>
      </c>
      <c r="D48" s="17" t="s">
        <v>178</v>
      </c>
      <c r="E48" s="62">
        <v>52931</v>
      </c>
      <c r="F48" s="68">
        <v>146.80412849999999</v>
      </c>
      <c r="G48" s="20">
        <v>1.0699447000000001E-2</v>
      </c>
    </row>
    <row r="49" spans="1:7" ht="25.5" x14ac:dyDescent="0.2">
      <c r="A49" s="21">
        <v>43</v>
      </c>
      <c r="B49" s="22" t="s">
        <v>181</v>
      </c>
      <c r="C49" s="26" t="s">
        <v>182</v>
      </c>
      <c r="D49" s="17" t="s">
        <v>59</v>
      </c>
      <c r="E49" s="62">
        <v>85634</v>
      </c>
      <c r="F49" s="68">
        <v>143.30849900000001</v>
      </c>
      <c r="G49" s="20">
        <v>1.0444676999999999E-2</v>
      </c>
    </row>
    <row r="50" spans="1:7" ht="12.75" x14ac:dyDescent="0.2">
      <c r="A50" s="21">
        <v>44</v>
      </c>
      <c r="B50" s="22" t="s">
        <v>246</v>
      </c>
      <c r="C50" s="26" t="s">
        <v>247</v>
      </c>
      <c r="D50" s="17" t="s">
        <v>175</v>
      </c>
      <c r="E50" s="62">
        <v>46515</v>
      </c>
      <c r="F50" s="68">
        <v>140.35901250000001</v>
      </c>
      <c r="G50" s="20">
        <v>1.0229711000000001E-2</v>
      </c>
    </row>
    <row r="51" spans="1:7" ht="25.5" x14ac:dyDescent="0.2">
      <c r="A51" s="21">
        <v>45</v>
      </c>
      <c r="B51" s="22" t="s">
        <v>88</v>
      </c>
      <c r="C51" s="26" t="s">
        <v>89</v>
      </c>
      <c r="D51" s="17" t="s">
        <v>20</v>
      </c>
      <c r="E51" s="62">
        <v>15689</v>
      </c>
      <c r="F51" s="68">
        <v>137.01203699999999</v>
      </c>
      <c r="G51" s="20">
        <v>9.985776E-3</v>
      </c>
    </row>
    <row r="52" spans="1:7" ht="25.5" x14ac:dyDescent="0.2">
      <c r="A52" s="21">
        <v>46</v>
      </c>
      <c r="B52" s="22" t="s">
        <v>85</v>
      </c>
      <c r="C52" s="26" t="s">
        <v>86</v>
      </c>
      <c r="D52" s="17" t="s">
        <v>59</v>
      </c>
      <c r="E52" s="62">
        <v>61177</v>
      </c>
      <c r="F52" s="68">
        <v>136.54706400000001</v>
      </c>
      <c r="G52" s="20">
        <v>9.9518869999999995E-3</v>
      </c>
    </row>
    <row r="53" spans="1:7" ht="12.75" x14ac:dyDescent="0.2">
      <c r="A53" s="21">
        <v>47</v>
      </c>
      <c r="B53" s="22" t="s">
        <v>193</v>
      </c>
      <c r="C53" s="26" t="s">
        <v>194</v>
      </c>
      <c r="D53" s="17" t="s">
        <v>195</v>
      </c>
      <c r="E53" s="62">
        <v>79137</v>
      </c>
      <c r="F53" s="68">
        <v>132.39620099999999</v>
      </c>
      <c r="G53" s="20">
        <v>9.6493619999999999E-3</v>
      </c>
    </row>
    <row r="54" spans="1:7" ht="12.75" x14ac:dyDescent="0.2">
      <c r="A54" s="21">
        <v>48</v>
      </c>
      <c r="B54" s="22" t="s">
        <v>470</v>
      </c>
      <c r="C54" s="26" t="s">
        <v>471</v>
      </c>
      <c r="D54" s="17" t="s">
        <v>175</v>
      </c>
      <c r="E54" s="62">
        <v>33714</v>
      </c>
      <c r="F54" s="68">
        <v>128.29862700000001</v>
      </c>
      <c r="G54" s="20">
        <v>9.3507209999999993E-3</v>
      </c>
    </row>
    <row r="55" spans="1:7" ht="51" x14ac:dyDescent="0.2">
      <c r="A55" s="21">
        <v>49</v>
      </c>
      <c r="B55" s="22" t="s">
        <v>291</v>
      </c>
      <c r="C55" s="26" t="s">
        <v>292</v>
      </c>
      <c r="D55" s="17" t="s">
        <v>242</v>
      </c>
      <c r="E55" s="62">
        <v>319686</v>
      </c>
      <c r="F55" s="68">
        <v>124.67753999999999</v>
      </c>
      <c r="G55" s="20">
        <v>9.0868070000000006E-3</v>
      </c>
    </row>
    <row r="56" spans="1:7" ht="12.75" x14ac:dyDescent="0.2">
      <c r="A56" s="21">
        <v>50</v>
      </c>
      <c r="B56" s="22" t="s">
        <v>459</v>
      </c>
      <c r="C56" s="26" t="s">
        <v>460</v>
      </c>
      <c r="D56" s="17" t="s">
        <v>195</v>
      </c>
      <c r="E56" s="62">
        <v>15847</v>
      </c>
      <c r="F56" s="68">
        <v>121.66534249999999</v>
      </c>
      <c r="G56" s="20">
        <v>8.8672709999999995E-3</v>
      </c>
    </row>
    <row r="57" spans="1:7" ht="12.75" x14ac:dyDescent="0.2">
      <c r="A57" s="21">
        <v>51</v>
      </c>
      <c r="B57" s="22" t="s">
        <v>243</v>
      </c>
      <c r="C57" s="26" t="s">
        <v>244</v>
      </c>
      <c r="D57" s="17" t="s">
        <v>245</v>
      </c>
      <c r="E57" s="62">
        <v>76628</v>
      </c>
      <c r="F57" s="68">
        <v>115.478396</v>
      </c>
      <c r="G57" s="20">
        <v>8.4163510000000007E-3</v>
      </c>
    </row>
    <row r="58" spans="1:7" ht="12.75" x14ac:dyDescent="0.2">
      <c r="A58" s="21">
        <v>52</v>
      </c>
      <c r="B58" s="22" t="s">
        <v>283</v>
      </c>
      <c r="C58" s="26" t="s">
        <v>284</v>
      </c>
      <c r="D58" s="17" t="s">
        <v>178</v>
      </c>
      <c r="E58" s="62">
        <v>14000</v>
      </c>
      <c r="F58" s="68">
        <v>111.93</v>
      </c>
      <c r="G58" s="20">
        <v>8.1577349999999993E-3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195</v>
      </c>
      <c r="E59" s="62">
        <v>41000</v>
      </c>
      <c r="F59" s="68">
        <v>110.9665</v>
      </c>
      <c r="G59" s="20">
        <v>8.0875129999999993E-3</v>
      </c>
    </row>
    <row r="60" spans="1:7" ht="12.75" x14ac:dyDescent="0.2">
      <c r="A60" s="21">
        <v>54</v>
      </c>
      <c r="B60" s="22" t="s">
        <v>222</v>
      </c>
      <c r="C60" s="26" t="s">
        <v>223</v>
      </c>
      <c r="D60" s="17" t="s">
        <v>84</v>
      </c>
      <c r="E60" s="62">
        <v>123902</v>
      </c>
      <c r="F60" s="68">
        <v>104.883043</v>
      </c>
      <c r="G60" s="20">
        <v>7.6441349999999998E-3</v>
      </c>
    </row>
    <row r="61" spans="1:7" ht="12.75" x14ac:dyDescent="0.2">
      <c r="A61" s="21">
        <v>55</v>
      </c>
      <c r="B61" s="22" t="s">
        <v>173</v>
      </c>
      <c r="C61" s="26" t="s">
        <v>174</v>
      </c>
      <c r="D61" s="17" t="s">
        <v>175</v>
      </c>
      <c r="E61" s="62">
        <v>42072</v>
      </c>
      <c r="F61" s="68">
        <v>102.97122</v>
      </c>
      <c r="G61" s="20">
        <v>7.5047969999999997E-3</v>
      </c>
    </row>
    <row r="62" spans="1:7" ht="25.5" x14ac:dyDescent="0.2">
      <c r="A62" s="21">
        <v>56</v>
      </c>
      <c r="B62" s="22" t="s">
        <v>461</v>
      </c>
      <c r="C62" s="26" t="s">
        <v>462</v>
      </c>
      <c r="D62" s="17" t="s">
        <v>172</v>
      </c>
      <c r="E62" s="62">
        <v>125751</v>
      </c>
      <c r="F62" s="68">
        <v>101.48105700000001</v>
      </c>
      <c r="G62" s="20">
        <v>7.3961900000000004E-3</v>
      </c>
    </row>
    <row r="63" spans="1:7" ht="12.75" x14ac:dyDescent="0.2">
      <c r="A63" s="21">
        <v>57</v>
      </c>
      <c r="B63" s="22" t="s">
        <v>187</v>
      </c>
      <c r="C63" s="26" t="s">
        <v>188</v>
      </c>
      <c r="D63" s="17" t="s">
        <v>17</v>
      </c>
      <c r="E63" s="62">
        <v>54686</v>
      </c>
      <c r="F63" s="68">
        <v>99.391805000000005</v>
      </c>
      <c r="G63" s="20">
        <v>7.24392E-3</v>
      </c>
    </row>
    <row r="64" spans="1:7" ht="25.5" x14ac:dyDescent="0.2">
      <c r="A64" s="21">
        <v>58</v>
      </c>
      <c r="B64" s="22" t="s">
        <v>477</v>
      </c>
      <c r="C64" s="26" t="s">
        <v>478</v>
      </c>
      <c r="D64" s="17" t="s">
        <v>59</v>
      </c>
      <c r="E64" s="62">
        <v>13250</v>
      </c>
      <c r="F64" s="68">
        <v>93.545000000000002</v>
      </c>
      <c r="G64" s="20">
        <v>6.8177910000000001E-3</v>
      </c>
    </row>
    <row r="65" spans="1:7" ht="25.5" x14ac:dyDescent="0.2">
      <c r="A65" s="21">
        <v>59</v>
      </c>
      <c r="B65" s="22" t="s">
        <v>229</v>
      </c>
      <c r="C65" s="26" t="s">
        <v>230</v>
      </c>
      <c r="D65" s="17" t="s">
        <v>172</v>
      </c>
      <c r="E65" s="62">
        <v>48044</v>
      </c>
      <c r="F65" s="68">
        <v>86.527243999999996</v>
      </c>
      <c r="G65" s="20">
        <v>6.3063190000000003E-3</v>
      </c>
    </row>
    <row r="66" spans="1:7" ht="25.5" x14ac:dyDescent="0.2">
      <c r="A66" s="21">
        <v>60</v>
      </c>
      <c r="B66" s="22" t="s">
        <v>276</v>
      </c>
      <c r="C66" s="26" t="s">
        <v>277</v>
      </c>
      <c r="D66" s="17" t="s">
        <v>20</v>
      </c>
      <c r="E66" s="62">
        <v>14549</v>
      </c>
      <c r="F66" s="68">
        <v>75.851211500000005</v>
      </c>
      <c r="G66" s="20">
        <v>5.528224E-3</v>
      </c>
    </row>
    <row r="67" spans="1:7" ht="12.75" x14ac:dyDescent="0.2">
      <c r="A67" s="21">
        <v>61</v>
      </c>
      <c r="B67" s="22" t="s">
        <v>226</v>
      </c>
      <c r="C67" s="26" t="s">
        <v>227</v>
      </c>
      <c r="D67" s="17" t="s">
        <v>228</v>
      </c>
      <c r="E67" s="62">
        <v>5429</v>
      </c>
      <c r="F67" s="68">
        <v>75.210651499999997</v>
      </c>
      <c r="G67" s="20">
        <v>5.4815380000000002E-3</v>
      </c>
    </row>
    <row r="68" spans="1:7" ht="12.75" x14ac:dyDescent="0.2">
      <c r="A68" s="21">
        <v>62</v>
      </c>
      <c r="B68" s="22" t="s">
        <v>271</v>
      </c>
      <c r="C68" s="26" t="s">
        <v>272</v>
      </c>
      <c r="D68" s="17" t="s">
        <v>273</v>
      </c>
      <c r="E68" s="62">
        <v>627</v>
      </c>
      <c r="F68" s="68">
        <v>4.7059484999999999</v>
      </c>
      <c r="G68" s="20">
        <v>3.4298100000000002E-4</v>
      </c>
    </row>
    <row r="69" spans="1:7" ht="12.75" x14ac:dyDescent="0.2">
      <c r="A69" s="16"/>
      <c r="B69" s="17"/>
      <c r="C69" s="23" t="s">
        <v>112</v>
      </c>
      <c r="D69" s="27"/>
      <c r="E69" s="64"/>
      <c r="F69" s="70">
        <v>13305.704419500005</v>
      </c>
      <c r="G69" s="28">
        <v>0.96975259299999994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113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114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112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118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112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119</v>
      </c>
      <c r="D86" s="40"/>
      <c r="E86" s="64"/>
      <c r="F86" s="70">
        <v>13305.704419500005</v>
      </c>
      <c r="G86" s="28">
        <v>0.96975259299999994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120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11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124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125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128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1152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1153</v>
      </c>
      <c r="D114" s="30"/>
      <c r="E114" s="62"/>
      <c r="F114" s="68">
        <v>439.92683940000001</v>
      </c>
      <c r="G114" s="20">
        <v>3.2062953999999998E-2</v>
      </c>
    </row>
    <row r="115" spans="1:7" ht="12.75" x14ac:dyDescent="0.2">
      <c r="A115" s="21"/>
      <c r="B115" s="22"/>
      <c r="C115" s="23" t="s">
        <v>112</v>
      </c>
      <c r="D115" s="40"/>
      <c r="E115" s="64"/>
      <c r="F115" s="70">
        <v>439.92683940000001</v>
      </c>
      <c r="G115" s="28">
        <v>3.2062953999999998E-2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129</v>
      </c>
      <c r="D117" s="40"/>
      <c r="E117" s="64"/>
      <c r="F117" s="70">
        <v>439.92683940000001</v>
      </c>
      <c r="G117" s="28">
        <v>3.2062953999999998E-2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130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131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132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133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112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134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112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135</v>
      </c>
      <c r="D130" s="22"/>
      <c r="E130" s="62"/>
      <c r="F130" s="152">
        <v>-24.9106162</v>
      </c>
      <c r="G130" s="153">
        <v>-1.815547E-3</v>
      </c>
    </row>
    <row r="131" spans="1:7" ht="12.75" x14ac:dyDescent="0.2">
      <c r="A131" s="21"/>
      <c r="B131" s="22"/>
      <c r="C131" s="46" t="s">
        <v>136</v>
      </c>
      <c r="D131" s="27"/>
      <c r="E131" s="64"/>
      <c r="F131" s="70">
        <v>13720.720642700006</v>
      </c>
      <c r="G131" s="28">
        <v>0.99999999999999989</v>
      </c>
    </row>
    <row r="133" spans="1:7" ht="12.75" x14ac:dyDescent="0.2">
      <c r="B133" s="392"/>
      <c r="C133" s="392"/>
      <c r="D133" s="392"/>
      <c r="E133" s="392"/>
      <c r="F133" s="392"/>
    </row>
    <row r="134" spans="1:7" ht="12.75" x14ac:dyDescent="0.2">
      <c r="B134" s="392"/>
      <c r="C134" s="392"/>
      <c r="D134" s="392"/>
      <c r="E134" s="392"/>
      <c r="F134" s="392"/>
    </row>
    <row r="136" spans="1:7" ht="12.75" x14ac:dyDescent="0.2">
      <c r="B136" s="52" t="s">
        <v>138</v>
      </c>
      <c r="C136" s="53"/>
      <c r="D136" s="54"/>
    </row>
    <row r="137" spans="1:7" ht="12.75" x14ac:dyDescent="0.2">
      <c r="B137" s="55" t="s">
        <v>139</v>
      </c>
      <c r="C137" s="56"/>
      <c r="D137" s="81" t="s">
        <v>140</v>
      </c>
    </row>
    <row r="138" spans="1:7" ht="12.75" x14ac:dyDescent="0.2">
      <c r="B138" s="55" t="s">
        <v>141</v>
      </c>
      <c r="C138" s="56"/>
      <c r="D138" s="81" t="s">
        <v>140</v>
      </c>
    </row>
    <row r="139" spans="1:7" ht="12.75" x14ac:dyDescent="0.2">
      <c r="B139" s="57" t="s">
        <v>142</v>
      </c>
      <c r="C139" s="56"/>
      <c r="D139" s="58"/>
    </row>
    <row r="140" spans="1:7" ht="25.5" customHeight="1" x14ac:dyDescent="0.2">
      <c r="B140" s="58"/>
      <c r="C140" s="48" t="s">
        <v>143</v>
      </c>
      <c r="D140" s="49" t="s">
        <v>144</v>
      </c>
    </row>
    <row r="141" spans="1:7" ht="12.75" customHeight="1" x14ac:dyDescent="0.2">
      <c r="B141" s="75" t="s">
        <v>145</v>
      </c>
      <c r="C141" s="76" t="s">
        <v>146</v>
      </c>
      <c r="D141" s="76" t="s">
        <v>147</v>
      </c>
    </row>
    <row r="142" spans="1:7" ht="12.75" x14ac:dyDescent="0.2">
      <c r="B142" s="58" t="s">
        <v>148</v>
      </c>
      <c r="C142" s="59">
        <v>8.7550000000000008</v>
      </c>
      <c r="D142" s="59">
        <v>8.8171999999999997</v>
      </c>
    </row>
    <row r="143" spans="1:7" ht="12.75" x14ac:dyDescent="0.2">
      <c r="B143" s="58" t="s">
        <v>149</v>
      </c>
      <c r="C143" s="59">
        <v>8.7551000000000005</v>
      </c>
      <c r="D143" s="59">
        <v>8.8172999999999995</v>
      </c>
    </row>
    <row r="144" spans="1:7" ht="12.75" x14ac:dyDescent="0.2">
      <c r="B144" s="58" t="s">
        <v>150</v>
      </c>
      <c r="C144" s="59">
        <v>8.6644000000000005</v>
      </c>
      <c r="D144" s="59">
        <v>8.7164000000000001</v>
      </c>
    </row>
    <row r="145" spans="2:4" ht="12.75" x14ac:dyDescent="0.2">
      <c r="B145" s="58" t="s">
        <v>151</v>
      </c>
      <c r="C145" s="59">
        <v>8.6644000000000005</v>
      </c>
      <c r="D145" s="59">
        <v>8.7164000000000001</v>
      </c>
    </row>
    <row r="147" spans="2:4" ht="12.75" x14ac:dyDescent="0.2">
      <c r="B147" s="77" t="s">
        <v>152</v>
      </c>
      <c r="C147" s="60"/>
      <c r="D147" s="78" t="s">
        <v>140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153</v>
      </c>
      <c r="C151" s="56"/>
      <c r="D151" s="83" t="s">
        <v>140</v>
      </c>
    </row>
    <row r="152" spans="2:4" ht="12.75" x14ac:dyDescent="0.2">
      <c r="B152" s="57" t="s">
        <v>154</v>
      </c>
      <c r="C152" s="56"/>
      <c r="D152" s="83" t="s">
        <v>140</v>
      </c>
    </row>
    <row r="153" spans="2:4" ht="12.75" x14ac:dyDescent="0.2">
      <c r="B153" s="57" t="s">
        <v>155</v>
      </c>
      <c r="C153" s="56"/>
      <c r="D153" s="61">
        <v>9.3092691744765792E-3</v>
      </c>
    </row>
    <row r="154" spans="2:4" ht="12.75" x14ac:dyDescent="0.2">
      <c r="B154" s="57" t="s">
        <v>156</v>
      </c>
      <c r="C154" s="56"/>
      <c r="D154" s="61" t="s">
        <v>140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479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44424</v>
      </c>
      <c r="F7" s="68">
        <v>375.22731599999997</v>
      </c>
      <c r="G7" s="20">
        <v>3.7582176000000002E-2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59926</v>
      </c>
      <c r="F8" s="68">
        <v>325.93751400000002</v>
      </c>
      <c r="G8" s="20">
        <v>3.2645386999999998E-2</v>
      </c>
    </row>
    <row r="9" spans="1:7" ht="12.75" x14ac:dyDescent="0.2">
      <c r="A9" s="21">
        <v>3</v>
      </c>
      <c r="B9" s="22" t="s">
        <v>468</v>
      </c>
      <c r="C9" s="26" t="s">
        <v>469</v>
      </c>
      <c r="D9" s="17" t="s">
        <v>178</v>
      </c>
      <c r="E9" s="62">
        <v>31860</v>
      </c>
      <c r="F9" s="68">
        <v>319.92219</v>
      </c>
      <c r="G9" s="20">
        <v>3.2042901999999998E-2</v>
      </c>
    </row>
    <row r="10" spans="1:7" ht="25.5" x14ac:dyDescent="0.2">
      <c r="A10" s="21">
        <v>4</v>
      </c>
      <c r="B10" s="22" t="s">
        <v>44</v>
      </c>
      <c r="C10" s="26" t="s">
        <v>45</v>
      </c>
      <c r="D10" s="17" t="s">
        <v>20</v>
      </c>
      <c r="E10" s="62">
        <v>146929</v>
      </c>
      <c r="F10" s="68">
        <v>302.23295300000001</v>
      </c>
      <c r="G10" s="20">
        <v>3.0271176E-2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20</v>
      </c>
      <c r="E11" s="62">
        <v>55446</v>
      </c>
      <c r="F11" s="68">
        <v>301.62624</v>
      </c>
      <c r="G11" s="20">
        <v>3.0210408000000001E-2</v>
      </c>
    </row>
    <row r="12" spans="1:7" ht="25.5" x14ac:dyDescent="0.2">
      <c r="A12" s="21">
        <v>6</v>
      </c>
      <c r="B12" s="22" t="s">
        <v>191</v>
      </c>
      <c r="C12" s="26" t="s">
        <v>192</v>
      </c>
      <c r="D12" s="17" t="s">
        <v>165</v>
      </c>
      <c r="E12" s="62">
        <v>53675</v>
      </c>
      <c r="F12" s="68">
        <v>282.84041250000001</v>
      </c>
      <c r="G12" s="20">
        <v>2.8328849E-2</v>
      </c>
    </row>
    <row r="13" spans="1:7" ht="25.5" x14ac:dyDescent="0.2">
      <c r="A13" s="21">
        <v>7</v>
      </c>
      <c r="B13" s="22" t="s">
        <v>444</v>
      </c>
      <c r="C13" s="26" t="s">
        <v>445</v>
      </c>
      <c r="D13" s="17" t="s">
        <v>59</v>
      </c>
      <c r="E13" s="62">
        <v>175849</v>
      </c>
      <c r="F13" s="68">
        <v>249.61765550000001</v>
      </c>
      <c r="G13" s="20">
        <v>2.5001310999999998E-2</v>
      </c>
    </row>
    <row r="14" spans="1:7" ht="12.75" x14ac:dyDescent="0.2">
      <c r="A14" s="21">
        <v>8</v>
      </c>
      <c r="B14" s="22" t="s">
        <v>76</v>
      </c>
      <c r="C14" s="26" t="s">
        <v>77</v>
      </c>
      <c r="D14" s="17" t="s">
        <v>14</v>
      </c>
      <c r="E14" s="62">
        <v>34044</v>
      </c>
      <c r="F14" s="68">
        <v>246.95517599999999</v>
      </c>
      <c r="G14" s="20">
        <v>2.4734641000000002E-2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26</v>
      </c>
      <c r="E15" s="62">
        <v>203257</v>
      </c>
      <c r="F15" s="68">
        <v>240.859545</v>
      </c>
      <c r="G15" s="20">
        <v>2.4124112E-2</v>
      </c>
    </row>
    <row r="16" spans="1:7" ht="25.5" x14ac:dyDescent="0.2">
      <c r="A16" s="21">
        <v>10</v>
      </c>
      <c r="B16" s="22" t="s">
        <v>160</v>
      </c>
      <c r="C16" s="26" t="s">
        <v>161</v>
      </c>
      <c r="D16" s="17" t="s">
        <v>162</v>
      </c>
      <c r="E16" s="62">
        <v>38841</v>
      </c>
      <c r="F16" s="68">
        <v>230.94858600000001</v>
      </c>
      <c r="G16" s="20">
        <v>2.3131446E-2</v>
      </c>
    </row>
    <row r="17" spans="1:7" ht="12.75" x14ac:dyDescent="0.2">
      <c r="A17" s="21">
        <v>11</v>
      </c>
      <c r="B17" s="22" t="s">
        <v>449</v>
      </c>
      <c r="C17" s="26" t="s">
        <v>450</v>
      </c>
      <c r="D17" s="17" t="s">
        <v>178</v>
      </c>
      <c r="E17" s="62">
        <v>55401</v>
      </c>
      <c r="F17" s="68">
        <v>230.77286549999999</v>
      </c>
      <c r="G17" s="20">
        <v>2.3113846E-2</v>
      </c>
    </row>
    <row r="18" spans="1:7" ht="25.5" x14ac:dyDescent="0.2">
      <c r="A18" s="21">
        <v>12</v>
      </c>
      <c r="B18" s="22" t="s">
        <v>183</v>
      </c>
      <c r="C18" s="26" t="s">
        <v>184</v>
      </c>
      <c r="D18" s="17" t="s">
        <v>20</v>
      </c>
      <c r="E18" s="62">
        <v>72000</v>
      </c>
      <c r="F18" s="68">
        <v>229.608</v>
      </c>
      <c r="G18" s="20">
        <v>2.2997175000000002E-2</v>
      </c>
    </row>
    <row r="19" spans="1:7" ht="12.75" x14ac:dyDescent="0.2">
      <c r="A19" s="21">
        <v>13</v>
      </c>
      <c r="B19" s="22" t="s">
        <v>457</v>
      </c>
      <c r="C19" s="26" t="s">
        <v>458</v>
      </c>
      <c r="D19" s="17" t="s">
        <v>204</v>
      </c>
      <c r="E19" s="62">
        <v>43775</v>
      </c>
      <c r="F19" s="68">
        <v>218.15271250000001</v>
      </c>
      <c r="G19" s="20">
        <v>2.1849831E-2</v>
      </c>
    </row>
    <row r="20" spans="1:7" ht="25.5" x14ac:dyDescent="0.2">
      <c r="A20" s="21">
        <v>14</v>
      </c>
      <c r="B20" s="22" t="s">
        <v>55</v>
      </c>
      <c r="C20" s="26" t="s">
        <v>56</v>
      </c>
      <c r="D20" s="17" t="s">
        <v>20</v>
      </c>
      <c r="E20" s="62">
        <v>31667</v>
      </c>
      <c r="F20" s="68">
        <v>205.677165</v>
      </c>
      <c r="G20" s="20">
        <v>2.0600299999999998E-2</v>
      </c>
    </row>
    <row r="21" spans="1:7" ht="25.5" x14ac:dyDescent="0.2">
      <c r="A21" s="21">
        <v>15</v>
      </c>
      <c r="B21" s="22" t="s">
        <v>90</v>
      </c>
      <c r="C21" s="26" t="s">
        <v>91</v>
      </c>
      <c r="D21" s="17" t="s">
        <v>20</v>
      </c>
      <c r="E21" s="62">
        <v>17168</v>
      </c>
      <c r="F21" s="68">
        <v>199.79259999999999</v>
      </c>
      <c r="G21" s="20">
        <v>2.0010911999999999E-2</v>
      </c>
    </row>
    <row r="22" spans="1:7" ht="12.75" x14ac:dyDescent="0.2">
      <c r="A22" s="21">
        <v>16</v>
      </c>
      <c r="B22" s="22" t="s">
        <v>185</v>
      </c>
      <c r="C22" s="26" t="s">
        <v>186</v>
      </c>
      <c r="D22" s="17" t="s">
        <v>178</v>
      </c>
      <c r="E22" s="62">
        <v>16636</v>
      </c>
      <c r="F22" s="68">
        <v>199.29928000000001</v>
      </c>
      <c r="G22" s="20">
        <v>1.9961501E-2</v>
      </c>
    </row>
    <row r="23" spans="1:7" ht="12.75" x14ac:dyDescent="0.2">
      <c r="A23" s="21">
        <v>17</v>
      </c>
      <c r="B23" s="22" t="s">
        <v>451</v>
      </c>
      <c r="C23" s="26" t="s">
        <v>452</v>
      </c>
      <c r="D23" s="17" t="s">
        <v>178</v>
      </c>
      <c r="E23" s="62">
        <v>170932</v>
      </c>
      <c r="F23" s="68">
        <v>194.52061599999999</v>
      </c>
      <c r="G23" s="20">
        <v>1.9482877999999999E-2</v>
      </c>
    </row>
    <row r="24" spans="1:7" ht="12.75" x14ac:dyDescent="0.2">
      <c r="A24" s="21">
        <v>18</v>
      </c>
      <c r="B24" s="22" t="s">
        <v>306</v>
      </c>
      <c r="C24" s="26" t="s">
        <v>307</v>
      </c>
      <c r="D24" s="17" t="s">
        <v>175</v>
      </c>
      <c r="E24" s="62">
        <v>6790</v>
      </c>
      <c r="F24" s="68">
        <v>192.56100499999999</v>
      </c>
      <c r="G24" s="20">
        <v>1.9286606000000001E-2</v>
      </c>
    </row>
    <row r="25" spans="1:7" ht="25.5" x14ac:dyDescent="0.2">
      <c r="A25" s="21">
        <v>19</v>
      </c>
      <c r="B25" s="22" t="s">
        <v>29</v>
      </c>
      <c r="C25" s="26" t="s">
        <v>30</v>
      </c>
      <c r="D25" s="17" t="s">
        <v>20</v>
      </c>
      <c r="E25" s="62">
        <v>32169</v>
      </c>
      <c r="F25" s="68">
        <v>183.524145</v>
      </c>
      <c r="G25" s="20">
        <v>1.8381489000000001E-2</v>
      </c>
    </row>
    <row r="26" spans="1:7" ht="25.5" x14ac:dyDescent="0.2">
      <c r="A26" s="21">
        <v>20</v>
      </c>
      <c r="B26" s="22" t="s">
        <v>189</v>
      </c>
      <c r="C26" s="26" t="s">
        <v>190</v>
      </c>
      <c r="D26" s="17" t="s">
        <v>23</v>
      </c>
      <c r="E26" s="62">
        <v>16939</v>
      </c>
      <c r="F26" s="68">
        <v>175.87763699999999</v>
      </c>
      <c r="G26" s="20">
        <v>1.7615626999999998E-2</v>
      </c>
    </row>
    <row r="27" spans="1:7" ht="12.75" x14ac:dyDescent="0.2">
      <c r="A27" s="21">
        <v>21</v>
      </c>
      <c r="B27" s="22" t="s">
        <v>446</v>
      </c>
      <c r="C27" s="26" t="s">
        <v>447</v>
      </c>
      <c r="D27" s="17" t="s">
        <v>448</v>
      </c>
      <c r="E27" s="62">
        <v>83005</v>
      </c>
      <c r="F27" s="68">
        <v>175.6800825</v>
      </c>
      <c r="G27" s="20">
        <v>1.7595840000000001E-2</v>
      </c>
    </row>
    <row r="28" spans="1:7" ht="12.75" x14ac:dyDescent="0.2">
      <c r="A28" s="21">
        <v>22</v>
      </c>
      <c r="B28" s="22" t="s">
        <v>248</v>
      </c>
      <c r="C28" s="26" t="s">
        <v>249</v>
      </c>
      <c r="D28" s="17" t="s">
        <v>204</v>
      </c>
      <c r="E28" s="62">
        <v>18500</v>
      </c>
      <c r="F28" s="68">
        <v>171.29150000000001</v>
      </c>
      <c r="G28" s="20">
        <v>1.7156286E-2</v>
      </c>
    </row>
    <row r="29" spans="1:7" ht="25.5" x14ac:dyDescent="0.2">
      <c r="A29" s="21">
        <v>23</v>
      </c>
      <c r="B29" s="22" t="s">
        <v>51</v>
      </c>
      <c r="C29" s="26" t="s">
        <v>52</v>
      </c>
      <c r="D29" s="17" t="s">
        <v>26</v>
      </c>
      <c r="E29" s="62">
        <v>190772</v>
      </c>
      <c r="F29" s="68">
        <v>163.30083200000001</v>
      </c>
      <c r="G29" s="20">
        <v>1.6355953999999999E-2</v>
      </c>
    </row>
    <row r="30" spans="1:7" ht="12.75" x14ac:dyDescent="0.2">
      <c r="A30" s="21">
        <v>24</v>
      </c>
      <c r="B30" s="22" t="s">
        <v>166</v>
      </c>
      <c r="C30" s="26" t="s">
        <v>167</v>
      </c>
      <c r="D30" s="17" t="s">
        <v>14</v>
      </c>
      <c r="E30" s="62">
        <v>106059</v>
      </c>
      <c r="F30" s="68">
        <v>161.58088649999999</v>
      </c>
      <c r="G30" s="20">
        <v>1.6183686999999999E-2</v>
      </c>
    </row>
    <row r="31" spans="1:7" ht="12.75" x14ac:dyDescent="0.2">
      <c r="A31" s="21">
        <v>25</v>
      </c>
      <c r="B31" s="22" t="s">
        <v>463</v>
      </c>
      <c r="C31" s="26" t="s">
        <v>464</v>
      </c>
      <c r="D31" s="17" t="s">
        <v>175</v>
      </c>
      <c r="E31" s="62">
        <v>136756</v>
      </c>
      <c r="F31" s="68">
        <v>159.04722799999999</v>
      </c>
      <c r="G31" s="20">
        <v>1.5929919000000001E-2</v>
      </c>
    </row>
    <row r="32" spans="1:7" ht="25.5" x14ac:dyDescent="0.2">
      <c r="A32" s="21">
        <v>26</v>
      </c>
      <c r="B32" s="22" t="s">
        <v>205</v>
      </c>
      <c r="C32" s="26" t="s">
        <v>206</v>
      </c>
      <c r="D32" s="17" t="s">
        <v>172</v>
      </c>
      <c r="E32" s="62">
        <v>55459</v>
      </c>
      <c r="F32" s="68">
        <v>153.87099549999999</v>
      </c>
      <c r="G32" s="20">
        <v>1.5411476E-2</v>
      </c>
    </row>
    <row r="33" spans="1:7" ht="25.5" x14ac:dyDescent="0.2">
      <c r="A33" s="21">
        <v>27</v>
      </c>
      <c r="B33" s="22" t="s">
        <v>34</v>
      </c>
      <c r="C33" s="26" t="s">
        <v>35</v>
      </c>
      <c r="D33" s="17" t="s">
        <v>36</v>
      </c>
      <c r="E33" s="62">
        <v>38178</v>
      </c>
      <c r="F33" s="68">
        <v>152.42566500000001</v>
      </c>
      <c r="G33" s="20">
        <v>1.5266714000000001E-2</v>
      </c>
    </row>
    <row r="34" spans="1:7" ht="25.5" x14ac:dyDescent="0.2">
      <c r="A34" s="21">
        <v>28</v>
      </c>
      <c r="B34" s="22" t="s">
        <v>57</v>
      </c>
      <c r="C34" s="26" t="s">
        <v>58</v>
      </c>
      <c r="D34" s="17" t="s">
        <v>59</v>
      </c>
      <c r="E34" s="62">
        <v>24137</v>
      </c>
      <c r="F34" s="68">
        <v>149.84249600000001</v>
      </c>
      <c r="G34" s="20">
        <v>1.5007988E-2</v>
      </c>
    </row>
    <row r="35" spans="1:7" ht="12.75" x14ac:dyDescent="0.2">
      <c r="A35" s="21">
        <v>29</v>
      </c>
      <c r="B35" s="22" t="s">
        <v>400</v>
      </c>
      <c r="C35" s="26" t="s">
        <v>401</v>
      </c>
      <c r="D35" s="17" t="s">
        <v>204</v>
      </c>
      <c r="E35" s="62">
        <v>22119</v>
      </c>
      <c r="F35" s="68">
        <v>144.923688</v>
      </c>
      <c r="G35" s="20">
        <v>1.4515327999999999E-2</v>
      </c>
    </row>
    <row r="36" spans="1:7" ht="25.5" x14ac:dyDescent="0.2">
      <c r="A36" s="21">
        <v>30</v>
      </c>
      <c r="B36" s="22" t="s">
        <v>455</v>
      </c>
      <c r="C36" s="26" t="s">
        <v>456</v>
      </c>
      <c r="D36" s="17" t="s">
        <v>20</v>
      </c>
      <c r="E36" s="62">
        <v>38533</v>
      </c>
      <c r="F36" s="68">
        <v>143.32349350000001</v>
      </c>
      <c r="G36" s="20">
        <v>1.4355055E-2</v>
      </c>
    </row>
    <row r="37" spans="1:7" ht="12.75" x14ac:dyDescent="0.2">
      <c r="A37" s="21">
        <v>31</v>
      </c>
      <c r="B37" s="22" t="s">
        <v>453</v>
      </c>
      <c r="C37" s="26" t="s">
        <v>454</v>
      </c>
      <c r="D37" s="17" t="s">
        <v>178</v>
      </c>
      <c r="E37" s="62">
        <v>137000</v>
      </c>
      <c r="F37" s="68">
        <v>140.28800000000001</v>
      </c>
      <c r="G37" s="20">
        <v>1.4051025E-2</v>
      </c>
    </row>
    <row r="38" spans="1:7" ht="25.5" x14ac:dyDescent="0.2">
      <c r="A38" s="21">
        <v>32</v>
      </c>
      <c r="B38" s="22" t="s">
        <v>465</v>
      </c>
      <c r="C38" s="26" t="s">
        <v>466</v>
      </c>
      <c r="D38" s="17" t="s">
        <v>84</v>
      </c>
      <c r="E38" s="62">
        <v>46885</v>
      </c>
      <c r="F38" s="68">
        <v>131.74684999999999</v>
      </c>
      <c r="G38" s="20">
        <v>1.3195557E-2</v>
      </c>
    </row>
    <row r="39" spans="1:7" ht="25.5" x14ac:dyDescent="0.2">
      <c r="A39" s="21">
        <v>33</v>
      </c>
      <c r="B39" s="22" t="s">
        <v>110</v>
      </c>
      <c r="C39" s="26" t="s">
        <v>111</v>
      </c>
      <c r="D39" s="17" t="s">
        <v>20</v>
      </c>
      <c r="E39" s="62">
        <v>38354</v>
      </c>
      <c r="F39" s="68">
        <v>131.209034</v>
      </c>
      <c r="G39" s="20">
        <v>1.3141689999999999E-2</v>
      </c>
    </row>
    <row r="40" spans="1:7" ht="25.5" x14ac:dyDescent="0.2">
      <c r="A40" s="21">
        <v>34</v>
      </c>
      <c r="B40" s="22" t="s">
        <v>218</v>
      </c>
      <c r="C40" s="26" t="s">
        <v>219</v>
      </c>
      <c r="D40" s="17" t="s">
        <v>23</v>
      </c>
      <c r="E40" s="62">
        <v>100029</v>
      </c>
      <c r="F40" s="68">
        <v>119.9847855</v>
      </c>
      <c r="G40" s="20">
        <v>1.2017487E-2</v>
      </c>
    </row>
    <row r="41" spans="1:7" ht="25.5" x14ac:dyDescent="0.2">
      <c r="A41" s="21">
        <v>35</v>
      </c>
      <c r="B41" s="22" t="s">
        <v>196</v>
      </c>
      <c r="C41" s="26" t="s">
        <v>197</v>
      </c>
      <c r="D41" s="17" t="s">
        <v>39</v>
      </c>
      <c r="E41" s="62">
        <v>25809</v>
      </c>
      <c r="F41" s="68">
        <v>117.9084165</v>
      </c>
      <c r="G41" s="20">
        <v>1.1809521E-2</v>
      </c>
    </row>
    <row r="42" spans="1:7" ht="25.5" x14ac:dyDescent="0.2">
      <c r="A42" s="21">
        <v>36</v>
      </c>
      <c r="B42" s="22" t="s">
        <v>216</v>
      </c>
      <c r="C42" s="26" t="s">
        <v>217</v>
      </c>
      <c r="D42" s="17" t="s">
        <v>59</v>
      </c>
      <c r="E42" s="62">
        <v>31286</v>
      </c>
      <c r="F42" s="68">
        <v>113.474322</v>
      </c>
      <c r="G42" s="20">
        <v>1.1365409E-2</v>
      </c>
    </row>
    <row r="43" spans="1:7" ht="12.75" x14ac:dyDescent="0.2">
      <c r="A43" s="21">
        <v>37</v>
      </c>
      <c r="B43" s="22" t="s">
        <v>200</v>
      </c>
      <c r="C43" s="26" t="s">
        <v>201</v>
      </c>
      <c r="D43" s="17" t="s">
        <v>178</v>
      </c>
      <c r="E43" s="62">
        <v>33000</v>
      </c>
      <c r="F43" s="68">
        <v>113.05800000000001</v>
      </c>
      <c r="G43" s="20">
        <v>1.1323711E-2</v>
      </c>
    </row>
    <row r="44" spans="1:7" ht="25.5" x14ac:dyDescent="0.2">
      <c r="A44" s="21">
        <v>38</v>
      </c>
      <c r="B44" s="22" t="s">
        <v>88</v>
      </c>
      <c r="C44" s="26" t="s">
        <v>89</v>
      </c>
      <c r="D44" s="17" t="s">
        <v>20</v>
      </c>
      <c r="E44" s="62">
        <v>12717</v>
      </c>
      <c r="F44" s="68">
        <v>111.05756100000001</v>
      </c>
      <c r="G44" s="20">
        <v>1.1123350000000001E-2</v>
      </c>
    </row>
    <row r="45" spans="1:7" ht="25.5" x14ac:dyDescent="0.2">
      <c r="A45" s="21">
        <v>39</v>
      </c>
      <c r="B45" s="22" t="s">
        <v>475</v>
      </c>
      <c r="C45" s="26" t="s">
        <v>476</v>
      </c>
      <c r="D45" s="17" t="s">
        <v>39</v>
      </c>
      <c r="E45" s="62">
        <v>19140</v>
      </c>
      <c r="F45" s="68">
        <v>106.29398999999999</v>
      </c>
      <c r="G45" s="20">
        <v>1.0646238000000001E-2</v>
      </c>
    </row>
    <row r="46" spans="1:7" ht="12.75" x14ac:dyDescent="0.2">
      <c r="A46" s="21">
        <v>40</v>
      </c>
      <c r="B46" s="22" t="s">
        <v>176</v>
      </c>
      <c r="C46" s="26" t="s">
        <v>177</v>
      </c>
      <c r="D46" s="17" t="s">
        <v>178</v>
      </c>
      <c r="E46" s="62">
        <v>38067</v>
      </c>
      <c r="F46" s="68">
        <v>105.5788245</v>
      </c>
      <c r="G46" s="20">
        <v>1.0574607999999999E-2</v>
      </c>
    </row>
    <row r="47" spans="1:7" ht="12.75" x14ac:dyDescent="0.2">
      <c r="A47" s="21">
        <v>41</v>
      </c>
      <c r="B47" s="22" t="s">
        <v>473</v>
      </c>
      <c r="C47" s="26" t="s">
        <v>474</v>
      </c>
      <c r="D47" s="17" t="s">
        <v>175</v>
      </c>
      <c r="E47" s="62">
        <v>28423</v>
      </c>
      <c r="F47" s="68">
        <v>101.75434</v>
      </c>
      <c r="G47" s="20">
        <v>1.0191554E-2</v>
      </c>
    </row>
    <row r="48" spans="1:7" ht="12.75" x14ac:dyDescent="0.2">
      <c r="A48" s="21">
        <v>42</v>
      </c>
      <c r="B48" s="22" t="s">
        <v>246</v>
      </c>
      <c r="C48" s="26" t="s">
        <v>247</v>
      </c>
      <c r="D48" s="17" t="s">
        <v>175</v>
      </c>
      <c r="E48" s="62">
        <v>32998</v>
      </c>
      <c r="F48" s="68">
        <v>99.571465000000003</v>
      </c>
      <c r="G48" s="20">
        <v>9.9729209999999992E-3</v>
      </c>
    </row>
    <row r="49" spans="1:7" ht="25.5" x14ac:dyDescent="0.2">
      <c r="A49" s="21">
        <v>43</v>
      </c>
      <c r="B49" s="22" t="s">
        <v>276</v>
      </c>
      <c r="C49" s="26" t="s">
        <v>277</v>
      </c>
      <c r="D49" s="17" t="s">
        <v>20</v>
      </c>
      <c r="E49" s="62">
        <v>18957</v>
      </c>
      <c r="F49" s="68">
        <v>98.832319499999997</v>
      </c>
      <c r="G49" s="20">
        <v>9.8988889999999993E-3</v>
      </c>
    </row>
    <row r="50" spans="1:7" ht="12.75" x14ac:dyDescent="0.2">
      <c r="A50" s="21">
        <v>44</v>
      </c>
      <c r="B50" s="22" t="s">
        <v>459</v>
      </c>
      <c r="C50" s="26" t="s">
        <v>460</v>
      </c>
      <c r="D50" s="17" t="s">
        <v>195</v>
      </c>
      <c r="E50" s="62">
        <v>12363</v>
      </c>
      <c r="F50" s="68">
        <v>94.916932500000001</v>
      </c>
      <c r="G50" s="20">
        <v>9.5067299999999997E-3</v>
      </c>
    </row>
    <row r="51" spans="1:7" ht="25.5" x14ac:dyDescent="0.2">
      <c r="A51" s="21">
        <v>45</v>
      </c>
      <c r="B51" s="22" t="s">
        <v>207</v>
      </c>
      <c r="C51" s="26" t="s">
        <v>1182</v>
      </c>
      <c r="D51" s="17" t="s">
        <v>59</v>
      </c>
      <c r="E51" s="62">
        <v>5531</v>
      </c>
      <c r="F51" s="68">
        <v>94.043593000000001</v>
      </c>
      <c r="G51" s="20">
        <v>9.4192579999999998E-3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84</v>
      </c>
      <c r="E52" s="62">
        <v>110951</v>
      </c>
      <c r="F52" s="68">
        <v>93.920021500000004</v>
      </c>
      <c r="G52" s="20">
        <v>9.4068810000000006E-3</v>
      </c>
    </row>
    <row r="53" spans="1:7" ht="12.75" x14ac:dyDescent="0.2">
      <c r="A53" s="21">
        <v>47</v>
      </c>
      <c r="B53" s="22" t="s">
        <v>470</v>
      </c>
      <c r="C53" s="26" t="s">
        <v>471</v>
      </c>
      <c r="D53" s="17" t="s">
        <v>175</v>
      </c>
      <c r="E53" s="62">
        <v>24151</v>
      </c>
      <c r="F53" s="68">
        <v>91.906630500000006</v>
      </c>
      <c r="G53" s="20">
        <v>9.2052230000000002E-3</v>
      </c>
    </row>
    <row r="54" spans="1:7" ht="12.75" x14ac:dyDescent="0.2">
      <c r="A54" s="21">
        <v>48</v>
      </c>
      <c r="B54" s="22" t="s">
        <v>193</v>
      </c>
      <c r="C54" s="26" t="s">
        <v>194</v>
      </c>
      <c r="D54" s="17" t="s">
        <v>195</v>
      </c>
      <c r="E54" s="62">
        <v>54106</v>
      </c>
      <c r="F54" s="68">
        <v>90.519338000000005</v>
      </c>
      <c r="G54" s="20">
        <v>9.0662739999999992E-3</v>
      </c>
    </row>
    <row r="55" spans="1:7" ht="12.75" x14ac:dyDescent="0.2">
      <c r="A55" s="21">
        <v>49</v>
      </c>
      <c r="B55" s="22" t="s">
        <v>187</v>
      </c>
      <c r="C55" s="26" t="s">
        <v>188</v>
      </c>
      <c r="D55" s="17" t="s">
        <v>17</v>
      </c>
      <c r="E55" s="62">
        <v>45158</v>
      </c>
      <c r="F55" s="68">
        <v>82.074664999999996</v>
      </c>
      <c r="G55" s="20">
        <v>8.2204689999999993E-3</v>
      </c>
    </row>
    <row r="56" spans="1:7" ht="25.5" x14ac:dyDescent="0.2">
      <c r="A56" s="21">
        <v>50</v>
      </c>
      <c r="B56" s="22" t="s">
        <v>181</v>
      </c>
      <c r="C56" s="26" t="s">
        <v>182</v>
      </c>
      <c r="D56" s="17" t="s">
        <v>59</v>
      </c>
      <c r="E56" s="62">
        <v>48119</v>
      </c>
      <c r="F56" s="68">
        <v>80.527146500000001</v>
      </c>
      <c r="G56" s="20">
        <v>8.0654720000000006E-3</v>
      </c>
    </row>
    <row r="57" spans="1:7" ht="12.75" x14ac:dyDescent="0.2">
      <c r="A57" s="21">
        <v>51</v>
      </c>
      <c r="B57" s="22" t="s">
        <v>283</v>
      </c>
      <c r="C57" s="26" t="s">
        <v>284</v>
      </c>
      <c r="D57" s="17" t="s">
        <v>178</v>
      </c>
      <c r="E57" s="62">
        <v>10000</v>
      </c>
      <c r="F57" s="68">
        <v>79.95</v>
      </c>
      <c r="G57" s="20">
        <v>8.0076660000000001E-3</v>
      </c>
    </row>
    <row r="58" spans="1:7" ht="12.75" x14ac:dyDescent="0.2">
      <c r="A58" s="21">
        <v>52</v>
      </c>
      <c r="B58" s="22" t="s">
        <v>173</v>
      </c>
      <c r="C58" s="26" t="s">
        <v>174</v>
      </c>
      <c r="D58" s="17" t="s">
        <v>175</v>
      </c>
      <c r="E58" s="62">
        <v>31260</v>
      </c>
      <c r="F58" s="68">
        <v>76.508849999999995</v>
      </c>
      <c r="G58" s="20">
        <v>7.663006E-3</v>
      </c>
    </row>
    <row r="59" spans="1:7" ht="25.5" x14ac:dyDescent="0.2">
      <c r="A59" s="21">
        <v>53</v>
      </c>
      <c r="B59" s="22" t="s">
        <v>229</v>
      </c>
      <c r="C59" s="26" t="s">
        <v>230</v>
      </c>
      <c r="D59" s="17" t="s">
        <v>172</v>
      </c>
      <c r="E59" s="62">
        <v>33987</v>
      </c>
      <c r="F59" s="68">
        <v>61.210586999999997</v>
      </c>
      <c r="G59" s="20">
        <v>6.1307560000000002E-3</v>
      </c>
    </row>
    <row r="60" spans="1:7" ht="12.75" x14ac:dyDescent="0.2">
      <c r="A60" s="21">
        <v>54</v>
      </c>
      <c r="B60" s="22" t="s">
        <v>271</v>
      </c>
      <c r="C60" s="26" t="s">
        <v>272</v>
      </c>
      <c r="D60" s="17" t="s">
        <v>273</v>
      </c>
      <c r="E60" s="62">
        <v>457</v>
      </c>
      <c r="F60" s="68">
        <v>3.4300134999999998</v>
      </c>
      <c r="G60" s="20">
        <v>3.43545E-4</v>
      </c>
    </row>
    <row r="61" spans="1:7" ht="12.75" x14ac:dyDescent="0.2">
      <c r="A61" s="16"/>
      <c r="B61" s="17"/>
      <c r="C61" s="23" t="s">
        <v>112</v>
      </c>
      <c r="D61" s="27"/>
      <c r="E61" s="64"/>
      <c r="F61" s="70">
        <v>8821.0061665000012</v>
      </c>
      <c r="G61" s="28">
        <v>0.88349805999999986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16"/>
      <c r="B63" s="17"/>
      <c r="C63" s="23" t="s">
        <v>113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31"/>
      <c r="B66" s="32"/>
      <c r="C66" s="23" t="s">
        <v>114</v>
      </c>
      <c r="D66" s="24"/>
      <c r="E66" s="63"/>
      <c r="F66" s="69"/>
      <c r="G66" s="25"/>
    </row>
    <row r="67" spans="1:7" ht="12.75" x14ac:dyDescent="0.2">
      <c r="A67" s="33"/>
      <c r="B67" s="34"/>
      <c r="C67" s="23" t="s">
        <v>112</v>
      </c>
      <c r="D67" s="35"/>
      <c r="E67" s="65"/>
      <c r="F67" s="71">
        <v>0</v>
      </c>
      <c r="G67" s="36">
        <v>0</v>
      </c>
    </row>
    <row r="68" spans="1:7" ht="12.75" x14ac:dyDescent="0.2">
      <c r="A68" s="33"/>
      <c r="B68" s="34"/>
      <c r="C68" s="29"/>
      <c r="D68" s="37"/>
      <c r="E68" s="66"/>
      <c r="F68" s="72"/>
      <c r="G68" s="38"/>
    </row>
    <row r="69" spans="1:7" ht="12.75" x14ac:dyDescent="0.2">
      <c r="A69" s="16"/>
      <c r="B69" s="17"/>
      <c r="C69" s="23" t="s">
        <v>116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118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21"/>
      <c r="B78" s="22"/>
      <c r="C78" s="39" t="s">
        <v>119</v>
      </c>
      <c r="D78" s="40"/>
      <c r="E78" s="64"/>
      <c r="F78" s="70">
        <v>8821.0061665000012</v>
      </c>
      <c r="G78" s="28">
        <v>0.88349805999999986</v>
      </c>
    </row>
    <row r="79" spans="1:7" ht="12.75" x14ac:dyDescent="0.2">
      <c r="A79" s="16"/>
      <c r="B79" s="17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120</v>
      </c>
      <c r="D80" s="19"/>
      <c r="E80" s="62"/>
      <c r="F80" s="68"/>
      <c r="G80" s="20"/>
    </row>
    <row r="81" spans="1:7" ht="25.5" x14ac:dyDescent="0.2">
      <c r="A81" s="16"/>
      <c r="B81" s="17"/>
      <c r="C81" s="23" t="s">
        <v>11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121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74"/>
      <c r="G86" s="43"/>
    </row>
    <row r="87" spans="1:7" ht="12.75" x14ac:dyDescent="0.2">
      <c r="A87" s="16"/>
      <c r="B87" s="17"/>
      <c r="C87" s="23" t="s">
        <v>122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16"/>
      <c r="B89" s="17"/>
      <c r="C89" s="29"/>
      <c r="D89" s="19"/>
      <c r="E89" s="62"/>
      <c r="F89" s="68"/>
      <c r="G89" s="20"/>
    </row>
    <row r="90" spans="1:7" ht="25.5" x14ac:dyDescent="0.2">
      <c r="A90" s="16"/>
      <c r="B90" s="41"/>
      <c r="C90" s="23" t="s">
        <v>123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21"/>
      <c r="B93" s="22"/>
      <c r="C93" s="44" t="s">
        <v>124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125</v>
      </c>
      <c r="D95" s="19"/>
      <c r="E95" s="62"/>
      <c r="F95" s="68"/>
      <c r="G95" s="20"/>
    </row>
    <row r="96" spans="1:7" ht="12.75" x14ac:dyDescent="0.2">
      <c r="A96" s="21"/>
      <c r="B96" s="22"/>
      <c r="C96" s="23" t="s">
        <v>126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127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128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1152</v>
      </c>
      <c r="D105" s="24"/>
      <c r="E105" s="63"/>
      <c r="F105" s="69"/>
      <c r="G105" s="25"/>
    </row>
    <row r="106" spans="1:7" ht="12.75" x14ac:dyDescent="0.2">
      <c r="A106" s="21">
        <v>1</v>
      </c>
      <c r="B106" s="22"/>
      <c r="C106" s="26" t="s">
        <v>1153</v>
      </c>
      <c r="D106" s="30"/>
      <c r="E106" s="62"/>
      <c r="F106" s="68">
        <v>1164.8062907999999</v>
      </c>
      <c r="G106" s="20">
        <v>0.11666516</v>
      </c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1164.8062907999999</v>
      </c>
      <c r="G107" s="28">
        <v>0.11666516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39" t="s">
        <v>129</v>
      </c>
      <c r="D109" s="40"/>
      <c r="E109" s="64"/>
      <c r="F109" s="70">
        <v>1164.8062907999999</v>
      </c>
      <c r="G109" s="28">
        <v>0.11666516</v>
      </c>
    </row>
    <row r="110" spans="1:7" ht="12.75" x14ac:dyDescent="0.2">
      <c r="A110" s="21"/>
      <c r="B110" s="22"/>
      <c r="C110" s="45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130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131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23" t="s">
        <v>134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74"/>
      <c r="G121" s="43"/>
    </row>
    <row r="122" spans="1:7" ht="25.5" x14ac:dyDescent="0.2">
      <c r="A122" s="21"/>
      <c r="B122" s="22"/>
      <c r="C122" s="45" t="s">
        <v>135</v>
      </c>
      <c r="D122" s="22"/>
      <c r="E122" s="62"/>
      <c r="F122" s="152">
        <v>-1.6296111</v>
      </c>
      <c r="G122" s="153">
        <v>-1.6321900000000001E-4</v>
      </c>
    </row>
    <row r="123" spans="1:7" ht="12.75" x14ac:dyDescent="0.2">
      <c r="A123" s="21"/>
      <c r="B123" s="22"/>
      <c r="C123" s="46" t="s">
        <v>136</v>
      </c>
      <c r="D123" s="27"/>
      <c r="E123" s="64"/>
      <c r="F123" s="70">
        <v>9984.1828462000012</v>
      </c>
      <c r="G123" s="28">
        <v>1.0000000009999999</v>
      </c>
    </row>
    <row r="125" spans="1:7" ht="12.75" x14ac:dyDescent="0.2">
      <c r="B125" s="392"/>
      <c r="C125" s="392"/>
      <c r="D125" s="392"/>
      <c r="E125" s="392"/>
      <c r="F125" s="392"/>
    </row>
    <row r="126" spans="1:7" ht="12.75" x14ac:dyDescent="0.2">
      <c r="B126" s="392"/>
      <c r="C126" s="392"/>
      <c r="D126" s="392"/>
      <c r="E126" s="392"/>
      <c r="F126" s="392"/>
    </row>
    <row r="128" spans="1:7" ht="12.75" x14ac:dyDescent="0.2">
      <c r="B128" s="52" t="s">
        <v>138</v>
      </c>
      <c r="C128" s="53"/>
      <c r="D128" s="54"/>
    </row>
    <row r="129" spans="2:4" ht="12.75" x14ac:dyDescent="0.2">
      <c r="B129" s="55" t="s">
        <v>139</v>
      </c>
      <c r="C129" s="56"/>
      <c r="D129" s="81" t="s">
        <v>140</v>
      </c>
    </row>
    <row r="130" spans="2:4" ht="12.75" x14ac:dyDescent="0.2">
      <c r="B130" s="55" t="s">
        <v>141</v>
      </c>
      <c r="C130" s="56"/>
      <c r="D130" s="81" t="s">
        <v>140</v>
      </c>
    </row>
    <row r="131" spans="2:4" ht="12.75" x14ac:dyDescent="0.2">
      <c r="B131" s="57" t="s">
        <v>142</v>
      </c>
      <c r="C131" s="56"/>
      <c r="D131" s="58"/>
    </row>
    <row r="132" spans="2:4" ht="25.5" customHeight="1" x14ac:dyDescent="0.2">
      <c r="B132" s="58"/>
      <c r="C132" s="48" t="s">
        <v>143</v>
      </c>
      <c r="D132" s="49" t="s">
        <v>144</v>
      </c>
    </row>
    <row r="133" spans="2:4" ht="12.75" customHeight="1" x14ac:dyDescent="0.2">
      <c r="B133" s="75" t="s">
        <v>145</v>
      </c>
      <c r="C133" s="76" t="s">
        <v>146</v>
      </c>
      <c r="D133" s="76" t="s">
        <v>147</v>
      </c>
    </row>
    <row r="134" spans="2:4" ht="12.75" x14ac:dyDescent="0.2">
      <c r="B134" s="58" t="s">
        <v>148</v>
      </c>
      <c r="C134" s="59">
        <v>9.0724</v>
      </c>
      <c r="D134" s="59">
        <v>9.1829000000000001</v>
      </c>
    </row>
    <row r="135" spans="2:4" ht="12.75" x14ac:dyDescent="0.2">
      <c r="B135" s="58" t="s">
        <v>149</v>
      </c>
      <c r="C135" s="59">
        <v>9.0724</v>
      </c>
      <c r="D135" s="59">
        <v>9.1829000000000001</v>
      </c>
    </row>
    <row r="136" spans="2:4" ht="12.75" x14ac:dyDescent="0.2">
      <c r="B136" s="58" t="s">
        <v>150</v>
      </c>
      <c r="C136" s="59">
        <v>8.9783000000000008</v>
      </c>
      <c r="D136" s="59">
        <v>9.0762999999999998</v>
      </c>
    </row>
    <row r="137" spans="2:4" ht="12.75" x14ac:dyDescent="0.2">
      <c r="B137" s="58" t="s">
        <v>151</v>
      </c>
      <c r="C137" s="59">
        <v>8.9783000000000008</v>
      </c>
      <c r="D137" s="59">
        <v>9.0762999999999998</v>
      </c>
    </row>
    <row r="139" spans="2:4" ht="12.75" x14ac:dyDescent="0.2">
      <c r="B139" s="77" t="s">
        <v>152</v>
      </c>
      <c r="C139" s="60"/>
      <c r="D139" s="78" t="s">
        <v>140</v>
      </c>
    </row>
    <row r="140" spans="2:4" ht="24.75" customHeight="1" x14ac:dyDescent="0.2">
      <c r="B140" s="79"/>
      <c r="C140" s="79"/>
    </row>
    <row r="141" spans="2:4" ht="15" x14ac:dyDescent="0.25">
      <c r="B141" s="82"/>
      <c r="C141" s="80"/>
      <c r="D141"/>
    </row>
    <row r="143" spans="2:4" ht="12.75" x14ac:dyDescent="0.2">
      <c r="B143" s="57" t="s">
        <v>153</v>
      </c>
      <c r="C143" s="56"/>
      <c r="D143" s="83" t="s">
        <v>140</v>
      </c>
    </row>
    <row r="144" spans="2:4" ht="12.75" x14ac:dyDescent="0.2">
      <c r="B144" s="57" t="s">
        <v>154</v>
      </c>
      <c r="C144" s="56"/>
      <c r="D144" s="83" t="s">
        <v>140</v>
      </c>
    </row>
    <row r="145" spans="2:4" ht="12.75" x14ac:dyDescent="0.2">
      <c r="B145" s="57" t="s">
        <v>155</v>
      </c>
      <c r="C145" s="56"/>
      <c r="D145" s="61">
        <v>9.1653578184151523E-3</v>
      </c>
    </row>
    <row r="146" spans="2:4" ht="12.75" x14ac:dyDescent="0.2">
      <c r="B146" s="57" t="s">
        <v>156</v>
      </c>
      <c r="C146" s="56"/>
      <c r="D146" s="61" t="s">
        <v>140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157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158</v>
      </c>
      <c r="C7" s="26" t="s">
        <v>159</v>
      </c>
      <c r="D7" s="17" t="s">
        <v>23</v>
      </c>
      <c r="E7" s="62">
        <v>87956</v>
      </c>
      <c r="F7" s="68">
        <v>180.441734</v>
      </c>
      <c r="G7" s="20">
        <v>4.5805871999999997E-2</v>
      </c>
    </row>
    <row r="8" spans="1:7" ht="25.5" x14ac:dyDescent="0.2">
      <c r="A8" s="21">
        <v>2</v>
      </c>
      <c r="B8" s="22" t="s">
        <v>57</v>
      </c>
      <c r="C8" s="26" t="s">
        <v>58</v>
      </c>
      <c r="D8" s="17" t="s">
        <v>59</v>
      </c>
      <c r="E8" s="62">
        <v>27114</v>
      </c>
      <c r="F8" s="68">
        <v>168.323712</v>
      </c>
      <c r="G8" s="20">
        <v>4.2729662000000002E-2</v>
      </c>
    </row>
    <row r="9" spans="1:7" ht="25.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29931</v>
      </c>
      <c r="F9" s="68">
        <v>162.79470900000001</v>
      </c>
      <c r="G9" s="20">
        <v>4.1326102000000003E-2</v>
      </c>
    </row>
    <row r="10" spans="1:7" ht="25.5" x14ac:dyDescent="0.2">
      <c r="A10" s="21">
        <v>4</v>
      </c>
      <c r="B10" s="22" t="s">
        <v>27</v>
      </c>
      <c r="C10" s="26" t="s">
        <v>28</v>
      </c>
      <c r="D10" s="17" t="s">
        <v>23</v>
      </c>
      <c r="E10" s="62">
        <v>108026</v>
      </c>
      <c r="F10" s="68">
        <v>153.288894</v>
      </c>
      <c r="G10" s="20">
        <v>3.8913011999999997E-2</v>
      </c>
    </row>
    <row r="11" spans="1:7" ht="25.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37858</v>
      </c>
      <c r="F11" s="68">
        <v>151.148065</v>
      </c>
      <c r="G11" s="20">
        <v>3.8369554E-2</v>
      </c>
    </row>
    <row r="12" spans="1:7" ht="25.5" x14ac:dyDescent="0.2">
      <c r="A12" s="21">
        <v>6</v>
      </c>
      <c r="B12" s="22" t="s">
        <v>110</v>
      </c>
      <c r="C12" s="26" t="s">
        <v>111</v>
      </c>
      <c r="D12" s="17" t="s">
        <v>20</v>
      </c>
      <c r="E12" s="62">
        <v>44076</v>
      </c>
      <c r="F12" s="68">
        <v>150.783996</v>
      </c>
      <c r="G12" s="20">
        <v>3.8277133999999997E-2</v>
      </c>
    </row>
    <row r="13" spans="1:7" ht="25.5" x14ac:dyDescent="0.2">
      <c r="A13" s="21">
        <v>7</v>
      </c>
      <c r="B13" s="22" t="s">
        <v>160</v>
      </c>
      <c r="C13" s="26" t="s">
        <v>161</v>
      </c>
      <c r="D13" s="17" t="s">
        <v>162</v>
      </c>
      <c r="E13" s="62">
        <v>22921</v>
      </c>
      <c r="F13" s="68">
        <v>136.28826599999999</v>
      </c>
      <c r="G13" s="20">
        <v>3.4597334E-2</v>
      </c>
    </row>
    <row r="14" spans="1:7" ht="25.5" x14ac:dyDescent="0.2">
      <c r="A14" s="21">
        <v>8</v>
      </c>
      <c r="B14" s="22" t="s">
        <v>163</v>
      </c>
      <c r="C14" s="26" t="s">
        <v>164</v>
      </c>
      <c r="D14" s="17" t="s">
        <v>165</v>
      </c>
      <c r="E14" s="62">
        <v>65000</v>
      </c>
      <c r="F14" s="68">
        <v>127.01</v>
      </c>
      <c r="G14" s="20">
        <v>3.2242008000000003E-2</v>
      </c>
    </row>
    <row r="15" spans="1:7" ht="12.75" x14ac:dyDescent="0.2">
      <c r="A15" s="21">
        <v>9</v>
      </c>
      <c r="B15" s="22" t="s">
        <v>166</v>
      </c>
      <c r="C15" s="26" t="s">
        <v>167</v>
      </c>
      <c r="D15" s="17" t="s">
        <v>14</v>
      </c>
      <c r="E15" s="62">
        <v>80314</v>
      </c>
      <c r="F15" s="68">
        <v>122.358379</v>
      </c>
      <c r="G15" s="20">
        <v>3.1061175E-2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26</v>
      </c>
      <c r="E16" s="62">
        <v>96811</v>
      </c>
      <c r="F16" s="68">
        <v>114.721035</v>
      </c>
      <c r="G16" s="20">
        <v>2.9122404000000001E-2</v>
      </c>
    </row>
    <row r="17" spans="1:7" ht="25.5" x14ac:dyDescent="0.2">
      <c r="A17" s="21">
        <v>11</v>
      </c>
      <c r="B17" s="22" t="s">
        <v>168</v>
      </c>
      <c r="C17" s="26" t="s">
        <v>169</v>
      </c>
      <c r="D17" s="17" t="s">
        <v>20</v>
      </c>
      <c r="E17" s="62">
        <v>20526</v>
      </c>
      <c r="F17" s="68">
        <v>111.66144</v>
      </c>
      <c r="G17" s="20">
        <v>2.8345713000000002E-2</v>
      </c>
    </row>
    <row r="18" spans="1:7" ht="38.25" x14ac:dyDescent="0.2">
      <c r="A18" s="21">
        <v>12</v>
      </c>
      <c r="B18" s="22" t="s">
        <v>95</v>
      </c>
      <c r="C18" s="26" t="s">
        <v>96</v>
      </c>
      <c r="D18" s="17" t="s">
        <v>97</v>
      </c>
      <c r="E18" s="62">
        <v>132299</v>
      </c>
      <c r="F18" s="68">
        <v>104.5823595</v>
      </c>
      <c r="G18" s="20">
        <v>2.6548660000000002E-2</v>
      </c>
    </row>
    <row r="19" spans="1:7" ht="25.5" x14ac:dyDescent="0.2">
      <c r="A19" s="21">
        <v>13</v>
      </c>
      <c r="B19" s="22" t="s">
        <v>170</v>
      </c>
      <c r="C19" s="26" t="s">
        <v>171</v>
      </c>
      <c r="D19" s="17" t="s">
        <v>172</v>
      </c>
      <c r="E19" s="62">
        <v>6403</v>
      </c>
      <c r="F19" s="68">
        <v>96.211478</v>
      </c>
      <c r="G19" s="20">
        <v>2.4423677000000001E-2</v>
      </c>
    </row>
    <row r="20" spans="1:7" ht="12.75" x14ac:dyDescent="0.2">
      <c r="A20" s="21">
        <v>14</v>
      </c>
      <c r="B20" s="22" t="s">
        <v>173</v>
      </c>
      <c r="C20" s="26" t="s">
        <v>174</v>
      </c>
      <c r="D20" s="17" t="s">
        <v>175</v>
      </c>
      <c r="E20" s="62">
        <v>38805</v>
      </c>
      <c r="F20" s="68">
        <v>94.975237500000006</v>
      </c>
      <c r="G20" s="20">
        <v>2.4109852000000001E-2</v>
      </c>
    </row>
    <row r="21" spans="1:7" ht="25.5" x14ac:dyDescent="0.2">
      <c r="A21" s="21">
        <v>15</v>
      </c>
      <c r="B21" s="22" t="s">
        <v>44</v>
      </c>
      <c r="C21" s="26" t="s">
        <v>45</v>
      </c>
      <c r="D21" s="17" t="s">
        <v>20</v>
      </c>
      <c r="E21" s="62">
        <v>45491</v>
      </c>
      <c r="F21" s="68">
        <v>93.574986999999993</v>
      </c>
      <c r="G21" s="20">
        <v>2.3754392999999999E-2</v>
      </c>
    </row>
    <row r="22" spans="1:7" ht="12.75" x14ac:dyDescent="0.2">
      <c r="A22" s="21">
        <v>16</v>
      </c>
      <c r="B22" s="22" t="s">
        <v>176</v>
      </c>
      <c r="C22" s="26" t="s">
        <v>177</v>
      </c>
      <c r="D22" s="17" t="s">
        <v>178</v>
      </c>
      <c r="E22" s="62">
        <v>31940</v>
      </c>
      <c r="F22" s="68">
        <v>88.585589999999996</v>
      </c>
      <c r="G22" s="20">
        <v>2.2487813999999998E-2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26</v>
      </c>
      <c r="E23" s="62">
        <v>100549</v>
      </c>
      <c r="F23" s="68">
        <v>86.069944000000007</v>
      </c>
      <c r="G23" s="20">
        <v>2.1849206999999999E-2</v>
      </c>
    </row>
    <row r="24" spans="1:7" ht="12.75" x14ac:dyDescent="0.2">
      <c r="A24" s="21">
        <v>18</v>
      </c>
      <c r="B24" s="22" t="s">
        <v>179</v>
      </c>
      <c r="C24" s="26" t="s">
        <v>180</v>
      </c>
      <c r="D24" s="17" t="s">
        <v>14</v>
      </c>
      <c r="E24" s="62">
        <v>96298</v>
      </c>
      <c r="F24" s="68">
        <v>84.405197000000001</v>
      </c>
      <c r="G24" s="20">
        <v>2.1426603999999998E-2</v>
      </c>
    </row>
    <row r="25" spans="1:7" ht="25.5" x14ac:dyDescent="0.2">
      <c r="A25" s="21">
        <v>19</v>
      </c>
      <c r="B25" s="22" t="s">
        <v>181</v>
      </c>
      <c r="C25" s="26" t="s">
        <v>182</v>
      </c>
      <c r="D25" s="17" t="s">
        <v>59</v>
      </c>
      <c r="E25" s="62">
        <v>48531</v>
      </c>
      <c r="F25" s="68">
        <v>81.216628499999999</v>
      </c>
      <c r="G25" s="20">
        <v>2.0617172999999999E-2</v>
      </c>
    </row>
    <row r="26" spans="1:7" ht="12.75" x14ac:dyDescent="0.2">
      <c r="A26" s="21">
        <v>20</v>
      </c>
      <c r="B26" s="22" t="s">
        <v>80</v>
      </c>
      <c r="C26" s="26" t="s">
        <v>81</v>
      </c>
      <c r="D26" s="17" t="s">
        <v>71</v>
      </c>
      <c r="E26" s="62">
        <v>75263</v>
      </c>
      <c r="F26" s="68">
        <v>79.628253999999998</v>
      </c>
      <c r="G26" s="20">
        <v>2.0213958000000001E-2</v>
      </c>
    </row>
    <row r="27" spans="1:7" ht="25.5" x14ac:dyDescent="0.2">
      <c r="A27" s="21">
        <v>21</v>
      </c>
      <c r="B27" s="22" t="s">
        <v>183</v>
      </c>
      <c r="C27" s="26" t="s">
        <v>184</v>
      </c>
      <c r="D27" s="17" t="s">
        <v>20</v>
      </c>
      <c r="E27" s="62">
        <v>24453</v>
      </c>
      <c r="F27" s="68">
        <v>77.980616999999995</v>
      </c>
      <c r="G27" s="20">
        <v>1.9795698E-2</v>
      </c>
    </row>
    <row r="28" spans="1:7" ht="12.75" x14ac:dyDescent="0.2">
      <c r="A28" s="21">
        <v>22</v>
      </c>
      <c r="B28" s="22" t="s">
        <v>185</v>
      </c>
      <c r="C28" s="26" t="s">
        <v>186</v>
      </c>
      <c r="D28" s="17" t="s">
        <v>178</v>
      </c>
      <c r="E28" s="62">
        <v>6500</v>
      </c>
      <c r="F28" s="68">
        <v>77.87</v>
      </c>
      <c r="G28" s="20">
        <v>1.9767618000000001E-2</v>
      </c>
    </row>
    <row r="29" spans="1:7" ht="12.75" x14ac:dyDescent="0.2">
      <c r="A29" s="21">
        <v>23</v>
      </c>
      <c r="B29" s="22" t="s">
        <v>187</v>
      </c>
      <c r="C29" s="26" t="s">
        <v>188</v>
      </c>
      <c r="D29" s="17" t="s">
        <v>17</v>
      </c>
      <c r="E29" s="62">
        <v>42180</v>
      </c>
      <c r="F29" s="68">
        <v>76.662149999999997</v>
      </c>
      <c r="G29" s="20">
        <v>1.9460999999999999E-2</v>
      </c>
    </row>
    <row r="30" spans="1:7" ht="25.5" x14ac:dyDescent="0.2">
      <c r="A30" s="21">
        <v>24</v>
      </c>
      <c r="B30" s="22" t="s">
        <v>189</v>
      </c>
      <c r="C30" s="26" t="s">
        <v>190</v>
      </c>
      <c r="D30" s="17" t="s">
        <v>23</v>
      </c>
      <c r="E30" s="62">
        <v>7352</v>
      </c>
      <c r="F30" s="68">
        <v>76.335815999999994</v>
      </c>
      <c r="G30" s="20">
        <v>1.9378158999999999E-2</v>
      </c>
    </row>
    <row r="31" spans="1:7" ht="12.75" x14ac:dyDescent="0.2">
      <c r="A31" s="21">
        <v>25</v>
      </c>
      <c r="B31" s="22" t="s">
        <v>69</v>
      </c>
      <c r="C31" s="26" t="s">
        <v>70</v>
      </c>
      <c r="D31" s="17" t="s">
        <v>71</v>
      </c>
      <c r="E31" s="62">
        <v>55831</v>
      </c>
      <c r="F31" s="68">
        <v>71.2124405</v>
      </c>
      <c r="G31" s="20">
        <v>1.8077569000000002E-2</v>
      </c>
    </row>
    <row r="32" spans="1:7" ht="25.5" x14ac:dyDescent="0.2">
      <c r="A32" s="21">
        <v>26</v>
      </c>
      <c r="B32" s="22" t="s">
        <v>191</v>
      </c>
      <c r="C32" s="26" t="s">
        <v>192</v>
      </c>
      <c r="D32" s="17" t="s">
        <v>165</v>
      </c>
      <c r="E32" s="62">
        <v>13317</v>
      </c>
      <c r="F32" s="68">
        <v>70.173931499999995</v>
      </c>
      <c r="G32" s="20">
        <v>1.7813939000000001E-2</v>
      </c>
    </row>
    <row r="33" spans="1:7" ht="12.75" x14ac:dyDescent="0.2">
      <c r="A33" s="21">
        <v>27</v>
      </c>
      <c r="B33" s="22" t="s">
        <v>193</v>
      </c>
      <c r="C33" s="26" t="s">
        <v>194</v>
      </c>
      <c r="D33" s="17" t="s">
        <v>195</v>
      </c>
      <c r="E33" s="62">
        <v>41707</v>
      </c>
      <c r="F33" s="68">
        <v>69.775811000000004</v>
      </c>
      <c r="G33" s="20">
        <v>1.7712874999999999E-2</v>
      </c>
    </row>
    <row r="34" spans="1:7" ht="25.5" x14ac:dyDescent="0.2">
      <c r="A34" s="21">
        <v>28</v>
      </c>
      <c r="B34" s="22" t="s">
        <v>196</v>
      </c>
      <c r="C34" s="26" t="s">
        <v>197</v>
      </c>
      <c r="D34" s="17" t="s">
        <v>39</v>
      </c>
      <c r="E34" s="62">
        <v>14478</v>
      </c>
      <c r="F34" s="68">
        <v>66.142742999999996</v>
      </c>
      <c r="G34" s="20">
        <v>1.6790606E-2</v>
      </c>
    </row>
    <row r="35" spans="1:7" ht="12.75" x14ac:dyDescent="0.2">
      <c r="A35" s="21">
        <v>29</v>
      </c>
      <c r="B35" s="22" t="s">
        <v>198</v>
      </c>
      <c r="C35" s="26" t="s">
        <v>199</v>
      </c>
      <c r="D35" s="17" t="s">
        <v>36</v>
      </c>
      <c r="E35" s="62">
        <v>83066</v>
      </c>
      <c r="F35" s="68">
        <v>63.628556000000003</v>
      </c>
      <c r="G35" s="20">
        <v>1.6152369E-2</v>
      </c>
    </row>
    <row r="36" spans="1:7" ht="12.75" x14ac:dyDescent="0.2">
      <c r="A36" s="21">
        <v>30</v>
      </c>
      <c r="B36" s="22" t="s">
        <v>200</v>
      </c>
      <c r="C36" s="26" t="s">
        <v>201</v>
      </c>
      <c r="D36" s="17" t="s">
        <v>178</v>
      </c>
      <c r="E36" s="62">
        <v>17940</v>
      </c>
      <c r="F36" s="68">
        <v>61.462440000000001</v>
      </c>
      <c r="G36" s="20">
        <v>1.5602492000000001E-2</v>
      </c>
    </row>
    <row r="37" spans="1:7" ht="12.75" x14ac:dyDescent="0.2">
      <c r="A37" s="21">
        <v>31</v>
      </c>
      <c r="B37" s="22" t="s">
        <v>202</v>
      </c>
      <c r="C37" s="26" t="s">
        <v>203</v>
      </c>
      <c r="D37" s="17" t="s">
        <v>204</v>
      </c>
      <c r="E37" s="62">
        <v>8891</v>
      </c>
      <c r="F37" s="68">
        <v>57.098002000000001</v>
      </c>
      <c r="G37" s="20">
        <v>1.4494561E-2</v>
      </c>
    </row>
    <row r="38" spans="1:7" ht="25.5" x14ac:dyDescent="0.2">
      <c r="A38" s="21">
        <v>32</v>
      </c>
      <c r="B38" s="22" t="s">
        <v>29</v>
      </c>
      <c r="C38" s="26" t="s">
        <v>30</v>
      </c>
      <c r="D38" s="17" t="s">
        <v>20</v>
      </c>
      <c r="E38" s="62">
        <v>9702</v>
      </c>
      <c r="F38" s="68">
        <v>55.349910000000001</v>
      </c>
      <c r="G38" s="20">
        <v>1.4050801E-2</v>
      </c>
    </row>
    <row r="39" spans="1:7" ht="25.5" x14ac:dyDescent="0.2">
      <c r="A39" s="21">
        <v>33</v>
      </c>
      <c r="B39" s="22" t="s">
        <v>205</v>
      </c>
      <c r="C39" s="26" t="s">
        <v>206</v>
      </c>
      <c r="D39" s="17" t="s">
        <v>172</v>
      </c>
      <c r="E39" s="62">
        <v>19931</v>
      </c>
      <c r="F39" s="68">
        <v>55.298559500000003</v>
      </c>
      <c r="G39" s="20">
        <v>1.4037765000000001E-2</v>
      </c>
    </row>
    <row r="40" spans="1:7" ht="25.5" x14ac:dyDescent="0.2">
      <c r="A40" s="21">
        <v>34</v>
      </c>
      <c r="B40" s="22" t="s">
        <v>207</v>
      </c>
      <c r="C40" s="26" t="s">
        <v>1182</v>
      </c>
      <c r="D40" s="17" t="s">
        <v>59</v>
      </c>
      <c r="E40" s="62">
        <v>3218</v>
      </c>
      <c r="F40" s="68">
        <v>54.715654000000001</v>
      </c>
      <c r="G40" s="20">
        <v>1.3889792E-2</v>
      </c>
    </row>
    <row r="41" spans="1:7" ht="25.5" x14ac:dyDescent="0.2">
      <c r="A41" s="21">
        <v>35</v>
      </c>
      <c r="B41" s="22" t="s">
        <v>55</v>
      </c>
      <c r="C41" s="26" t="s">
        <v>56</v>
      </c>
      <c r="D41" s="17" t="s">
        <v>20</v>
      </c>
      <c r="E41" s="62">
        <v>8088</v>
      </c>
      <c r="F41" s="68">
        <v>52.531559999999999</v>
      </c>
      <c r="G41" s="20">
        <v>1.3335351E-2</v>
      </c>
    </row>
    <row r="42" spans="1:7" ht="25.5" x14ac:dyDescent="0.2">
      <c r="A42" s="21">
        <v>36</v>
      </c>
      <c r="B42" s="22" t="s">
        <v>208</v>
      </c>
      <c r="C42" s="26" t="s">
        <v>209</v>
      </c>
      <c r="D42" s="17" t="s">
        <v>20</v>
      </c>
      <c r="E42" s="62">
        <v>6958</v>
      </c>
      <c r="F42" s="68">
        <v>51.343082000000003</v>
      </c>
      <c r="G42" s="20">
        <v>1.3033651E-2</v>
      </c>
    </row>
    <row r="43" spans="1:7" ht="25.5" x14ac:dyDescent="0.2">
      <c r="A43" s="21">
        <v>37</v>
      </c>
      <c r="B43" s="22" t="s">
        <v>210</v>
      </c>
      <c r="C43" s="26" t="s">
        <v>211</v>
      </c>
      <c r="D43" s="17" t="s">
        <v>39</v>
      </c>
      <c r="E43" s="62">
        <v>54670</v>
      </c>
      <c r="F43" s="68">
        <v>47.672240000000002</v>
      </c>
      <c r="G43" s="20">
        <v>1.2101793E-2</v>
      </c>
    </row>
    <row r="44" spans="1:7" ht="12.75" x14ac:dyDescent="0.2">
      <c r="A44" s="21">
        <v>38</v>
      </c>
      <c r="B44" s="22" t="s">
        <v>212</v>
      </c>
      <c r="C44" s="26" t="s">
        <v>213</v>
      </c>
      <c r="D44" s="17" t="s">
        <v>162</v>
      </c>
      <c r="E44" s="62">
        <v>17391</v>
      </c>
      <c r="F44" s="68">
        <v>40.781894999999999</v>
      </c>
      <c r="G44" s="20">
        <v>1.0352650999999999E-2</v>
      </c>
    </row>
    <row r="45" spans="1:7" ht="25.5" x14ac:dyDescent="0.2">
      <c r="A45" s="21">
        <v>39</v>
      </c>
      <c r="B45" s="22" t="s">
        <v>214</v>
      </c>
      <c r="C45" s="26" t="s">
        <v>215</v>
      </c>
      <c r="D45" s="17" t="s">
        <v>172</v>
      </c>
      <c r="E45" s="62">
        <v>37747</v>
      </c>
      <c r="F45" s="68">
        <v>39.388994500000003</v>
      </c>
      <c r="G45" s="20">
        <v>9.9990570000000004E-3</v>
      </c>
    </row>
    <row r="46" spans="1:7" ht="25.5" x14ac:dyDescent="0.2">
      <c r="A46" s="21">
        <v>40</v>
      </c>
      <c r="B46" s="22" t="s">
        <v>216</v>
      </c>
      <c r="C46" s="26" t="s">
        <v>217</v>
      </c>
      <c r="D46" s="17" t="s">
        <v>59</v>
      </c>
      <c r="E46" s="62">
        <v>10263</v>
      </c>
      <c r="F46" s="68">
        <v>37.223900999999998</v>
      </c>
      <c r="G46" s="20">
        <v>9.4494390000000004E-3</v>
      </c>
    </row>
    <row r="47" spans="1:7" ht="25.5" x14ac:dyDescent="0.2">
      <c r="A47" s="21">
        <v>41</v>
      </c>
      <c r="B47" s="22" t="s">
        <v>218</v>
      </c>
      <c r="C47" s="26" t="s">
        <v>219</v>
      </c>
      <c r="D47" s="17" t="s">
        <v>23</v>
      </c>
      <c r="E47" s="62">
        <v>29411</v>
      </c>
      <c r="F47" s="68">
        <v>35.278494500000001</v>
      </c>
      <c r="G47" s="20">
        <v>8.9555899999999994E-3</v>
      </c>
    </row>
    <row r="48" spans="1:7" ht="12.75" x14ac:dyDescent="0.2">
      <c r="A48" s="21">
        <v>42</v>
      </c>
      <c r="B48" s="22" t="s">
        <v>220</v>
      </c>
      <c r="C48" s="26" t="s">
        <v>221</v>
      </c>
      <c r="D48" s="17" t="s">
        <v>204</v>
      </c>
      <c r="E48" s="62">
        <v>26360</v>
      </c>
      <c r="F48" s="68">
        <v>33.753979999999999</v>
      </c>
      <c r="G48" s="20">
        <v>8.5685859999999996E-3</v>
      </c>
    </row>
    <row r="49" spans="1:7" ht="12.75" x14ac:dyDescent="0.2">
      <c r="A49" s="21">
        <v>43</v>
      </c>
      <c r="B49" s="22" t="s">
        <v>87</v>
      </c>
      <c r="C49" s="26" t="s">
        <v>1181</v>
      </c>
      <c r="D49" s="17" t="s">
        <v>71</v>
      </c>
      <c r="E49" s="62">
        <v>15807</v>
      </c>
      <c r="F49" s="68">
        <v>33.115665</v>
      </c>
      <c r="G49" s="20">
        <v>8.4065470000000003E-3</v>
      </c>
    </row>
    <row r="50" spans="1:7" ht="12.75" x14ac:dyDescent="0.2">
      <c r="A50" s="21">
        <v>44</v>
      </c>
      <c r="B50" s="22" t="s">
        <v>222</v>
      </c>
      <c r="C50" s="26" t="s">
        <v>223</v>
      </c>
      <c r="D50" s="17" t="s">
        <v>84</v>
      </c>
      <c r="E50" s="62">
        <v>37452</v>
      </c>
      <c r="F50" s="68">
        <v>31.703118</v>
      </c>
      <c r="G50" s="20">
        <v>8.0479660000000001E-3</v>
      </c>
    </row>
    <row r="51" spans="1:7" ht="12.75" x14ac:dyDescent="0.2">
      <c r="A51" s="21">
        <v>45</v>
      </c>
      <c r="B51" s="22" t="s">
        <v>224</v>
      </c>
      <c r="C51" s="26" t="s">
        <v>225</v>
      </c>
      <c r="D51" s="17" t="s">
        <v>195</v>
      </c>
      <c r="E51" s="62">
        <v>11480</v>
      </c>
      <c r="F51" s="68">
        <v>31.070620000000002</v>
      </c>
      <c r="G51" s="20">
        <v>7.8874040000000006E-3</v>
      </c>
    </row>
    <row r="52" spans="1:7" ht="25.5" x14ac:dyDescent="0.2">
      <c r="A52" s="21">
        <v>46</v>
      </c>
      <c r="B52" s="22" t="s">
        <v>92</v>
      </c>
      <c r="C52" s="26" t="s">
        <v>93</v>
      </c>
      <c r="D52" s="17" t="s">
        <v>94</v>
      </c>
      <c r="E52" s="62">
        <v>9068</v>
      </c>
      <c r="F52" s="68">
        <v>27.902235999999998</v>
      </c>
      <c r="G52" s="20">
        <v>7.083097E-3</v>
      </c>
    </row>
    <row r="53" spans="1:7" ht="12.75" x14ac:dyDescent="0.2">
      <c r="A53" s="21">
        <v>47</v>
      </c>
      <c r="B53" s="22" t="s">
        <v>226</v>
      </c>
      <c r="C53" s="26" t="s">
        <v>227</v>
      </c>
      <c r="D53" s="17" t="s">
        <v>228</v>
      </c>
      <c r="E53" s="62">
        <v>1800</v>
      </c>
      <c r="F53" s="68">
        <v>24.936299999999999</v>
      </c>
      <c r="G53" s="20">
        <v>6.3301820000000002E-3</v>
      </c>
    </row>
    <row r="54" spans="1:7" ht="25.5" x14ac:dyDescent="0.2">
      <c r="A54" s="21">
        <v>48</v>
      </c>
      <c r="B54" s="22" t="s">
        <v>229</v>
      </c>
      <c r="C54" s="26" t="s">
        <v>230</v>
      </c>
      <c r="D54" s="17" t="s">
        <v>172</v>
      </c>
      <c r="E54" s="62">
        <v>11561</v>
      </c>
      <c r="F54" s="68">
        <v>20.821361</v>
      </c>
      <c r="G54" s="20">
        <v>5.2855879999999999E-3</v>
      </c>
    </row>
    <row r="55" spans="1:7" ht="12.75" x14ac:dyDescent="0.2">
      <c r="A55" s="21">
        <v>49</v>
      </c>
      <c r="B55" s="22" t="s">
        <v>231</v>
      </c>
      <c r="C55" s="26" t="s">
        <v>232</v>
      </c>
      <c r="D55" s="17" t="s">
        <v>71</v>
      </c>
      <c r="E55" s="62">
        <v>10900</v>
      </c>
      <c r="F55" s="68">
        <v>19.118600000000001</v>
      </c>
      <c r="G55" s="20">
        <v>4.8533350000000003E-3</v>
      </c>
    </row>
    <row r="56" spans="1:7" ht="12.75" x14ac:dyDescent="0.2">
      <c r="A56" s="21">
        <v>50</v>
      </c>
      <c r="B56" s="22" t="s">
        <v>105</v>
      </c>
      <c r="C56" s="26" t="s">
        <v>106</v>
      </c>
      <c r="D56" s="17" t="s">
        <v>71</v>
      </c>
      <c r="E56" s="62">
        <v>13763</v>
      </c>
      <c r="F56" s="68">
        <v>13.941919</v>
      </c>
      <c r="G56" s="20">
        <v>3.5392129999999998E-3</v>
      </c>
    </row>
    <row r="57" spans="1:7" ht="25.5" x14ac:dyDescent="0.2">
      <c r="A57" s="21">
        <v>51</v>
      </c>
      <c r="B57" s="22" t="s">
        <v>233</v>
      </c>
      <c r="C57" s="26" t="s">
        <v>234</v>
      </c>
      <c r="D57" s="17" t="s">
        <v>20</v>
      </c>
      <c r="E57" s="62">
        <v>10958</v>
      </c>
      <c r="F57" s="68">
        <v>8.0541300000000007</v>
      </c>
      <c r="G57" s="20">
        <v>2.044574E-3</v>
      </c>
    </row>
    <row r="58" spans="1:7" ht="12.75" x14ac:dyDescent="0.2">
      <c r="A58" s="16"/>
      <c r="B58" s="17"/>
      <c r="C58" s="23" t="s">
        <v>112</v>
      </c>
      <c r="D58" s="27"/>
      <c r="E58" s="64"/>
      <c r="F58" s="70">
        <v>3870.4146319999982</v>
      </c>
      <c r="G58" s="28">
        <v>0.98252057599999998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113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114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112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119</v>
      </c>
      <c r="D75" s="40"/>
      <c r="E75" s="64"/>
      <c r="F75" s="70">
        <v>3870.4146319999982</v>
      </c>
      <c r="G75" s="28">
        <v>0.98252057599999998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124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1152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1153</v>
      </c>
      <c r="D103" s="30"/>
      <c r="E103" s="62"/>
      <c r="F103" s="68">
        <v>70.987883400000001</v>
      </c>
      <c r="G103" s="20">
        <v>1.8020563999999999E-2</v>
      </c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70.987883400000001</v>
      </c>
      <c r="G104" s="28">
        <v>1.8020563999999999E-2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129</v>
      </c>
      <c r="D106" s="40"/>
      <c r="E106" s="64"/>
      <c r="F106" s="70">
        <v>70.987883400000001</v>
      </c>
      <c r="G106" s="28">
        <v>1.8020563999999999E-2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130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131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132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134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135</v>
      </c>
      <c r="D119" s="22"/>
      <c r="E119" s="62"/>
      <c r="F119" s="152">
        <v>-2.1317091600000002</v>
      </c>
      <c r="G119" s="153">
        <v>-5.4114300000000001E-4</v>
      </c>
    </row>
    <row r="120" spans="1:7" ht="12.75" x14ac:dyDescent="0.2">
      <c r="A120" s="21"/>
      <c r="B120" s="22"/>
      <c r="C120" s="46" t="s">
        <v>136</v>
      </c>
      <c r="D120" s="27"/>
      <c r="E120" s="64"/>
      <c r="F120" s="70">
        <v>3939.2708062399984</v>
      </c>
      <c r="G120" s="28">
        <v>0.99999999699999997</v>
      </c>
    </row>
    <row r="122" spans="1:7" ht="12.75" x14ac:dyDescent="0.2">
      <c r="B122" s="392"/>
      <c r="C122" s="392"/>
      <c r="D122" s="392"/>
      <c r="E122" s="392"/>
      <c r="F122" s="392"/>
    </row>
    <row r="123" spans="1:7" ht="12.75" x14ac:dyDescent="0.2">
      <c r="B123" s="392"/>
      <c r="C123" s="392"/>
      <c r="D123" s="392"/>
      <c r="E123" s="392"/>
      <c r="F123" s="392"/>
    </row>
    <row r="125" spans="1:7" ht="12.75" x14ac:dyDescent="0.2">
      <c r="B125" s="52" t="s">
        <v>138</v>
      </c>
      <c r="C125" s="53"/>
      <c r="D125" s="54"/>
    </row>
    <row r="126" spans="1:7" ht="12.75" x14ac:dyDescent="0.2">
      <c r="B126" s="55" t="s">
        <v>139</v>
      </c>
      <c r="C126" s="56"/>
      <c r="D126" s="81" t="s">
        <v>140</v>
      </c>
    </row>
    <row r="127" spans="1:7" ht="12.75" x14ac:dyDescent="0.2">
      <c r="B127" s="55" t="s">
        <v>141</v>
      </c>
      <c r="C127" s="56"/>
      <c r="D127" s="81" t="s">
        <v>140</v>
      </c>
    </row>
    <row r="128" spans="1:7" ht="12.75" x14ac:dyDescent="0.2">
      <c r="B128" s="57" t="s">
        <v>142</v>
      </c>
      <c r="C128" s="56"/>
      <c r="D128" s="58"/>
    </row>
    <row r="129" spans="2:4" ht="25.5" customHeight="1" x14ac:dyDescent="0.2">
      <c r="B129" s="58"/>
      <c r="C129" s="48" t="s">
        <v>143</v>
      </c>
      <c r="D129" s="49" t="s">
        <v>144</v>
      </c>
    </row>
    <row r="130" spans="2:4" ht="12.75" customHeight="1" x14ac:dyDescent="0.2">
      <c r="B130" s="75" t="s">
        <v>145</v>
      </c>
      <c r="C130" s="76" t="s">
        <v>146</v>
      </c>
      <c r="D130" s="76" t="s">
        <v>147</v>
      </c>
    </row>
    <row r="131" spans="2:4" ht="12.75" x14ac:dyDescent="0.2">
      <c r="B131" s="58" t="s">
        <v>148</v>
      </c>
      <c r="C131" s="59">
        <v>12.8393</v>
      </c>
      <c r="D131" s="59">
        <v>12.799799999999999</v>
      </c>
    </row>
    <row r="132" spans="2:4" ht="12.75" x14ac:dyDescent="0.2">
      <c r="B132" s="58" t="s">
        <v>149</v>
      </c>
      <c r="C132" s="59">
        <v>10.181100000000001</v>
      </c>
      <c r="D132" s="59">
        <v>10.149800000000001</v>
      </c>
    </row>
    <row r="133" spans="2:4" ht="12.75" x14ac:dyDescent="0.2">
      <c r="B133" s="58" t="s">
        <v>150</v>
      </c>
      <c r="C133" s="59">
        <v>12.5022</v>
      </c>
      <c r="D133" s="59">
        <v>12.451499999999999</v>
      </c>
    </row>
    <row r="134" spans="2:4" ht="12.75" x14ac:dyDescent="0.2">
      <c r="B134" s="58" t="s">
        <v>151</v>
      </c>
      <c r="C134" s="59">
        <v>9.8892000000000007</v>
      </c>
      <c r="D134" s="59">
        <v>9.8490000000000002</v>
      </c>
    </row>
    <row r="136" spans="2:4" ht="12.75" x14ac:dyDescent="0.2">
      <c r="B136" s="77" t="s">
        <v>152</v>
      </c>
      <c r="C136" s="60"/>
      <c r="D136" s="78" t="s">
        <v>140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153</v>
      </c>
      <c r="C140" s="56"/>
      <c r="D140" s="83" t="s">
        <v>140</v>
      </c>
    </row>
    <row r="141" spans="2:4" ht="12.75" x14ac:dyDescent="0.2">
      <c r="B141" s="57" t="s">
        <v>154</v>
      </c>
      <c r="C141" s="56"/>
      <c r="D141" s="83" t="s">
        <v>140</v>
      </c>
    </row>
    <row r="142" spans="2:4" ht="12.75" x14ac:dyDescent="0.2">
      <c r="B142" s="57" t="s">
        <v>155</v>
      </c>
      <c r="C142" s="56"/>
      <c r="D142" s="61">
        <v>0.11396197598385663</v>
      </c>
    </row>
    <row r="143" spans="2:4" ht="12.75" x14ac:dyDescent="0.2">
      <c r="B143" s="57" t="s">
        <v>156</v>
      </c>
      <c r="C143" s="56"/>
      <c r="D143" s="61" t="s">
        <v>140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480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16956</v>
      </c>
      <c r="F7" s="68">
        <v>143.21885399999999</v>
      </c>
      <c r="G7" s="20">
        <v>3.7589980000000002E-2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23072</v>
      </c>
      <c r="F8" s="68">
        <v>125.488608</v>
      </c>
      <c r="G8" s="20">
        <v>3.2936405000000002E-2</v>
      </c>
    </row>
    <row r="9" spans="1:7" ht="12.75" x14ac:dyDescent="0.2">
      <c r="A9" s="21">
        <v>3</v>
      </c>
      <c r="B9" s="22" t="s">
        <v>468</v>
      </c>
      <c r="C9" s="26" t="s">
        <v>469</v>
      </c>
      <c r="D9" s="17" t="s">
        <v>178</v>
      </c>
      <c r="E9" s="62">
        <v>11952</v>
      </c>
      <c r="F9" s="68">
        <v>120.016008</v>
      </c>
      <c r="G9" s="20">
        <v>3.1500038000000001E-2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20</v>
      </c>
      <c r="E10" s="62">
        <v>21271</v>
      </c>
      <c r="F10" s="68">
        <v>115.71424</v>
      </c>
      <c r="G10" s="20">
        <v>3.0370972999999999E-2</v>
      </c>
    </row>
    <row r="11" spans="1:7" ht="25.5" x14ac:dyDescent="0.2">
      <c r="A11" s="21">
        <v>5</v>
      </c>
      <c r="B11" s="22" t="s">
        <v>44</v>
      </c>
      <c r="C11" s="26" t="s">
        <v>45</v>
      </c>
      <c r="D11" s="17" t="s">
        <v>20</v>
      </c>
      <c r="E11" s="62">
        <v>56106</v>
      </c>
      <c r="F11" s="68">
        <v>115.410042</v>
      </c>
      <c r="G11" s="20">
        <v>3.0291131999999998E-2</v>
      </c>
    </row>
    <row r="12" spans="1:7" ht="25.5" x14ac:dyDescent="0.2">
      <c r="A12" s="21">
        <v>6</v>
      </c>
      <c r="B12" s="22" t="s">
        <v>191</v>
      </c>
      <c r="C12" s="26" t="s">
        <v>192</v>
      </c>
      <c r="D12" s="17" t="s">
        <v>165</v>
      </c>
      <c r="E12" s="62">
        <v>20735</v>
      </c>
      <c r="F12" s="68">
        <v>109.2630825</v>
      </c>
      <c r="G12" s="20">
        <v>2.8677767999999999E-2</v>
      </c>
    </row>
    <row r="13" spans="1:7" ht="25.5" x14ac:dyDescent="0.2">
      <c r="A13" s="21">
        <v>7</v>
      </c>
      <c r="B13" s="22" t="s">
        <v>183</v>
      </c>
      <c r="C13" s="26" t="s">
        <v>184</v>
      </c>
      <c r="D13" s="17" t="s">
        <v>20</v>
      </c>
      <c r="E13" s="62">
        <v>31674</v>
      </c>
      <c r="F13" s="68">
        <v>101.008386</v>
      </c>
      <c r="G13" s="20">
        <v>2.6511197E-2</v>
      </c>
    </row>
    <row r="14" spans="1:7" ht="25.5" x14ac:dyDescent="0.2">
      <c r="A14" s="21">
        <v>8</v>
      </c>
      <c r="B14" s="22" t="s">
        <v>160</v>
      </c>
      <c r="C14" s="26" t="s">
        <v>161</v>
      </c>
      <c r="D14" s="17" t="s">
        <v>162</v>
      </c>
      <c r="E14" s="62">
        <v>15016</v>
      </c>
      <c r="F14" s="68">
        <v>89.285135999999994</v>
      </c>
      <c r="G14" s="20">
        <v>2.343425E-2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26</v>
      </c>
      <c r="E15" s="62">
        <v>75207</v>
      </c>
      <c r="F15" s="68">
        <v>89.120294999999999</v>
      </c>
      <c r="G15" s="20">
        <v>2.3390985E-2</v>
      </c>
    </row>
    <row r="16" spans="1:7" ht="12.75" x14ac:dyDescent="0.2">
      <c r="A16" s="21">
        <v>10</v>
      </c>
      <c r="B16" s="22" t="s">
        <v>400</v>
      </c>
      <c r="C16" s="26" t="s">
        <v>401</v>
      </c>
      <c r="D16" s="17" t="s">
        <v>204</v>
      </c>
      <c r="E16" s="62">
        <v>13457</v>
      </c>
      <c r="F16" s="68">
        <v>88.170264000000003</v>
      </c>
      <c r="G16" s="20">
        <v>2.3141635000000001E-2</v>
      </c>
    </row>
    <row r="17" spans="1:7" ht="12.75" x14ac:dyDescent="0.2">
      <c r="A17" s="21">
        <v>11</v>
      </c>
      <c r="B17" s="22" t="s">
        <v>185</v>
      </c>
      <c r="C17" s="26" t="s">
        <v>186</v>
      </c>
      <c r="D17" s="17" t="s">
        <v>178</v>
      </c>
      <c r="E17" s="62">
        <v>7336</v>
      </c>
      <c r="F17" s="68">
        <v>87.885279999999995</v>
      </c>
      <c r="G17" s="20">
        <v>2.3066837E-2</v>
      </c>
    </row>
    <row r="18" spans="1:7" ht="12.75" x14ac:dyDescent="0.2">
      <c r="A18" s="21">
        <v>12</v>
      </c>
      <c r="B18" s="22" t="s">
        <v>449</v>
      </c>
      <c r="C18" s="26" t="s">
        <v>450</v>
      </c>
      <c r="D18" s="17" t="s">
        <v>178</v>
      </c>
      <c r="E18" s="62">
        <v>21064</v>
      </c>
      <c r="F18" s="68">
        <v>87.742092</v>
      </c>
      <c r="G18" s="20">
        <v>2.3029254999999998E-2</v>
      </c>
    </row>
    <row r="19" spans="1:7" ht="12.75" x14ac:dyDescent="0.2">
      <c r="A19" s="21">
        <v>13</v>
      </c>
      <c r="B19" s="22" t="s">
        <v>76</v>
      </c>
      <c r="C19" s="26" t="s">
        <v>77</v>
      </c>
      <c r="D19" s="17" t="s">
        <v>14</v>
      </c>
      <c r="E19" s="62">
        <v>11874</v>
      </c>
      <c r="F19" s="68">
        <v>86.133995999999996</v>
      </c>
      <c r="G19" s="20">
        <v>2.2607184999999998E-2</v>
      </c>
    </row>
    <row r="20" spans="1:7" ht="12.75" x14ac:dyDescent="0.2">
      <c r="A20" s="21">
        <v>14</v>
      </c>
      <c r="B20" s="22" t="s">
        <v>457</v>
      </c>
      <c r="C20" s="26" t="s">
        <v>458</v>
      </c>
      <c r="D20" s="17" t="s">
        <v>204</v>
      </c>
      <c r="E20" s="62">
        <v>16733</v>
      </c>
      <c r="F20" s="68">
        <v>83.388905500000007</v>
      </c>
      <c r="G20" s="20">
        <v>2.1886694000000002E-2</v>
      </c>
    </row>
    <row r="21" spans="1:7" ht="12.75" x14ac:dyDescent="0.2">
      <c r="A21" s="21">
        <v>15</v>
      </c>
      <c r="B21" s="22" t="s">
        <v>451</v>
      </c>
      <c r="C21" s="26" t="s">
        <v>452</v>
      </c>
      <c r="D21" s="17" t="s">
        <v>178</v>
      </c>
      <c r="E21" s="62">
        <v>72439</v>
      </c>
      <c r="F21" s="68">
        <v>82.435581999999997</v>
      </c>
      <c r="G21" s="20">
        <v>2.163648E-2</v>
      </c>
    </row>
    <row r="22" spans="1:7" ht="12.75" x14ac:dyDescent="0.2">
      <c r="A22" s="21">
        <v>16</v>
      </c>
      <c r="B22" s="22" t="s">
        <v>446</v>
      </c>
      <c r="C22" s="26" t="s">
        <v>447</v>
      </c>
      <c r="D22" s="17" t="s">
        <v>448</v>
      </c>
      <c r="E22" s="62">
        <v>37244</v>
      </c>
      <c r="F22" s="68">
        <v>78.826926</v>
      </c>
      <c r="G22" s="20">
        <v>2.0689333000000001E-2</v>
      </c>
    </row>
    <row r="23" spans="1:7" ht="25.5" x14ac:dyDescent="0.2">
      <c r="A23" s="21">
        <v>17</v>
      </c>
      <c r="B23" s="22" t="s">
        <v>55</v>
      </c>
      <c r="C23" s="26" t="s">
        <v>56</v>
      </c>
      <c r="D23" s="17" t="s">
        <v>20</v>
      </c>
      <c r="E23" s="62">
        <v>12093</v>
      </c>
      <c r="F23" s="68">
        <v>78.544034999999994</v>
      </c>
      <c r="G23" s="20">
        <v>2.0615083999999999E-2</v>
      </c>
    </row>
    <row r="24" spans="1:7" ht="25.5" x14ac:dyDescent="0.2">
      <c r="A24" s="21">
        <v>18</v>
      </c>
      <c r="B24" s="22" t="s">
        <v>90</v>
      </c>
      <c r="C24" s="26" t="s">
        <v>91</v>
      </c>
      <c r="D24" s="17" t="s">
        <v>20</v>
      </c>
      <c r="E24" s="62">
        <v>6698</v>
      </c>
      <c r="F24" s="68">
        <v>77.947975</v>
      </c>
      <c r="G24" s="20">
        <v>2.0458639000000001E-2</v>
      </c>
    </row>
    <row r="25" spans="1:7" ht="12.75" x14ac:dyDescent="0.2">
      <c r="A25" s="21">
        <v>19</v>
      </c>
      <c r="B25" s="22" t="s">
        <v>40</v>
      </c>
      <c r="C25" s="26" t="s">
        <v>41</v>
      </c>
      <c r="D25" s="17" t="s">
        <v>17</v>
      </c>
      <c r="E25" s="62">
        <v>3695</v>
      </c>
      <c r="F25" s="68">
        <v>76.765472500000001</v>
      </c>
      <c r="G25" s="20">
        <v>2.0148273000000001E-2</v>
      </c>
    </row>
    <row r="26" spans="1:7" ht="12.75" x14ac:dyDescent="0.2">
      <c r="A26" s="21">
        <v>20</v>
      </c>
      <c r="B26" s="22" t="s">
        <v>463</v>
      </c>
      <c r="C26" s="26" t="s">
        <v>464</v>
      </c>
      <c r="D26" s="17" t="s">
        <v>175</v>
      </c>
      <c r="E26" s="62">
        <v>60913</v>
      </c>
      <c r="F26" s="68">
        <v>70.841819000000001</v>
      </c>
      <c r="G26" s="20">
        <v>1.8593518999999999E-2</v>
      </c>
    </row>
    <row r="27" spans="1:7" ht="25.5" x14ac:dyDescent="0.2">
      <c r="A27" s="21">
        <v>21</v>
      </c>
      <c r="B27" s="22" t="s">
        <v>110</v>
      </c>
      <c r="C27" s="26" t="s">
        <v>111</v>
      </c>
      <c r="D27" s="17" t="s">
        <v>20</v>
      </c>
      <c r="E27" s="62">
        <v>20167</v>
      </c>
      <c r="F27" s="68">
        <v>68.991307000000006</v>
      </c>
      <c r="G27" s="20">
        <v>1.8107824000000002E-2</v>
      </c>
    </row>
    <row r="28" spans="1:7" ht="25.5" x14ac:dyDescent="0.2">
      <c r="A28" s="21">
        <v>22</v>
      </c>
      <c r="B28" s="22" t="s">
        <v>189</v>
      </c>
      <c r="C28" s="26" t="s">
        <v>190</v>
      </c>
      <c r="D28" s="17" t="s">
        <v>23</v>
      </c>
      <c r="E28" s="62">
        <v>6562</v>
      </c>
      <c r="F28" s="68">
        <v>68.133246</v>
      </c>
      <c r="G28" s="20">
        <v>1.7882612999999999E-2</v>
      </c>
    </row>
    <row r="29" spans="1:7" ht="12.75" x14ac:dyDescent="0.2">
      <c r="A29" s="21">
        <v>23</v>
      </c>
      <c r="B29" s="22" t="s">
        <v>248</v>
      </c>
      <c r="C29" s="26" t="s">
        <v>249</v>
      </c>
      <c r="D29" s="17" t="s">
        <v>204</v>
      </c>
      <c r="E29" s="62">
        <v>7100</v>
      </c>
      <c r="F29" s="68">
        <v>65.738900000000001</v>
      </c>
      <c r="G29" s="20">
        <v>1.7254180000000001E-2</v>
      </c>
    </row>
    <row r="30" spans="1:7" ht="12.75" x14ac:dyDescent="0.2">
      <c r="A30" s="21">
        <v>24</v>
      </c>
      <c r="B30" s="22" t="s">
        <v>373</v>
      </c>
      <c r="C30" s="26" t="s">
        <v>374</v>
      </c>
      <c r="D30" s="17" t="s">
        <v>17</v>
      </c>
      <c r="E30" s="62">
        <v>93888</v>
      </c>
      <c r="F30" s="68">
        <v>64.923552000000001</v>
      </c>
      <c r="G30" s="20">
        <v>1.7040179999999999E-2</v>
      </c>
    </row>
    <row r="31" spans="1:7" ht="12.75" x14ac:dyDescent="0.2">
      <c r="A31" s="21">
        <v>25</v>
      </c>
      <c r="B31" s="22" t="s">
        <v>166</v>
      </c>
      <c r="C31" s="26" t="s">
        <v>167</v>
      </c>
      <c r="D31" s="17" t="s">
        <v>14</v>
      </c>
      <c r="E31" s="62">
        <v>41247</v>
      </c>
      <c r="F31" s="68">
        <v>62.8398045</v>
      </c>
      <c r="G31" s="20">
        <v>1.6493267999999998E-2</v>
      </c>
    </row>
    <row r="32" spans="1:7" ht="25.5" x14ac:dyDescent="0.2">
      <c r="A32" s="21">
        <v>26</v>
      </c>
      <c r="B32" s="22" t="s">
        <v>51</v>
      </c>
      <c r="C32" s="26" t="s">
        <v>52</v>
      </c>
      <c r="D32" s="17" t="s">
        <v>26</v>
      </c>
      <c r="E32" s="62">
        <v>73027</v>
      </c>
      <c r="F32" s="68">
        <v>62.511111999999997</v>
      </c>
      <c r="G32" s="20">
        <v>1.6406997999999999E-2</v>
      </c>
    </row>
    <row r="33" spans="1:7" ht="25.5" x14ac:dyDescent="0.2">
      <c r="A33" s="21">
        <v>27</v>
      </c>
      <c r="B33" s="22" t="s">
        <v>455</v>
      </c>
      <c r="C33" s="26" t="s">
        <v>456</v>
      </c>
      <c r="D33" s="17" t="s">
        <v>20</v>
      </c>
      <c r="E33" s="62">
        <v>16706</v>
      </c>
      <c r="F33" s="68">
        <v>62.137967000000003</v>
      </c>
      <c r="G33" s="20">
        <v>1.630906E-2</v>
      </c>
    </row>
    <row r="34" spans="1:7" ht="12.75" x14ac:dyDescent="0.2">
      <c r="A34" s="21">
        <v>28</v>
      </c>
      <c r="B34" s="22" t="s">
        <v>200</v>
      </c>
      <c r="C34" s="26" t="s">
        <v>201</v>
      </c>
      <c r="D34" s="17" t="s">
        <v>178</v>
      </c>
      <c r="E34" s="62">
        <v>17500</v>
      </c>
      <c r="F34" s="68">
        <v>59.954999999999998</v>
      </c>
      <c r="G34" s="20">
        <v>1.5736106999999999E-2</v>
      </c>
    </row>
    <row r="35" spans="1:7" ht="25.5" x14ac:dyDescent="0.2">
      <c r="A35" s="21">
        <v>29</v>
      </c>
      <c r="B35" s="22" t="s">
        <v>205</v>
      </c>
      <c r="C35" s="26" t="s">
        <v>206</v>
      </c>
      <c r="D35" s="17" t="s">
        <v>172</v>
      </c>
      <c r="E35" s="62">
        <v>21125</v>
      </c>
      <c r="F35" s="68">
        <v>58.611312499999997</v>
      </c>
      <c r="G35" s="20">
        <v>1.5383436E-2</v>
      </c>
    </row>
    <row r="36" spans="1:7" ht="25.5" x14ac:dyDescent="0.2">
      <c r="A36" s="21">
        <v>30</v>
      </c>
      <c r="B36" s="22" t="s">
        <v>34</v>
      </c>
      <c r="C36" s="26" t="s">
        <v>35</v>
      </c>
      <c r="D36" s="17" t="s">
        <v>36</v>
      </c>
      <c r="E36" s="62">
        <v>14500</v>
      </c>
      <c r="F36" s="68">
        <v>57.891249999999999</v>
      </c>
      <c r="G36" s="20">
        <v>1.5194444E-2</v>
      </c>
    </row>
    <row r="37" spans="1:7" ht="25.5" x14ac:dyDescent="0.2">
      <c r="A37" s="21">
        <v>31</v>
      </c>
      <c r="B37" s="22" t="s">
        <v>57</v>
      </c>
      <c r="C37" s="26" t="s">
        <v>58</v>
      </c>
      <c r="D37" s="17" t="s">
        <v>59</v>
      </c>
      <c r="E37" s="62">
        <v>8981</v>
      </c>
      <c r="F37" s="68">
        <v>55.754047999999997</v>
      </c>
      <c r="G37" s="20">
        <v>1.4633503000000001E-2</v>
      </c>
    </row>
    <row r="38" spans="1:7" ht="25.5" x14ac:dyDescent="0.2">
      <c r="A38" s="21">
        <v>32</v>
      </c>
      <c r="B38" s="22" t="s">
        <v>465</v>
      </c>
      <c r="C38" s="26" t="s">
        <v>466</v>
      </c>
      <c r="D38" s="17" t="s">
        <v>84</v>
      </c>
      <c r="E38" s="62">
        <v>17113</v>
      </c>
      <c r="F38" s="68">
        <v>48.087530000000001</v>
      </c>
      <c r="G38" s="20">
        <v>1.2621307999999999E-2</v>
      </c>
    </row>
    <row r="39" spans="1:7" ht="25.5" x14ac:dyDescent="0.2">
      <c r="A39" s="21">
        <v>33</v>
      </c>
      <c r="B39" s="22" t="s">
        <v>207</v>
      </c>
      <c r="C39" s="26" t="s">
        <v>1182</v>
      </c>
      <c r="D39" s="17" t="s">
        <v>59</v>
      </c>
      <c r="E39" s="62">
        <v>2733</v>
      </c>
      <c r="F39" s="68">
        <v>46.469199000000003</v>
      </c>
      <c r="G39" s="20">
        <v>1.2196551999999999E-2</v>
      </c>
    </row>
    <row r="40" spans="1:7" ht="12.75" x14ac:dyDescent="0.2">
      <c r="A40" s="21">
        <v>34</v>
      </c>
      <c r="B40" s="22" t="s">
        <v>470</v>
      </c>
      <c r="C40" s="26" t="s">
        <v>471</v>
      </c>
      <c r="D40" s="17" t="s">
        <v>175</v>
      </c>
      <c r="E40" s="62">
        <v>12045</v>
      </c>
      <c r="F40" s="68">
        <v>45.837247499999997</v>
      </c>
      <c r="G40" s="20">
        <v>1.2030687E-2</v>
      </c>
    </row>
    <row r="41" spans="1:7" ht="25.5" x14ac:dyDescent="0.2">
      <c r="A41" s="21">
        <v>35</v>
      </c>
      <c r="B41" s="22" t="s">
        <v>218</v>
      </c>
      <c r="C41" s="26" t="s">
        <v>219</v>
      </c>
      <c r="D41" s="17" t="s">
        <v>23</v>
      </c>
      <c r="E41" s="62">
        <v>38056</v>
      </c>
      <c r="F41" s="68">
        <v>45.648172000000002</v>
      </c>
      <c r="G41" s="20">
        <v>1.1981060999999999E-2</v>
      </c>
    </row>
    <row r="42" spans="1:7" ht="12.75" x14ac:dyDescent="0.2">
      <c r="A42" s="21">
        <v>36</v>
      </c>
      <c r="B42" s="22" t="s">
        <v>187</v>
      </c>
      <c r="C42" s="26" t="s">
        <v>188</v>
      </c>
      <c r="D42" s="17" t="s">
        <v>17</v>
      </c>
      <c r="E42" s="62">
        <v>24419</v>
      </c>
      <c r="F42" s="68">
        <v>44.381532499999999</v>
      </c>
      <c r="G42" s="20">
        <v>1.1648611999999999E-2</v>
      </c>
    </row>
    <row r="43" spans="1:7" ht="12.75" x14ac:dyDescent="0.2">
      <c r="A43" s="21">
        <v>37</v>
      </c>
      <c r="B43" s="22" t="s">
        <v>176</v>
      </c>
      <c r="C43" s="26" t="s">
        <v>177</v>
      </c>
      <c r="D43" s="17" t="s">
        <v>178</v>
      </c>
      <c r="E43" s="62">
        <v>15909</v>
      </c>
      <c r="F43" s="68">
        <v>44.123611500000003</v>
      </c>
      <c r="G43" s="20">
        <v>1.1580917E-2</v>
      </c>
    </row>
    <row r="44" spans="1:7" ht="25.5" x14ac:dyDescent="0.2">
      <c r="A44" s="21">
        <v>38</v>
      </c>
      <c r="B44" s="22" t="s">
        <v>216</v>
      </c>
      <c r="C44" s="26" t="s">
        <v>217</v>
      </c>
      <c r="D44" s="17" t="s">
        <v>59</v>
      </c>
      <c r="E44" s="62">
        <v>12026</v>
      </c>
      <c r="F44" s="68">
        <v>43.618302</v>
      </c>
      <c r="G44" s="20">
        <v>1.1448290999999999E-2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39</v>
      </c>
      <c r="E45" s="62">
        <v>9000</v>
      </c>
      <c r="F45" s="68">
        <v>41.116500000000002</v>
      </c>
      <c r="G45" s="20">
        <v>1.0791655000000001E-2</v>
      </c>
    </row>
    <row r="46" spans="1:7" ht="25.5" x14ac:dyDescent="0.2">
      <c r="A46" s="21">
        <v>40</v>
      </c>
      <c r="B46" s="22" t="s">
        <v>475</v>
      </c>
      <c r="C46" s="26" t="s">
        <v>476</v>
      </c>
      <c r="D46" s="17" t="s">
        <v>39</v>
      </c>
      <c r="E46" s="62">
        <v>7328</v>
      </c>
      <c r="F46" s="68">
        <v>40.696047999999998</v>
      </c>
      <c r="G46" s="20">
        <v>1.0681301000000001E-2</v>
      </c>
    </row>
    <row r="47" spans="1:7" ht="12.75" x14ac:dyDescent="0.2">
      <c r="A47" s="21">
        <v>41</v>
      </c>
      <c r="B47" s="22" t="s">
        <v>473</v>
      </c>
      <c r="C47" s="26" t="s">
        <v>474</v>
      </c>
      <c r="D47" s="17" t="s">
        <v>175</v>
      </c>
      <c r="E47" s="62">
        <v>10909</v>
      </c>
      <c r="F47" s="68">
        <v>39.054220000000001</v>
      </c>
      <c r="G47" s="20">
        <v>1.0250377999999999E-2</v>
      </c>
    </row>
    <row r="48" spans="1:7" ht="25.5" x14ac:dyDescent="0.2">
      <c r="A48" s="21">
        <v>42</v>
      </c>
      <c r="B48" s="22" t="s">
        <v>276</v>
      </c>
      <c r="C48" s="26" t="s">
        <v>277</v>
      </c>
      <c r="D48" s="17" t="s">
        <v>20</v>
      </c>
      <c r="E48" s="62">
        <v>7267</v>
      </c>
      <c r="F48" s="68">
        <v>37.886504500000001</v>
      </c>
      <c r="G48" s="20">
        <v>9.9438930000000005E-3</v>
      </c>
    </row>
    <row r="49" spans="1:7" ht="25.5" x14ac:dyDescent="0.2">
      <c r="A49" s="21">
        <v>43</v>
      </c>
      <c r="B49" s="22" t="s">
        <v>29</v>
      </c>
      <c r="C49" s="26" t="s">
        <v>30</v>
      </c>
      <c r="D49" s="17" t="s">
        <v>20</v>
      </c>
      <c r="E49" s="62">
        <v>6631</v>
      </c>
      <c r="F49" s="68">
        <v>37.829855000000002</v>
      </c>
      <c r="G49" s="20">
        <v>9.9290239999999998E-3</v>
      </c>
    </row>
    <row r="50" spans="1:7" ht="12.75" x14ac:dyDescent="0.2">
      <c r="A50" s="21">
        <v>44</v>
      </c>
      <c r="B50" s="22" t="s">
        <v>246</v>
      </c>
      <c r="C50" s="26" t="s">
        <v>247</v>
      </c>
      <c r="D50" s="17" t="s">
        <v>175</v>
      </c>
      <c r="E50" s="62">
        <v>12334</v>
      </c>
      <c r="F50" s="68">
        <v>37.217844999999997</v>
      </c>
      <c r="G50" s="20">
        <v>9.7683930000000002E-3</v>
      </c>
    </row>
    <row r="51" spans="1:7" ht="12.75" x14ac:dyDescent="0.2">
      <c r="A51" s="21">
        <v>45</v>
      </c>
      <c r="B51" s="22" t="s">
        <v>193</v>
      </c>
      <c r="C51" s="26" t="s">
        <v>194</v>
      </c>
      <c r="D51" s="17" t="s">
        <v>195</v>
      </c>
      <c r="E51" s="62">
        <v>21571</v>
      </c>
      <c r="F51" s="68">
        <v>36.088282999999997</v>
      </c>
      <c r="G51" s="20">
        <v>9.4719220000000007E-3</v>
      </c>
    </row>
    <row r="52" spans="1:7" ht="12.75" x14ac:dyDescent="0.2">
      <c r="A52" s="21">
        <v>46</v>
      </c>
      <c r="B52" s="22" t="s">
        <v>173</v>
      </c>
      <c r="C52" s="26" t="s">
        <v>174</v>
      </c>
      <c r="D52" s="17" t="s">
        <v>175</v>
      </c>
      <c r="E52" s="62">
        <v>14339</v>
      </c>
      <c r="F52" s="68">
        <v>35.094702499999997</v>
      </c>
      <c r="G52" s="20">
        <v>9.2111420000000003E-3</v>
      </c>
    </row>
    <row r="53" spans="1:7" ht="25.5" x14ac:dyDescent="0.2">
      <c r="A53" s="21">
        <v>47</v>
      </c>
      <c r="B53" s="22" t="s">
        <v>88</v>
      </c>
      <c r="C53" s="26" t="s">
        <v>89</v>
      </c>
      <c r="D53" s="17" t="s">
        <v>20</v>
      </c>
      <c r="E53" s="62">
        <v>3966</v>
      </c>
      <c r="F53" s="68">
        <v>34.635078</v>
      </c>
      <c r="G53" s="20">
        <v>9.0905059999999999E-3</v>
      </c>
    </row>
    <row r="54" spans="1:7" ht="12.75" x14ac:dyDescent="0.2">
      <c r="A54" s="21">
        <v>48</v>
      </c>
      <c r="B54" s="22" t="s">
        <v>222</v>
      </c>
      <c r="C54" s="26" t="s">
        <v>223</v>
      </c>
      <c r="D54" s="17" t="s">
        <v>84</v>
      </c>
      <c r="E54" s="62">
        <v>36604</v>
      </c>
      <c r="F54" s="68">
        <v>30.985285999999999</v>
      </c>
      <c r="G54" s="20">
        <v>8.1325619999999994E-3</v>
      </c>
    </row>
    <row r="55" spans="1:7" ht="25.5" x14ac:dyDescent="0.2">
      <c r="A55" s="21">
        <v>49</v>
      </c>
      <c r="B55" s="22" t="s">
        <v>181</v>
      </c>
      <c r="C55" s="26" t="s">
        <v>182</v>
      </c>
      <c r="D55" s="17" t="s">
        <v>59</v>
      </c>
      <c r="E55" s="62">
        <v>17930</v>
      </c>
      <c r="F55" s="68">
        <v>30.005855</v>
      </c>
      <c r="G55" s="20">
        <v>7.8754959999999992E-3</v>
      </c>
    </row>
    <row r="56" spans="1:7" ht="12.75" x14ac:dyDescent="0.2">
      <c r="A56" s="21">
        <v>50</v>
      </c>
      <c r="B56" s="22" t="s">
        <v>453</v>
      </c>
      <c r="C56" s="26" t="s">
        <v>454</v>
      </c>
      <c r="D56" s="17" t="s">
        <v>178</v>
      </c>
      <c r="E56" s="62">
        <v>25036</v>
      </c>
      <c r="F56" s="68">
        <v>25.636863999999999</v>
      </c>
      <c r="G56" s="20">
        <v>6.728787E-3</v>
      </c>
    </row>
    <row r="57" spans="1:7" ht="25.5" x14ac:dyDescent="0.2">
      <c r="A57" s="21">
        <v>51</v>
      </c>
      <c r="B57" s="22" t="s">
        <v>229</v>
      </c>
      <c r="C57" s="26" t="s">
        <v>230</v>
      </c>
      <c r="D57" s="17" t="s">
        <v>172</v>
      </c>
      <c r="E57" s="62">
        <v>12612</v>
      </c>
      <c r="F57" s="68">
        <v>22.714212</v>
      </c>
      <c r="G57" s="20">
        <v>5.9616929999999997E-3</v>
      </c>
    </row>
    <row r="58" spans="1:7" ht="12.75" x14ac:dyDescent="0.2">
      <c r="A58" s="21">
        <v>52</v>
      </c>
      <c r="B58" s="22" t="s">
        <v>271</v>
      </c>
      <c r="C58" s="26" t="s">
        <v>272</v>
      </c>
      <c r="D58" s="17" t="s">
        <v>273</v>
      </c>
      <c r="E58" s="62">
        <v>174</v>
      </c>
      <c r="F58" s="68">
        <v>1.305957</v>
      </c>
      <c r="G58" s="20">
        <v>3.4276800000000002E-4</v>
      </c>
    </row>
    <row r="59" spans="1:7" ht="12.75" x14ac:dyDescent="0.2">
      <c r="A59" s="16"/>
      <c r="B59" s="17"/>
      <c r="C59" s="23" t="s">
        <v>112</v>
      </c>
      <c r="D59" s="27"/>
      <c r="E59" s="64"/>
      <c r="F59" s="70">
        <v>3363.1273019999999</v>
      </c>
      <c r="G59" s="28">
        <v>0.88270422299999984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114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112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3363.1273019999999</v>
      </c>
      <c r="G76" s="28">
        <v>0.88270422299999984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1152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1153</v>
      </c>
      <c r="D104" s="30"/>
      <c r="E104" s="62"/>
      <c r="F104" s="68">
        <v>445.9258418</v>
      </c>
      <c r="G104" s="20">
        <v>0.117040061</v>
      </c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445.9258418</v>
      </c>
      <c r="G105" s="28">
        <v>0.117040061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129</v>
      </c>
      <c r="D107" s="40"/>
      <c r="E107" s="64"/>
      <c r="F107" s="70">
        <v>445.9258418</v>
      </c>
      <c r="G107" s="28">
        <v>0.117040061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130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131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132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112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134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112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135</v>
      </c>
      <c r="D120" s="22"/>
      <c r="E120" s="62"/>
      <c r="F120" s="74">
        <v>0.97427750000000002</v>
      </c>
      <c r="G120" s="43">
        <v>2.5571399999999998E-4</v>
      </c>
    </row>
    <row r="121" spans="1:7" ht="12.75" x14ac:dyDescent="0.2">
      <c r="A121" s="21"/>
      <c r="B121" s="22"/>
      <c r="C121" s="46" t="s">
        <v>136</v>
      </c>
      <c r="D121" s="27"/>
      <c r="E121" s="64"/>
      <c r="F121" s="70">
        <v>3810.0274213000002</v>
      </c>
      <c r="G121" s="28">
        <v>0.99999999799999972</v>
      </c>
    </row>
    <row r="123" spans="1:7" ht="12.75" x14ac:dyDescent="0.2">
      <c r="B123" s="392"/>
      <c r="C123" s="392"/>
      <c r="D123" s="392"/>
      <c r="E123" s="392"/>
      <c r="F123" s="392"/>
    </row>
    <row r="124" spans="1:7" ht="12.75" x14ac:dyDescent="0.2">
      <c r="B124" s="392"/>
      <c r="C124" s="392"/>
      <c r="D124" s="392"/>
      <c r="E124" s="392"/>
      <c r="F124" s="392"/>
    </row>
    <row r="126" spans="1:7" ht="12.75" x14ac:dyDescent="0.2">
      <c r="B126" s="52" t="s">
        <v>138</v>
      </c>
      <c r="C126" s="53"/>
      <c r="D126" s="54"/>
    </row>
    <row r="127" spans="1:7" ht="12.75" x14ac:dyDescent="0.2">
      <c r="B127" s="55" t="s">
        <v>139</v>
      </c>
      <c r="C127" s="56"/>
      <c r="D127" s="81" t="s">
        <v>140</v>
      </c>
    </row>
    <row r="128" spans="1:7" ht="12.75" x14ac:dyDescent="0.2">
      <c r="B128" s="55" t="s">
        <v>141</v>
      </c>
      <c r="C128" s="56"/>
      <c r="D128" s="81" t="s">
        <v>140</v>
      </c>
    </row>
    <row r="129" spans="2:4" ht="12.75" x14ac:dyDescent="0.2">
      <c r="B129" s="57" t="s">
        <v>142</v>
      </c>
      <c r="C129" s="56"/>
      <c r="D129" s="58"/>
    </row>
    <row r="130" spans="2:4" ht="25.5" customHeight="1" x14ac:dyDescent="0.2">
      <c r="B130" s="58"/>
      <c r="C130" s="48" t="s">
        <v>143</v>
      </c>
      <c r="D130" s="49" t="s">
        <v>144</v>
      </c>
    </row>
    <row r="131" spans="2:4" ht="12.75" customHeight="1" x14ac:dyDescent="0.2">
      <c r="B131" s="75" t="s">
        <v>145</v>
      </c>
      <c r="C131" s="76" t="s">
        <v>146</v>
      </c>
      <c r="D131" s="76" t="s">
        <v>147</v>
      </c>
    </row>
    <row r="132" spans="2:4" ht="12.75" x14ac:dyDescent="0.2">
      <c r="B132" s="58" t="s">
        <v>148</v>
      </c>
      <c r="C132" s="59">
        <v>9.3046000000000006</v>
      </c>
      <c r="D132" s="59">
        <v>9.3780000000000001</v>
      </c>
    </row>
    <row r="133" spans="2:4" ht="12.75" x14ac:dyDescent="0.2">
      <c r="B133" s="58" t="s">
        <v>149</v>
      </c>
      <c r="C133" s="59">
        <v>9.3046000000000006</v>
      </c>
      <c r="D133" s="59">
        <v>9.3780000000000001</v>
      </c>
    </row>
    <row r="134" spans="2:4" ht="12.75" x14ac:dyDescent="0.2">
      <c r="B134" s="58" t="s">
        <v>150</v>
      </c>
      <c r="C134" s="59">
        <v>9.2703000000000007</v>
      </c>
      <c r="D134" s="59">
        <v>9.3376999999999999</v>
      </c>
    </row>
    <row r="135" spans="2:4" ht="12.75" x14ac:dyDescent="0.2">
      <c r="B135" s="58" t="s">
        <v>151</v>
      </c>
      <c r="C135" s="59">
        <v>9.2703000000000007</v>
      </c>
      <c r="D135" s="59">
        <v>9.3376999999999999</v>
      </c>
    </row>
    <row r="137" spans="2:4" ht="12.75" x14ac:dyDescent="0.2">
      <c r="B137" s="77" t="s">
        <v>152</v>
      </c>
      <c r="C137" s="60"/>
      <c r="D137" s="78" t="s">
        <v>140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153</v>
      </c>
      <c r="C141" s="56"/>
      <c r="D141" s="83" t="s">
        <v>140</v>
      </c>
    </row>
    <row r="142" spans="2:4" ht="12.75" x14ac:dyDescent="0.2">
      <c r="B142" s="57" t="s">
        <v>154</v>
      </c>
      <c r="C142" s="56"/>
      <c r="D142" s="83" t="s">
        <v>140</v>
      </c>
    </row>
    <row r="143" spans="2:4" ht="12.75" x14ac:dyDescent="0.2">
      <c r="B143" s="57" t="s">
        <v>155</v>
      </c>
      <c r="C143" s="56"/>
      <c r="D143" s="61">
        <v>7.5272501278875409E-4</v>
      </c>
    </row>
    <row r="144" spans="2:4" ht="12.75" x14ac:dyDescent="0.2">
      <c r="B144" s="57" t="s">
        <v>156</v>
      </c>
      <c r="C144" s="56"/>
      <c r="D144" s="61" t="s">
        <v>140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481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9756</v>
      </c>
      <c r="F7" s="68">
        <v>82.404054000000002</v>
      </c>
      <c r="G7" s="20">
        <v>4.2492152999999998E-2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11911</v>
      </c>
      <c r="F8" s="68">
        <v>64.783929000000001</v>
      </c>
      <c r="G8" s="20">
        <v>3.3406228000000003E-2</v>
      </c>
    </row>
    <row r="9" spans="1:7" ht="12.75" x14ac:dyDescent="0.2">
      <c r="A9" s="21">
        <v>3</v>
      </c>
      <c r="B9" s="22" t="s">
        <v>468</v>
      </c>
      <c r="C9" s="26" t="s">
        <v>469</v>
      </c>
      <c r="D9" s="17" t="s">
        <v>178</v>
      </c>
      <c r="E9" s="62">
        <v>6150</v>
      </c>
      <c r="F9" s="68">
        <v>61.755225000000003</v>
      </c>
      <c r="G9" s="20">
        <v>3.1844457999999999E-2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20</v>
      </c>
      <c r="E10" s="62">
        <v>10793</v>
      </c>
      <c r="F10" s="68">
        <v>58.713920000000002</v>
      </c>
      <c r="G10" s="20">
        <v>3.0276191000000001E-2</v>
      </c>
    </row>
    <row r="11" spans="1:7" ht="12.75" x14ac:dyDescent="0.2">
      <c r="A11" s="21">
        <v>5</v>
      </c>
      <c r="B11" s="22" t="s">
        <v>185</v>
      </c>
      <c r="C11" s="26" t="s">
        <v>186</v>
      </c>
      <c r="D11" s="17" t="s">
        <v>178</v>
      </c>
      <c r="E11" s="62">
        <v>4088</v>
      </c>
      <c r="F11" s="68">
        <v>48.974240000000002</v>
      </c>
      <c r="G11" s="20">
        <v>2.5253866E-2</v>
      </c>
    </row>
    <row r="12" spans="1:7" ht="25.5" x14ac:dyDescent="0.2">
      <c r="A12" s="21">
        <v>6</v>
      </c>
      <c r="B12" s="22" t="s">
        <v>55</v>
      </c>
      <c r="C12" s="26" t="s">
        <v>56</v>
      </c>
      <c r="D12" s="17" t="s">
        <v>20</v>
      </c>
      <c r="E12" s="62">
        <v>7409</v>
      </c>
      <c r="F12" s="68">
        <v>48.121454999999997</v>
      </c>
      <c r="G12" s="20">
        <v>2.4814122000000001E-2</v>
      </c>
    </row>
    <row r="13" spans="1:7" ht="12.75" x14ac:dyDescent="0.2">
      <c r="A13" s="21">
        <v>7</v>
      </c>
      <c r="B13" s="22" t="s">
        <v>76</v>
      </c>
      <c r="C13" s="26" t="s">
        <v>77</v>
      </c>
      <c r="D13" s="17" t="s">
        <v>14</v>
      </c>
      <c r="E13" s="62">
        <v>6502</v>
      </c>
      <c r="F13" s="68">
        <v>47.165508000000003</v>
      </c>
      <c r="G13" s="20">
        <v>2.4321182E-2</v>
      </c>
    </row>
    <row r="14" spans="1:7" ht="12.75" x14ac:dyDescent="0.2">
      <c r="A14" s="21">
        <v>8</v>
      </c>
      <c r="B14" s="22" t="s">
        <v>457</v>
      </c>
      <c r="C14" s="26" t="s">
        <v>458</v>
      </c>
      <c r="D14" s="17" t="s">
        <v>204</v>
      </c>
      <c r="E14" s="62">
        <v>9349</v>
      </c>
      <c r="F14" s="68">
        <v>46.5907415</v>
      </c>
      <c r="G14" s="20">
        <v>2.4024799999999999E-2</v>
      </c>
    </row>
    <row r="15" spans="1:7" ht="25.5" x14ac:dyDescent="0.2">
      <c r="A15" s="21">
        <v>9</v>
      </c>
      <c r="B15" s="22" t="s">
        <v>160</v>
      </c>
      <c r="C15" s="26" t="s">
        <v>161</v>
      </c>
      <c r="D15" s="17" t="s">
        <v>162</v>
      </c>
      <c r="E15" s="62">
        <v>7676</v>
      </c>
      <c r="F15" s="68">
        <v>45.641495999999997</v>
      </c>
      <c r="G15" s="20">
        <v>2.3535316000000001E-2</v>
      </c>
    </row>
    <row r="16" spans="1:7" ht="12.75" x14ac:dyDescent="0.2">
      <c r="A16" s="21">
        <v>10</v>
      </c>
      <c r="B16" s="22" t="s">
        <v>449</v>
      </c>
      <c r="C16" s="26" t="s">
        <v>450</v>
      </c>
      <c r="D16" s="17" t="s">
        <v>178</v>
      </c>
      <c r="E16" s="62">
        <v>10910</v>
      </c>
      <c r="F16" s="68">
        <v>45.445605</v>
      </c>
      <c r="G16" s="20">
        <v>2.3434303E-2</v>
      </c>
    </row>
    <row r="17" spans="1:7" ht="25.5" x14ac:dyDescent="0.2">
      <c r="A17" s="21">
        <v>11</v>
      </c>
      <c r="B17" s="22" t="s">
        <v>110</v>
      </c>
      <c r="C17" s="26" t="s">
        <v>111</v>
      </c>
      <c r="D17" s="17" t="s">
        <v>20</v>
      </c>
      <c r="E17" s="62">
        <v>12939</v>
      </c>
      <c r="F17" s="68">
        <v>44.264319</v>
      </c>
      <c r="G17" s="20">
        <v>2.2825166000000001E-2</v>
      </c>
    </row>
    <row r="18" spans="1:7" ht="25.5" x14ac:dyDescent="0.2">
      <c r="A18" s="21">
        <v>12</v>
      </c>
      <c r="B18" s="22" t="s">
        <v>90</v>
      </c>
      <c r="C18" s="26" t="s">
        <v>91</v>
      </c>
      <c r="D18" s="17" t="s">
        <v>20</v>
      </c>
      <c r="E18" s="62">
        <v>3598</v>
      </c>
      <c r="F18" s="68">
        <v>41.871724999999998</v>
      </c>
      <c r="G18" s="20">
        <v>2.1591409999999998E-2</v>
      </c>
    </row>
    <row r="19" spans="1:7" ht="25.5" x14ac:dyDescent="0.2">
      <c r="A19" s="21">
        <v>13</v>
      </c>
      <c r="B19" s="22" t="s">
        <v>51</v>
      </c>
      <c r="C19" s="26" t="s">
        <v>52</v>
      </c>
      <c r="D19" s="17" t="s">
        <v>26</v>
      </c>
      <c r="E19" s="62">
        <v>48519</v>
      </c>
      <c r="F19" s="68">
        <v>41.532263999999998</v>
      </c>
      <c r="G19" s="20">
        <v>2.1416365E-2</v>
      </c>
    </row>
    <row r="20" spans="1:7" ht="12.75" x14ac:dyDescent="0.2">
      <c r="A20" s="21">
        <v>14</v>
      </c>
      <c r="B20" s="22" t="s">
        <v>473</v>
      </c>
      <c r="C20" s="26" t="s">
        <v>474</v>
      </c>
      <c r="D20" s="17" t="s">
        <v>175</v>
      </c>
      <c r="E20" s="62">
        <v>11410</v>
      </c>
      <c r="F20" s="68">
        <v>40.847799999999999</v>
      </c>
      <c r="G20" s="20">
        <v>2.1063417000000001E-2</v>
      </c>
    </row>
    <row r="21" spans="1:7" ht="12.75" x14ac:dyDescent="0.2">
      <c r="A21" s="21">
        <v>15</v>
      </c>
      <c r="B21" s="22" t="s">
        <v>446</v>
      </c>
      <c r="C21" s="26" t="s">
        <v>447</v>
      </c>
      <c r="D21" s="17" t="s">
        <v>448</v>
      </c>
      <c r="E21" s="62">
        <v>18886</v>
      </c>
      <c r="F21" s="68">
        <v>39.972219000000003</v>
      </c>
      <c r="G21" s="20">
        <v>2.0611918999999999E-2</v>
      </c>
    </row>
    <row r="22" spans="1:7" ht="12.75" x14ac:dyDescent="0.2">
      <c r="A22" s="21">
        <v>16</v>
      </c>
      <c r="B22" s="22" t="s">
        <v>451</v>
      </c>
      <c r="C22" s="26" t="s">
        <v>452</v>
      </c>
      <c r="D22" s="17" t="s">
        <v>178</v>
      </c>
      <c r="E22" s="62">
        <v>35013</v>
      </c>
      <c r="F22" s="68">
        <v>39.844794</v>
      </c>
      <c r="G22" s="20">
        <v>2.0546211000000002E-2</v>
      </c>
    </row>
    <row r="23" spans="1:7" ht="12.75" x14ac:dyDescent="0.2">
      <c r="A23" s="21">
        <v>17</v>
      </c>
      <c r="B23" s="22" t="s">
        <v>379</v>
      </c>
      <c r="C23" s="26" t="s">
        <v>380</v>
      </c>
      <c r="D23" s="17" t="s">
        <v>178</v>
      </c>
      <c r="E23" s="62">
        <v>50585</v>
      </c>
      <c r="F23" s="68">
        <v>39.253959999999999</v>
      </c>
      <c r="G23" s="20">
        <v>2.0241544E-2</v>
      </c>
    </row>
    <row r="24" spans="1:7" ht="12.75" x14ac:dyDescent="0.2">
      <c r="A24" s="21">
        <v>18</v>
      </c>
      <c r="B24" s="22" t="s">
        <v>40</v>
      </c>
      <c r="C24" s="26" t="s">
        <v>41</v>
      </c>
      <c r="D24" s="17" t="s">
        <v>17</v>
      </c>
      <c r="E24" s="62">
        <v>1830</v>
      </c>
      <c r="F24" s="68">
        <v>38.019165000000001</v>
      </c>
      <c r="G24" s="20">
        <v>1.9604814000000002E-2</v>
      </c>
    </row>
    <row r="25" spans="1:7" ht="12.75" x14ac:dyDescent="0.2">
      <c r="A25" s="21">
        <v>19</v>
      </c>
      <c r="B25" s="22" t="s">
        <v>463</v>
      </c>
      <c r="C25" s="26" t="s">
        <v>464</v>
      </c>
      <c r="D25" s="17" t="s">
        <v>175</v>
      </c>
      <c r="E25" s="62">
        <v>30041</v>
      </c>
      <c r="F25" s="68">
        <v>34.937683</v>
      </c>
      <c r="G25" s="20">
        <v>1.8015829000000001E-2</v>
      </c>
    </row>
    <row r="26" spans="1:7" ht="12.75" x14ac:dyDescent="0.2">
      <c r="A26" s="21">
        <v>20</v>
      </c>
      <c r="B26" s="22" t="s">
        <v>470</v>
      </c>
      <c r="C26" s="26" t="s">
        <v>471</v>
      </c>
      <c r="D26" s="17" t="s">
        <v>175</v>
      </c>
      <c r="E26" s="62">
        <v>9058</v>
      </c>
      <c r="F26" s="68">
        <v>34.470219</v>
      </c>
      <c r="G26" s="20">
        <v>1.7774779000000001E-2</v>
      </c>
    </row>
    <row r="27" spans="1:7" ht="12.75" x14ac:dyDescent="0.2">
      <c r="A27" s="21">
        <v>21</v>
      </c>
      <c r="B27" s="22" t="s">
        <v>400</v>
      </c>
      <c r="C27" s="26" t="s">
        <v>401</v>
      </c>
      <c r="D27" s="17" t="s">
        <v>204</v>
      </c>
      <c r="E27" s="62">
        <v>5202</v>
      </c>
      <c r="F27" s="68">
        <v>34.083503999999998</v>
      </c>
      <c r="G27" s="20">
        <v>1.7575367000000001E-2</v>
      </c>
    </row>
    <row r="28" spans="1:7" ht="25.5" x14ac:dyDescent="0.2">
      <c r="A28" s="21">
        <v>22</v>
      </c>
      <c r="B28" s="22" t="s">
        <v>189</v>
      </c>
      <c r="C28" s="26" t="s">
        <v>190</v>
      </c>
      <c r="D28" s="17" t="s">
        <v>23</v>
      </c>
      <c r="E28" s="62">
        <v>3276</v>
      </c>
      <c r="F28" s="68">
        <v>34.014707999999999</v>
      </c>
      <c r="G28" s="20">
        <v>1.7539892000000001E-2</v>
      </c>
    </row>
    <row r="29" spans="1:7" ht="12.75" x14ac:dyDescent="0.2">
      <c r="A29" s="21">
        <v>23</v>
      </c>
      <c r="B29" s="22" t="s">
        <v>166</v>
      </c>
      <c r="C29" s="26" t="s">
        <v>167</v>
      </c>
      <c r="D29" s="17" t="s">
        <v>14</v>
      </c>
      <c r="E29" s="62">
        <v>22301</v>
      </c>
      <c r="F29" s="68">
        <v>33.975573500000003</v>
      </c>
      <c r="G29" s="20">
        <v>1.7519712E-2</v>
      </c>
    </row>
    <row r="30" spans="1:7" ht="12.75" x14ac:dyDescent="0.2">
      <c r="A30" s="21">
        <v>24</v>
      </c>
      <c r="B30" s="22" t="s">
        <v>248</v>
      </c>
      <c r="C30" s="26" t="s">
        <v>249</v>
      </c>
      <c r="D30" s="17" t="s">
        <v>204</v>
      </c>
      <c r="E30" s="62">
        <v>3500</v>
      </c>
      <c r="F30" s="68">
        <v>32.406500000000001</v>
      </c>
      <c r="G30" s="20">
        <v>1.6710609000000001E-2</v>
      </c>
    </row>
    <row r="31" spans="1:7" ht="25.5" x14ac:dyDescent="0.2">
      <c r="A31" s="21">
        <v>25</v>
      </c>
      <c r="B31" s="22" t="s">
        <v>34</v>
      </c>
      <c r="C31" s="26" t="s">
        <v>35</v>
      </c>
      <c r="D31" s="17" t="s">
        <v>36</v>
      </c>
      <c r="E31" s="62">
        <v>7877</v>
      </c>
      <c r="F31" s="68">
        <v>31.448922499999998</v>
      </c>
      <c r="G31" s="20">
        <v>1.6216828999999999E-2</v>
      </c>
    </row>
    <row r="32" spans="1:7" ht="12.75" x14ac:dyDescent="0.2">
      <c r="A32" s="21">
        <v>26</v>
      </c>
      <c r="B32" s="22" t="s">
        <v>271</v>
      </c>
      <c r="C32" s="26" t="s">
        <v>272</v>
      </c>
      <c r="D32" s="17" t="s">
        <v>273</v>
      </c>
      <c r="E32" s="62">
        <v>4169</v>
      </c>
      <c r="F32" s="68">
        <v>31.290429499999998</v>
      </c>
      <c r="G32" s="20">
        <v>1.6135100999999999E-2</v>
      </c>
    </row>
    <row r="33" spans="1:7" ht="25.5" x14ac:dyDescent="0.2">
      <c r="A33" s="21">
        <v>27</v>
      </c>
      <c r="B33" s="22" t="s">
        <v>57</v>
      </c>
      <c r="C33" s="26" t="s">
        <v>58</v>
      </c>
      <c r="D33" s="17" t="s">
        <v>59</v>
      </c>
      <c r="E33" s="62">
        <v>4749</v>
      </c>
      <c r="F33" s="68">
        <v>29.481791999999999</v>
      </c>
      <c r="G33" s="20">
        <v>1.5202466E-2</v>
      </c>
    </row>
    <row r="34" spans="1:7" ht="25.5" x14ac:dyDescent="0.2">
      <c r="A34" s="21">
        <v>28</v>
      </c>
      <c r="B34" s="22" t="s">
        <v>205</v>
      </c>
      <c r="C34" s="26" t="s">
        <v>206</v>
      </c>
      <c r="D34" s="17" t="s">
        <v>172</v>
      </c>
      <c r="E34" s="62">
        <v>10503</v>
      </c>
      <c r="F34" s="68">
        <v>29.140573499999999</v>
      </c>
      <c r="G34" s="20">
        <v>1.5026513999999999E-2</v>
      </c>
    </row>
    <row r="35" spans="1:7" ht="25.5" x14ac:dyDescent="0.2">
      <c r="A35" s="21">
        <v>29</v>
      </c>
      <c r="B35" s="22" t="s">
        <v>88</v>
      </c>
      <c r="C35" s="26" t="s">
        <v>89</v>
      </c>
      <c r="D35" s="17" t="s">
        <v>20</v>
      </c>
      <c r="E35" s="62">
        <v>3287</v>
      </c>
      <c r="F35" s="68">
        <v>28.705371</v>
      </c>
      <c r="G35" s="20">
        <v>1.48021E-2</v>
      </c>
    </row>
    <row r="36" spans="1:7" ht="12.75" x14ac:dyDescent="0.2">
      <c r="A36" s="21">
        <v>30</v>
      </c>
      <c r="B36" s="22" t="s">
        <v>176</v>
      </c>
      <c r="C36" s="26" t="s">
        <v>177</v>
      </c>
      <c r="D36" s="17" t="s">
        <v>178</v>
      </c>
      <c r="E36" s="62">
        <v>9744</v>
      </c>
      <c r="F36" s="68">
        <v>27.024984</v>
      </c>
      <c r="G36" s="20">
        <v>1.3935598E-2</v>
      </c>
    </row>
    <row r="37" spans="1:7" ht="25.5" x14ac:dyDescent="0.2">
      <c r="A37" s="21">
        <v>31</v>
      </c>
      <c r="B37" s="22" t="s">
        <v>465</v>
      </c>
      <c r="C37" s="26" t="s">
        <v>466</v>
      </c>
      <c r="D37" s="17" t="s">
        <v>84</v>
      </c>
      <c r="E37" s="62">
        <v>9340</v>
      </c>
      <c r="F37" s="68">
        <v>26.2454</v>
      </c>
      <c r="G37" s="20">
        <v>1.3533600999999999E-2</v>
      </c>
    </row>
    <row r="38" spans="1:7" ht="25.5" x14ac:dyDescent="0.2">
      <c r="A38" s="21">
        <v>32</v>
      </c>
      <c r="B38" s="22" t="s">
        <v>196</v>
      </c>
      <c r="C38" s="26" t="s">
        <v>197</v>
      </c>
      <c r="D38" s="17" t="s">
        <v>39</v>
      </c>
      <c r="E38" s="62">
        <v>5488</v>
      </c>
      <c r="F38" s="68">
        <v>25.071928</v>
      </c>
      <c r="G38" s="20">
        <v>1.2928492999999999E-2</v>
      </c>
    </row>
    <row r="39" spans="1:7" ht="12.75" x14ac:dyDescent="0.2">
      <c r="A39" s="21">
        <v>33</v>
      </c>
      <c r="B39" s="22" t="s">
        <v>222</v>
      </c>
      <c r="C39" s="26" t="s">
        <v>223</v>
      </c>
      <c r="D39" s="17" t="s">
        <v>84</v>
      </c>
      <c r="E39" s="62">
        <v>28055</v>
      </c>
      <c r="F39" s="68">
        <v>23.7485575</v>
      </c>
      <c r="G39" s="20">
        <v>1.2246089E-2</v>
      </c>
    </row>
    <row r="40" spans="1:7" ht="12.75" x14ac:dyDescent="0.2">
      <c r="A40" s="21">
        <v>34</v>
      </c>
      <c r="B40" s="22" t="s">
        <v>173</v>
      </c>
      <c r="C40" s="26" t="s">
        <v>174</v>
      </c>
      <c r="D40" s="17" t="s">
        <v>175</v>
      </c>
      <c r="E40" s="62">
        <v>9510</v>
      </c>
      <c r="F40" s="68">
        <v>23.275725000000001</v>
      </c>
      <c r="G40" s="20">
        <v>1.2002270000000001E-2</v>
      </c>
    </row>
    <row r="41" spans="1:7" ht="25.5" x14ac:dyDescent="0.2">
      <c r="A41" s="21">
        <v>35</v>
      </c>
      <c r="B41" s="22" t="s">
        <v>218</v>
      </c>
      <c r="C41" s="26" t="s">
        <v>219</v>
      </c>
      <c r="D41" s="17" t="s">
        <v>23</v>
      </c>
      <c r="E41" s="62">
        <v>19273</v>
      </c>
      <c r="F41" s="68">
        <v>23.117963499999998</v>
      </c>
      <c r="G41" s="20">
        <v>1.1920919E-2</v>
      </c>
    </row>
    <row r="42" spans="1:7" ht="25.5" x14ac:dyDescent="0.2">
      <c r="A42" s="21">
        <v>36</v>
      </c>
      <c r="B42" s="22" t="s">
        <v>207</v>
      </c>
      <c r="C42" s="26" t="s">
        <v>1182</v>
      </c>
      <c r="D42" s="17" t="s">
        <v>59</v>
      </c>
      <c r="E42" s="62">
        <v>1358</v>
      </c>
      <c r="F42" s="68">
        <v>23.090074000000001</v>
      </c>
      <c r="G42" s="20">
        <v>1.1906537999999999E-2</v>
      </c>
    </row>
    <row r="43" spans="1:7" ht="25.5" x14ac:dyDescent="0.2">
      <c r="A43" s="21">
        <v>37</v>
      </c>
      <c r="B43" s="22" t="s">
        <v>216</v>
      </c>
      <c r="C43" s="26" t="s">
        <v>217</v>
      </c>
      <c r="D43" s="17" t="s">
        <v>59</v>
      </c>
      <c r="E43" s="62">
        <v>5954</v>
      </c>
      <c r="F43" s="68">
        <v>21.595158000000001</v>
      </c>
      <c r="G43" s="20">
        <v>1.1135674999999999E-2</v>
      </c>
    </row>
    <row r="44" spans="1:7" ht="51" x14ac:dyDescent="0.2">
      <c r="A44" s="21">
        <v>38</v>
      </c>
      <c r="B44" s="22" t="s">
        <v>482</v>
      </c>
      <c r="C44" s="26" t="s">
        <v>483</v>
      </c>
      <c r="D44" s="17" t="s">
        <v>242</v>
      </c>
      <c r="E44" s="62">
        <v>27266</v>
      </c>
      <c r="F44" s="68">
        <v>20.735793000000001</v>
      </c>
      <c r="G44" s="20">
        <v>1.0692538E-2</v>
      </c>
    </row>
    <row r="45" spans="1:7" ht="12.75" x14ac:dyDescent="0.2">
      <c r="A45" s="21">
        <v>39</v>
      </c>
      <c r="B45" s="22" t="s">
        <v>193</v>
      </c>
      <c r="C45" s="26" t="s">
        <v>194</v>
      </c>
      <c r="D45" s="17" t="s">
        <v>195</v>
      </c>
      <c r="E45" s="62">
        <v>12368</v>
      </c>
      <c r="F45" s="68">
        <v>20.691663999999999</v>
      </c>
      <c r="G45" s="20">
        <v>1.0669783E-2</v>
      </c>
    </row>
    <row r="46" spans="1:7" ht="25.5" x14ac:dyDescent="0.2">
      <c r="A46" s="21">
        <v>40</v>
      </c>
      <c r="B46" s="22" t="s">
        <v>475</v>
      </c>
      <c r="C46" s="26" t="s">
        <v>476</v>
      </c>
      <c r="D46" s="17" t="s">
        <v>39</v>
      </c>
      <c r="E46" s="62">
        <v>3651</v>
      </c>
      <c r="F46" s="68">
        <v>20.275828499999999</v>
      </c>
      <c r="G46" s="20">
        <v>1.0455355E-2</v>
      </c>
    </row>
    <row r="47" spans="1:7" ht="25.5" x14ac:dyDescent="0.2">
      <c r="A47" s="21">
        <v>41</v>
      </c>
      <c r="B47" s="22" t="s">
        <v>181</v>
      </c>
      <c r="C47" s="26" t="s">
        <v>182</v>
      </c>
      <c r="D47" s="17" t="s">
        <v>59</v>
      </c>
      <c r="E47" s="62">
        <v>11698</v>
      </c>
      <c r="F47" s="68">
        <v>19.576602999999999</v>
      </c>
      <c r="G47" s="20">
        <v>1.0094795E-2</v>
      </c>
    </row>
    <row r="48" spans="1:7" ht="25.5" x14ac:dyDescent="0.2">
      <c r="A48" s="21">
        <v>42</v>
      </c>
      <c r="B48" s="22" t="s">
        <v>29</v>
      </c>
      <c r="C48" s="26" t="s">
        <v>30</v>
      </c>
      <c r="D48" s="17" t="s">
        <v>20</v>
      </c>
      <c r="E48" s="62">
        <v>3373</v>
      </c>
      <c r="F48" s="68">
        <v>19.242965000000002</v>
      </c>
      <c r="G48" s="20">
        <v>9.922752E-3</v>
      </c>
    </row>
    <row r="49" spans="1:7" ht="25.5" x14ac:dyDescent="0.2">
      <c r="A49" s="21">
        <v>43</v>
      </c>
      <c r="B49" s="22" t="s">
        <v>276</v>
      </c>
      <c r="C49" s="26" t="s">
        <v>277</v>
      </c>
      <c r="D49" s="17" t="s">
        <v>20</v>
      </c>
      <c r="E49" s="62">
        <v>3682</v>
      </c>
      <c r="F49" s="68">
        <v>19.196107000000001</v>
      </c>
      <c r="G49" s="20">
        <v>9.8985900000000005E-3</v>
      </c>
    </row>
    <row r="50" spans="1:7" ht="25.5" x14ac:dyDescent="0.2">
      <c r="A50" s="21">
        <v>44</v>
      </c>
      <c r="B50" s="22" t="s">
        <v>183</v>
      </c>
      <c r="C50" s="26" t="s">
        <v>184</v>
      </c>
      <c r="D50" s="17" t="s">
        <v>20</v>
      </c>
      <c r="E50" s="62">
        <v>5737</v>
      </c>
      <c r="F50" s="68">
        <v>18.295293000000001</v>
      </c>
      <c r="G50" s="20">
        <v>9.4340789999999997E-3</v>
      </c>
    </row>
    <row r="51" spans="1:7" ht="12.75" x14ac:dyDescent="0.2">
      <c r="A51" s="16"/>
      <c r="B51" s="17"/>
      <c r="C51" s="23" t="s">
        <v>112</v>
      </c>
      <c r="D51" s="27"/>
      <c r="E51" s="64"/>
      <c r="F51" s="70">
        <v>1560.3417390000004</v>
      </c>
      <c r="G51" s="28">
        <v>0.80459973800000029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16"/>
      <c r="B53" s="17"/>
      <c r="C53" s="23" t="s">
        <v>113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112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31"/>
      <c r="B56" s="32"/>
      <c r="C56" s="23" t="s">
        <v>114</v>
      </c>
      <c r="D56" s="24"/>
      <c r="E56" s="63"/>
      <c r="F56" s="69"/>
      <c r="G56" s="25"/>
    </row>
    <row r="57" spans="1:7" ht="12.75" x14ac:dyDescent="0.2">
      <c r="A57" s="33"/>
      <c r="B57" s="34"/>
      <c r="C57" s="23" t="s">
        <v>112</v>
      </c>
      <c r="D57" s="35"/>
      <c r="E57" s="65"/>
      <c r="F57" s="71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6"/>
      <c r="F58" s="72"/>
      <c r="G58" s="38"/>
    </row>
    <row r="59" spans="1:7" ht="12.75" x14ac:dyDescent="0.2">
      <c r="A59" s="16"/>
      <c r="B59" s="17"/>
      <c r="C59" s="23" t="s">
        <v>116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112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117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112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118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112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21"/>
      <c r="B68" s="22"/>
      <c r="C68" s="39" t="s">
        <v>119</v>
      </c>
      <c r="D68" s="40"/>
      <c r="E68" s="64"/>
      <c r="F68" s="70">
        <v>1560.3417390000004</v>
      </c>
      <c r="G68" s="28">
        <v>0.80459973800000029</v>
      </c>
    </row>
    <row r="69" spans="1:7" ht="12.75" x14ac:dyDescent="0.2">
      <c r="A69" s="16"/>
      <c r="B69" s="17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120</v>
      </c>
      <c r="D70" s="19"/>
      <c r="E70" s="62"/>
      <c r="F70" s="68"/>
      <c r="G70" s="20"/>
    </row>
    <row r="71" spans="1:7" ht="25.5" x14ac:dyDescent="0.2">
      <c r="A71" s="16"/>
      <c r="B71" s="17"/>
      <c r="C71" s="23" t="s">
        <v>11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16"/>
      <c r="B74" s="41"/>
      <c r="C74" s="23" t="s">
        <v>121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122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123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124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125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126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127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128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1152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1153</v>
      </c>
      <c r="D96" s="30"/>
      <c r="E96" s="62"/>
      <c r="F96" s="68">
        <v>373.9378135</v>
      </c>
      <c r="G96" s="20">
        <v>0.192823314</v>
      </c>
    </row>
    <row r="97" spans="1:7" ht="12.75" x14ac:dyDescent="0.2">
      <c r="A97" s="21"/>
      <c r="B97" s="22"/>
      <c r="C97" s="23" t="s">
        <v>112</v>
      </c>
      <c r="D97" s="40"/>
      <c r="E97" s="64"/>
      <c r="F97" s="70">
        <v>373.9378135</v>
      </c>
      <c r="G97" s="28">
        <v>0.192823314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129</v>
      </c>
      <c r="D99" s="40"/>
      <c r="E99" s="64"/>
      <c r="F99" s="70">
        <v>373.9378135</v>
      </c>
      <c r="G99" s="28">
        <v>0.192823314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130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131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132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134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25.5" x14ac:dyDescent="0.2">
      <c r="A112" s="21"/>
      <c r="B112" s="22"/>
      <c r="C112" s="45" t="s">
        <v>135</v>
      </c>
      <c r="D112" s="22"/>
      <c r="E112" s="62"/>
      <c r="F112" s="74">
        <v>4.9974202099999996</v>
      </c>
      <c r="G112" s="43">
        <v>2.5769500000000002E-3</v>
      </c>
    </row>
    <row r="113" spans="1:7" ht="12.75" x14ac:dyDescent="0.2">
      <c r="A113" s="21"/>
      <c r="B113" s="22"/>
      <c r="C113" s="46" t="s">
        <v>136</v>
      </c>
      <c r="D113" s="27"/>
      <c r="E113" s="64"/>
      <c r="F113" s="70">
        <v>1939.2769727100003</v>
      </c>
      <c r="G113" s="28">
        <v>1.0000000020000002</v>
      </c>
    </row>
    <row r="115" spans="1:7" ht="12.75" x14ac:dyDescent="0.2">
      <c r="B115" s="392"/>
      <c r="C115" s="392"/>
      <c r="D115" s="392"/>
      <c r="E115" s="392"/>
      <c r="F115" s="392"/>
    </row>
    <row r="116" spans="1:7" ht="12.75" x14ac:dyDescent="0.2">
      <c r="B116" s="392"/>
      <c r="C116" s="392"/>
      <c r="D116" s="392"/>
      <c r="E116" s="392"/>
      <c r="F116" s="392"/>
    </row>
    <row r="118" spans="1:7" ht="12.75" x14ac:dyDescent="0.2">
      <c r="B118" s="52" t="s">
        <v>138</v>
      </c>
      <c r="C118" s="53"/>
      <c r="D118" s="54"/>
    </row>
    <row r="119" spans="1:7" ht="12.75" x14ac:dyDescent="0.2">
      <c r="B119" s="55" t="s">
        <v>139</v>
      </c>
      <c r="C119" s="56"/>
      <c r="D119" s="81" t="s">
        <v>140</v>
      </c>
    </row>
    <row r="120" spans="1:7" ht="12.75" x14ac:dyDescent="0.2">
      <c r="B120" s="55" t="s">
        <v>141</v>
      </c>
      <c r="C120" s="56"/>
      <c r="D120" s="81" t="s">
        <v>140</v>
      </c>
    </row>
    <row r="121" spans="1:7" ht="12.75" x14ac:dyDescent="0.2">
      <c r="B121" s="57" t="s">
        <v>142</v>
      </c>
      <c r="C121" s="56"/>
      <c r="D121" s="58"/>
    </row>
    <row r="122" spans="1:7" ht="25.5" customHeight="1" x14ac:dyDescent="0.2">
      <c r="B122" s="58"/>
      <c r="C122" s="48" t="s">
        <v>143</v>
      </c>
      <c r="D122" s="49" t="s">
        <v>144</v>
      </c>
    </row>
    <row r="123" spans="1:7" ht="12.75" customHeight="1" x14ac:dyDescent="0.2">
      <c r="B123" s="75" t="s">
        <v>145</v>
      </c>
      <c r="C123" s="76" t="s">
        <v>146</v>
      </c>
      <c r="D123" s="76" t="s">
        <v>147</v>
      </c>
    </row>
    <row r="124" spans="1:7" ht="12.75" x14ac:dyDescent="0.2">
      <c r="B124" s="58" t="s">
        <v>148</v>
      </c>
      <c r="C124" s="59">
        <v>10.019299999999999</v>
      </c>
      <c r="D124" s="59">
        <v>10.211</v>
      </c>
    </row>
    <row r="125" spans="1:7" ht="12.75" x14ac:dyDescent="0.2">
      <c r="B125" s="58" t="s">
        <v>149</v>
      </c>
      <c r="C125" s="59">
        <v>10.019299999999999</v>
      </c>
      <c r="D125" s="59">
        <v>10.211</v>
      </c>
    </row>
    <row r="126" spans="1:7" ht="12.75" x14ac:dyDescent="0.2">
      <c r="B126" s="58" t="s">
        <v>150</v>
      </c>
      <c r="C126" s="59">
        <v>9.9981000000000009</v>
      </c>
      <c r="D126" s="59">
        <v>10.1853</v>
      </c>
    </row>
    <row r="127" spans="1:7" ht="12.75" x14ac:dyDescent="0.2">
      <c r="B127" s="58" t="s">
        <v>151</v>
      </c>
      <c r="C127" s="59">
        <v>9.9982000000000006</v>
      </c>
      <c r="D127" s="59">
        <v>10.1853</v>
      </c>
    </row>
    <row r="129" spans="2:4" ht="12.75" x14ac:dyDescent="0.2">
      <c r="B129" s="77" t="s">
        <v>152</v>
      </c>
      <c r="C129" s="60"/>
      <c r="D129" s="78" t="s">
        <v>140</v>
      </c>
    </row>
    <row r="130" spans="2:4" ht="24.75" customHeight="1" x14ac:dyDescent="0.2">
      <c r="B130" s="79"/>
      <c r="C130" s="79"/>
    </row>
    <row r="131" spans="2:4" ht="15" x14ac:dyDescent="0.25">
      <c r="B131" s="82"/>
      <c r="C131" s="80"/>
      <c r="D131"/>
    </row>
    <row r="133" spans="2:4" ht="12.75" x14ac:dyDescent="0.2">
      <c r="B133" s="57" t="s">
        <v>153</v>
      </c>
      <c r="C133" s="56"/>
      <c r="D133" s="83" t="s">
        <v>140</v>
      </c>
    </row>
    <row r="134" spans="2:4" ht="12.75" x14ac:dyDescent="0.2">
      <c r="B134" s="57" t="s">
        <v>154</v>
      </c>
      <c r="C134" s="56"/>
      <c r="D134" s="83" t="s">
        <v>140</v>
      </c>
    </row>
    <row r="135" spans="2:4" ht="12.75" x14ac:dyDescent="0.2">
      <c r="B135" s="57" t="s">
        <v>155</v>
      </c>
      <c r="C135" s="56"/>
      <c r="D135" s="61">
        <v>0</v>
      </c>
    </row>
    <row r="136" spans="2:4" ht="12.75" x14ac:dyDescent="0.2">
      <c r="B136" s="57" t="s">
        <v>156</v>
      </c>
      <c r="C136" s="56"/>
      <c r="D136" s="61" t="s">
        <v>140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484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18</v>
      </c>
      <c r="C7" s="26" t="s">
        <v>19</v>
      </c>
      <c r="D7" s="17" t="s">
        <v>20</v>
      </c>
      <c r="E7" s="62">
        <v>39090</v>
      </c>
      <c r="F7" s="68">
        <v>212.61051</v>
      </c>
      <c r="G7" s="20">
        <v>3.1684469E-2</v>
      </c>
    </row>
    <row r="8" spans="1:7" ht="12.75" x14ac:dyDescent="0.2">
      <c r="A8" s="21">
        <v>2</v>
      </c>
      <c r="B8" s="22" t="s">
        <v>449</v>
      </c>
      <c r="C8" s="26" t="s">
        <v>450</v>
      </c>
      <c r="D8" s="17" t="s">
        <v>178</v>
      </c>
      <c r="E8" s="62">
        <v>50450</v>
      </c>
      <c r="F8" s="68">
        <v>210.149475</v>
      </c>
      <c r="G8" s="20">
        <v>3.1317710999999998E-2</v>
      </c>
    </row>
    <row r="9" spans="1:7" ht="12.75" x14ac:dyDescent="0.2">
      <c r="A9" s="21">
        <v>3</v>
      </c>
      <c r="B9" s="22" t="s">
        <v>166</v>
      </c>
      <c r="C9" s="26" t="s">
        <v>167</v>
      </c>
      <c r="D9" s="17" t="s">
        <v>14</v>
      </c>
      <c r="E9" s="62">
        <v>135147</v>
      </c>
      <c r="F9" s="68">
        <v>205.8964545</v>
      </c>
      <c r="G9" s="20">
        <v>3.0683901E-2</v>
      </c>
    </row>
    <row r="10" spans="1:7" ht="25.5" x14ac:dyDescent="0.2">
      <c r="A10" s="21">
        <v>4</v>
      </c>
      <c r="B10" s="22" t="s">
        <v>55</v>
      </c>
      <c r="C10" s="26" t="s">
        <v>56</v>
      </c>
      <c r="D10" s="17" t="s">
        <v>20</v>
      </c>
      <c r="E10" s="62">
        <v>30025</v>
      </c>
      <c r="F10" s="68">
        <v>195.01237499999999</v>
      </c>
      <c r="G10" s="20">
        <v>2.9061891999999999E-2</v>
      </c>
    </row>
    <row r="11" spans="1:7" ht="12.75" x14ac:dyDescent="0.2">
      <c r="A11" s="21">
        <v>5</v>
      </c>
      <c r="B11" s="22" t="s">
        <v>173</v>
      </c>
      <c r="C11" s="26" t="s">
        <v>174</v>
      </c>
      <c r="D11" s="17" t="s">
        <v>175</v>
      </c>
      <c r="E11" s="62">
        <v>77400</v>
      </c>
      <c r="F11" s="68">
        <v>189.4365</v>
      </c>
      <c r="G11" s="20">
        <v>2.8230941999999998E-2</v>
      </c>
    </row>
    <row r="12" spans="1:7" ht="25.5" x14ac:dyDescent="0.2">
      <c r="A12" s="21">
        <v>6</v>
      </c>
      <c r="B12" s="22" t="s">
        <v>160</v>
      </c>
      <c r="C12" s="26" t="s">
        <v>161</v>
      </c>
      <c r="D12" s="17" t="s">
        <v>162</v>
      </c>
      <c r="E12" s="62">
        <v>30675</v>
      </c>
      <c r="F12" s="68">
        <v>182.39355</v>
      </c>
      <c r="G12" s="20">
        <v>2.7181360000000002E-2</v>
      </c>
    </row>
    <row r="13" spans="1:7" ht="25.5" x14ac:dyDescent="0.2">
      <c r="A13" s="21">
        <v>7</v>
      </c>
      <c r="B13" s="22" t="s">
        <v>189</v>
      </c>
      <c r="C13" s="26" t="s">
        <v>190</v>
      </c>
      <c r="D13" s="17" t="s">
        <v>23</v>
      </c>
      <c r="E13" s="62">
        <v>17294</v>
      </c>
      <c r="F13" s="68">
        <v>179.563602</v>
      </c>
      <c r="G13" s="20">
        <v>2.6759624999999999E-2</v>
      </c>
    </row>
    <row r="14" spans="1:7" ht="25.5" x14ac:dyDescent="0.2">
      <c r="A14" s="21">
        <v>8</v>
      </c>
      <c r="B14" s="22" t="s">
        <v>410</v>
      </c>
      <c r="C14" s="26" t="s">
        <v>411</v>
      </c>
      <c r="D14" s="17" t="s">
        <v>59</v>
      </c>
      <c r="E14" s="62">
        <v>82596</v>
      </c>
      <c r="F14" s="68">
        <v>173.45160000000001</v>
      </c>
      <c r="G14" s="20">
        <v>2.5848777999999999E-2</v>
      </c>
    </row>
    <row r="15" spans="1:7" ht="25.5" x14ac:dyDescent="0.2">
      <c r="A15" s="21">
        <v>9</v>
      </c>
      <c r="B15" s="22" t="s">
        <v>485</v>
      </c>
      <c r="C15" s="26" t="s">
        <v>486</v>
      </c>
      <c r="D15" s="17" t="s">
        <v>33</v>
      </c>
      <c r="E15" s="62">
        <v>108924</v>
      </c>
      <c r="F15" s="68">
        <v>168.45096599999999</v>
      </c>
      <c r="G15" s="20">
        <v>2.5103554E-2</v>
      </c>
    </row>
    <row r="16" spans="1:7" ht="12.75" x14ac:dyDescent="0.2">
      <c r="A16" s="21">
        <v>10</v>
      </c>
      <c r="B16" s="22" t="s">
        <v>80</v>
      </c>
      <c r="C16" s="26" t="s">
        <v>81</v>
      </c>
      <c r="D16" s="17" t="s">
        <v>71</v>
      </c>
      <c r="E16" s="62">
        <v>154000</v>
      </c>
      <c r="F16" s="68">
        <v>162.93199999999999</v>
      </c>
      <c r="G16" s="20">
        <v>2.4281085000000001E-2</v>
      </c>
    </row>
    <row r="17" spans="1:7" ht="25.5" x14ac:dyDescent="0.2">
      <c r="A17" s="21">
        <v>11</v>
      </c>
      <c r="B17" s="22" t="s">
        <v>207</v>
      </c>
      <c r="C17" s="26" t="s">
        <v>1182</v>
      </c>
      <c r="D17" s="17" t="s">
        <v>59</v>
      </c>
      <c r="E17" s="62">
        <v>9500</v>
      </c>
      <c r="F17" s="68">
        <v>161.52850000000001</v>
      </c>
      <c r="G17" s="20">
        <v>2.4071927999999999E-2</v>
      </c>
    </row>
    <row r="18" spans="1:7" ht="25.5" x14ac:dyDescent="0.2">
      <c r="A18" s="21">
        <v>12</v>
      </c>
      <c r="B18" s="22" t="s">
        <v>88</v>
      </c>
      <c r="C18" s="26" t="s">
        <v>89</v>
      </c>
      <c r="D18" s="17" t="s">
        <v>20</v>
      </c>
      <c r="E18" s="62">
        <v>18100</v>
      </c>
      <c r="F18" s="68">
        <v>158.06729999999999</v>
      </c>
      <c r="G18" s="20">
        <v>2.3556119E-2</v>
      </c>
    </row>
    <row r="19" spans="1:7" ht="25.5" x14ac:dyDescent="0.2">
      <c r="A19" s="21">
        <v>13</v>
      </c>
      <c r="B19" s="22" t="s">
        <v>312</v>
      </c>
      <c r="C19" s="26" t="s">
        <v>313</v>
      </c>
      <c r="D19" s="17" t="s">
        <v>20</v>
      </c>
      <c r="E19" s="62">
        <v>22202</v>
      </c>
      <c r="F19" s="68">
        <v>155.369596</v>
      </c>
      <c r="G19" s="20">
        <v>2.3154091000000002E-2</v>
      </c>
    </row>
    <row r="20" spans="1:7" ht="25.5" x14ac:dyDescent="0.2">
      <c r="A20" s="21">
        <v>14</v>
      </c>
      <c r="B20" s="22" t="s">
        <v>475</v>
      </c>
      <c r="C20" s="26" t="s">
        <v>476</v>
      </c>
      <c r="D20" s="17" t="s">
        <v>39</v>
      </c>
      <c r="E20" s="62">
        <v>27674</v>
      </c>
      <c r="F20" s="68">
        <v>153.68755899999999</v>
      </c>
      <c r="G20" s="20">
        <v>2.2903423999999999E-2</v>
      </c>
    </row>
    <row r="21" spans="1:7" ht="25.5" x14ac:dyDescent="0.2">
      <c r="A21" s="21">
        <v>15</v>
      </c>
      <c r="B21" s="22" t="s">
        <v>90</v>
      </c>
      <c r="C21" s="26" t="s">
        <v>91</v>
      </c>
      <c r="D21" s="17" t="s">
        <v>20</v>
      </c>
      <c r="E21" s="62">
        <v>11600</v>
      </c>
      <c r="F21" s="68">
        <v>134.995</v>
      </c>
      <c r="G21" s="20">
        <v>2.0117749000000001E-2</v>
      </c>
    </row>
    <row r="22" spans="1:7" ht="12.75" x14ac:dyDescent="0.2">
      <c r="A22" s="21">
        <v>16</v>
      </c>
      <c r="B22" s="22" t="s">
        <v>40</v>
      </c>
      <c r="C22" s="26" t="s">
        <v>41</v>
      </c>
      <c r="D22" s="17" t="s">
        <v>17</v>
      </c>
      <c r="E22" s="62">
        <v>6415</v>
      </c>
      <c r="F22" s="68">
        <v>133.2748325</v>
      </c>
      <c r="G22" s="20">
        <v>1.9861400000000001E-2</v>
      </c>
    </row>
    <row r="23" spans="1:7" ht="12.75" x14ac:dyDescent="0.2">
      <c r="A23" s="21">
        <v>17</v>
      </c>
      <c r="B23" s="22" t="s">
        <v>248</v>
      </c>
      <c r="C23" s="26" t="s">
        <v>249</v>
      </c>
      <c r="D23" s="17" t="s">
        <v>204</v>
      </c>
      <c r="E23" s="62">
        <v>13538</v>
      </c>
      <c r="F23" s="68">
        <v>125.348342</v>
      </c>
      <c r="G23" s="20">
        <v>1.8680148000000001E-2</v>
      </c>
    </row>
    <row r="24" spans="1:7" ht="12.75" x14ac:dyDescent="0.2">
      <c r="A24" s="21">
        <v>18</v>
      </c>
      <c r="B24" s="22" t="s">
        <v>487</v>
      </c>
      <c r="C24" s="26" t="s">
        <v>488</v>
      </c>
      <c r="D24" s="17" t="s">
        <v>254</v>
      </c>
      <c r="E24" s="62">
        <v>3589</v>
      </c>
      <c r="F24" s="68">
        <v>116.190286</v>
      </c>
      <c r="G24" s="20">
        <v>1.7315359999999998E-2</v>
      </c>
    </row>
    <row r="25" spans="1:7" ht="25.5" x14ac:dyDescent="0.2">
      <c r="A25" s="21">
        <v>19</v>
      </c>
      <c r="B25" s="22" t="s">
        <v>336</v>
      </c>
      <c r="C25" s="26" t="s">
        <v>337</v>
      </c>
      <c r="D25" s="17" t="s">
        <v>39</v>
      </c>
      <c r="E25" s="62">
        <v>801</v>
      </c>
      <c r="F25" s="68">
        <v>86.208426000000003</v>
      </c>
      <c r="G25" s="20">
        <v>1.2847287000000001E-2</v>
      </c>
    </row>
    <row r="26" spans="1:7" ht="12.75" x14ac:dyDescent="0.2">
      <c r="A26" s="21">
        <v>20</v>
      </c>
      <c r="B26" s="22" t="s">
        <v>446</v>
      </c>
      <c r="C26" s="26" t="s">
        <v>447</v>
      </c>
      <c r="D26" s="17" t="s">
        <v>448</v>
      </c>
      <c r="E26" s="62">
        <v>40443</v>
      </c>
      <c r="F26" s="68">
        <v>85.597609500000004</v>
      </c>
      <c r="G26" s="20">
        <v>1.2756259000000001E-2</v>
      </c>
    </row>
    <row r="27" spans="1:7" ht="25.5" x14ac:dyDescent="0.2">
      <c r="A27" s="21">
        <v>21</v>
      </c>
      <c r="B27" s="22" t="s">
        <v>216</v>
      </c>
      <c r="C27" s="26" t="s">
        <v>217</v>
      </c>
      <c r="D27" s="17" t="s">
        <v>59</v>
      </c>
      <c r="E27" s="62">
        <v>20911</v>
      </c>
      <c r="F27" s="68">
        <v>75.844196999999994</v>
      </c>
      <c r="G27" s="20">
        <v>1.1302749000000001E-2</v>
      </c>
    </row>
    <row r="28" spans="1:7" ht="25.5" x14ac:dyDescent="0.2">
      <c r="A28" s="21">
        <v>22</v>
      </c>
      <c r="B28" s="22" t="s">
        <v>100</v>
      </c>
      <c r="C28" s="26" t="s">
        <v>101</v>
      </c>
      <c r="D28" s="17" t="s">
        <v>20</v>
      </c>
      <c r="E28" s="62">
        <v>7639</v>
      </c>
      <c r="F28" s="68">
        <v>43.2940325</v>
      </c>
      <c r="G28" s="20">
        <v>6.4519310000000002E-3</v>
      </c>
    </row>
    <row r="29" spans="1:7" ht="12.75" x14ac:dyDescent="0.2">
      <c r="A29" s="16"/>
      <c r="B29" s="17"/>
      <c r="C29" s="23" t="s">
        <v>112</v>
      </c>
      <c r="D29" s="27"/>
      <c r="E29" s="64"/>
      <c r="F29" s="70">
        <v>3309.3027130000009</v>
      </c>
      <c r="G29" s="28">
        <v>0.49317176200000001</v>
      </c>
    </row>
    <row r="30" spans="1:7" ht="12.75" x14ac:dyDescent="0.2">
      <c r="A30" s="21"/>
      <c r="B30" s="22"/>
      <c r="C30" s="29"/>
      <c r="D30" s="30"/>
      <c r="E30" s="62"/>
      <c r="F30" s="68"/>
      <c r="G30" s="20"/>
    </row>
    <row r="31" spans="1:7" ht="12.75" x14ac:dyDescent="0.2">
      <c r="A31" s="16"/>
      <c r="B31" s="17"/>
      <c r="C31" s="23" t="s">
        <v>113</v>
      </c>
      <c r="D31" s="24"/>
      <c r="E31" s="63"/>
      <c r="F31" s="69"/>
      <c r="G31" s="25"/>
    </row>
    <row r="32" spans="1:7" ht="12.75" x14ac:dyDescent="0.2">
      <c r="A32" s="16"/>
      <c r="B32" s="17"/>
      <c r="C32" s="23" t="s">
        <v>112</v>
      </c>
      <c r="D32" s="27"/>
      <c r="E32" s="64"/>
      <c r="F32" s="70">
        <v>0</v>
      </c>
      <c r="G32" s="28">
        <v>0</v>
      </c>
    </row>
    <row r="33" spans="1:7" ht="12.75" x14ac:dyDescent="0.2">
      <c r="A33" s="21"/>
      <c r="B33" s="22"/>
      <c r="C33" s="29"/>
      <c r="D33" s="30"/>
      <c r="E33" s="62"/>
      <c r="F33" s="68"/>
      <c r="G33" s="20"/>
    </row>
    <row r="34" spans="1:7" ht="12.75" x14ac:dyDescent="0.2">
      <c r="A34" s="31"/>
      <c r="B34" s="32"/>
      <c r="C34" s="23" t="s">
        <v>114</v>
      </c>
      <c r="D34" s="24"/>
      <c r="E34" s="63"/>
      <c r="F34" s="69"/>
      <c r="G34" s="25"/>
    </row>
    <row r="35" spans="1:7" ht="12.75" x14ac:dyDescent="0.2">
      <c r="A35" s="33"/>
      <c r="B35" s="34"/>
      <c r="C35" s="23" t="s">
        <v>112</v>
      </c>
      <c r="D35" s="35"/>
      <c r="E35" s="65"/>
      <c r="F35" s="71">
        <v>0</v>
      </c>
      <c r="G35" s="36">
        <v>0</v>
      </c>
    </row>
    <row r="36" spans="1:7" ht="12.75" x14ac:dyDescent="0.2">
      <c r="A36" s="33"/>
      <c r="B36" s="34"/>
      <c r="C36" s="29"/>
      <c r="D36" s="37"/>
      <c r="E36" s="66"/>
      <c r="F36" s="72"/>
      <c r="G36" s="38"/>
    </row>
    <row r="37" spans="1:7" ht="12.75" x14ac:dyDescent="0.2">
      <c r="A37" s="16"/>
      <c r="B37" s="17"/>
      <c r="C37" s="23" t="s">
        <v>116</v>
      </c>
      <c r="D37" s="24"/>
      <c r="E37" s="63"/>
      <c r="F37" s="69"/>
      <c r="G37" s="25"/>
    </row>
    <row r="38" spans="1:7" ht="12.75" x14ac:dyDescent="0.2">
      <c r="A38" s="16"/>
      <c r="B38" s="17"/>
      <c r="C38" s="23" t="s">
        <v>112</v>
      </c>
      <c r="D38" s="27"/>
      <c r="E38" s="64"/>
      <c r="F38" s="70">
        <v>0</v>
      </c>
      <c r="G38" s="28">
        <v>0</v>
      </c>
    </row>
    <row r="39" spans="1:7" ht="12.75" x14ac:dyDescent="0.2">
      <c r="A39" s="16"/>
      <c r="B39" s="17"/>
      <c r="C39" s="29"/>
      <c r="D39" s="19"/>
      <c r="E39" s="62"/>
      <c r="F39" s="68"/>
      <c r="G39" s="20"/>
    </row>
    <row r="40" spans="1:7" ht="12.75" x14ac:dyDescent="0.2">
      <c r="A40" s="16"/>
      <c r="B40" s="17"/>
      <c r="C40" s="23" t="s">
        <v>117</v>
      </c>
      <c r="D40" s="24"/>
      <c r="E40" s="63"/>
      <c r="F40" s="69"/>
      <c r="G40" s="25"/>
    </row>
    <row r="41" spans="1:7" ht="12.75" x14ac:dyDescent="0.2">
      <c r="A41" s="16"/>
      <c r="B41" s="17"/>
      <c r="C41" s="23" t="s">
        <v>112</v>
      </c>
      <c r="D41" s="27"/>
      <c r="E41" s="64"/>
      <c r="F41" s="70">
        <v>0</v>
      </c>
      <c r="G41" s="28">
        <v>0</v>
      </c>
    </row>
    <row r="42" spans="1:7" ht="12.75" x14ac:dyDescent="0.2">
      <c r="A42" s="16"/>
      <c r="B42" s="17"/>
      <c r="C42" s="29"/>
      <c r="D42" s="19"/>
      <c r="E42" s="62"/>
      <c r="F42" s="68"/>
      <c r="G42" s="20"/>
    </row>
    <row r="43" spans="1:7" ht="12.75" x14ac:dyDescent="0.2">
      <c r="A43" s="16"/>
      <c r="B43" s="17"/>
      <c r="C43" s="23" t="s">
        <v>118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112</v>
      </c>
      <c r="D44" s="27"/>
      <c r="E44" s="64"/>
      <c r="F44" s="70">
        <v>0</v>
      </c>
      <c r="G44" s="28">
        <v>0</v>
      </c>
    </row>
    <row r="45" spans="1:7" ht="12.75" x14ac:dyDescent="0.2">
      <c r="A45" s="16"/>
      <c r="B45" s="17"/>
      <c r="C45" s="29"/>
      <c r="D45" s="19"/>
      <c r="E45" s="62"/>
      <c r="F45" s="68"/>
      <c r="G45" s="20"/>
    </row>
    <row r="46" spans="1:7" ht="25.5" x14ac:dyDescent="0.2">
      <c r="A46" s="21"/>
      <c r="B46" s="22"/>
      <c r="C46" s="39" t="s">
        <v>119</v>
      </c>
      <c r="D46" s="40"/>
      <c r="E46" s="64"/>
      <c r="F46" s="70">
        <v>3309.3027130000009</v>
      </c>
      <c r="G46" s="28">
        <v>0.49317176200000001</v>
      </c>
    </row>
    <row r="47" spans="1:7" ht="12.75" x14ac:dyDescent="0.2">
      <c r="A47" s="16"/>
      <c r="B47" s="17"/>
      <c r="C47" s="26"/>
      <c r="D47" s="19"/>
      <c r="E47" s="62"/>
      <c r="F47" s="68"/>
      <c r="G47" s="20"/>
    </row>
    <row r="48" spans="1:7" ht="12.75" x14ac:dyDescent="0.2">
      <c r="A48" s="16"/>
      <c r="B48" s="17"/>
      <c r="C48" s="18" t="s">
        <v>120</v>
      </c>
      <c r="D48" s="19"/>
      <c r="E48" s="62"/>
      <c r="F48" s="68"/>
      <c r="G48" s="20"/>
    </row>
    <row r="49" spans="1:7" ht="25.5" x14ac:dyDescent="0.2">
      <c r="A49" s="16"/>
      <c r="B49" s="17"/>
      <c r="C49" s="23" t="s">
        <v>11</v>
      </c>
      <c r="D49" s="24"/>
      <c r="E49" s="63"/>
      <c r="F49" s="69"/>
      <c r="G49" s="25"/>
    </row>
    <row r="50" spans="1:7" ht="12.75" x14ac:dyDescent="0.2">
      <c r="A50" s="21"/>
      <c r="B50" s="22"/>
      <c r="C50" s="23" t="s">
        <v>112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19"/>
      <c r="E51" s="62"/>
      <c r="F51" s="68"/>
      <c r="G51" s="20"/>
    </row>
    <row r="52" spans="1:7" ht="12.75" x14ac:dyDescent="0.2">
      <c r="A52" s="16"/>
      <c r="B52" s="41"/>
      <c r="C52" s="23" t="s">
        <v>121</v>
      </c>
      <c r="D52" s="24"/>
      <c r="E52" s="63"/>
      <c r="F52" s="69"/>
      <c r="G52" s="25"/>
    </row>
    <row r="53" spans="1:7" ht="12.75" x14ac:dyDescent="0.2">
      <c r="A53" s="21"/>
      <c r="B53" s="22"/>
      <c r="C53" s="23" t="s">
        <v>112</v>
      </c>
      <c r="D53" s="27"/>
      <c r="E53" s="64"/>
      <c r="F53" s="70">
        <v>0</v>
      </c>
      <c r="G53" s="28">
        <v>0</v>
      </c>
    </row>
    <row r="54" spans="1:7" ht="12.75" x14ac:dyDescent="0.2">
      <c r="A54" s="21"/>
      <c r="B54" s="22"/>
      <c r="C54" s="29"/>
      <c r="D54" s="19"/>
      <c r="E54" s="62"/>
      <c r="F54" s="74"/>
      <c r="G54" s="43"/>
    </row>
    <row r="55" spans="1:7" ht="12.75" x14ac:dyDescent="0.2">
      <c r="A55" s="16"/>
      <c r="B55" s="17"/>
      <c r="C55" s="23" t="s">
        <v>122</v>
      </c>
      <c r="D55" s="24"/>
      <c r="E55" s="63"/>
      <c r="F55" s="69"/>
      <c r="G55" s="25"/>
    </row>
    <row r="56" spans="1:7" ht="12.75" x14ac:dyDescent="0.2">
      <c r="A56" s="21"/>
      <c r="B56" s="22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16"/>
      <c r="B58" s="41"/>
      <c r="C58" s="23" t="s">
        <v>123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112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19"/>
      <c r="E60" s="62"/>
      <c r="F60" s="68"/>
      <c r="G60" s="20"/>
    </row>
    <row r="61" spans="1:7" ht="12.75" x14ac:dyDescent="0.2">
      <c r="A61" s="21"/>
      <c r="B61" s="22"/>
      <c r="C61" s="44" t="s">
        <v>124</v>
      </c>
      <c r="D61" s="40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6"/>
      <c r="D62" s="19"/>
      <c r="E62" s="62"/>
      <c r="F62" s="68"/>
      <c r="G62" s="20"/>
    </row>
    <row r="63" spans="1:7" ht="12.75" x14ac:dyDescent="0.2">
      <c r="A63" s="16"/>
      <c r="B63" s="17"/>
      <c r="C63" s="18" t="s">
        <v>125</v>
      </c>
      <c r="D63" s="19"/>
      <c r="E63" s="62"/>
      <c r="F63" s="68"/>
      <c r="G63" s="20"/>
    </row>
    <row r="64" spans="1:7" ht="12.75" x14ac:dyDescent="0.2">
      <c r="A64" s="21"/>
      <c r="B64" s="22"/>
      <c r="C64" s="23" t="s">
        <v>126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112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12.75" x14ac:dyDescent="0.2">
      <c r="A67" s="21"/>
      <c r="B67" s="22"/>
      <c r="C67" s="23" t="s">
        <v>127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112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68"/>
      <c r="G69" s="20"/>
    </row>
    <row r="70" spans="1:7" ht="12.75" x14ac:dyDescent="0.2">
      <c r="A70" s="21"/>
      <c r="B70" s="22"/>
      <c r="C70" s="23" t="s">
        <v>128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112</v>
      </c>
      <c r="D71" s="40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22"/>
      <c r="E72" s="62"/>
      <c r="F72" s="68"/>
      <c r="G72" s="20"/>
    </row>
    <row r="73" spans="1:7" ht="12.75" x14ac:dyDescent="0.2">
      <c r="A73" s="21"/>
      <c r="B73" s="22"/>
      <c r="C73" s="23" t="s">
        <v>1152</v>
      </c>
      <c r="D73" s="24"/>
      <c r="E73" s="63"/>
      <c r="F73" s="69"/>
      <c r="G73" s="25"/>
    </row>
    <row r="74" spans="1:7" ht="12.75" x14ac:dyDescent="0.2">
      <c r="A74" s="21">
        <v>1</v>
      </c>
      <c r="B74" s="22"/>
      <c r="C74" s="26" t="s">
        <v>1153</v>
      </c>
      <c r="D74" s="30"/>
      <c r="E74" s="62"/>
      <c r="F74" s="68">
        <v>3370.4394908999998</v>
      </c>
      <c r="G74" s="20">
        <v>0.50228272600000001</v>
      </c>
    </row>
    <row r="75" spans="1:7" ht="12.75" x14ac:dyDescent="0.2">
      <c r="A75" s="21"/>
      <c r="B75" s="22"/>
      <c r="C75" s="23" t="s">
        <v>112</v>
      </c>
      <c r="D75" s="40"/>
      <c r="E75" s="64"/>
      <c r="F75" s="70">
        <v>3370.4394908999998</v>
      </c>
      <c r="G75" s="28">
        <v>0.50228272600000001</v>
      </c>
    </row>
    <row r="76" spans="1:7" ht="12.75" x14ac:dyDescent="0.2">
      <c r="A76" s="21"/>
      <c r="B76" s="22"/>
      <c r="C76" s="29"/>
      <c r="D76" s="22"/>
      <c r="E76" s="62"/>
      <c r="F76" s="68"/>
      <c r="G76" s="20"/>
    </row>
    <row r="77" spans="1:7" ht="25.5" x14ac:dyDescent="0.2">
      <c r="A77" s="21"/>
      <c r="B77" s="22"/>
      <c r="C77" s="39" t="s">
        <v>129</v>
      </c>
      <c r="D77" s="40"/>
      <c r="E77" s="64"/>
      <c r="F77" s="70">
        <v>3370.4394908999998</v>
      </c>
      <c r="G77" s="28">
        <v>0.50228272600000001</v>
      </c>
    </row>
    <row r="78" spans="1:7" ht="12.75" x14ac:dyDescent="0.2">
      <c r="A78" s="21"/>
      <c r="B78" s="22"/>
      <c r="C78" s="45"/>
      <c r="D78" s="22"/>
      <c r="E78" s="62"/>
      <c r="F78" s="68"/>
      <c r="G78" s="20"/>
    </row>
    <row r="79" spans="1:7" ht="12.75" x14ac:dyDescent="0.2">
      <c r="A79" s="16"/>
      <c r="B79" s="17"/>
      <c r="C79" s="18" t="s">
        <v>130</v>
      </c>
      <c r="D79" s="19"/>
      <c r="E79" s="62"/>
      <c r="F79" s="68"/>
      <c r="G79" s="20"/>
    </row>
    <row r="80" spans="1:7" ht="25.5" x14ac:dyDescent="0.2">
      <c r="A80" s="21"/>
      <c r="B80" s="22"/>
      <c r="C80" s="23" t="s">
        <v>131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16"/>
      <c r="B83" s="17"/>
      <c r="C83" s="18" t="s">
        <v>132</v>
      </c>
      <c r="D83" s="19"/>
      <c r="E83" s="62"/>
      <c r="F83" s="68"/>
      <c r="G83" s="20"/>
    </row>
    <row r="84" spans="1:7" ht="25.5" x14ac:dyDescent="0.2">
      <c r="A84" s="21"/>
      <c r="B84" s="22"/>
      <c r="C84" s="23" t="s">
        <v>133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25.5" x14ac:dyDescent="0.2">
      <c r="A87" s="21"/>
      <c r="B87" s="22"/>
      <c r="C87" s="23" t="s">
        <v>134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74"/>
      <c r="G89" s="43"/>
    </row>
    <row r="90" spans="1:7" ht="25.5" x14ac:dyDescent="0.2">
      <c r="A90" s="21"/>
      <c r="B90" s="22"/>
      <c r="C90" s="45" t="s">
        <v>135</v>
      </c>
      <c r="D90" s="22"/>
      <c r="E90" s="62"/>
      <c r="F90" s="74">
        <v>30.501485410000001</v>
      </c>
      <c r="G90" s="43">
        <v>4.5455110000000003E-3</v>
      </c>
    </row>
    <row r="91" spans="1:7" ht="12.75" x14ac:dyDescent="0.2">
      <c r="A91" s="21"/>
      <c r="B91" s="22"/>
      <c r="C91" s="46" t="s">
        <v>136</v>
      </c>
      <c r="D91" s="27"/>
      <c r="E91" s="64"/>
      <c r="F91" s="70">
        <v>6710.2436893100003</v>
      </c>
      <c r="G91" s="28">
        <v>0.99999999900000003</v>
      </c>
    </row>
    <row r="93" spans="1:7" ht="12.75" x14ac:dyDescent="0.2">
      <c r="B93" s="392"/>
      <c r="C93" s="392"/>
      <c r="D93" s="392"/>
      <c r="E93" s="392"/>
      <c r="F93" s="392"/>
    </row>
    <row r="94" spans="1:7" ht="12.75" x14ac:dyDescent="0.2">
      <c r="B94" s="392"/>
      <c r="C94" s="392"/>
      <c r="D94" s="392"/>
      <c r="E94" s="392"/>
      <c r="F94" s="392"/>
    </row>
    <row r="96" spans="1:7" ht="12.75" x14ac:dyDescent="0.2">
      <c r="B96" s="52" t="s">
        <v>138</v>
      </c>
      <c r="C96" s="53"/>
      <c r="D96" s="54"/>
    </row>
    <row r="97" spans="2:4" ht="12.75" x14ac:dyDescent="0.2">
      <c r="B97" s="55" t="s">
        <v>139</v>
      </c>
      <c r="C97" s="56"/>
      <c r="D97" s="81" t="s">
        <v>140</v>
      </c>
    </row>
    <row r="98" spans="2:4" ht="12.75" x14ac:dyDescent="0.2">
      <c r="B98" s="55" t="s">
        <v>141</v>
      </c>
      <c r="C98" s="56"/>
      <c r="D98" s="81" t="s">
        <v>140</v>
      </c>
    </row>
    <row r="99" spans="2:4" ht="12.75" x14ac:dyDescent="0.2">
      <c r="B99" s="57" t="s">
        <v>142</v>
      </c>
      <c r="C99" s="56"/>
      <c r="D99" s="58"/>
    </row>
    <row r="100" spans="2:4" ht="25.5" customHeight="1" x14ac:dyDescent="0.2">
      <c r="B100" s="58"/>
      <c r="C100" s="48" t="s">
        <v>143</v>
      </c>
      <c r="D100" s="49" t="s">
        <v>144</v>
      </c>
    </row>
    <row r="101" spans="2:4" ht="12.75" customHeight="1" x14ac:dyDescent="0.2">
      <c r="B101" s="75" t="s">
        <v>145</v>
      </c>
      <c r="C101" s="76" t="s">
        <v>146</v>
      </c>
      <c r="D101" s="76" t="s">
        <v>147</v>
      </c>
    </row>
    <row r="102" spans="2:4" ht="12.75" x14ac:dyDescent="0.2">
      <c r="B102" s="58" t="s">
        <v>148</v>
      </c>
      <c r="C102" s="59">
        <v>10.091100000000001</v>
      </c>
      <c r="D102" s="59">
        <v>10.0459</v>
      </c>
    </row>
    <row r="103" spans="2:4" ht="12.75" x14ac:dyDescent="0.2">
      <c r="B103" s="58" t="s">
        <v>149</v>
      </c>
      <c r="C103" s="59">
        <v>10.091100000000001</v>
      </c>
      <c r="D103" s="59">
        <v>10.0459</v>
      </c>
    </row>
    <row r="104" spans="2:4" ht="12.75" x14ac:dyDescent="0.2">
      <c r="B104" s="58" t="s">
        <v>150</v>
      </c>
      <c r="C104" s="59">
        <v>10.0639</v>
      </c>
      <c r="D104" s="59">
        <v>10.0128</v>
      </c>
    </row>
    <row r="105" spans="2:4" ht="12.75" x14ac:dyDescent="0.2">
      <c r="B105" s="58" t="s">
        <v>151</v>
      </c>
      <c r="C105" s="59">
        <v>10.0639</v>
      </c>
      <c r="D105" s="59">
        <v>10.0129</v>
      </c>
    </row>
    <row r="107" spans="2:4" ht="12.75" x14ac:dyDescent="0.2">
      <c r="B107" s="77" t="s">
        <v>152</v>
      </c>
      <c r="C107" s="60"/>
      <c r="D107" s="78" t="s">
        <v>140</v>
      </c>
    </row>
    <row r="108" spans="2:4" ht="24.75" customHeight="1" x14ac:dyDescent="0.2">
      <c r="B108" s="79"/>
      <c r="C108" s="79"/>
    </row>
    <row r="109" spans="2:4" ht="15" x14ac:dyDescent="0.25">
      <c r="B109" s="82"/>
      <c r="C109" s="80"/>
      <c r="D109"/>
    </row>
    <row r="111" spans="2:4" ht="12.75" x14ac:dyDescent="0.2">
      <c r="B111" s="57" t="s">
        <v>153</v>
      </c>
      <c r="C111" s="56"/>
      <c r="D111" s="83" t="s">
        <v>140</v>
      </c>
    </row>
    <row r="112" spans="2:4" ht="12.75" x14ac:dyDescent="0.2">
      <c r="B112" s="57" t="s">
        <v>154</v>
      </c>
      <c r="C112" s="56"/>
      <c r="D112" s="83" t="s">
        <v>140</v>
      </c>
    </row>
    <row r="113" spans="2:4" ht="12.75" x14ac:dyDescent="0.2">
      <c r="B113" s="57" t="s">
        <v>155</v>
      </c>
      <c r="C113" s="56"/>
      <c r="D113" s="61">
        <v>0</v>
      </c>
    </row>
    <row r="114" spans="2:4" ht="12.75" x14ac:dyDescent="0.2">
      <c r="B114" s="57" t="s">
        <v>156</v>
      </c>
      <c r="C114" s="56"/>
      <c r="D114" s="61" t="s">
        <v>140</v>
      </c>
    </row>
  </sheetData>
  <mergeCells count="5">
    <mergeCell ref="A1:G1"/>
    <mergeCell ref="A2:G2"/>
    <mergeCell ref="A3:G3"/>
    <mergeCell ref="B93:F93"/>
    <mergeCell ref="B94:F9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489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40</v>
      </c>
      <c r="C7" s="26" t="s">
        <v>41</v>
      </c>
      <c r="D7" s="17" t="s">
        <v>17</v>
      </c>
      <c r="E7" s="62">
        <v>397759</v>
      </c>
      <c r="F7" s="68">
        <v>8263.6421045000006</v>
      </c>
      <c r="G7" s="20">
        <v>9.3031117999999996E-2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2322538</v>
      </c>
      <c r="F8" s="68">
        <v>8132.3668070000003</v>
      </c>
      <c r="G8" s="20">
        <v>9.1553235999999996E-2</v>
      </c>
    </row>
    <row r="9" spans="1:7" ht="12.75" x14ac:dyDescent="0.2">
      <c r="A9" s="21">
        <v>3</v>
      </c>
      <c r="B9" s="22" t="s">
        <v>431</v>
      </c>
      <c r="C9" s="26" t="s">
        <v>432</v>
      </c>
      <c r="D9" s="17" t="s">
        <v>204</v>
      </c>
      <c r="E9" s="62">
        <v>881020</v>
      </c>
      <c r="F9" s="68">
        <v>6469.3298599999998</v>
      </c>
      <c r="G9" s="20">
        <v>7.283096E-2</v>
      </c>
    </row>
    <row r="10" spans="1:7" ht="12.75" x14ac:dyDescent="0.2">
      <c r="A10" s="21">
        <v>4</v>
      </c>
      <c r="B10" s="22" t="s">
        <v>388</v>
      </c>
      <c r="C10" s="26" t="s">
        <v>389</v>
      </c>
      <c r="D10" s="17" t="s">
        <v>17</v>
      </c>
      <c r="E10" s="62">
        <v>863592</v>
      </c>
      <c r="F10" s="68">
        <v>6127.6170359999996</v>
      </c>
      <c r="G10" s="20">
        <v>6.8983997000000005E-2</v>
      </c>
    </row>
    <row r="11" spans="1:7" ht="25.5" x14ac:dyDescent="0.2">
      <c r="A11" s="21">
        <v>5</v>
      </c>
      <c r="B11" s="22" t="s">
        <v>31</v>
      </c>
      <c r="C11" s="26" t="s">
        <v>32</v>
      </c>
      <c r="D11" s="17" t="s">
        <v>33</v>
      </c>
      <c r="E11" s="62">
        <v>472389</v>
      </c>
      <c r="F11" s="68">
        <v>5815.3447845000001</v>
      </c>
      <c r="G11" s="20">
        <v>6.5468472E-2</v>
      </c>
    </row>
    <row r="12" spans="1:7" ht="25.5" x14ac:dyDescent="0.2">
      <c r="A12" s="21">
        <v>6</v>
      </c>
      <c r="B12" s="22" t="s">
        <v>392</v>
      </c>
      <c r="C12" s="26" t="s">
        <v>393</v>
      </c>
      <c r="D12" s="17" t="s">
        <v>39</v>
      </c>
      <c r="E12" s="62">
        <v>2040754</v>
      </c>
      <c r="F12" s="68">
        <v>5633.5014170000004</v>
      </c>
      <c r="G12" s="20">
        <v>6.3421300999999999E-2</v>
      </c>
    </row>
    <row r="13" spans="1:7" ht="12.75" x14ac:dyDescent="0.2">
      <c r="A13" s="21">
        <v>7</v>
      </c>
      <c r="B13" s="22" t="s">
        <v>490</v>
      </c>
      <c r="C13" s="26" t="s">
        <v>491</v>
      </c>
      <c r="D13" s="17" t="s">
        <v>17</v>
      </c>
      <c r="E13" s="62">
        <v>416450</v>
      </c>
      <c r="F13" s="68">
        <v>5051.9549500000003</v>
      </c>
      <c r="G13" s="20">
        <v>5.6874319E-2</v>
      </c>
    </row>
    <row r="14" spans="1:7" ht="25.5" x14ac:dyDescent="0.2">
      <c r="A14" s="21">
        <v>8</v>
      </c>
      <c r="B14" s="22" t="s">
        <v>439</v>
      </c>
      <c r="C14" s="26" t="s">
        <v>440</v>
      </c>
      <c r="D14" s="17" t="s">
        <v>178</v>
      </c>
      <c r="E14" s="62">
        <v>254611</v>
      </c>
      <c r="F14" s="68">
        <v>4687.8977320000004</v>
      </c>
      <c r="G14" s="20">
        <v>5.2775805000000002E-2</v>
      </c>
    </row>
    <row r="15" spans="1:7" ht="12.75" x14ac:dyDescent="0.2">
      <c r="A15" s="21">
        <v>9</v>
      </c>
      <c r="B15" s="22" t="s">
        <v>334</v>
      </c>
      <c r="C15" s="26" t="s">
        <v>335</v>
      </c>
      <c r="D15" s="17" t="s">
        <v>254</v>
      </c>
      <c r="E15" s="62">
        <v>241174</v>
      </c>
      <c r="F15" s="68">
        <v>4345.8348930000002</v>
      </c>
      <c r="G15" s="20">
        <v>4.8924901999999999E-2</v>
      </c>
    </row>
    <row r="16" spans="1:7" ht="12.75" x14ac:dyDescent="0.2">
      <c r="A16" s="21">
        <v>10</v>
      </c>
      <c r="B16" s="22" t="s">
        <v>62</v>
      </c>
      <c r="C16" s="26" t="s">
        <v>63</v>
      </c>
      <c r="D16" s="17" t="s">
        <v>17</v>
      </c>
      <c r="E16" s="62">
        <v>1016246</v>
      </c>
      <c r="F16" s="68">
        <v>2734.209863</v>
      </c>
      <c r="G16" s="20">
        <v>3.0781414999999999E-2</v>
      </c>
    </row>
    <row r="17" spans="1:7" ht="12.75" x14ac:dyDescent="0.2">
      <c r="A17" s="21">
        <v>11</v>
      </c>
      <c r="B17" s="22" t="s">
        <v>492</v>
      </c>
      <c r="C17" s="26" t="s">
        <v>493</v>
      </c>
      <c r="D17" s="17" t="s">
        <v>36</v>
      </c>
      <c r="E17" s="62">
        <v>1855369</v>
      </c>
      <c r="F17" s="68">
        <v>2620.7087124999998</v>
      </c>
      <c r="G17" s="20">
        <v>2.9503633000000001E-2</v>
      </c>
    </row>
    <row r="18" spans="1:7" ht="12.75" x14ac:dyDescent="0.2">
      <c r="A18" s="21">
        <v>12</v>
      </c>
      <c r="B18" s="22" t="s">
        <v>394</v>
      </c>
      <c r="C18" s="26" t="s">
        <v>395</v>
      </c>
      <c r="D18" s="17" t="s">
        <v>204</v>
      </c>
      <c r="E18" s="62">
        <v>302067</v>
      </c>
      <c r="F18" s="68">
        <v>2507.6092005</v>
      </c>
      <c r="G18" s="20">
        <v>2.8230371000000001E-2</v>
      </c>
    </row>
    <row r="19" spans="1:7" ht="25.5" x14ac:dyDescent="0.2">
      <c r="A19" s="21">
        <v>13</v>
      </c>
      <c r="B19" s="22" t="s">
        <v>408</v>
      </c>
      <c r="C19" s="26" t="s">
        <v>409</v>
      </c>
      <c r="D19" s="17" t="s">
        <v>178</v>
      </c>
      <c r="E19" s="62">
        <v>391945</v>
      </c>
      <c r="F19" s="68">
        <v>2267.5977975000001</v>
      </c>
      <c r="G19" s="20">
        <v>2.5528351000000001E-2</v>
      </c>
    </row>
    <row r="20" spans="1:7" ht="25.5" x14ac:dyDescent="0.2">
      <c r="A20" s="21">
        <v>14</v>
      </c>
      <c r="B20" s="22" t="s">
        <v>435</v>
      </c>
      <c r="C20" s="26" t="s">
        <v>436</v>
      </c>
      <c r="D20" s="17" t="s">
        <v>26</v>
      </c>
      <c r="E20" s="62">
        <v>351089</v>
      </c>
      <c r="F20" s="68">
        <v>1989.0947295000001</v>
      </c>
      <c r="G20" s="20">
        <v>2.2392995999999998E-2</v>
      </c>
    </row>
    <row r="21" spans="1:7" ht="12.75" x14ac:dyDescent="0.2">
      <c r="A21" s="21">
        <v>15</v>
      </c>
      <c r="B21" s="22" t="s">
        <v>304</v>
      </c>
      <c r="C21" s="26" t="s">
        <v>305</v>
      </c>
      <c r="D21" s="17" t="s">
        <v>175</v>
      </c>
      <c r="E21" s="62">
        <v>883996</v>
      </c>
      <c r="F21" s="68">
        <v>1942.5812100000001</v>
      </c>
      <c r="G21" s="20">
        <v>2.1869352000000002E-2</v>
      </c>
    </row>
    <row r="22" spans="1:7" ht="12.75" x14ac:dyDescent="0.2">
      <c r="A22" s="21">
        <v>16</v>
      </c>
      <c r="B22" s="22" t="s">
        <v>494</v>
      </c>
      <c r="C22" s="26" t="s">
        <v>495</v>
      </c>
      <c r="D22" s="17" t="s">
        <v>204</v>
      </c>
      <c r="E22" s="62">
        <v>86258</v>
      </c>
      <c r="F22" s="68">
        <v>1710.8843010000001</v>
      </c>
      <c r="G22" s="20">
        <v>1.9260935999999999E-2</v>
      </c>
    </row>
    <row r="23" spans="1:7" ht="25.5" x14ac:dyDescent="0.2">
      <c r="A23" s="21">
        <v>17</v>
      </c>
      <c r="B23" s="22" t="s">
        <v>312</v>
      </c>
      <c r="C23" s="26" t="s">
        <v>313</v>
      </c>
      <c r="D23" s="17" t="s">
        <v>20</v>
      </c>
      <c r="E23" s="62">
        <v>225812</v>
      </c>
      <c r="F23" s="68">
        <v>1580.2323759999999</v>
      </c>
      <c r="G23" s="20">
        <v>1.7790072000000001E-2</v>
      </c>
    </row>
    <row r="24" spans="1:7" ht="25.5" x14ac:dyDescent="0.2">
      <c r="A24" s="21">
        <v>18</v>
      </c>
      <c r="B24" s="22" t="s">
        <v>402</v>
      </c>
      <c r="C24" s="26" t="s">
        <v>403</v>
      </c>
      <c r="D24" s="17" t="s">
        <v>39</v>
      </c>
      <c r="E24" s="62">
        <v>96505</v>
      </c>
      <c r="F24" s="68">
        <v>1356.08826</v>
      </c>
      <c r="G24" s="20">
        <v>1.5266683E-2</v>
      </c>
    </row>
    <row r="25" spans="1:7" ht="25.5" x14ac:dyDescent="0.2">
      <c r="A25" s="21">
        <v>19</v>
      </c>
      <c r="B25" s="22" t="s">
        <v>496</v>
      </c>
      <c r="C25" s="26" t="s">
        <v>497</v>
      </c>
      <c r="D25" s="17" t="s">
        <v>498</v>
      </c>
      <c r="E25" s="62">
        <v>415291</v>
      </c>
      <c r="F25" s="68">
        <v>1320.8330255000001</v>
      </c>
      <c r="G25" s="20">
        <v>1.4869784E-2</v>
      </c>
    </row>
    <row r="26" spans="1:7" ht="25.5" x14ac:dyDescent="0.2">
      <c r="A26" s="21">
        <v>20</v>
      </c>
      <c r="B26" s="22" t="s">
        <v>410</v>
      </c>
      <c r="C26" s="26" t="s">
        <v>411</v>
      </c>
      <c r="D26" s="17" t="s">
        <v>59</v>
      </c>
      <c r="E26" s="62">
        <v>621493</v>
      </c>
      <c r="F26" s="68">
        <v>1305.1352999999999</v>
      </c>
      <c r="G26" s="20">
        <v>1.4693061E-2</v>
      </c>
    </row>
    <row r="27" spans="1:7" ht="12.75" x14ac:dyDescent="0.2">
      <c r="A27" s="21">
        <v>21</v>
      </c>
      <c r="B27" s="22" t="s">
        <v>499</v>
      </c>
      <c r="C27" s="26" t="s">
        <v>500</v>
      </c>
      <c r="D27" s="17" t="s">
        <v>17</v>
      </c>
      <c r="E27" s="62">
        <v>83268</v>
      </c>
      <c r="F27" s="68">
        <v>1227.245418</v>
      </c>
      <c r="G27" s="20">
        <v>1.3816185999999999E-2</v>
      </c>
    </row>
    <row r="28" spans="1:7" ht="12.75" x14ac:dyDescent="0.2">
      <c r="A28" s="21">
        <v>22</v>
      </c>
      <c r="B28" s="22" t="s">
        <v>42</v>
      </c>
      <c r="C28" s="26" t="s">
        <v>43</v>
      </c>
      <c r="D28" s="17" t="s">
        <v>14</v>
      </c>
      <c r="E28" s="62">
        <v>7083</v>
      </c>
      <c r="F28" s="68">
        <v>1175.268024</v>
      </c>
      <c r="G28" s="20">
        <v>1.323103E-2</v>
      </c>
    </row>
    <row r="29" spans="1:7" ht="25.5" x14ac:dyDescent="0.2">
      <c r="A29" s="21">
        <v>23</v>
      </c>
      <c r="B29" s="22" t="s">
        <v>414</v>
      </c>
      <c r="C29" s="26" t="s">
        <v>415</v>
      </c>
      <c r="D29" s="17" t="s">
        <v>178</v>
      </c>
      <c r="E29" s="62">
        <v>119564</v>
      </c>
      <c r="F29" s="68">
        <v>1113.3201859999999</v>
      </c>
      <c r="G29" s="20">
        <v>1.2533628999999999E-2</v>
      </c>
    </row>
    <row r="30" spans="1:7" ht="12.75" x14ac:dyDescent="0.2">
      <c r="A30" s="21">
        <v>24</v>
      </c>
      <c r="B30" s="22" t="s">
        <v>501</v>
      </c>
      <c r="C30" s="26" t="s">
        <v>502</v>
      </c>
      <c r="D30" s="17" t="s">
        <v>228</v>
      </c>
      <c r="E30" s="62">
        <v>15902</v>
      </c>
      <c r="F30" s="68">
        <v>1086.058894</v>
      </c>
      <c r="G30" s="20">
        <v>1.2226724E-2</v>
      </c>
    </row>
    <row r="31" spans="1:7" ht="12.75" x14ac:dyDescent="0.2">
      <c r="A31" s="21">
        <v>25</v>
      </c>
      <c r="B31" s="22" t="s">
        <v>396</v>
      </c>
      <c r="C31" s="26" t="s">
        <v>397</v>
      </c>
      <c r="D31" s="17" t="s">
        <v>228</v>
      </c>
      <c r="E31" s="62">
        <v>41282</v>
      </c>
      <c r="F31" s="68">
        <v>1084.9322420000001</v>
      </c>
      <c r="G31" s="20">
        <v>1.2214040000000001E-2</v>
      </c>
    </row>
    <row r="32" spans="1:7" ht="12.75" x14ac:dyDescent="0.2">
      <c r="A32" s="21">
        <v>26</v>
      </c>
      <c r="B32" s="22" t="s">
        <v>437</v>
      </c>
      <c r="C32" s="26" t="s">
        <v>438</v>
      </c>
      <c r="D32" s="17" t="s">
        <v>14</v>
      </c>
      <c r="E32" s="62">
        <v>26604</v>
      </c>
      <c r="F32" s="68">
        <v>1018.00206</v>
      </c>
      <c r="G32" s="20">
        <v>1.1460547999999999E-2</v>
      </c>
    </row>
    <row r="33" spans="1:7" ht="12.75" x14ac:dyDescent="0.2">
      <c r="A33" s="21">
        <v>27</v>
      </c>
      <c r="B33" s="22" t="s">
        <v>328</v>
      </c>
      <c r="C33" s="26" t="s">
        <v>329</v>
      </c>
      <c r="D33" s="17" t="s">
        <v>204</v>
      </c>
      <c r="E33" s="62">
        <v>87388</v>
      </c>
      <c r="F33" s="68">
        <v>909.88385600000004</v>
      </c>
      <c r="G33" s="20">
        <v>1.0243366E-2</v>
      </c>
    </row>
    <row r="34" spans="1:7" ht="12.75" x14ac:dyDescent="0.2">
      <c r="A34" s="21">
        <v>28</v>
      </c>
      <c r="B34" s="22" t="s">
        <v>300</v>
      </c>
      <c r="C34" s="26" t="s">
        <v>301</v>
      </c>
      <c r="D34" s="17" t="s">
        <v>299</v>
      </c>
      <c r="E34" s="62">
        <v>237406</v>
      </c>
      <c r="F34" s="68">
        <v>771.45079699999997</v>
      </c>
      <c r="G34" s="20">
        <v>8.6849030000000008E-3</v>
      </c>
    </row>
    <row r="35" spans="1:7" ht="25.5" x14ac:dyDescent="0.2">
      <c r="A35" s="21">
        <v>29</v>
      </c>
      <c r="B35" s="22" t="s">
        <v>314</v>
      </c>
      <c r="C35" s="26" t="s">
        <v>315</v>
      </c>
      <c r="D35" s="17" t="s">
        <v>68</v>
      </c>
      <c r="E35" s="62">
        <v>98775</v>
      </c>
      <c r="F35" s="68">
        <v>707.22900000000004</v>
      </c>
      <c r="G35" s="20">
        <v>7.9619010000000004E-3</v>
      </c>
    </row>
    <row r="36" spans="1:7" ht="12.75" x14ac:dyDescent="0.2">
      <c r="A36" s="21">
        <v>30</v>
      </c>
      <c r="B36" s="22" t="s">
        <v>416</v>
      </c>
      <c r="C36" s="26" t="s">
        <v>417</v>
      </c>
      <c r="D36" s="17" t="s">
        <v>228</v>
      </c>
      <c r="E36" s="62">
        <v>27850</v>
      </c>
      <c r="F36" s="68">
        <v>179.88315</v>
      </c>
      <c r="G36" s="20">
        <v>2.0251029999999999E-3</v>
      </c>
    </row>
    <row r="37" spans="1:7" ht="12.75" x14ac:dyDescent="0.2">
      <c r="A37" s="16"/>
      <c r="B37" s="17"/>
      <c r="C37" s="23" t="s">
        <v>112</v>
      </c>
      <c r="D37" s="27"/>
      <c r="E37" s="64"/>
      <c r="F37" s="70">
        <v>85135.737986499997</v>
      </c>
      <c r="G37" s="28">
        <v>0.95844819400000014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16"/>
      <c r="B39" s="17"/>
      <c r="C39" s="23" t="s">
        <v>113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112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31"/>
      <c r="B42" s="32"/>
      <c r="C42" s="23" t="s">
        <v>114</v>
      </c>
      <c r="D42" s="24"/>
      <c r="E42" s="63"/>
      <c r="F42" s="69"/>
      <c r="G42" s="25"/>
    </row>
    <row r="43" spans="1:7" ht="12.75" x14ac:dyDescent="0.2">
      <c r="A43" s="33"/>
      <c r="B43" s="34"/>
      <c r="C43" s="23" t="s">
        <v>112</v>
      </c>
      <c r="D43" s="35"/>
      <c r="E43" s="65"/>
      <c r="F43" s="71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6"/>
      <c r="F44" s="72"/>
      <c r="G44" s="38"/>
    </row>
    <row r="45" spans="1:7" ht="12.75" x14ac:dyDescent="0.2">
      <c r="A45" s="16"/>
      <c r="B45" s="17"/>
      <c r="C45" s="23" t="s">
        <v>116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112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117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112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118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25.5" x14ac:dyDescent="0.2">
      <c r="A54" s="21"/>
      <c r="B54" s="22"/>
      <c r="C54" s="39" t="s">
        <v>119</v>
      </c>
      <c r="D54" s="40"/>
      <c r="E54" s="64"/>
      <c r="F54" s="70">
        <v>85135.737986499997</v>
      </c>
      <c r="G54" s="28">
        <v>0.95844819400000014</v>
      </c>
    </row>
    <row r="55" spans="1:7" ht="12.75" x14ac:dyDescent="0.2">
      <c r="A55" s="16"/>
      <c r="B55" s="17"/>
      <c r="C55" s="26"/>
      <c r="D55" s="19"/>
      <c r="E55" s="62"/>
      <c r="F55" s="68"/>
      <c r="G55" s="20"/>
    </row>
    <row r="56" spans="1:7" ht="12.75" x14ac:dyDescent="0.2">
      <c r="A56" s="16"/>
      <c r="B56" s="17"/>
      <c r="C56" s="18" t="s">
        <v>120</v>
      </c>
      <c r="D56" s="19"/>
      <c r="E56" s="62"/>
      <c r="F56" s="68"/>
      <c r="G56" s="20"/>
    </row>
    <row r="57" spans="1:7" ht="25.5" x14ac:dyDescent="0.2">
      <c r="A57" s="16"/>
      <c r="B57" s="17"/>
      <c r="C57" s="23" t="s">
        <v>11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112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16"/>
      <c r="B60" s="41"/>
      <c r="C60" s="23" t="s">
        <v>121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74"/>
      <c r="G62" s="43"/>
    </row>
    <row r="63" spans="1:7" ht="12.75" x14ac:dyDescent="0.2">
      <c r="A63" s="16"/>
      <c r="B63" s="17"/>
      <c r="C63" s="23" t="s">
        <v>122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16"/>
      <c r="B66" s="41"/>
      <c r="C66" s="23" t="s">
        <v>123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21"/>
      <c r="B69" s="22"/>
      <c r="C69" s="44" t="s">
        <v>124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125</v>
      </c>
      <c r="D71" s="19"/>
      <c r="E71" s="62"/>
      <c r="F71" s="68"/>
      <c r="G71" s="20"/>
    </row>
    <row r="72" spans="1:7" ht="12.75" x14ac:dyDescent="0.2">
      <c r="A72" s="21"/>
      <c r="B72" s="22"/>
      <c r="C72" s="23" t="s">
        <v>126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112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127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1152</v>
      </c>
      <c r="D81" s="24"/>
      <c r="E81" s="63"/>
      <c r="F81" s="69"/>
      <c r="G81" s="25"/>
    </row>
    <row r="82" spans="1:7" ht="12.75" x14ac:dyDescent="0.2">
      <c r="A82" s="21">
        <v>1</v>
      </c>
      <c r="B82" s="22"/>
      <c r="C82" s="26" t="s">
        <v>1153</v>
      </c>
      <c r="D82" s="30"/>
      <c r="E82" s="62"/>
      <c r="F82" s="68">
        <v>3756.3753086000002</v>
      </c>
      <c r="G82" s="20">
        <v>4.2288833999999997E-2</v>
      </c>
    </row>
    <row r="83" spans="1:7" ht="12.75" x14ac:dyDescent="0.2">
      <c r="A83" s="21"/>
      <c r="B83" s="22"/>
      <c r="C83" s="23" t="s">
        <v>112</v>
      </c>
      <c r="D83" s="40"/>
      <c r="E83" s="64"/>
      <c r="F83" s="70">
        <v>3756.3753086000002</v>
      </c>
      <c r="G83" s="28">
        <v>4.2288833999999997E-2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39" t="s">
        <v>129</v>
      </c>
      <c r="D85" s="40"/>
      <c r="E85" s="64"/>
      <c r="F85" s="70">
        <v>3756.3753086000002</v>
      </c>
      <c r="G85" s="28">
        <v>4.2288833999999997E-2</v>
      </c>
    </row>
    <row r="86" spans="1:7" ht="12.75" x14ac:dyDescent="0.2">
      <c r="A86" s="21"/>
      <c r="B86" s="22"/>
      <c r="C86" s="45"/>
      <c r="D86" s="22"/>
      <c r="E86" s="62"/>
      <c r="F86" s="68"/>
      <c r="G86" s="20"/>
    </row>
    <row r="87" spans="1:7" ht="12.75" x14ac:dyDescent="0.2">
      <c r="A87" s="16"/>
      <c r="B87" s="17"/>
      <c r="C87" s="18" t="s">
        <v>130</v>
      </c>
      <c r="D87" s="19"/>
      <c r="E87" s="62"/>
      <c r="F87" s="68"/>
      <c r="G87" s="20"/>
    </row>
    <row r="88" spans="1:7" ht="25.5" x14ac:dyDescent="0.2">
      <c r="A88" s="21"/>
      <c r="B88" s="22"/>
      <c r="C88" s="23" t="s">
        <v>131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16"/>
      <c r="B91" s="17"/>
      <c r="C91" s="18" t="s">
        <v>132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133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23" t="s">
        <v>134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74"/>
      <c r="G97" s="43"/>
    </row>
    <row r="98" spans="1:7" ht="25.5" x14ac:dyDescent="0.2">
      <c r="A98" s="21"/>
      <c r="B98" s="22"/>
      <c r="C98" s="45" t="s">
        <v>135</v>
      </c>
      <c r="D98" s="22"/>
      <c r="E98" s="62"/>
      <c r="F98" s="152">
        <v>-65.467781650000006</v>
      </c>
      <c r="G98" s="153">
        <v>-7.3702900000000005E-4</v>
      </c>
    </row>
    <row r="99" spans="1:7" ht="12.75" x14ac:dyDescent="0.2">
      <c r="A99" s="21"/>
      <c r="B99" s="22"/>
      <c r="C99" s="46" t="s">
        <v>136</v>
      </c>
      <c r="D99" s="27"/>
      <c r="E99" s="64"/>
      <c r="F99" s="70">
        <v>88826.645513450014</v>
      </c>
      <c r="G99" s="28">
        <v>0.99999999900000014</v>
      </c>
    </row>
    <row r="101" spans="1:7" ht="12.75" x14ac:dyDescent="0.2">
      <c r="B101" s="392"/>
      <c r="C101" s="392"/>
      <c r="D101" s="392"/>
      <c r="E101" s="392"/>
      <c r="F101" s="392"/>
    </row>
    <row r="102" spans="1:7" ht="12.75" x14ac:dyDescent="0.2">
      <c r="B102" s="392"/>
      <c r="C102" s="392"/>
      <c r="D102" s="392"/>
      <c r="E102" s="392"/>
      <c r="F102" s="392"/>
    </row>
    <row r="104" spans="1:7" ht="12.75" x14ac:dyDescent="0.2">
      <c r="B104" s="52" t="s">
        <v>138</v>
      </c>
      <c r="C104" s="53"/>
      <c r="D104" s="54"/>
    </row>
    <row r="105" spans="1:7" ht="12.75" x14ac:dyDescent="0.2">
      <c r="B105" s="55" t="s">
        <v>139</v>
      </c>
      <c r="C105" s="56"/>
      <c r="D105" s="81" t="s">
        <v>140</v>
      </c>
    </row>
    <row r="106" spans="1:7" ht="12.75" x14ac:dyDescent="0.2">
      <c r="B106" s="55" t="s">
        <v>141</v>
      </c>
      <c r="C106" s="56"/>
      <c r="D106" s="81" t="s">
        <v>140</v>
      </c>
    </row>
    <row r="107" spans="1:7" ht="12.75" x14ac:dyDescent="0.2">
      <c r="B107" s="57" t="s">
        <v>142</v>
      </c>
      <c r="C107" s="56"/>
      <c r="D107" s="58"/>
    </row>
    <row r="108" spans="1:7" ht="25.5" customHeight="1" x14ac:dyDescent="0.2">
      <c r="B108" s="58"/>
      <c r="C108" s="48" t="s">
        <v>143</v>
      </c>
      <c r="D108" s="49" t="s">
        <v>144</v>
      </c>
    </row>
    <row r="109" spans="1:7" ht="12.75" customHeight="1" x14ac:dyDescent="0.2">
      <c r="B109" s="75" t="s">
        <v>145</v>
      </c>
      <c r="C109" s="76" t="s">
        <v>146</v>
      </c>
      <c r="D109" s="76" t="s">
        <v>147</v>
      </c>
    </row>
    <row r="110" spans="1:7" ht="12.75" x14ac:dyDescent="0.2">
      <c r="B110" s="58" t="s">
        <v>148</v>
      </c>
      <c r="C110" s="59">
        <v>174.59299999999999</v>
      </c>
      <c r="D110" s="59">
        <v>172.7972</v>
      </c>
    </row>
    <row r="111" spans="1:7" ht="12.75" x14ac:dyDescent="0.2">
      <c r="B111" s="58" t="s">
        <v>149</v>
      </c>
      <c r="C111" s="59">
        <v>13.2727</v>
      </c>
      <c r="D111" s="59">
        <v>12.882</v>
      </c>
    </row>
    <row r="112" spans="1:7" ht="12.75" x14ac:dyDescent="0.2">
      <c r="B112" s="58" t="s">
        <v>385</v>
      </c>
      <c r="C112" s="59">
        <v>178.452</v>
      </c>
      <c r="D112" s="59">
        <v>176.61660000000001</v>
      </c>
    </row>
    <row r="113" spans="2:4" ht="12.75" x14ac:dyDescent="0.2">
      <c r="B113" s="58" t="s">
        <v>386</v>
      </c>
      <c r="C113" s="59">
        <v>13.5174</v>
      </c>
      <c r="D113" s="59">
        <v>13.124599999999999</v>
      </c>
    </row>
    <row r="114" spans="2:4" ht="12.75" x14ac:dyDescent="0.2">
      <c r="B114" s="58" t="s">
        <v>150</v>
      </c>
      <c r="C114" s="59">
        <v>167.39080000000001</v>
      </c>
      <c r="D114" s="59">
        <v>165.57759999999999</v>
      </c>
    </row>
    <row r="115" spans="2:4" ht="12.75" x14ac:dyDescent="0.2">
      <c r="B115" s="58" t="s">
        <v>151</v>
      </c>
      <c r="C115" s="59">
        <v>12.6267</v>
      </c>
      <c r="D115" s="59">
        <v>12.235799999999999</v>
      </c>
    </row>
    <row r="117" spans="2:4" ht="12.75" x14ac:dyDescent="0.2">
      <c r="B117" s="88" t="s">
        <v>152</v>
      </c>
      <c r="C117" s="89"/>
    </row>
    <row r="118" spans="2:4" ht="24.75" customHeight="1" x14ac:dyDescent="0.2">
      <c r="B118" s="90" t="s">
        <v>145</v>
      </c>
      <c r="C118" s="90" t="s">
        <v>503</v>
      </c>
    </row>
    <row r="119" spans="2:4" ht="12.75" x14ac:dyDescent="0.2">
      <c r="B119" s="58" t="s">
        <v>149</v>
      </c>
      <c r="C119" s="91">
        <v>0.22135199999999999</v>
      </c>
    </row>
    <row r="120" spans="2:4" ht="12.75" x14ac:dyDescent="0.2">
      <c r="B120" s="58" t="s">
        <v>386</v>
      </c>
      <c r="C120" s="91">
        <v>0.22135199999999999</v>
      </c>
    </row>
    <row r="121" spans="2:4" ht="12.75" x14ac:dyDescent="0.2">
      <c r="B121" s="58" t="s">
        <v>151</v>
      </c>
      <c r="C121" s="91">
        <v>0.22135199999999999</v>
      </c>
    </row>
    <row r="123" spans="2:4" ht="12.75" x14ac:dyDescent="0.2">
      <c r="B123" s="57" t="s">
        <v>153</v>
      </c>
      <c r="C123" s="56"/>
      <c r="D123" s="83" t="s">
        <v>140</v>
      </c>
    </row>
    <row r="124" spans="2:4" ht="12.75" x14ac:dyDescent="0.2">
      <c r="B124" s="57" t="s">
        <v>154</v>
      </c>
      <c r="C124" s="56"/>
      <c r="D124" s="83" t="s">
        <v>140</v>
      </c>
    </row>
    <row r="125" spans="2:4" ht="12.75" x14ac:dyDescent="0.2">
      <c r="B125" s="57" t="s">
        <v>155</v>
      </c>
      <c r="C125" s="56"/>
      <c r="D125" s="61">
        <v>0.93019131027972757</v>
      </c>
    </row>
    <row r="126" spans="2:4" ht="12.75" x14ac:dyDescent="0.2">
      <c r="B126" s="57" t="s">
        <v>156</v>
      </c>
      <c r="C126" s="56"/>
      <c r="D126" s="61" t="s">
        <v>140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504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22706</v>
      </c>
      <c r="F7" s="68">
        <v>191.78622899999999</v>
      </c>
      <c r="G7" s="20">
        <v>4.505584E-2</v>
      </c>
    </row>
    <row r="8" spans="1:7" ht="25.5" x14ac:dyDescent="0.2">
      <c r="A8" s="21">
        <v>2</v>
      </c>
      <c r="B8" s="22" t="s">
        <v>168</v>
      </c>
      <c r="C8" s="26" t="s">
        <v>169</v>
      </c>
      <c r="D8" s="17" t="s">
        <v>20</v>
      </c>
      <c r="E8" s="62">
        <v>30000</v>
      </c>
      <c r="F8" s="68">
        <v>163.19999999999999</v>
      </c>
      <c r="G8" s="20">
        <v>3.8340152000000002E-2</v>
      </c>
    </row>
    <row r="9" spans="1:7" ht="25.5" x14ac:dyDescent="0.2">
      <c r="A9" s="21">
        <v>3</v>
      </c>
      <c r="B9" s="22" t="s">
        <v>191</v>
      </c>
      <c r="C9" s="26" t="s">
        <v>192</v>
      </c>
      <c r="D9" s="17" t="s">
        <v>165</v>
      </c>
      <c r="E9" s="62">
        <v>26875</v>
      </c>
      <c r="F9" s="68">
        <v>141.61781250000001</v>
      </c>
      <c r="G9" s="20">
        <v>3.3269904000000003E-2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26</v>
      </c>
      <c r="E10" s="62">
        <v>116318</v>
      </c>
      <c r="F10" s="68">
        <v>137.83682999999999</v>
      </c>
      <c r="G10" s="20">
        <v>3.2381647999999999E-2</v>
      </c>
    </row>
    <row r="11" spans="1:7" ht="12.75" x14ac:dyDescent="0.2">
      <c r="A11" s="21">
        <v>5</v>
      </c>
      <c r="B11" s="22" t="s">
        <v>76</v>
      </c>
      <c r="C11" s="26" t="s">
        <v>77</v>
      </c>
      <c r="D11" s="17" t="s">
        <v>14</v>
      </c>
      <c r="E11" s="62">
        <v>16500</v>
      </c>
      <c r="F11" s="68">
        <v>119.691</v>
      </c>
      <c r="G11" s="20">
        <v>2.8118694999999999E-2</v>
      </c>
    </row>
    <row r="12" spans="1:7" ht="25.5" x14ac:dyDescent="0.2">
      <c r="A12" s="21">
        <v>6</v>
      </c>
      <c r="B12" s="22" t="s">
        <v>44</v>
      </c>
      <c r="C12" s="26" t="s">
        <v>45</v>
      </c>
      <c r="D12" s="17" t="s">
        <v>20</v>
      </c>
      <c r="E12" s="62">
        <v>57781</v>
      </c>
      <c r="F12" s="68">
        <v>118.85551700000001</v>
      </c>
      <c r="G12" s="20">
        <v>2.7922418000000001E-2</v>
      </c>
    </row>
    <row r="13" spans="1:7" ht="25.5" x14ac:dyDescent="0.2">
      <c r="A13" s="21">
        <v>7</v>
      </c>
      <c r="B13" s="22" t="s">
        <v>444</v>
      </c>
      <c r="C13" s="26" t="s">
        <v>445</v>
      </c>
      <c r="D13" s="17" t="s">
        <v>59</v>
      </c>
      <c r="E13" s="62">
        <v>80234</v>
      </c>
      <c r="F13" s="68">
        <v>113.892163</v>
      </c>
      <c r="G13" s="20">
        <v>2.6756390000000001E-2</v>
      </c>
    </row>
    <row r="14" spans="1:7" ht="25.5" x14ac:dyDescent="0.2">
      <c r="A14" s="21">
        <v>8</v>
      </c>
      <c r="B14" s="22" t="s">
        <v>57</v>
      </c>
      <c r="C14" s="26" t="s">
        <v>58</v>
      </c>
      <c r="D14" s="17" t="s">
        <v>59</v>
      </c>
      <c r="E14" s="62">
        <v>16464</v>
      </c>
      <c r="F14" s="68">
        <v>102.208512</v>
      </c>
      <c r="G14" s="20">
        <v>2.4011580000000001E-2</v>
      </c>
    </row>
    <row r="15" spans="1:7" ht="12.75" x14ac:dyDescent="0.2">
      <c r="A15" s="21">
        <v>9</v>
      </c>
      <c r="B15" s="22" t="s">
        <v>449</v>
      </c>
      <c r="C15" s="26" t="s">
        <v>450</v>
      </c>
      <c r="D15" s="17" t="s">
        <v>178</v>
      </c>
      <c r="E15" s="62">
        <v>24043</v>
      </c>
      <c r="F15" s="68">
        <v>100.1511165</v>
      </c>
      <c r="G15" s="20">
        <v>2.3528240999999998E-2</v>
      </c>
    </row>
    <row r="16" spans="1:7" ht="25.5" x14ac:dyDescent="0.2">
      <c r="A16" s="21">
        <v>10</v>
      </c>
      <c r="B16" s="22" t="s">
        <v>183</v>
      </c>
      <c r="C16" s="26" t="s">
        <v>184</v>
      </c>
      <c r="D16" s="17" t="s">
        <v>20</v>
      </c>
      <c r="E16" s="62">
        <v>30200</v>
      </c>
      <c r="F16" s="68">
        <v>96.3078</v>
      </c>
      <c r="G16" s="20">
        <v>2.2625341E-2</v>
      </c>
    </row>
    <row r="17" spans="1:7" ht="12.75" x14ac:dyDescent="0.2">
      <c r="A17" s="21">
        <v>11</v>
      </c>
      <c r="B17" s="22" t="s">
        <v>306</v>
      </c>
      <c r="C17" s="26" t="s">
        <v>307</v>
      </c>
      <c r="D17" s="17" t="s">
        <v>175</v>
      </c>
      <c r="E17" s="62">
        <v>3333</v>
      </c>
      <c r="F17" s="68">
        <v>94.522213500000007</v>
      </c>
      <c r="G17" s="20">
        <v>2.2205857999999998E-2</v>
      </c>
    </row>
    <row r="18" spans="1:7" ht="12.75" x14ac:dyDescent="0.2">
      <c r="A18" s="21">
        <v>12</v>
      </c>
      <c r="B18" s="22" t="s">
        <v>185</v>
      </c>
      <c r="C18" s="26" t="s">
        <v>186</v>
      </c>
      <c r="D18" s="17" t="s">
        <v>178</v>
      </c>
      <c r="E18" s="62">
        <v>7809</v>
      </c>
      <c r="F18" s="68">
        <v>93.551820000000006</v>
      </c>
      <c r="G18" s="20">
        <v>2.1977885999999999E-2</v>
      </c>
    </row>
    <row r="19" spans="1:7" ht="12.75" x14ac:dyDescent="0.2">
      <c r="A19" s="21">
        <v>13</v>
      </c>
      <c r="B19" s="22" t="s">
        <v>166</v>
      </c>
      <c r="C19" s="26" t="s">
        <v>167</v>
      </c>
      <c r="D19" s="17" t="s">
        <v>14</v>
      </c>
      <c r="E19" s="62">
        <v>61210</v>
      </c>
      <c r="F19" s="68">
        <v>93.253434999999996</v>
      </c>
      <c r="G19" s="20">
        <v>2.1907787000000001E-2</v>
      </c>
    </row>
    <row r="20" spans="1:7" ht="25.5" x14ac:dyDescent="0.2">
      <c r="A20" s="21">
        <v>14</v>
      </c>
      <c r="B20" s="22" t="s">
        <v>90</v>
      </c>
      <c r="C20" s="26" t="s">
        <v>91</v>
      </c>
      <c r="D20" s="17" t="s">
        <v>20</v>
      </c>
      <c r="E20" s="62">
        <v>7868</v>
      </c>
      <c r="F20" s="68">
        <v>91.563850000000002</v>
      </c>
      <c r="G20" s="20">
        <v>2.1510857000000001E-2</v>
      </c>
    </row>
    <row r="21" spans="1:7" ht="25.5" x14ac:dyDescent="0.2">
      <c r="A21" s="21">
        <v>15</v>
      </c>
      <c r="B21" s="22" t="s">
        <v>29</v>
      </c>
      <c r="C21" s="26" t="s">
        <v>30</v>
      </c>
      <c r="D21" s="17" t="s">
        <v>20</v>
      </c>
      <c r="E21" s="62">
        <v>16000</v>
      </c>
      <c r="F21" s="68">
        <v>91.28</v>
      </c>
      <c r="G21" s="20">
        <v>2.1444173E-2</v>
      </c>
    </row>
    <row r="22" spans="1:7" ht="12.75" x14ac:dyDescent="0.2">
      <c r="A22" s="21">
        <v>16</v>
      </c>
      <c r="B22" s="22" t="s">
        <v>505</v>
      </c>
      <c r="C22" s="26" t="s">
        <v>506</v>
      </c>
      <c r="D22" s="17" t="s">
        <v>254</v>
      </c>
      <c r="E22" s="62">
        <v>56450</v>
      </c>
      <c r="F22" s="68">
        <v>91.194974999999999</v>
      </c>
      <c r="G22" s="20">
        <v>2.1424197999999998E-2</v>
      </c>
    </row>
    <row r="23" spans="1:7" ht="25.5" x14ac:dyDescent="0.2">
      <c r="A23" s="21">
        <v>17</v>
      </c>
      <c r="B23" s="22" t="s">
        <v>160</v>
      </c>
      <c r="C23" s="26" t="s">
        <v>161</v>
      </c>
      <c r="D23" s="17" t="s">
        <v>162</v>
      </c>
      <c r="E23" s="62">
        <v>15063</v>
      </c>
      <c r="F23" s="68">
        <v>89.564598000000004</v>
      </c>
      <c r="G23" s="20">
        <v>2.1041178000000001E-2</v>
      </c>
    </row>
    <row r="24" spans="1:7" ht="25.5" x14ac:dyDescent="0.2">
      <c r="A24" s="21">
        <v>18</v>
      </c>
      <c r="B24" s="22" t="s">
        <v>34</v>
      </c>
      <c r="C24" s="26" t="s">
        <v>35</v>
      </c>
      <c r="D24" s="17" t="s">
        <v>36</v>
      </c>
      <c r="E24" s="62">
        <v>21964</v>
      </c>
      <c r="F24" s="68">
        <v>87.691270000000003</v>
      </c>
      <c r="G24" s="20">
        <v>2.0601082E-2</v>
      </c>
    </row>
    <row r="25" spans="1:7" ht="12.75" x14ac:dyDescent="0.2">
      <c r="A25" s="21">
        <v>19</v>
      </c>
      <c r="B25" s="22" t="s">
        <v>200</v>
      </c>
      <c r="C25" s="26" t="s">
        <v>201</v>
      </c>
      <c r="D25" s="17" t="s">
        <v>178</v>
      </c>
      <c r="E25" s="62">
        <v>25220</v>
      </c>
      <c r="F25" s="68">
        <v>86.403720000000007</v>
      </c>
      <c r="G25" s="20">
        <v>2.0298600999999999E-2</v>
      </c>
    </row>
    <row r="26" spans="1:7" ht="12.75" x14ac:dyDescent="0.2">
      <c r="A26" s="21">
        <v>20</v>
      </c>
      <c r="B26" s="22" t="s">
        <v>451</v>
      </c>
      <c r="C26" s="26" t="s">
        <v>452</v>
      </c>
      <c r="D26" s="17" t="s">
        <v>178</v>
      </c>
      <c r="E26" s="62">
        <v>74666</v>
      </c>
      <c r="F26" s="68">
        <v>84.969908000000004</v>
      </c>
      <c r="G26" s="20">
        <v>1.9961759999999999E-2</v>
      </c>
    </row>
    <row r="27" spans="1:7" ht="25.5" x14ac:dyDescent="0.2">
      <c r="A27" s="21">
        <v>21</v>
      </c>
      <c r="B27" s="22" t="s">
        <v>55</v>
      </c>
      <c r="C27" s="26" t="s">
        <v>56</v>
      </c>
      <c r="D27" s="17" t="s">
        <v>20</v>
      </c>
      <c r="E27" s="62">
        <v>13000</v>
      </c>
      <c r="F27" s="68">
        <v>84.435000000000002</v>
      </c>
      <c r="G27" s="20">
        <v>1.9836095000000002E-2</v>
      </c>
    </row>
    <row r="28" spans="1:7" ht="25.5" x14ac:dyDescent="0.2">
      <c r="A28" s="21">
        <v>22</v>
      </c>
      <c r="B28" s="22" t="s">
        <v>196</v>
      </c>
      <c r="C28" s="26" t="s">
        <v>197</v>
      </c>
      <c r="D28" s="17" t="s">
        <v>39</v>
      </c>
      <c r="E28" s="62">
        <v>17404</v>
      </c>
      <c r="F28" s="68">
        <v>79.510174000000006</v>
      </c>
      <c r="G28" s="20">
        <v>1.8679118000000001E-2</v>
      </c>
    </row>
    <row r="29" spans="1:7" ht="12.75" x14ac:dyDescent="0.2">
      <c r="A29" s="21">
        <v>23</v>
      </c>
      <c r="B29" s="22" t="s">
        <v>446</v>
      </c>
      <c r="C29" s="26" t="s">
        <v>447</v>
      </c>
      <c r="D29" s="17" t="s">
        <v>448</v>
      </c>
      <c r="E29" s="62">
        <v>37455</v>
      </c>
      <c r="F29" s="68">
        <v>79.273507499999994</v>
      </c>
      <c r="G29" s="20">
        <v>1.8623519000000002E-2</v>
      </c>
    </row>
    <row r="30" spans="1:7" ht="25.5" x14ac:dyDescent="0.2">
      <c r="A30" s="21">
        <v>24</v>
      </c>
      <c r="B30" s="22" t="s">
        <v>51</v>
      </c>
      <c r="C30" s="26" t="s">
        <v>52</v>
      </c>
      <c r="D30" s="17" t="s">
        <v>26</v>
      </c>
      <c r="E30" s="62">
        <v>89678</v>
      </c>
      <c r="F30" s="68">
        <v>76.764368000000005</v>
      </c>
      <c r="G30" s="20">
        <v>1.8034053000000001E-2</v>
      </c>
    </row>
    <row r="31" spans="1:7" ht="25.5" x14ac:dyDescent="0.2">
      <c r="A31" s="21">
        <v>25</v>
      </c>
      <c r="B31" s="22" t="s">
        <v>218</v>
      </c>
      <c r="C31" s="26" t="s">
        <v>219</v>
      </c>
      <c r="D31" s="17" t="s">
        <v>23</v>
      </c>
      <c r="E31" s="62">
        <v>61263</v>
      </c>
      <c r="F31" s="68">
        <v>73.484968499999994</v>
      </c>
      <c r="G31" s="20">
        <v>1.7263633E-2</v>
      </c>
    </row>
    <row r="32" spans="1:7" ht="51" x14ac:dyDescent="0.2">
      <c r="A32" s="21">
        <v>26</v>
      </c>
      <c r="B32" s="22" t="s">
        <v>250</v>
      </c>
      <c r="C32" s="26" t="s">
        <v>251</v>
      </c>
      <c r="D32" s="17" t="s">
        <v>242</v>
      </c>
      <c r="E32" s="62">
        <v>39551</v>
      </c>
      <c r="F32" s="68">
        <v>72.3981055</v>
      </c>
      <c r="G32" s="20">
        <v>1.7008299000000001E-2</v>
      </c>
    </row>
    <row r="33" spans="1:7" ht="12.75" x14ac:dyDescent="0.2">
      <c r="A33" s="21">
        <v>27</v>
      </c>
      <c r="B33" s="22" t="s">
        <v>74</v>
      </c>
      <c r="C33" s="26" t="s">
        <v>75</v>
      </c>
      <c r="D33" s="17" t="s">
        <v>71</v>
      </c>
      <c r="E33" s="62">
        <v>34750</v>
      </c>
      <c r="F33" s="68">
        <v>68.492249999999999</v>
      </c>
      <c r="G33" s="20">
        <v>1.6090706E-2</v>
      </c>
    </row>
    <row r="34" spans="1:7" ht="12.75" x14ac:dyDescent="0.2">
      <c r="A34" s="21">
        <v>28</v>
      </c>
      <c r="B34" s="22" t="s">
        <v>179</v>
      </c>
      <c r="C34" s="26" t="s">
        <v>180</v>
      </c>
      <c r="D34" s="17" t="s">
        <v>14</v>
      </c>
      <c r="E34" s="62">
        <v>76000</v>
      </c>
      <c r="F34" s="68">
        <v>66.614000000000004</v>
      </c>
      <c r="G34" s="20">
        <v>1.5649454E-2</v>
      </c>
    </row>
    <row r="35" spans="1:7" ht="12.75" x14ac:dyDescent="0.2">
      <c r="A35" s="21">
        <v>29</v>
      </c>
      <c r="B35" s="22" t="s">
        <v>453</v>
      </c>
      <c r="C35" s="26" t="s">
        <v>454</v>
      </c>
      <c r="D35" s="17" t="s">
        <v>178</v>
      </c>
      <c r="E35" s="62">
        <v>64500</v>
      </c>
      <c r="F35" s="68">
        <v>66.048000000000002</v>
      </c>
      <c r="G35" s="20">
        <v>1.5516485E-2</v>
      </c>
    </row>
    <row r="36" spans="1:7" ht="25.5" x14ac:dyDescent="0.2">
      <c r="A36" s="21">
        <v>30</v>
      </c>
      <c r="B36" s="22" t="s">
        <v>181</v>
      </c>
      <c r="C36" s="26" t="s">
        <v>182</v>
      </c>
      <c r="D36" s="17" t="s">
        <v>59</v>
      </c>
      <c r="E36" s="62">
        <v>37230</v>
      </c>
      <c r="F36" s="68">
        <v>62.304405000000003</v>
      </c>
      <c r="G36" s="20">
        <v>1.4637012E-2</v>
      </c>
    </row>
    <row r="37" spans="1:7" ht="25.5" x14ac:dyDescent="0.2">
      <c r="A37" s="21">
        <v>31</v>
      </c>
      <c r="B37" s="22" t="s">
        <v>85</v>
      </c>
      <c r="C37" s="26" t="s">
        <v>86</v>
      </c>
      <c r="D37" s="17" t="s">
        <v>59</v>
      </c>
      <c r="E37" s="62">
        <v>26599</v>
      </c>
      <c r="F37" s="68">
        <v>59.368968000000002</v>
      </c>
      <c r="G37" s="20">
        <v>1.3947397E-2</v>
      </c>
    </row>
    <row r="38" spans="1:7" ht="25.5" x14ac:dyDescent="0.2">
      <c r="A38" s="21">
        <v>32</v>
      </c>
      <c r="B38" s="22" t="s">
        <v>18</v>
      </c>
      <c r="C38" s="26" t="s">
        <v>19</v>
      </c>
      <c r="D38" s="17" t="s">
        <v>20</v>
      </c>
      <c r="E38" s="62">
        <v>10446</v>
      </c>
      <c r="F38" s="68">
        <v>56.815793999999997</v>
      </c>
      <c r="G38" s="20">
        <v>1.3347586999999999E-2</v>
      </c>
    </row>
    <row r="39" spans="1:7" ht="25.5" x14ac:dyDescent="0.2">
      <c r="A39" s="21">
        <v>33</v>
      </c>
      <c r="B39" s="22" t="s">
        <v>455</v>
      </c>
      <c r="C39" s="26" t="s">
        <v>456</v>
      </c>
      <c r="D39" s="17" t="s">
        <v>20</v>
      </c>
      <c r="E39" s="62">
        <v>15274</v>
      </c>
      <c r="F39" s="68">
        <v>56.811642999999997</v>
      </c>
      <c r="G39" s="20">
        <v>1.3346612000000001E-2</v>
      </c>
    </row>
    <row r="40" spans="1:7" ht="25.5" x14ac:dyDescent="0.2">
      <c r="A40" s="21">
        <v>34</v>
      </c>
      <c r="B40" s="22" t="s">
        <v>205</v>
      </c>
      <c r="C40" s="26" t="s">
        <v>206</v>
      </c>
      <c r="D40" s="17" t="s">
        <v>172</v>
      </c>
      <c r="E40" s="62">
        <v>20276</v>
      </c>
      <c r="F40" s="68">
        <v>56.255761999999997</v>
      </c>
      <c r="G40" s="20">
        <v>1.321602E-2</v>
      </c>
    </row>
    <row r="41" spans="1:7" ht="25.5" x14ac:dyDescent="0.2">
      <c r="A41" s="21">
        <v>35</v>
      </c>
      <c r="B41" s="22" t="s">
        <v>465</v>
      </c>
      <c r="C41" s="26" t="s">
        <v>466</v>
      </c>
      <c r="D41" s="17" t="s">
        <v>84</v>
      </c>
      <c r="E41" s="62">
        <v>19707</v>
      </c>
      <c r="F41" s="68">
        <v>55.376669999999997</v>
      </c>
      <c r="G41" s="20">
        <v>1.3009497E-2</v>
      </c>
    </row>
    <row r="42" spans="1:7" ht="25.5" x14ac:dyDescent="0.2">
      <c r="A42" s="21">
        <v>36</v>
      </c>
      <c r="B42" s="22" t="s">
        <v>53</v>
      </c>
      <c r="C42" s="26" t="s">
        <v>54</v>
      </c>
      <c r="D42" s="17" t="s">
        <v>23</v>
      </c>
      <c r="E42" s="62">
        <v>1162</v>
      </c>
      <c r="F42" s="68">
        <v>54.000464000000001</v>
      </c>
      <c r="G42" s="20">
        <v>1.2686189E-2</v>
      </c>
    </row>
    <row r="43" spans="1:7" ht="12.75" x14ac:dyDescent="0.2">
      <c r="A43" s="21">
        <v>37</v>
      </c>
      <c r="B43" s="22" t="s">
        <v>193</v>
      </c>
      <c r="C43" s="26" t="s">
        <v>194</v>
      </c>
      <c r="D43" s="17" t="s">
        <v>195</v>
      </c>
      <c r="E43" s="62">
        <v>31928</v>
      </c>
      <c r="F43" s="68">
        <v>53.415543999999997</v>
      </c>
      <c r="G43" s="20">
        <v>1.2548775E-2</v>
      </c>
    </row>
    <row r="44" spans="1:7" ht="25.5" x14ac:dyDescent="0.2">
      <c r="A44" s="21">
        <v>38</v>
      </c>
      <c r="B44" s="22" t="s">
        <v>216</v>
      </c>
      <c r="C44" s="26" t="s">
        <v>217</v>
      </c>
      <c r="D44" s="17" t="s">
        <v>59</v>
      </c>
      <c r="E44" s="62">
        <v>14540</v>
      </c>
      <c r="F44" s="68">
        <v>52.736579999999996</v>
      </c>
      <c r="G44" s="20">
        <v>1.2389268E-2</v>
      </c>
    </row>
    <row r="45" spans="1:7" ht="12.75" x14ac:dyDescent="0.2">
      <c r="A45" s="21">
        <v>39</v>
      </c>
      <c r="B45" s="22" t="s">
        <v>274</v>
      </c>
      <c r="C45" s="26" t="s">
        <v>275</v>
      </c>
      <c r="D45" s="17" t="s">
        <v>175</v>
      </c>
      <c r="E45" s="62">
        <v>13342</v>
      </c>
      <c r="F45" s="68">
        <v>51.406725999999999</v>
      </c>
      <c r="G45" s="20">
        <v>1.2076847999999999E-2</v>
      </c>
    </row>
    <row r="46" spans="1:7" ht="12.75" x14ac:dyDescent="0.2">
      <c r="A46" s="21">
        <v>40</v>
      </c>
      <c r="B46" s="22" t="s">
        <v>271</v>
      </c>
      <c r="C46" s="26" t="s">
        <v>272</v>
      </c>
      <c r="D46" s="17" t="s">
        <v>273</v>
      </c>
      <c r="E46" s="62">
        <v>6548</v>
      </c>
      <c r="F46" s="68">
        <v>49.146014000000001</v>
      </c>
      <c r="G46" s="20">
        <v>1.1545745E-2</v>
      </c>
    </row>
    <row r="47" spans="1:7" ht="25.5" x14ac:dyDescent="0.2">
      <c r="A47" s="21">
        <v>41</v>
      </c>
      <c r="B47" s="22" t="s">
        <v>110</v>
      </c>
      <c r="C47" s="26" t="s">
        <v>111</v>
      </c>
      <c r="D47" s="17" t="s">
        <v>20</v>
      </c>
      <c r="E47" s="62">
        <v>13177</v>
      </c>
      <c r="F47" s="68">
        <v>45.078516999999998</v>
      </c>
      <c r="G47" s="20">
        <v>1.0590179E-2</v>
      </c>
    </row>
    <row r="48" spans="1:7" ht="25.5" x14ac:dyDescent="0.2">
      <c r="A48" s="21">
        <v>42</v>
      </c>
      <c r="B48" s="22" t="s">
        <v>88</v>
      </c>
      <c r="C48" s="26" t="s">
        <v>89</v>
      </c>
      <c r="D48" s="17" t="s">
        <v>20</v>
      </c>
      <c r="E48" s="62">
        <v>5135</v>
      </c>
      <c r="F48" s="68">
        <v>44.843955000000001</v>
      </c>
      <c r="G48" s="20">
        <v>1.0535074E-2</v>
      </c>
    </row>
    <row r="49" spans="1:7" ht="51" x14ac:dyDescent="0.2">
      <c r="A49" s="21">
        <v>43</v>
      </c>
      <c r="B49" s="22" t="s">
        <v>240</v>
      </c>
      <c r="C49" s="26" t="s">
        <v>241</v>
      </c>
      <c r="D49" s="17" t="s">
        <v>242</v>
      </c>
      <c r="E49" s="62">
        <v>22027</v>
      </c>
      <c r="F49" s="68">
        <v>44.340350999999998</v>
      </c>
      <c r="G49" s="20">
        <v>1.0416763000000001E-2</v>
      </c>
    </row>
    <row r="50" spans="1:7" ht="12.75" x14ac:dyDescent="0.2">
      <c r="A50" s="21">
        <v>44</v>
      </c>
      <c r="B50" s="22" t="s">
        <v>459</v>
      </c>
      <c r="C50" s="26" t="s">
        <v>460</v>
      </c>
      <c r="D50" s="17" t="s">
        <v>195</v>
      </c>
      <c r="E50" s="62">
        <v>5188</v>
      </c>
      <c r="F50" s="68">
        <v>39.830869999999997</v>
      </c>
      <c r="G50" s="20">
        <v>9.3573630000000005E-3</v>
      </c>
    </row>
    <row r="51" spans="1:7" ht="12.75" x14ac:dyDescent="0.2">
      <c r="A51" s="21">
        <v>45</v>
      </c>
      <c r="B51" s="22" t="s">
        <v>224</v>
      </c>
      <c r="C51" s="26" t="s">
        <v>225</v>
      </c>
      <c r="D51" s="17" t="s">
        <v>195</v>
      </c>
      <c r="E51" s="62">
        <v>12924</v>
      </c>
      <c r="F51" s="68">
        <v>34.978805999999999</v>
      </c>
      <c r="G51" s="20">
        <v>8.2174799999999992E-3</v>
      </c>
    </row>
    <row r="52" spans="1:7" ht="25.5" x14ac:dyDescent="0.2">
      <c r="A52" s="21">
        <v>46</v>
      </c>
      <c r="B52" s="22" t="s">
        <v>461</v>
      </c>
      <c r="C52" s="26" t="s">
        <v>462</v>
      </c>
      <c r="D52" s="17" t="s">
        <v>172</v>
      </c>
      <c r="E52" s="62">
        <v>42552</v>
      </c>
      <c r="F52" s="68">
        <v>34.339464</v>
      </c>
      <c r="G52" s="20">
        <v>8.0672810000000008E-3</v>
      </c>
    </row>
    <row r="53" spans="1:7" ht="12.75" x14ac:dyDescent="0.2">
      <c r="A53" s="21">
        <v>47</v>
      </c>
      <c r="B53" s="22" t="s">
        <v>222</v>
      </c>
      <c r="C53" s="26" t="s">
        <v>223</v>
      </c>
      <c r="D53" s="17" t="s">
        <v>84</v>
      </c>
      <c r="E53" s="62">
        <v>40479</v>
      </c>
      <c r="F53" s="68">
        <v>34.265473499999999</v>
      </c>
      <c r="G53" s="20">
        <v>8.0498989999999992E-3</v>
      </c>
    </row>
    <row r="54" spans="1:7" ht="12.75" x14ac:dyDescent="0.2">
      <c r="A54" s="21">
        <v>48</v>
      </c>
      <c r="B54" s="22" t="s">
        <v>283</v>
      </c>
      <c r="C54" s="26" t="s">
        <v>284</v>
      </c>
      <c r="D54" s="17" t="s">
        <v>178</v>
      </c>
      <c r="E54" s="62">
        <v>4276</v>
      </c>
      <c r="F54" s="68">
        <v>34.186619999999998</v>
      </c>
      <c r="G54" s="20">
        <v>8.0313740000000008E-3</v>
      </c>
    </row>
    <row r="55" spans="1:7" ht="25.5" x14ac:dyDescent="0.2">
      <c r="A55" s="21">
        <v>49</v>
      </c>
      <c r="B55" s="22" t="s">
        <v>229</v>
      </c>
      <c r="C55" s="26" t="s">
        <v>230</v>
      </c>
      <c r="D55" s="17" t="s">
        <v>172</v>
      </c>
      <c r="E55" s="62">
        <v>18902</v>
      </c>
      <c r="F55" s="68">
        <v>34.042501999999999</v>
      </c>
      <c r="G55" s="20">
        <v>7.9975159999999997E-3</v>
      </c>
    </row>
    <row r="56" spans="1:7" ht="12.75" x14ac:dyDescent="0.2">
      <c r="A56" s="21">
        <v>50</v>
      </c>
      <c r="B56" s="22" t="s">
        <v>226</v>
      </c>
      <c r="C56" s="26" t="s">
        <v>227</v>
      </c>
      <c r="D56" s="17" t="s">
        <v>228</v>
      </c>
      <c r="E56" s="62">
        <v>1900</v>
      </c>
      <c r="F56" s="68">
        <v>26.321650000000002</v>
      </c>
      <c r="G56" s="20">
        <v>6.1836770000000003E-3</v>
      </c>
    </row>
    <row r="57" spans="1:7" ht="25.5" x14ac:dyDescent="0.2">
      <c r="A57" s="21">
        <v>51</v>
      </c>
      <c r="B57" s="22" t="s">
        <v>276</v>
      </c>
      <c r="C57" s="26" t="s">
        <v>277</v>
      </c>
      <c r="D57" s="17" t="s">
        <v>20</v>
      </c>
      <c r="E57" s="62">
        <v>4680</v>
      </c>
      <c r="F57" s="68">
        <v>24.399180000000001</v>
      </c>
      <c r="G57" s="20">
        <v>5.7320360000000002E-3</v>
      </c>
    </row>
    <row r="58" spans="1:7" ht="12.75" x14ac:dyDescent="0.2">
      <c r="A58" s="21">
        <v>52</v>
      </c>
      <c r="B58" s="22" t="s">
        <v>470</v>
      </c>
      <c r="C58" s="26" t="s">
        <v>471</v>
      </c>
      <c r="D58" s="17" t="s">
        <v>175</v>
      </c>
      <c r="E58" s="62">
        <v>5560</v>
      </c>
      <c r="F58" s="68">
        <v>21.158580000000001</v>
      </c>
      <c r="G58" s="20">
        <v>4.9707299999999996E-3</v>
      </c>
    </row>
    <row r="59" spans="1:7" ht="12.75" x14ac:dyDescent="0.2">
      <c r="A59" s="16"/>
      <c r="B59" s="17"/>
      <c r="C59" s="23" t="s">
        <v>112</v>
      </c>
      <c r="D59" s="27"/>
      <c r="E59" s="64"/>
      <c r="F59" s="70">
        <v>3881.9876814999984</v>
      </c>
      <c r="G59" s="28">
        <v>0.91198527300000021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114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112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3881.9876814999984</v>
      </c>
      <c r="G76" s="28">
        <v>0.91198527300000021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1152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1153</v>
      </c>
      <c r="D104" s="30"/>
      <c r="E104" s="62"/>
      <c r="F104" s="68">
        <v>417.9304975</v>
      </c>
      <c r="G104" s="20">
        <v>9.8183325000000002E-2</v>
      </c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417.9304975</v>
      </c>
      <c r="G105" s="28">
        <v>9.8183325000000002E-2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129</v>
      </c>
      <c r="D107" s="40"/>
      <c r="E107" s="64"/>
      <c r="F107" s="70">
        <v>417.9304975</v>
      </c>
      <c r="G107" s="28">
        <v>9.8183325000000002E-2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130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131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132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112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134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112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135</v>
      </c>
      <c r="D120" s="22"/>
      <c r="E120" s="62"/>
      <c r="F120" s="152">
        <v>-43.283997999999997</v>
      </c>
      <c r="G120" s="153">
        <v>-1.0168597E-2</v>
      </c>
    </row>
    <row r="121" spans="1:7" ht="12.75" x14ac:dyDescent="0.2">
      <c r="A121" s="21"/>
      <c r="B121" s="22"/>
      <c r="C121" s="46" t="s">
        <v>136</v>
      </c>
      <c r="D121" s="27"/>
      <c r="E121" s="64"/>
      <c r="F121" s="70">
        <v>4256.6341809999985</v>
      </c>
      <c r="G121" s="28">
        <v>1.0000000010000001</v>
      </c>
    </row>
    <row r="123" spans="1:7" ht="12.75" x14ac:dyDescent="0.2">
      <c r="B123" s="392"/>
      <c r="C123" s="392"/>
      <c r="D123" s="392"/>
      <c r="E123" s="392"/>
      <c r="F123" s="392"/>
    </row>
    <row r="124" spans="1:7" ht="12.75" x14ac:dyDescent="0.2">
      <c r="B124" s="392"/>
      <c r="C124" s="392"/>
      <c r="D124" s="392"/>
      <c r="E124" s="392"/>
      <c r="F124" s="392"/>
    </row>
    <row r="126" spans="1:7" ht="12.75" x14ac:dyDescent="0.2">
      <c r="B126" s="52" t="s">
        <v>138</v>
      </c>
      <c r="C126" s="53"/>
      <c r="D126" s="54"/>
    </row>
    <row r="127" spans="1:7" ht="12.75" x14ac:dyDescent="0.2">
      <c r="B127" s="55" t="s">
        <v>139</v>
      </c>
      <c r="C127" s="56"/>
      <c r="D127" s="81" t="s">
        <v>140</v>
      </c>
    </row>
    <row r="128" spans="1:7" ht="12.75" x14ac:dyDescent="0.2">
      <c r="B128" s="55" t="s">
        <v>141</v>
      </c>
      <c r="C128" s="56"/>
      <c r="D128" s="81" t="s">
        <v>140</v>
      </c>
    </row>
    <row r="129" spans="2:4" ht="12.75" x14ac:dyDescent="0.2">
      <c r="B129" s="57" t="s">
        <v>142</v>
      </c>
      <c r="C129" s="56"/>
      <c r="D129" s="58"/>
    </row>
    <row r="130" spans="2:4" ht="25.5" customHeight="1" x14ac:dyDescent="0.2">
      <c r="B130" s="58"/>
      <c r="C130" s="48" t="s">
        <v>143</v>
      </c>
      <c r="D130" s="49" t="s">
        <v>144</v>
      </c>
    </row>
    <row r="131" spans="2:4" ht="12.75" customHeight="1" x14ac:dyDescent="0.2">
      <c r="B131" s="75" t="s">
        <v>145</v>
      </c>
      <c r="C131" s="76" t="s">
        <v>146</v>
      </c>
      <c r="D131" s="76" t="s">
        <v>147</v>
      </c>
    </row>
    <row r="132" spans="2:4" ht="12.75" x14ac:dyDescent="0.2">
      <c r="B132" s="58" t="s">
        <v>148</v>
      </c>
      <c r="C132" s="59">
        <v>8.1286000000000005</v>
      </c>
      <c r="D132" s="59">
        <v>8.1478999999999999</v>
      </c>
    </row>
    <row r="133" spans="2:4" ht="12.75" x14ac:dyDescent="0.2">
      <c r="B133" s="58" t="s">
        <v>149</v>
      </c>
      <c r="C133" s="59">
        <v>8.1286000000000005</v>
      </c>
      <c r="D133" s="59">
        <v>8.1478999999999999</v>
      </c>
    </row>
    <row r="134" spans="2:4" ht="12.75" x14ac:dyDescent="0.2">
      <c r="B134" s="58" t="s">
        <v>150</v>
      </c>
      <c r="C134" s="59">
        <v>8.0081000000000007</v>
      </c>
      <c r="D134" s="59">
        <v>8.0164000000000009</v>
      </c>
    </row>
    <row r="135" spans="2:4" ht="12.75" x14ac:dyDescent="0.2">
      <c r="B135" s="58" t="s">
        <v>151</v>
      </c>
      <c r="C135" s="59">
        <v>8.0082000000000004</v>
      </c>
      <c r="D135" s="59">
        <v>8.0164000000000009</v>
      </c>
    </row>
    <row r="137" spans="2:4" ht="12.75" x14ac:dyDescent="0.2">
      <c r="B137" s="77" t="s">
        <v>152</v>
      </c>
      <c r="C137" s="60"/>
      <c r="D137" s="78" t="s">
        <v>140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153</v>
      </c>
      <c r="C141" s="56"/>
      <c r="D141" s="83" t="s">
        <v>140</v>
      </c>
    </row>
    <row r="142" spans="2:4" ht="12.75" x14ac:dyDescent="0.2">
      <c r="B142" s="57" t="s">
        <v>154</v>
      </c>
      <c r="C142" s="56"/>
      <c r="D142" s="83" t="s">
        <v>140</v>
      </c>
    </row>
    <row r="143" spans="2:4" ht="12.75" x14ac:dyDescent="0.2">
      <c r="B143" s="57" t="s">
        <v>155</v>
      </c>
      <c r="C143" s="56"/>
      <c r="D143" s="61">
        <v>4.5195476001294456E-2</v>
      </c>
    </row>
    <row r="144" spans="2:4" ht="12.75" x14ac:dyDescent="0.2">
      <c r="B144" s="57" t="s">
        <v>156</v>
      </c>
      <c r="C144" s="56"/>
      <c r="D144" s="61" t="s">
        <v>140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507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442</v>
      </c>
      <c r="C7" s="26" t="s">
        <v>443</v>
      </c>
      <c r="D7" s="17" t="s">
        <v>195</v>
      </c>
      <c r="E7" s="62">
        <v>14308</v>
      </c>
      <c r="F7" s="68">
        <v>120.85252199999999</v>
      </c>
      <c r="G7" s="20">
        <v>4.4004429999999997E-2</v>
      </c>
    </row>
    <row r="8" spans="1:7" ht="25.5" x14ac:dyDescent="0.2">
      <c r="A8" s="21">
        <v>2</v>
      </c>
      <c r="B8" s="22" t="s">
        <v>90</v>
      </c>
      <c r="C8" s="26" t="s">
        <v>91</v>
      </c>
      <c r="D8" s="17" t="s">
        <v>20</v>
      </c>
      <c r="E8" s="62">
        <v>8759</v>
      </c>
      <c r="F8" s="68">
        <v>101.9328625</v>
      </c>
      <c r="G8" s="20">
        <v>3.7115465E-2</v>
      </c>
    </row>
    <row r="9" spans="1:7" ht="25.5" x14ac:dyDescent="0.2">
      <c r="A9" s="21">
        <v>3</v>
      </c>
      <c r="B9" s="22" t="s">
        <v>44</v>
      </c>
      <c r="C9" s="26" t="s">
        <v>45</v>
      </c>
      <c r="D9" s="17" t="s">
        <v>20</v>
      </c>
      <c r="E9" s="62">
        <v>44521</v>
      </c>
      <c r="F9" s="68">
        <v>91.579696999999996</v>
      </c>
      <c r="G9" s="20">
        <v>3.3345702999999997E-2</v>
      </c>
    </row>
    <row r="10" spans="1:7" ht="25.5" x14ac:dyDescent="0.2">
      <c r="A10" s="21">
        <v>4</v>
      </c>
      <c r="B10" s="22" t="s">
        <v>18</v>
      </c>
      <c r="C10" s="26" t="s">
        <v>19</v>
      </c>
      <c r="D10" s="17" t="s">
        <v>20</v>
      </c>
      <c r="E10" s="62">
        <v>15634</v>
      </c>
      <c r="F10" s="68">
        <v>85.033326000000002</v>
      </c>
      <c r="G10" s="20">
        <v>3.096206E-2</v>
      </c>
    </row>
    <row r="11" spans="1:7" ht="25.5" x14ac:dyDescent="0.2">
      <c r="A11" s="21">
        <v>5</v>
      </c>
      <c r="B11" s="22" t="s">
        <v>444</v>
      </c>
      <c r="C11" s="26" t="s">
        <v>445</v>
      </c>
      <c r="D11" s="17" t="s">
        <v>59</v>
      </c>
      <c r="E11" s="62">
        <v>59341</v>
      </c>
      <c r="F11" s="68">
        <v>84.2345495</v>
      </c>
      <c r="G11" s="20">
        <v>3.0671212E-2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20</v>
      </c>
      <c r="E12" s="62">
        <v>14991</v>
      </c>
      <c r="F12" s="68">
        <v>81.55104</v>
      </c>
      <c r="G12" s="20">
        <v>2.9694101000000001E-2</v>
      </c>
    </row>
    <row r="13" spans="1:7" ht="25.5" x14ac:dyDescent="0.2">
      <c r="A13" s="21">
        <v>7</v>
      </c>
      <c r="B13" s="22" t="s">
        <v>191</v>
      </c>
      <c r="C13" s="26" t="s">
        <v>192</v>
      </c>
      <c r="D13" s="17" t="s">
        <v>165</v>
      </c>
      <c r="E13" s="62">
        <v>14765</v>
      </c>
      <c r="F13" s="68">
        <v>77.804167500000005</v>
      </c>
      <c r="G13" s="20">
        <v>2.8329802000000001E-2</v>
      </c>
    </row>
    <row r="14" spans="1:7" ht="12.75" x14ac:dyDescent="0.2">
      <c r="A14" s="21">
        <v>8</v>
      </c>
      <c r="B14" s="22" t="s">
        <v>185</v>
      </c>
      <c r="C14" s="26" t="s">
        <v>186</v>
      </c>
      <c r="D14" s="17" t="s">
        <v>178</v>
      </c>
      <c r="E14" s="62">
        <v>6278</v>
      </c>
      <c r="F14" s="68">
        <v>75.210440000000006</v>
      </c>
      <c r="G14" s="20">
        <v>2.7385382E-2</v>
      </c>
    </row>
    <row r="15" spans="1:7" ht="12.75" x14ac:dyDescent="0.2">
      <c r="A15" s="21">
        <v>9</v>
      </c>
      <c r="B15" s="22" t="s">
        <v>76</v>
      </c>
      <c r="C15" s="26" t="s">
        <v>77</v>
      </c>
      <c r="D15" s="17" t="s">
        <v>14</v>
      </c>
      <c r="E15" s="62">
        <v>10306</v>
      </c>
      <c r="F15" s="68">
        <v>74.759724000000006</v>
      </c>
      <c r="G15" s="20">
        <v>2.7221268999999999E-2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26</v>
      </c>
      <c r="E16" s="62">
        <v>62965</v>
      </c>
      <c r="F16" s="68">
        <v>74.613524999999996</v>
      </c>
      <c r="G16" s="20">
        <v>2.7168036E-2</v>
      </c>
    </row>
    <row r="17" spans="1:7" ht="12.75" x14ac:dyDescent="0.2">
      <c r="A17" s="21">
        <v>11</v>
      </c>
      <c r="B17" s="22" t="s">
        <v>306</v>
      </c>
      <c r="C17" s="26" t="s">
        <v>307</v>
      </c>
      <c r="D17" s="17" t="s">
        <v>175</v>
      </c>
      <c r="E17" s="62">
        <v>2551</v>
      </c>
      <c r="F17" s="68">
        <v>72.345084499999999</v>
      </c>
      <c r="G17" s="20">
        <v>2.6342058000000002E-2</v>
      </c>
    </row>
    <row r="18" spans="1:7" ht="12.75" x14ac:dyDescent="0.2">
      <c r="A18" s="21">
        <v>12</v>
      </c>
      <c r="B18" s="22" t="s">
        <v>449</v>
      </c>
      <c r="C18" s="26" t="s">
        <v>450</v>
      </c>
      <c r="D18" s="17" t="s">
        <v>178</v>
      </c>
      <c r="E18" s="62">
        <v>15923</v>
      </c>
      <c r="F18" s="68">
        <v>66.327256500000004</v>
      </c>
      <c r="G18" s="20">
        <v>2.4150866E-2</v>
      </c>
    </row>
    <row r="19" spans="1:7" ht="25.5" x14ac:dyDescent="0.2">
      <c r="A19" s="21">
        <v>13</v>
      </c>
      <c r="B19" s="22" t="s">
        <v>183</v>
      </c>
      <c r="C19" s="26" t="s">
        <v>184</v>
      </c>
      <c r="D19" s="17" t="s">
        <v>20</v>
      </c>
      <c r="E19" s="62">
        <v>20151</v>
      </c>
      <c r="F19" s="68">
        <v>64.261538999999999</v>
      </c>
      <c r="G19" s="20">
        <v>2.3398703999999999E-2</v>
      </c>
    </row>
    <row r="20" spans="1:7" ht="25.5" x14ac:dyDescent="0.2">
      <c r="A20" s="21">
        <v>14</v>
      </c>
      <c r="B20" s="22" t="s">
        <v>55</v>
      </c>
      <c r="C20" s="26" t="s">
        <v>56</v>
      </c>
      <c r="D20" s="17" t="s">
        <v>20</v>
      </c>
      <c r="E20" s="62">
        <v>9615</v>
      </c>
      <c r="F20" s="68">
        <v>62.449424999999998</v>
      </c>
      <c r="G20" s="20">
        <v>2.2738883000000001E-2</v>
      </c>
    </row>
    <row r="21" spans="1:7" ht="12.75" x14ac:dyDescent="0.2">
      <c r="A21" s="21">
        <v>15</v>
      </c>
      <c r="B21" s="22" t="s">
        <v>166</v>
      </c>
      <c r="C21" s="26" t="s">
        <v>167</v>
      </c>
      <c r="D21" s="17" t="s">
        <v>14</v>
      </c>
      <c r="E21" s="62">
        <v>40648</v>
      </c>
      <c r="F21" s="68">
        <v>61.927227999999999</v>
      </c>
      <c r="G21" s="20">
        <v>2.2548742E-2</v>
      </c>
    </row>
    <row r="22" spans="1:7" ht="25.5" x14ac:dyDescent="0.2">
      <c r="A22" s="21">
        <v>16</v>
      </c>
      <c r="B22" s="22" t="s">
        <v>160</v>
      </c>
      <c r="C22" s="26" t="s">
        <v>161</v>
      </c>
      <c r="D22" s="17" t="s">
        <v>162</v>
      </c>
      <c r="E22" s="62">
        <v>10021</v>
      </c>
      <c r="F22" s="68">
        <v>59.584865999999998</v>
      </c>
      <c r="G22" s="20">
        <v>2.1695849E-2</v>
      </c>
    </row>
    <row r="23" spans="1:7" ht="12.75" x14ac:dyDescent="0.2">
      <c r="A23" s="21">
        <v>17</v>
      </c>
      <c r="B23" s="22" t="s">
        <v>505</v>
      </c>
      <c r="C23" s="26" t="s">
        <v>506</v>
      </c>
      <c r="D23" s="17" t="s">
        <v>254</v>
      </c>
      <c r="E23" s="62">
        <v>36279</v>
      </c>
      <c r="F23" s="68">
        <v>58.608724500000001</v>
      </c>
      <c r="G23" s="20">
        <v>2.1340418999999999E-2</v>
      </c>
    </row>
    <row r="24" spans="1:7" ht="12.75" x14ac:dyDescent="0.2">
      <c r="A24" s="21">
        <v>18</v>
      </c>
      <c r="B24" s="22" t="s">
        <v>446</v>
      </c>
      <c r="C24" s="26" t="s">
        <v>447</v>
      </c>
      <c r="D24" s="17" t="s">
        <v>448</v>
      </c>
      <c r="E24" s="62">
        <v>27539</v>
      </c>
      <c r="F24" s="68">
        <v>58.286293499999999</v>
      </c>
      <c r="G24" s="20">
        <v>2.1223017E-2</v>
      </c>
    </row>
    <row r="25" spans="1:7" ht="12.75" x14ac:dyDescent="0.2">
      <c r="A25" s="21">
        <v>19</v>
      </c>
      <c r="B25" s="22" t="s">
        <v>200</v>
      </c>
      <c r="C25" s="26" t="s">
        <v>201</v>
      </c>
      <c r="D25" s="17" t="s">
        <v>178</v>
      </c>
      <c r="E25" s="62">
        <v>17000</v>
      </c>
      <c r="F25" s="68">
        <v>58.241999999999997</v>
      </c>
      <c r="G25" s="20">
        <v>2.1206889E-2</v>
      </c>
    </row>
    <row r="26" spans="1:7" ht="12.75" x14ac:dyDescent="0.2">
      <c r="A26" s="21">
        <v>20</v>
      </c>
      <c r="B26" s="22" t="s">
        <v>451</v>
      </c>
      <c r="C26" s="26" t="s">
        <v>452</v>
      </c>
      <c r="D26" s="17" t="s">
        <v>178</v>
      </c>
      <c r="E26" s="62">
        <v>48902</v>
      </c>
      <c r="F26" s="68">
        <v>55.650475999999998</v>
      </c>
      <c r="G26" s="20">
        <v>2.0263271999999999E-2</v>
      </c>
    </row>
    <row r="27" spans="1:7" ht="12.75" x14ac:dyDescent="0.2">
      <c r="A27" s="21">
        <v>21</v>
      </c>
      <c r="B27" s="22" t="s">
        <v>40</v>
      </c>
      <c r="C27" s="26" t="s">
        <v>41</v>
      </c>
      <c r="D27" s="17" t="s">
        <v>17</v>
      </c>
      <c r="E27" s="62">
        <v>2670</v>
      </c>
      <c r="F27" s="68">
        <v>55.470585</v>
      </c>
      <c r="G27" s="20">
        <v>2.019777E-2</v>
      </c>
    </row>
    <row r="28" spans="1:7" ht="25.5" x14ac:dyDescent="0.2">
      <c r="A28" s="21">
        <v>22</v>
      </c>
      <c r="B28" s="22" t="s">
        <v>205</v>
      </c>
      <c r="C28" s="26" t="s">
        <v>206</v>
      </c>
      <c r="D28" s="17" t="s">
        <v>172</v>
      </c>
      <c r="E28" s="62">
        <v>19259</v>
      </c>
      <c r="F28" s="68">
        <v>53.434095499999998</v>
      </c>
      <c r="G28" s="20">
        <v>1.9456250000000001E-2</v>
      </c>
    </row>
    <row r="29" spans="1:7" ht="12.75" x14ac:dyDescent="0.2">
      <c r="A29" s="21">
        <v>23</v>
      </c>
      <c r="B29" s="22" t="s">
        <v>274</v>
      </c>
      <c r="C29" s="26" t="s">
        <v>275</v>
      </c>
      <c r="D29" s="17" t="s">
        <v>175</v>
      </c>
      <c r="E29" s="62">
        <v>13715</v>
      </c>
      <c r="F29" s="68">
        <v>52.843895000000003</v>
      </c>
      <c r="G29" s="20">
        <v>1.9241347999999998E-2</v>
      </c>
    </row>
    <row r="30" spans="1:7" ht="12.75" x14ac:dyDescent="0.2">
      <c r="A30" s="21">
        <v>24</v>
      </c>
      <c r="B30" s="22" t="s">
        <v>400</v>
      </c>
      <c r="C30" s="26" t="s">
        <v>401</v>
      </c>
      <c r="D30" s="17" t="s">
        <v>204</v>
      </c>
      <c r="E30" s="62">
        <v>8052</v>
      </c>
      <c r="F30" s="68">
        <v>52.756703999999999</v>
      </c>
      <c r="G30" s="20">
        <v>1.9209601E-2</v>
      </c>
    </row>
    <row r="31" spans="1:7" ht="12.75" x14ac:dyDescent="0.2">
      <c r="A31" s="21">
        <v>25</v>
      </c>
      <c r="B31" s="22" t="s">
        <v>179</v>
      </c>
      <c r="C31" s="26" t="s">
        <v>180</v>
      </c>
      <c r="D31" s="17" t="s">
        <v>14</v>
      </c>
      <c r="E31" s="62">
        <v>59961</v>
      </c>
      <c r="F31" s="68">
        <v>52.555816499999999</v>
      </c>
      <c r="G31" s="20">
        <v>1.9136454000000001E-2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39</v>
      </c>
      <c r="E32" s="62">
        <v>11168</v>
      </c>
      <c r="F32" s="68">
        <v>51.021008000000002</v>
      </c>
      <c r="G32" s="20">
        <v>1.8577605000000001E-2</v>
      </c>
    </row>
    <row r="33" spans="1:7" ht="25.5" x14ac:dyDescent="0.2">
      <c r="A33" s="21">
        <v>27</v>
      </c>
      <c r="B33" s="22" t="s">
        <v>29</v>
      </c>
      <c r="C33" s="26" t="s">
        <v>30</v>
      </c>
      <c r="D33" s="17" t="s">
        <v>20</v>
      </c>
      <c r="E33" s="62">
        <v>8779</v>
      </c>
      <c r="F33" s="68">
        <v>50.084195000000001</v>
      </c>
      <c r="G33" s="20">
        <v>1.8236494999999998E-2</v>
      </c>
    </row>
    <row r="34" spans="1:7" ht="12.75" x14ac:dyDescent="0.2">
      <c r="A34" s="21">
        <v>28</v>
      </c>
      <c r="B34" s="22" t="s">
        <v>193</v>
      </c>
      <c r="C34" s="26" t="s">
        <v>194</v>
      </c>
      <c r="D34" s="17" t="s">
        <v>195</v>
      </c>
      <c r="E34" s="62">
        <v>29206</v>
      </c>
      <c r="F34" s="68">
        <v>48.861637999999999</v>
      </c>
      <c r="G34" s="20">
        <v>1.7791342000000002E-2</v>
      </c>
    </row>
    <row r="35" spans="1:7" ht="25.5" x14ac:dyDescent="0.2">
      <c r="A35" s="21">
        <v>29</v>
      </c>
      <c r="B35" s="22" t="s">
        <v>455</v>
      </c>
      <c r="C35" s="26" t="s">
        <v>456</v>
      </c>
      <c r="D35" s="17" t="s">
        <v>20</v>
      </c>
      <c r="E35" s="62">
        <v>12191</v>
      </c>
      <c r="F35" s="68">
        <v>45.344424500000002</v>
      </c>
      <c r="G35" s="20">
        <v>1.6510665000000001E-2</v>
      </c>
    </row>
    <row r="36" spans="1:7" ht="25.5" x14ac:dyDescent="0.2">
      <c r="A36" s="21">
        <v>30</v>
      </c>
      <c r="B36" s="22" t="s">
        <v>51</v>
      </c>
      <c r="C36" s="26" t="s">
        <v>52</v>
      </c>
      <c r="D36" s="17" t="s">
        <v>26</v>
      </c>
      <c r="E36" s="62">
        <v>51000</v>
      </c>
      <c r="F36" s="68">
        <v>43.655999999999999</v>
      </c>
      <c r="G36" s="20">
        <v>1.5895882E-2</v>
      </c>
    </row>
    <row r="37" spans="1:7" ht="25.5" x14ac:dyDescent="0.2">
      <c r="A37" s="21">
        <v>31</v>
      </c>
      <c r="B37" s="22" t="s">
        <v>465</v>
      </c>
      <c r="C37" s="26" t="s">
        <v>466</v>
      </c>
      <c r="D37" s="17" t="s">
        <v>84</v>
      </c>
      <c r="E37" s="62">
        <v>15500</v>
      </c>
      <c r="F37" s="68">
        <v>43.555</v>
      </c>
      <c r="G37" s="20">
        <v>1.5859106000000001E-2</v>
      </c>
    </row>
    <row r="38" spans="1:7" ht="25.5" x14ac:dyDescent="0.2">
      <c r="A38" s="21">
        <v>32</v>
      </c>
      <c r="B38" s="22" t="s">
        <v>110</v>
      </c>
      <c r="C38" s="26" t="s">
        <v>111</v>
      </c>
      <c r="D38" s="17" t="s">
        <v>20</v>
      </c>
      <c r="E38" s="62">
        <v>12662</v>
      </c>
      <c r="F38" s="68">
        <v>43.316701999999999</v>
      </c>
      <c r="G38" s="20">
        <v>1.5772338E-2</v>
      </c>
    </row>
    <row r="39" spans="1:7" ht="12.75" x14ac:dyDescent="0.2">
      <c r="A39" s="21">
        <v>33</v>
      </c>
      <c r="B39" s="22" t="s">
        <v>463</v>
      </c>
      <c r="C39" s="26" t="s">
        <v>464</v>
      </c>
      <c r="D39" s="17" t="s">
        <v>175</v>
      </c>
      <c r="E39" s="62">
        <v>36446</v>
      </c>
      <c r="F39" s="68">
        <v>42.386698000000003</v>
      </c>
      <c r="G39" s="20">
        <v>1.5433708000000001E-2</v>
      </c>
    </row>
    <row r="40" spans="1:7" ht="12.75" x14ac:dyDescent="0.2">
      <c r="A40" s="21">
        <v>34</v>
      </c>
      <c r="B40" s="22" t="s">
        <v>470</v>
      </c>
      <c r="C40" s="26" t="s">
        <v>471</v>
      </c>
      <c r="D40" s="17" t="s">
        <v>175</v>
      </c>
      <c r="E40" s="62">
        <v>11015</v>
      </c>
      <c r="F40" s="68">
        <v>41.917582500000002</v>
      </c>
      <c r="G40" s="20">
        <v>1.5262895E-2</v>
      </c>
    </row>
    <row r="41" spans="1:7" ht="12.75" x14ac:dyDescent="0.2">
      <c r="A41" s="21">
        <v>35</v>
      </c>
      <c r="B41" s="22" t="s">
        <v>453</v>
      </c>
      <c r="C41" s="26" t="s">
        <v>454</v>
      </c>
      <c r="D41" s="17" t="s">
        <v>178</v>
      </c>
      <c r="E41" s="62">
        <v>39691</v>
      </c>
      <c r="F41" s="68">
        <v>40.643583999999997</v>
      </c>
      <c r="G41" s="20">
        <v>1.4799011000000001E-2</v>
      </c>
    </row>
    <row r="42" spans="1:7" ht="12.75" x14ac:dyDescent="0.2">
      <c r="A42" s="21">
        <v>36</v>
      </c>
      <c r="B42" s="22" t="s">
        <v>271</v>
      </c>
      <c r="C42" s="26" t="s">
        <v>272</v>
      </c>
      <c r="D42" s="17" t="s">
        <v>273</v>
      </c>
      <c r="E42" s="62">
        <v>5153</v>
      </c>
      <c r="F42" s="68">
        <v>38.675841499999997</v>
      </c>
      <c r="G42" s="20">
        <v>1.4082522E-2</v>
      </c>
    </row>
    <row r="43" spans="1:7" ht="25.5" x14ac:dyDescent="0.2">
      <c r="A43" s="21">
        <v>37</v>
      </c>
      <c r="B43" s="22" t="s">
        <v>218</v>
      </c>
      <c r="C43" s="26" t="s">
        <v>219</v>
      </c>
      <c r="D43" s="17" t="s">
        <v>23</v>
      </c>
      <c r="E43" s="62">
        <v>30148</v>
      </c>
      <c r="F43" s="68">
        <v>36.162526</v>
      </c>
      <c r="G43" s="20">
        <v>1.3167382E-2</v>
      </c>
    </row>
    <row r="44" spans="1:7" ht="12.75" x14ac:dyDescent="0.2">
      <c r="A44" s="21">
        <v>38</v>
      </c>
      <c r="B44" s="22" t="s">
        <v>74</v>
      </c>
      <c r="C44" s="26" t="s">
        <v>75</v>
      </c>
      <c r="D44" s="17" t="s">
        <v>71</v>
      </c>
      <c r="E44" s="62">
        <v>15271</v>
      </c>
      <c r="F44" s="68">
        <v>30.099140999999999</v>
      </c>
      <c r="G44" s="20">
        <v>1.0959602000000001E-2</v>
      </c>
    </row>
    <row r="45" spans="1:7" ht="25.5" x14ac:dyDescent="0.2">
      <c r="A45" s="21">
        <v>39</v>
      </c>
      <c r="B45" s="22" t="s">
        <v>100</v>
      </c>
      <c r="C45" s="26" t="s">
        <v>101</v>
      </c>
      <c r="D45" s="17" t="s">
        <v>20</v>
      </c>
      <c r="E45" s="62">
        <v>5176</v>
      </c>
      <c r="F45" s="68">
        <v>29.334980000000002</v>
      </c>
      <c r="G45" s="20">
        <v>1.0681358E-2</v>
      </c>
    </row>
    <row r="46" spans="1:7" ht="12.75" x14ac:dyDescent="0.2">
      <c r="A46" s="21">
        <v>40</v>
      </c>
      <c r="B46" s="22" t="s">
        <v>283</v>
      </c>
      <c r="C46" s="26" t="s">
        <v>284</v>
      </c>
      <c r="D46" s="17" t="s">
        <v>178</v>
      </c>
      <c r="E46" s="62">
        <v>3625</v>
      </c>
      <c r="F46" s="68">
        <v>28.981874999999999</v>
      </c>
      <c r="G46" s="20">
        <v>1.0552786999999999E-2</v>
      </c>
    </row>
    <row r="47" spans="1:7" ht="51" x14ac:dyDescent="0.2">
      <c r="A47" s="21">
        <v>41</v>
      </c>
      <c r="B47" s="22" t="s">
        <v>240</v>
      </c>
      <c r="C47" s="26" t="s">
        <v>241</v>
      </c>
      <c r="D47" s="17" t="s">
        <v>242</v>
      </c>
      <c r="E47" s="62">
        <v>14184</v>
      </c>
      <c r="F47" s="68">
        <v>28.552392000000001</v>
      </c>
      <c r="G47" s="20">
        <v>1.0396404999999999E-2</v>
      </c>
    </row>
    <row r="48" spans="1:7" ht="25.5" x14ac:dyDescent="0.2">
      <c r="A48" s="21">
        <v>42</v>
      </c>
      <c r="B48" s="22" t="s">
        <v>216</v>
      </c>
      <c r="C48" s="26" t="s">
        <v>217</v>
      </c>
      <c r="D48" s="17" t="s">
        <v>59</v>
      </c>
      <c r="E48" s="62">
        <v>6010</v>
      </c>
      <c r="F48" s="68">
        <v>21.798269999999999</v>
      </c>
      <c r="G48" s="20">
        <v>7.9371159999999993E-3</v>
      </c>
    </row>
    <row r="49" spans="1:7" ht="12.75" x14ac:dyDescent="0.2">
      <c r="A49" s="16"/>
      <c r="B49" s="17"/>
      <c r="C49" s="23" t="s">
        <v>112</v>
      </c>
      <c r="D49" s="27"/>
      <c r="E49" s="64"/>
      <c r="F49" s="70">
        <v>2416.7076999999999</v>
      </c>
      <c r="G49" s="28">
        <v>0.87996380100000005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113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114</v>
      </c>
      <c r="D54" s="24"/>
      <c r="E54" s="63"/>
      <c r="F54" s="69"/>
      <c r="G54" s="25"/>
    </row>
    <row r="55" spans="1:7" ht="12.75" x14ac:dyDescent="0.2">
      <c r="A55" s="33"/>
      <c r="B55" s="34"/>
      <c r="C55" s="23" t="s">
        <v>112</v>
      </c>
      <c r="D55" s="35"/>
      <c r="E55" s="65"/>
      <c r="F55" s="71">
        <v>0</v>
      </c>
      <c r="G55" s="36">
        <v>0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116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112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117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118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119</v>
      </c>
      <c r="D66" s="40"/>
      <c r="E66" s="64"/>
      <c r="F66" s="70">
        <v>2416.7076999999999</v>
      </c>
      <c r="G66" s="28">
        <v>0.87996380100000005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120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11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121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122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123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124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125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126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127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128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1152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1153</v>
      </c>
      <c r="D94" s="30"/>
      <c r="E94" s="62"/>
      <c r="F94" s="68">
        <v>330.94496329999998</v>
      </c>
      <c r="G94" s="20">
        <v>0.120502611</v>
      </c>
    </row>
    <row r="95" spans="1:7" ht="12.75" x14ac:dyDescent="0.2">
      <c r="A95" s="21"/>
      <c r="B95" s="22"/>
      <c r="C95" s="23" t="s">
        <v>112</v>
      </c>
      <c r="D95" s="40"/>
      <c r="E95" s="64"/>
      <c r="F95" s="70">
        <v>330.94496329999998</v>
      </c>
      <c r="G95" s="28">
        <v>0.120502611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129</v>
      </c>
      <c r="D97" s="40"/>
      <c r="E97" s="64"/>
      <c r="F97" s="70">
        <v>330.94496329999998</v>
      </c>
      <c r="G97" s="28">
        <v>0.120502611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130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131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132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133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134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135</v>
      </c>
      <c r="D110" s="22"/>
      <c r="E110" s="62"/>
      <c r="F110" s="152">
        <v>-1.2809411799999999</v>
      </c>
      <c r="G110" s="153">
        <v>-4.6641199999999998E-4</v>
      </c>
    </row>
    <row r="111" spans="1:7" ht="12.75" x14ac:dyDescent="0.2">
      <c r="A111" s="21"/>
      <c r="B111" s="22"/>
      <c r="C111" s="46" t="s">
        <v>136</v>
      </c>
      <c r="D111" s="27"/>
      <c r="E111" s="64"/>
      <c r="F111" s="70">
        <v>2746.37172212</v>
      </c>
      <c r="G111" s="28">
        <v>1</v>
      </c>
    </row>
    <row r="113" spans="2:6" ht="12.75" x14ac:dyDescent="0.2">
      <c r="B113" s="392"/>
      <c r="C113" s="392"/>
      <c r="D113" s="392"/>
      <c r="E113" s="392"/>
      <c r="F113" s="392"/>
    </row>
    <row r="114" spans="2:6" ht="12.75" x14ac:dyDescent="0.2">
      <c r="B114" s="392"/>
      <c r="C114" s="392"/>
      <c r="D114" s="392"/>
      <c r="E114" s="392"/>
      <c r="F114" s="392"/>
    </row>
    <row r="116" spans="2:6" ht="12.75" x14ac:dyDescent="0.2">
      <c r="B116" s="52" t="s">
        <v>138</v>
      </c>
      <c r="C116" s="53"/>
      <c r="D116" s="54"/>
    </row>
    <row r="117" spans="2:6" ht="12.75" x14ac:dyDescent="0.2">
      <c r="B117" s="55" t="s">
        <v>139</v>
      </c>
      <c r="C117" s="56"/>
      <c r="D117" s="81" t="s">
        <v>140</v>
      </c>
    </row>
    <row r="118" spans="2:6" ht="12.75" x14ac:dyDescent="0.2">
      <c r="B118" s="55" t="s">
        <v>141</v>
      </c>
      <c r="C118" s="56"/>
      <c r="D118" s="81" t="s">
        <v>140</v>
      </c>
    </row>
    <row r="119" spans="2:6" ht="12.75" x14ac:dyDescent="0.2">
      <c r="B119" s="57" t="s">
        <v>142</v>
      </c>
      <c r="C119" s="56"/>
      <c r="D119" s="58"/>
    </row>
    <row r="120" spans="2:6" ht="25.5" customHeight="1" x14ac:dyDescent="0.2">
      <c r="B120" s="58"/>
      <c r="C120" s="48" t="s">
        <v>143</v>
      </c>
      <c r="D120" s="49" t="s">
        <v>144</v>
      </c>
    </row>
    <row r="121" spans="2:6" ht="12.75" customHeight="1" x14ac:dyDescent="0.2">
      <c r="B121" s="75" t="s">
        <v>145</v>
      </c>
      <c r="C121" s="76" t="s">
        <v>146</v>
      </c>
      <c r="D121" s="76" t="s">
        <v>147</v>
      </c>
    </row>
    <row r="122" spans="2:6" ht="12.75" x14ac:dyDescent="0.2">
      <c r="B122" s="58" t="s">
        <v>148</v>
      </c>
      <c r="C122" s="59">
        <v>9.3628999999999998</v>
      </c>
      <c r="D122" s="59">
        <v>9.4001999999999999</v>
      </c>
    </row>
    <row r="123" spans="2:6" ht="12.75" x14ac:dyDescent="0.2">
      <c r="B123" s="58" t="s">
        <v>149</v>
      </c>
      <c r="C123" s="59">
        <v>9.3628999999999998</v>
      </c>
      <c r="D123" s="59">
        <v>9.4001999999999999</v>
      </c>
    </row>
    <row r="124" spans="2:6" ht="12.75" x14ac:dyDescent="0.2">
      <c r="B124" s="58" t="s">
        <v>150</v>
      </c>
      <c r="C124" s="59">
        <v>9.3308</v>
      </c>
      <c r="D124" s="59">
        <v>9.3636999999999997</v>
      </c>
    </row>
    <row r="125" spans="2:6" ht="12.75" x14ac:dyDescent="0.2">
      <c r="B125" s="58" t="s">
        <v>151</v>
      </c>
      <c r="C125" s="59">
        <v>9.3308</v>
      </c>
      <c r="D125" s="59">
        <v>9.3636999999999997</v>
      </c>
    </row>
    <row r="127" spans="2:6" ht="12.75" x14ac:dyDescent="0.2">
      <c r="B127" s="77" t="s">
        <v>152</v>
      </c>
      <c r="C127" s="60"/>
      <c r="D127" s="78" t="s">
        <v>140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153</v>
      </c>
      <c r="C131" s="56"/>
      <c r="D131" s="83" t="s">
        <v>140</v>
      </c>
    </row>
    <row r="132" spans="2:4" ht="12.75" x14ac:dyDescent="0.2">
      <c r="B132" s="57" t="s">
        <v>154</v>
      </c>
      <c r="C132" s="56"/>
      <c r="D132" s="83" t="s">
        <v>140</v>
      </c>
    </row>
    <row r="133" spans="2:4" ht="12.75" x14ac:dyDescent="0.2">
      <c r="B133" s="57" t="s">
        <v>155</v>
      </c>
      <c r="C133" s="56"/>
      <c r="D133" s="61">
        <v>6.734853401981533E-3</v>
      </c>
    </row>
    <row r="134" spans="2:4" ht="12.75" x14ac:dyDescent="0.2">
      <c r="B134" s="57" t="s">
        <v>156</v>
      </c>
      <c r="C134" s="56"/>
      <c r="D134" s="61" t="s">
        <v>140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1173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15860</v>
      </c>
      <c r="F7" s="68">
        <v>116.45998</v>
      </c>
      <c r="G7" s="20">
        <v>5.8340715000000001E-2</v>
      </c>
    </row>
    <row r="8" spans="1:7" ht="25.5" x14ac:dyDescent="0.2">
      <c r="A8" s="21">
        <v>2</v>
      </c>
      <c r="B8" s="22" t="s">
        <v>31</v>
      </c>
      <c r="C8" s="26" t="s">
        <v>32</v>
      </c>
      <c r="D8" s="17" t="s">
        <v>33</v>
      </c>
      <c r="E8" s="62">
        <v>7827</v>
      </c>
      <c r="F8" s="68">
        <v>96.354283499999994</v>
      </c>
      <c r="G8" s="20">
        <v>4.8268750999999999E-2</v>
      </c>
    </row>
    <row r="9" spans="1:7" ht="12.75" x14ac:dyDescent="0.2">
      <c r="A9" s="21">
        <v>3</v>
      </c>
      <c r="B9" s="22" t="s">
        <v>394</v>
      </c>
      <c r="C9" s="26" t="s">
        <v>395</v>
      </c>
      <c r="D9" s="17" t="s">
        <v>204</v>
      </c>
      <c r="E9" s="62">
        <v>11415</v>
      </c>
      <c r="F9" s="68">
        <v>94.761622500000001</v>
      </c>
      <c r="G9" s="20">
        <v>4.7470906E-2</v>
      </c>
    </row>
    <row r="10" spans="1:7" ht="12.75" x14ac:dyDescent="0.2">
      <c r="A10" s="21">
        <v>4</v>
      </c>
      <c r="B10" s="22" t="s">
        <v>15</v>
      </c>
      <c r="C10" s="26" t="s">
        <v>16</v>
      </c>
      <c r="D10" s="17" t="s">
        <v>17</v>
      </c>
      <c r="E10" s="62">
        <v>26270</v>
      </c>
      <c r="F10" s="68">
        <v>91.984404999999995</v>
      </c>
      <c r="G10" s="20">
        <v>4.6079657000000003E-2</v>
      </c>
    </row>
    <row r="11" spans="1:7" ht="25.5" x14ac:dyDescent="0.2">
      <c r="A11" s="21">
        <v>5</v>
      </c>
      <c r="B11" s="22" t="s">
        <v>392</v>
      </c>
      <c r="C11" s="26" t="s">
        <v>393</v>
      </c>
      <c r="D11" s="17" t="s">
        <v>39</v>
      </c>
      <c r="E11" s="62">
        <v>33017</v>
      </c>
      <c r="F11" s="68">
        <v>91.143428499999999</v>
      </c>
      <c r="G11" s="20">
        <v>4.5658368999999997E-2</v>
      </c>
    </row>
    <row r="12" spans="1:7" ht="12.75" x14ac:dyDescent="0.2">
      <c r="A12" s="21">
        <v>6</v>
      </c>
      <c r="B12" s="22" t="s">
        <v>40</v>
      </c>
      <c r="C12" s="26" t="s">
        <v>41</v>
      </c>
      <c r="D12" s="17" t="s">
        <v>17</v>
      </c>
      <c r="E12" s="62">
        <v>3901</v>
      </c>
      <c r="F12" s="68">
        <v>81.045225500000001</v>
      </c>
      <c r="G12" s="20">
        <v>4.0599666999999999E-2</v>
      </c>
    </row>
    <row r="13" spans="1:7" ht="12.75" x14ac:dyDescent="0.2">
      <c r="A13" s="21">
        <v>7</v>
      </c>
      <c r="B13" s="22" t="s">
        <v>62</v>
      </c>
      <c r="C13" s="26" t="s">
        <v>63</v>
      </c>
      <c r="D13" s="17" t="s">
        <v>17</v>
      </c>
      <c r="E13" s="62">
        <v>24155</v>
      </c>
      <c r="F13" s="68">
        <v>64.989027500000006</v>
      </c>
      <c r="G13" s="20">
        <v>3.2556302000000002E-2</v>
      </c>
    </row>
    <row r="14" spans="1:7" ht="25.5" x14ac:dyDescent="0.2">
      <c r="A14" s="21">
        <v>8</v>
      </c>
      <c r="B14" s="22" t="s">
        <v>424</v>
      </c>
      <c r="C14" s="26" t="s">
        <v>425</v>
      </c>
      <c r="D14" s="17" t="s">
        <v>39</v>
      </c>
      <c r="E14" s="62">
        <v>19680</v>
      </c>
      <c r="F14" s="68">
        <v>60.014159999999997</v>
      </c>
      <c r="G14" s="20">
        <v>3.0064139E-2</v>
      </c>
    </row>
    <row r="15" spans="1:7" ht="12.75" x14ac:dyDescent="0.2">
      <c r="A15" s="21">
        <v>9</v>
      </c>
      <c r="B15" s="22" t="s">
        <v>416</v>
      </c>
      <c r="C15" s="26" t="s">
        <v>417</v>
      </c>
      <c r="D15" s="17" t="s">
        <v>228</v>
      </c>
      <c r="E15" s="62">
        <v>9200</v>
      </c>
      <c r="F15" s="68">
        <v>59.422800000000002</v>
      </c>
      <c r="G15" s="20">
        <v>2.9767897000000001E-2</v>
      </c>
    </row>
    <row r="16" spans="1:7" ht="12.75" x14ac:dyDescent="0.2">
      <c r="A16" s="21">
        <v>10</v>
      </c>
      <c r="B16" s="22" t="s">
        <v>388</v>
      </c>
      <c r="C16" s="26" t="s">
        <v>389</v>
      </c>
      <c r="D16" s="17" t="s">
        <v>17</v>
      </c>
      <c r="E16" s="62">
        <v>7735</v>
      </c>
      <c r="F16" s="68">
        <v>54.883692500000002</v>
      </c>
      <c r="G16" s="20">
        <v>2.7494027000000001E-2</v>
      </c>
    </row>
    <row r="17" spans="1:7" ht="25.5" x14ac:dyDescent="0.2">
      <c r="A17" s="21">
        <v>11</v>
      </c>
      <c r="B17" s="22" t="s">
        <v>350</v>
      </c>
      <c r="C17" s="26" t="s">
        <v>351</v>
      </c>
      <c r="D17" s="17" t="s">
        <v>39</v>
      </c>
      <c r="E17" s="62">
        <v>6264</v>
      </c>
      <c r="F17" s="68">
        <v>50.682023999999998</v>
      </c>
      <c r="G17" s="20">
        <v>2.5389198000000002E-2</v>
      </c>
    </row>
    <row r="18" spans="1:7" ht="25.5" x14ac:dyDescent="0.2">
      <c r="A18" s="21">
        <v>12</v>
      </c>
      <c r="B18" s="22" t="s">
        <v>24</v>
      </c>
      <c r="C18" s="26" t="s">
        <v>25</v>
      </c>
      <c r="D18" s="17" t="s">
        <v>26</v>
      </c>
      <c r="E18" s="62">
        <v>3904</v>
      </c>
      <c r="F18" s="68">
        <v>50.476768</v>
      </c>
      <c r="G18" s="20">
        <v>2.5286375E-2</v>
      </c>
    </row>
    <row r="19" spans="1:7" ht="25.5" x14ac:dyDescent="0.2">
      <c r="A19" s="21">
        <v>13</v>
      </c>
      <c r="B19" s="22" t="s">
        <v>297</v>
      </c>
      <c r="C19" s="26" t="s">
        <v>298</v>
      </c>
      <c r="D19" s="17" t="s">
        <v>299</v>
      </c>
      <c r="E19" s="62">
        <v>20000</v>
      </c>
      <c r="F19" s="68">
        <v>45.06</v>
      </c>
      <c r="G19" s="20">
        <v>2.2572841E-2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204</v>
      </c>
      <c r="E20" s="62">
        <v>2260</v>
      </c>
      <c r="F20" s="68">
        <v>44.825969999999998</v>
      </c>
      <c r="G20" s="20">
        <v>2.2455604000000001E-2</v>
      </c>
    </row>
    <row r="21" spans="1:7" ht="12.75" x14ac:dyDescent="0.2">
      <c r="A21" s="21">
        <v>15</v>
      </c>
      <c r="B21" s="22" t="s">
        <v>490</v>
      </c>
      <c r="C21" s="26" t="s">
        <v>491</v>
      </c>
      <c r="D21" s="17" t="s">
        <v>17</v>
      </c>
      <c r="E21" s="62">
        <v>3640</v>
      </c>
      <c r="F21" s="68">
        <v>44.156840000000003</v>
      </c>
      <c r="G21" s="20">
        <v>2.2120402000000001E-2</v>
      </c>
    </row>
    <row r="22" spans="1:7" ht="12.75" x14ac:dyDescent="0.2">
      <c r="A22" s="21">
        <v>16</v>
      </c>
      <c r="B22" s="22" t="s">
        <v>508</v>
      </c>
      <c r="C22" s="26" t="s">
        <v>509</v>
      </c>
      <c r="D22" s="17" t="s">
        <v>273</v>
      </c>
      <c r="E22" s="62">
        <v>4174</v>
      </c>
      <c r="F22" s="68">
        <v>42.092703</v>
      </c>
      <c r="G22" s="20">
        <v>2.1086371E-2</v>
      </c>
    </row>
    <row r="23" spans="1:7" ht="25.5" x14ac:dyDescent="0.2">
      <c r="A23" s="21">
        <v>17</v>
      </c>
      <c r="B23" s="22" t="s">
        <v>510</v>
      </c>
      <c r="C23" s="26" t="s">
        <v>511</v>
      </c>
      <c r="D23" s="17" t="s">
        <v>39</v>
      </c>
      <c r="E23" s="62">
        <v>2371</v>
      </c>
      <c r="F23" s="68">
        <v>41.081131499999998</v>
      </c>
      <c r="G23" s="20">
        <v>2.0579624000000001E-2</v>
      </c>
    </row>
    <row r="24" spans="1:7" ht="25.5" x14ac:dyDescent="0.2">
      <c r="A24" s="21">
        <v>18</v>
      </c>
      <c r="B24" s="22" t="s">
        <v>439</v>
      </c>
      <c r="C24" s="26" t="s">
        <v>440</v>
      </c>
      <c r="D24" s="17" t="s">
        <v>178</v>
      </c>
      <c r="E24" s="62">
        <v>2206</v>
      </c>
      <c r="F24" s="68">
        <v>40.616872000000001</v>
      </c>
      <c r="G24" s="20">
        <v>2.0347053E-2</v>
      </c>
    </row>
    <row r="25" spans="1:7" ht="25.5" x14ac:dyDescent="0.2">
      <c r="A25" s="21">
        <v>19</v>
      </c>
      <c r="B25" s="22" t="s">
        <v>512</v>
      </c>
      <c r="C25" s="26" t="s">
        <v>513</v>
      </c>
      <c r="D25" s="17" t="s">
        <v>39</v>
      </c>
      <c r="E25" s="62">
        <v>27446</v>
      </c>
      <c r="F25" s="68">
        <v>35.954259999999998</v>
      </c>
      <c r="G25" s="20">
        <v>1.8011314E-2</v>
      </c>
    </row>
    <row r="26" spans="1:7" ht="25.5" x14ac:dyDescent="0.2">
      <c r="A26" s="21">
        <v>20</v>
      </c>
      <c r="B26" s="22" t="s">
        <v>314</v>
      </c>
      <c r="C26" s="26" t="s">
        <v>315</v>
      </c>
      <c r="D26" s="17" t="s">
        <v>68</v>
      </c>
      <c r="E26" s="62">
        <v>4850</v>
      </c>
      <c r="F26" s="68">
        <v>34.725999999999999</v>
      </c>
      <c r="G26" s="20">
        <v>1.7396016E-2</v>
      </c>
    </row>
    <row r="27" spans="1:7" ht="12.75" x14ac:dyDescent="0.2">
      <c r="A27" s="21">
        <v>21</v>
      </c>
      <c r="B27" s="22" t="s">
        <v>342</v>
      </c>
      <c r="C27" s="26" t="s">
        <v>343</v>
      </c>
      <c r="D27" s="17" t="s">
        <v>162</v>
      </c>
      <c r="E27" s="62">
        <v>6023</v>
      </c>
      <c r="F27" s="68">
        <v>33.508960500000001</v>
      </c>
      <c r="G27" s="20">
        <v>1.6786339000000001E-2</v>
      </c>
    </row>
    <row r="28" spans="1:7" ht="25.5" x14ac:dyDescent="0.2">
      <c r="A28" s="21">
        <v>22</v>
      </c>
      <c r="B28" s="22" t="s">
        <v>51</v>
      </c>
      <c r="C28" s="26" t="s">
        <v>52</v>
      </c>
      <c r="D28" s="17" t="s">
        <v>26</v>
      </c>
      <c r="E28" s="62">
        <v>38500</v>
      </c>
      <c r="F28" s="68">
        <v>32.956000000000003</v>
      </c>
      <c r="G28" s="20">
        <v>1.6509333000000001E-2</v>
      </c>
    </row>
    <row r="29" spans="1:7" ht="25.5" x14ac:dyDescent="0.2">
      <c r="A29" s="21">
        <v>23</v>
      </c>
      <c r="B29" s="22" t="s">
        <v>44</v>
      </c>
      <c r="C29" s="26" t="s">
        <v>45</v>
      </c>
      <c r="D29" s="17" t="s">
        <v>20</v>
      </c>
      <c r="E29" s="62">
        <v>15886</v>
      </c>
      <c r="F29" s="68">
        <v>32.677501999999997</v>
      </c>
      <c r="G29" s="20">
        <v>1.6369819000000001E-2</v>
      </c>
    </row>
    <row r="30" spans="1:7" ht="25.5" x14ac:dyDescent="0.2">
      <c r="A30" s="21">
        <v>24</v>
      </c>
      <c r="B30" s="22" t="s">
        <v>163</v>
      </c>
      <c r="C30" s="26" t="s">
        <v>164</v>
      </c>
      <c r="D30" s="17" t="s">
        <v>165</v>
      </c>
      <c r="E30" s="62">
        <v>16688</v>
      </c>
      <c r="F30" s="68">
        <v>32.608351999999996</v>
      </c>
      <c r="G30" s="20">
        <v>1.6335178999999998E-2</v>
      </c>
    </row>
    <row r="31" spans="1:7" ht="12.75" x14ac:dyDescent="0.2">
      <c r="A31" s="21">
        <v>25</v>
      </c>
      <c r="B31" s="22" t="s">
        <v>102</v>
      </c>
      <c r="C31" s="26" t="s">
        <v>103</v>
      </c>
      <c r="D31" s="17" t="s">
        <v>104</v>
      </c>
      <c r="E31" s="62">
        <v>9522</v>
      </c>
      <c r="F31" s="68">
        <v>32.565240000000003</v>
      </c>
      <c r="G31" s="20">
        <v>1.6313582E-2</v>
      </c>
    </row>
    <row r="32" spans="1:7" ht="12.75" x14ac:dyDescent="0.2">
      <c r="A32" s="21">
        <v>26</v>
      </c>
      <c r="B32" s="22" t="s">
        <v>505</v>
      </c>
      <c r="C32" s="26" t="s">
        <v>506</v>
      </c>
      <c r="D32" s="17" t="s">
        <v>254</v>
      </c>
      <c r="E32" s="62">
        <v>19460</v>
      </c>
      <c r="F32" s="68">
        <v>31.437629999999999</v>
      </c>
      <c r="G32" s="20">
        <v>1.5748703999999999E-2</v>
      </c>
    </row>
    <row r="33" spans="1:7" ht="12.75" x14ac:dyDescent="0.2">
      <c r="A33" s="21">
        <v>27</v>
      </c>
      <c r="B33" s="22" t="s">
        <v>514</v>
      </c>
      <c r="C33" s="26" t="s">
        <v>515</v>
      </c>
      <c r="D33" s="17" t="s">
        <v>261</v>
      </c>
      <c r="E33" s="62">
        <v>13529</v>
      </c>
      <c r="F33" s="68">
        <v>30.886707000000001</v>
      </c>
      <c r="G33" s="20">
        <v>1.5472718999999999E-2</v>
      </c>
    </row>
    <row r="34" spans="1:7" ht="12.75" x14ac:dyDescent="0.2">
      <c r="A34" s="21">
        <v>28</v>
      </c>
      <c r="B34" s="22" t="s">
        <v>346</v>
      </c>
      <c r="C34" s="26" t="s">
        <v>347</v>
      </c>
      <c r="D34" s="17" t="s">
        <v>178</v>
      </c>
      <c r="E34" s="62">
        <v>7750</v>
      </c>
      <c r="F34" s="68">
        <v>30.585374999999999</v>
      </c>
      <c r="G34" s="20">
        <v>1.5321767E-2</v>
      </c>
    </row>
    <row r="35" spans="1:7" ht="12.75" x14ac:dyDescent="0.2">
      <c r="A35" s="21">
        <v>29</v>
      </c>
      <c r="B35" s="22" t="s">
        <v>212</v>
      </c>
      <c r="C35" s="26" t="s">
        <v>213</v>
      </c>
      <c r="D35" s="17" t="s">
        <v>162</v>
      </c>
      <c r="E35" s="62">
        <v>13000</v>
      </c>
      <c r="F35" s="68">
        <v>30.484999999999999</v>
      </c>
      <c r="G35" s="20">
        <v>1.5271484E-2</v>
      </c>
    </row>
    <row r="36" spans="1:7" ht="25.5" x14ac:dyDescent="0.2">
      <c r="A36" s="21">
        <v>30</v>
      </c>
      <c r="B36" s="22" t="s">
        <v>340</v>
      </c>
      <c r="C36" s="26" t="s">
        <v>341</v>
      </c>
      <c r="D36" s="17" t="s">
        <v>39</v>
      </c>
      <c r="E36" s="62">
        <v>14145</v>
      </c>
      <c r="F36" s="68">
        <v>27.398865000000001</v>
      </c>
      <c r="G36" s="20">
        <v>1.3725482000000001E-2</v>
      </c>
    </row>
    <row r="37" spans="1:7" ht="25.5" x14ac:dyDescent="0.2">
      <c r="A37" s="21">
        <v>31</v>
      </c>
      <c r="B37" s="22" t="s">
        <v>408</v>
      </c>
      <c r="C37" s="26" t="s">
        <v>409</v>
      </c>
      <c r="D37" s="17" t="s">
        <v>178</v>
      </c>
      <c r="E37" s="62">
        <v>4566</v>
      </c>
      <c r="F37" s="68">
        <v>26.416592999999999</v>
      </c>
      <c r="G37" s="20">
        <v>1.3233412E-2</v>
      </c>
    </row>
    <row r="38" spans="1:7" ht="25.5" x14ac:dyDescent="0.2">
      <c r="A38" s="21">
        <v>32</v>
      </c>
      <c r="B38" s="22" t="s">
        <v>516</v>
      </c>
      <c r="C38" s="26" t="s">
        <v>517</v>
      </c>
      <c r="D38" s="17" t="s">
        <v>39</v>
      </c>
      <c r="E38" s="62">
        <v>2100</v>
      </c>
      <c r="F38" s="68">
        <v>26.385449999999999</v>
      </c>
      <c r="G38" s="20">
        <v>1.3217810999999999E-2</v>
      </c>
    </row>
    <row r="39" spans="1:7" ht="12.75" x14ac:dyDescent="0.2">
      <c r="A39" s="21">
        <v>33</v>
      </c>
      <c r="B39" s="22" t="s">
        <v>396</v>
      </c>
      <c r="C39" s="26" t="s">
        <v>397</v>
      </c>
      <c r="D39" s="17" t="s">
        <v>228</v>
      </c>
      <c r="E39" s="62">
        <v>999</v>
      </c>
      <c r="F39" s="68">
        <v>26.254719000000001</v>
      </c>
      <c r="G39" s="20">
        <v>1.3152321E-2</v>
      </c>
    </row>
    <row r="40" spans="1:7" ht="25.5" x14ac:dyDescent="0.2">
      <c r="A40" s="21">
        <v>34</v>
      </c>
      <c r="B40" s="22" t="s">
        <v>518</v>
      </c>
      <c r="C40" s="26" t="s">
        <v>519</v>
      </c>
      <c r="D40" s="17" t="s">
        <v>520</v>
      </c>
      <c r="E40" s="62">
        <v>49847</v>
      </c>
      <c r="F40" s="68">
        <v>25.197658499999999</v>
      </c>
      <c r="G40" s="20">
        <v>1.2622786E-2</v>
      </c>
    </row>
    <row r="41" spans="1:7" ht="25.5" x14ac:dyDescent="0.2">
      <c r="A41" s="21">
        <v>35</v>
      </c>
      <c r="B41" s="22" t="s">
        <v>465</v>
      </c>
      <c r="C41" s="26" t="s">
        <v>466</v>
      </c>
      <c r="D41" s="17" t="s">
        <v>84</v>
      </c>
      <c r="E41" s="62">
        <v>8922</v>
      </c>
      <c r="F41" s="68">
        <v>25.070820000000001</v>
      </c>
      <c r="G41" s="20">
        <v>1.2559246E-2</v>
      </c>
    </row>
    <row r="42" spans="1:7" ht="12.75" x14ac:dyDescent="0.2">
      <c r="A42" s="21">
        <v>36</v>
      </c>
      <c r="B42" s="22" t="s">
        <v>521</v>
      </c>
      <c r="C42" s="26" t="s">
        <v>522</v>
      </c>
      <c r="D42" s="17" t="s">
        <v>14</v>
      </c>
      <c r="E42" s="62">
        <v>3129</v>
      </c>
      <c r="F42" s="68">
        <v>24.3138945</v>
      </c>
      <c r="G42" s="20">
        <v>1.2180064000000001E-2</v>
      </c>
    </row>
    <row r="43" spans="1:7" ht="12.75" x14ac:dyDescent="0.2">
      <c r="A43" s="21">
        <v>37</v>
      </c>
      <c r="B43" s="22" t="s">
        <v>523</v>
      </c>
      <c r="C43" s="26" t="s">
        <v>524</v>
      </c>
      <c r="D43" s="17" t="s">
        <v>204</v>
      </c>
      <c r="E43" s="62">
        <v>2161</v>
      </c>
      <c r="F43" s="68">
        <v>22.774778999999999</v>
      </c>
      <c r="G43" s="20">
        <v>1.1409043000000001E-2</v>
      </c>
    </row>
    <row r="44" spans="1:7" ht="25.5" x14ac:dyDescent="0.2">
      <c r="A44" s="21">
        <v>38</v>
      </c>
      <c r="B44" s="22" t="s">
        <v>525</v>
      </c>
      <c r="C44" s="26" t="s">
        <v>526</v>
      </c>
      <c r="D44" s="17" t="s">
        <v>33</v>
      </c>
      <c r="E44" s="62">
        <v>6461</v>
      </c>
      <c r="F44" s="68">
        <v>21.809105500000001</v>
      </c>
      <c r="G44" s="20">
        <v>1.0925288E-2</v>
      </c>
    </row>
    <row r="45" spans="1:7" ht="25.5" x14ac:dyDescent="0.2">
      <c r="A45" s="21">
        <v>39</v>
      </c>
      <c r="B45" s="22" t="s">
        <v>361</v>
      </c>
      <c r="C45" s="26" t="s">
        <v>362</v>
      </c>
      <c r="D45" s="17" t="s">
        <v>39</v>
      </c>
      <c r="E45" s="62">
        <v>11790</v>
      </c>
      <c r="F45" s="68">
        <v>21.145365000000002</v>
      </c>
      <c r="G45" s="20">
        <v>1.0592786999999999E-2</v>
      </c>
    </row>
    <row r="46" spans="1:7" ht="25.5" x14ac:dyDescent="0.2">
      <c r="A46" s="21">
        <v>40</v>
      </c>
      <c r="B46" s="22" t="s">
        <v>383</v>
      </c>
      <c r="C46" s="26" t="s">
        <v>384</v>
      </c>
      <c r="D46" s="17" t="s">
        <v>172</v>
      </c>
      <c r="E46" s="62">
        <v>4477</v>
      </c>
      <c r="F46" s="68">
        <v>20.894158999999998</v>
      </c>
      <c r="G46" s="20">
        <v>1.0466945E-2</v>
      </c>
    </row>
    <row r="47" spans="1:7" ht="25.5" x14ac:dyDescent="0.2">
      <c r="A47" s="21">
        <v>41</v>
      </c>
      <c r="B47" s="22" t="s">
        <v>312</v>
      </c>
      <c r="C47" s="26" t="s">
        <v>313</v>
      </c>
      <c r="D47" s="17" t="s">
        <v>20</v>
      </c>
      <c r="E47" s="62">
        <v>2896</v>
      </c>
      <c r="F47" s="68">
        <v>20.266207999999999</v>
      </c>
      <c r="G47" s="20">
        <v>1.0152372E-2</v>
      </c>
    </row>
    <row r="48" spans="1:7" ht="25.5" x14ac:dyDescent="0.2">
      <c r="A48" s="21">
        <v>42</v>
      </c>
      <c r="B48" s="22" t="s">
        <v>527</v>
      </c>
      <c r="C48" s="26" t="s">
        <v>528</v>
      </c>
      <c r="D48" s="17" t="s">
        <v>39</v>
      </c>
      <c r="E48" s="62">
        <v>2250</v>
      </c>
      <c r="F48" s="68">
        <v>19.925999999999998</v>
      </c>
      <c r="G48" s="20">
        <v>9.9819450000000007E-3</v>
      </c>
    </row>
    <row r="49" spans="1:7" ht="38.25" x14ac:dyDescent="0.2">
      <c r="A49" s="21">
        <v>43</v>
      </c>
      <c r="B49" s="22" t="s">
        <v>262</v>
      </c>
      <c r="C49" s="26" t="s">
        <v>263</v>
      </c>
      <c r="D49" s="17" t="s">
        <v>264</v>
      </c>
      <c r="E49" s="62">
        <v>16393</v>
      </c>
      <c r="F49" s="68">
        <v>19.6306175</v>
      </c>
      <c r="G49" s="20">
        <v>9.8339729999999993E-3</v>
      </c>
    </row>
    <row r="50" spans="1:7" ht="12.75" x14ac:dyDescent="0.2">
      <c r="A50" s="21">
        <v>44</v>
      </c>
      <c r="B50" s="22" t="s">
        <v>501</v>
      </c>
      <c r="C50" s="26" t="s">
        <v>502</v>
      </c>
      <c r="D50" s="17" t="s">
        <v>228</v>
      </c>
      <c r="E50" s="62">
        <v>286</v>
      </c>
      <c r="F50" s="68">
        <v>19.532941999999998</v>
      </c>
      <c r="G50" s="20">
        <v>9.7850420000000007E-3</v>
      </c>
    </row>
    <row r="51" spans="1:7" ht="25.5" x14ac:dyDescent="0.2">
      <c r="A51" s="21">
        <v>45</v>
      </c>
      <c r="B51" s="22" t="s">
        <v>160</v>
      </c>
      <c r="C51" s="26" t="s">
        <v>161</v>
      </c>
      <c r="D51" s="17" t="s">
        <v>162</v>
      </c>
      <c r="E51" s="62">
        <v>3275</v>
      </c>
      <c r="F51" s="68">
        <v>19.47315</v>
      </c>
      <c r="G51" s="20">
        <v>9.7550889999999998E-3</v>
      </c>
    </row>
    <row r="52" spans="1:7" ht="25.5" x14ac:dyDescent="0.2">
      <c r="A52" s="21">
        <v>46</v>
      </c>
      <c r="B52" s="22" t="s">
        <v>276</v>
      </c>
      <c r="C52" s="26" t="s">
        <v>277</v>
      </c>
      <c r="D52" s="17" t="s">
        <v>20</v>
      </c>
      <c r="E52" s="62">
        <v>3700</v>
      </c>
      <c r="F52" s="68">
        <v>19.289950000000001</v>
      </c>
      <c r="G52" s="20">
        <v>9.6633150000000004E-3</v>
      </c>
    </row>
    <row r="53" spans="1:7" ht="12.75" x14ac:dyDescent="0.2">
      <c r="A53" s="21">
        <v>47</v>
      </c>
      <c r="B53" s="22" t="s">
        <v>529</v>
      </c>
      <c r="C53" s="26" t="s">
        <v>530</v>
      </c>
      <c r="D53" s="17" t="s">
        <v>17</v>
      </c>
      <c r="E53" s="62">
        <v>17664</v>
      </c>
      <c r="F53" s="68">
        <v>17.84064</v>
      </c>
      <c r="G53" s="20">
        <v>8.9372819999999995E-3</v>
      </c>
    </row>
    <row r="54" spans="1:7" ht="25.5" x14ac:dyDescent="0.2">
      <c r="A54" s="21">
        <v>48</v>
      </c>
      <c r="B54" s="22" t="s">
        <v>531</v>
      </c>
      <c r="C54" s="26" t="s">
        <v>532</v>
      </c>
      <c r="D54" s="17" t="s">
        <v>33</v>
      </c>
      <c r="E54" s="62">
        <v>12040</v>
      </c>
      <c r="F54" s="68">
        <v>17.409839999999999</v>
      </c>
      <c r="G54" s="20">
        <v>8.7214719999999992E-3</v>
      </c>
    </row>
    <row r="55" spans="1:7" ht="12.75" x14ac:dyDescent="0.2">
      <c r="A55" s="21">
        <v>49</v>
      </c>
      <c r="B55" s="22" t="s">
        <v>48</v>
      </c>
      <c r="C55" s="26" t="s">
        <v>49</v>
      </c>
      <c r="D55" s="17" t="s">
        <v>50</v>
      </c>
      <c r="E55" s="62">
        <v>10839</v>
      </c>
      <c r="F55" s="68">
        <v>17.000971499999999</v>
      </c>
      <c r="G55" s="20">
        <v>8.5166500000000006E-3</v>
      </c>
    </row>
    <row r="56" spans="1:7" ht="25.5" x14ac:dyDescent="0.2">
      <c r="A56" s="21">
        <v>50</v>
      </c>
      <c r="B56" s="22" t="s">
        <v>308</v>
      </c>
      <c r="C56" s="26" t="s">
        <v>309</v>
      </c>
      <c r="D56" s="17" t="s">
        <v>165</v>
      </c>
      <c r="E56" s="62">
        <v>1298</v>
      </c>
      <c r="F56" s="68">
        <v>14.808882000000001</v>
      </c>
      <c r="G56" s="20">
        <v>7.418521E-3</v>
      </c>
    </row>
    <row r="57" spans="1:7" ht="12.75" x14ac:dyDescent="0.2">
      <c r="A57" s="16"/>
      <c r="B57" s="17"/>
      <c r="C57" s="23" t="s">
        <v>112</v>
      </c>
      <c r="D57" s="27"/>
      <c r="E57" s="64"/>
      <c r="F57" s="70">
        <v>1981.2825694999999</v>
      </c>
      <c r="G57" s="28">
        <v>0.99252499999999977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113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112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114</v>
      </c>
      <c r="D62" s="24"/>
      <c r="E62" s="63"/>
      <c r="F62" s="69"/>
      <c r="G62" s="25"/>
    </row>
    <row r="63" spans="1:7" ht="12.75" x14ac:dyDescent="0.2">
      <c r="A63" s="33"/>
      <c r="B63" s="34"/>
      <c r="C63" s="23" t="s">
        <v>112</v>
      </c>
      <c r="D63" s="35"/>
      <c r="E63" s="65"/>
      <c r="F63" s="71">
        <v>0</v>
      </c>
      <c r="G63" s="36">
        <v>0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116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112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117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119</v>
      </c>
      <c r="D74" s="40"/>
      <c r="E74" s="64"/>
      <c r="F74" s="70">
        <v>1981.2825694999999</v>
      </c>
      <c r="G74" s="28">
        <v>0.99252499999999977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120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121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122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112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123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124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1152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1153</v>
      </c>
      <c r="D102" s="30"/>
      <c r="E102" s="62"/>
      <c r="F102" s="68">
        <v>14.9974402</v>
      </c>
      <c r="G102" s="20">
        <v>7.5129790000000004E-3</v>
      </c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14.9974402</v>
      </c>
      <c r="G103" s="28">
        <v>7.5129790000000004E-3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129</v>
      </c>
      <c r="D105" s="40"/>
      <c r="E105" s="64"/>
      <c r="F105" s="70">
        <v>14.9974402</v>
      </c>
      <c r="G105" s="28">
        <v>7.5129790000000004E-3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130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131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132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133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134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112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135</v>
      </c>
      <c r="D118" s="22"/>
      <c r="E118" s="62"/>
      <c r="F118" s="152">
        <v>-7.58133E-2</v>
      </c>
      <c r="G118" s="153" t="s">
        <v>1067</v>
      </c>
    </row>
    <row r="119" spans="1:7" ht="12.75" x14ac:dyDescent="0.2">
      <c r="A119" s="21"/>
      <c r="B119" s="22"/>
      <c r="C119" s="46" t="s">
        <v>136</v>
      </c>
      <c r="D119" s="27"/>
      <c r="E119" s="64"/>
      <c r="F119" s="70">
        <v>1996.2041964</v>
      </c>
      <c r="G119" s="28">
        <v>0.99999999999999978</v>
      </c>
    </row>
    <row r="121" spans="1:7" ht="12.75" x14ac:dyDescent="0.2">
      <c r="B121" s="392"/>
      <c r="C121" s="392"/>
      <c r="D121" s="392"/>
      <c r="E121" s="392"/>
      <c r="F121" s="392"/>
    </row>
    <row r="122" spans="1:7" ht="12.75" x14ac:dyDescent="0.2">
      <c r="B122" s="392" t="s">
        <v>137</v>
      </c>
      <c r="C122" s="392"/>
      <c r="D122" s="392"/>
      <c r="E122" s="392"/>
      <c r="F122" s="392"/>
    </row>
    <row r="124" spans="1:7" ht="12.75" x14ac:dyDescent="0.2">
      <c r="B124" s="52" t="s">
        <v>138</v>
      </c>
      <c r="C124" s="53"/>
      <c r="D124" s="54"/>
    </row>
    <row r="125" spans="1:7" ht="12.75" x14ac:dyDescent="0.2">
      <c r="B125" s="55" t="s">
        <v>139</v>
      </c>
      <c r="C125" s="56"/>
      <c r="D125" s="81" t="s">
        <v>140</v>
      </c>
    </row>
    <row r="126" spans="1:7" ht="12.75" x14ac:dyDescent="0.2">
      <c r="B126" s="55" t="s">
        <v>141</v>
      </c>
      <c r="C126" s="56"/>
      <c r="D126" s="81" t="s">
        <v>140</v>
      </c>
    </row>
    <row r="127" spans="1:7" ht="12.75" x14ac:dyDescent="0.2">
      <c r="B127" s="57" t="s">
        <v>142</v>
      </c>
      <c r="C127" s="56"/>
      <c r="D127" s="58"/>
    </row>
    <row r="128" spans="1:7" ht="25.5" customHeight="1" x14ac:dyDescent="0.2">
      <c r="B128" s="58"/>
      <c r="C128" s="48" t="s">
        <v>143</v>
      </c>
      <c r="D128" s="49" t="s">
        <v>144</v>
      </c>
    </row>
    <row r="129" spans="2:4" ht="12.75" customHeight="1" x14ac:dyDescent="0.2">
      <c r="B129" s="75" t="s">
        <v>145</v>
      </c>
      <c r="C129" s="76" t="s">
        <v>146</v>
      </c>
      <c r="D129" s="76" t="s">
        <v>147</v>
      </c>
    </row>
    <row r="130" spans="2:4" ht="12.75" x14ac:dyDescent="0.2">
      <c r="B130" s="58" t="s">
        <v>148</v>
      </c>
      <c r="C130" s="59">
        <v>13.1435</v>
      </c>
      <c r="D130" s="59">
        <v>13.079700000000001</v>
      </c>
    </row>
    <row r="131" spans="2:4" ht="12.75" x14ac:dyDescent="0.2">
      <c r="B131" s="58" t="s">
        <v>149</v>
      </c>
      <c r="C131" s="59">
        <v>12.122999999999999</v>
      </c>
      <c r="D131" s="59">
        <v>12.0642</v>
      </c>
    </row>
    <row r="132" spans="2:4" ht="12.75" x14ac:dyDescent="0.2">
      <c r="B132" s="58" t="s">
        <v>150</v>
      </c>
      <c r="C132" s="59">
        <v>12.9316</v>
      </c>
      <c r="D132" s="59">
        <v>12.865399999999999</v>
      </c>
    </row>
    <row r="133" spans="2:4" ht="12.75" x14ac:dyDescent="0.2">
      <c r="B133" s="58" t="s">
        <v>151</v>
      </c>
      <c r="C133" s="59">
        <v>11.9156</v>
      </c>
      <c r="D133" s="59">
        <v>11.8546</v>
      </c>
    </row>
    <row r="135" spans="2:4" ht="12.75" x14ac:dyDescent="0.2">
      <c r="B135" s="77" t="s">
        <v>152</v>
      </c>
      <c r="C135" s="60"/>
      <c r="D135" s="78" t="s">
        <v>140</v>
      </c>
    </row>
    <row r="136" spans="2:4" ht="24.75" customHeight="1" x14ac:dyDescent="0.2">
      <c r="B136" s="79"/>
      <c r="C136" s="79"/>
    </row>
    <row r="137" spans="2:4" ht="15" x14ac:dyDescent="0.25">
      <c r="B137" s="82"/>
      <c r="C137" s="80"/>
      <c r="D137"/>
    </row>
    <row r="139" spans="2:4" ht="12.75" x14ac:dyDescent="0.2">
      <c r="B139" s="57" t="s">
        <v>153</v>
      </c>
      <c r="C139" s="56"/>
      <c r="D139" s="83" t="s">
        <v>140</v>
      </c>
    </row>
    <row r="140" spans="2:4" ht="12.75" x14ac:dyDescent="0.2">
      <c r="B140" s="57" t="s">
        <v>154</v>
      </c>
      <c r="C140" s="56"/>
      <c r="D140" s="83" t="s">
        <v>140</v>
      </c>
    </row>
    <row r="141" spans="2:4" ht="12.75" x14ac:dyDescent="0.2">
      <c r="B141" s="57" t="s">
        <v>155</v>
      </c>
      <c r="C141" s="56"/>
      <c r="D141" s="61">
        <v>0.21233915738741305</v>
      </c>
    </row>
    <row r="142" spans="2:4" ht="12.75" x14ac:dyDescent="0.2">
      <c r="B142" s="57" t="s">
        <v>156</v>
      </c>
      <c r="C142" s="56"/>
      <c r="D142" s="61" t="s">
        <v>140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1174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18727</v>
      </c>
      <c r="F7" s="68">
        <v>137.512361</v>
      </c>
      <c r="G7" s="20">
        <v>5.6294639E-2</v>
      </c>
    </row>
    <row r="8" spans="1:7" ht="25.5" x14ac:dyDescent="0.2">
      <c r="A8" s="21">
        <v>2</v>
      </c>
      <c r="B8" s="22" t="s">
        <v>31</v>
      </c>
      <c r="C8" s="26" t="s">
        <v>32</v>
      </c>
      <c r="D8" s="17" t="s">
        <v>33</v>
      </c>
      <c r="E8" s="62">
        <v>9128</v>
      </c>
      <c r="F8" s="68">
        <v>112.370244</v>
      </c>
      <c r="G8" s="20">
        <v>4.6001990999999999E-2</v>
      </c>
    </row>
    <row r="9" spans="1:7" ht="25.5" x14ac:dyDescent="0.2">
      <c r="A9" s="21">
        <v>3</v>
      </c>
      <c r="B9" s="22" t="s">
        <v>392</v>
      </c>
      <c r="C9" s="26" t="s">
        <v>393</v>
      </c>
      <c r="D9" s="17" t="s">
        <v>39</v>
      </c>
      <c r="E9" s="62">
        <v>39540</v>
      </c>
      <c r="F9" s="68">
        <v>109.15017</v>
      </c>
      <c r="G9" s="20">
        <v>4.4683761000000002E-2</v>
      </c>
    </row>
    <row r="10" spans="1:7" ht="12.75" x14ac:dyDescent="0.2">
      <c r="A10" s="21">
        <v>4</v>
      </c>
      <c r="B10" s="22" t="s">
        <v>15</v>
      </c>
      <c r="C10" s="26" t="s">
        <v>16</v>
      </c>
      <c r="D10" s="17" t="s">
        <v>17</v>
      </c>
      <c r="E10" s="62">
        <v>30500</v>
      </c>
      <c r="F10" s="68">
        <v>106.79575</v>
      </c>
      <c r="G10" s="20">
        <v>4.3719911E-2</v>
      </c>
    </row>
    <row r="11" spans="1:7" ht="12.75" x14ac:dyDescent="0.2">
      <c r="A11" s="21">
        <v>5</v>
      </c>
      <c r="B11" s="22" t="s">
        <v>394</v>
      </c>
      <c r="C11" s="26" t="s">
        <v>395</v>
      </c>
      <c r="D11" s="17" t="s">
        <v>204</v>
      </c>
      <c r="E11" s="62">
        <v>11856</v>
      </c>
      <c r="F11" s="68">
        <v>98.422584000000001</v>
      </c>
      <c r="G11" s="20">
        <v>4.0292115000000003E-2</v>
      </c>
    </row>
    <row r="12" spans="1:7" ht="12.75" x14ac:dyDescent="0.2">
      <c r="A12" s="21">
        <v>6</v>
      </c>
      <c r="B12" s="22" t="s">
        <v>40</v>
      </c>
      <c r="C12" s="26" t="s">
        <v>41</v>
      </c>
      <c r="D12" s="17" t="s">
        <v>17</v>
      </c>
      <c r="E12" s="62">
        <v>4414</v>
      </c>
      <c r="F12" s="68">
        <v>91.703057000000001</v>
      </c>
      <c r="G12" s="20">
        <v>3.7541283000000002E-2</v>
      </c>
    </row>
    <row r="13" spans="1:7" ht="12.75" x14ac:dyDescent="0.2">
      <c r="A13" s="21">
        <v>7</v>
      </c>
      <c r="B13" s="22" t="s">
        <v>62</v>
      </c>
      <c r="C13" s="26" t="s">
        <v>63</v>
      </c>
      <c r="D13" s="17" t="s">
        <v>17</v>
      </c>
      <c r="E13" s="62">
        <v>28115</v>
      </c>
      <c r="F13" s="68">
        <v>75.643407499999995</v>
      </c>
      <c r="G13" s="20">
        <v>3.0966804000000001E-2</v>
      </c>
    </row>
    <row r="14" spans="1:7" ht="25.5" x14ac:dyDescent="0.2">
      <c r="A14" s="21">
        <v>8</v>
      </c>
      <c r="B14" s="22" t="s">
        <v>424</v>
      </c>
      <c r="C14" s="26" t="s">
        <v>425</v>
      </c>
      <c r="D14" s="17" t="s">
        <v>39</v>
      </c>
      <c r="E14" s="62">
        <v>22140</v>
      </c>
      <c r="F14" s="68">
        <v>67.515929999999997</v>
      </c>
      <c r="G14" s="20">
        <v>2.7639587E-2</v>
      </c>
    </row>
    <row r="15" spans="1:7" ht="12.75" x14ac:dyDescent="0.2">
      <c r="A15" s="21">
        <v>9</v>
      </c>
      <c r="B15" s="22" t="s">
        <v>416</v>
      </c>
      <c r="C15" s="26" t="s">
        <v>417</v>
      </c>
      <c r="D15" s="17" t="s">
        <v>228</v>
      </c>
      <c r="E15" s="62">
        <v>10402</v>
      </c>
      <c r="F15" s="68">
        <v>67.186518000000007</v>
      </c>
      <c r="G15" s="20">
        <v>2.7504733E-2</v>
      </c>
    </row>
    <row r="16" spans="1:7" ht="12.75" x14ac:dyDescent="0.2">
      <c r="A16" s="21">
        <v>10</v>
      </c>
      <c r="B16" s="22" t="s">
        <v>388</v>
      </c>
      <c r="C16" s="26" t="s">
        <v>389</v>
      </c>
      <c r="D16" s="17" t="s">
        <v>17</v>
      </c>
      <c r="E16" s="62">
        <v>8882</v>
      </c>
      <c r="F16" s="68">
        <v>63.022230999999998</v>
      </c>
      <c r="G16" s="20">
        <v>2.5799962999999999E-2</v>
      </c>
    </row>
    <row r="17" spans="1:7" ht="25.5" x14ac:dyDescent="0.2">
      <c r="A17" s="21">
        <v>11</v>
      </c>
      <c r="B17" s="22" t="s">
        <v>24</v>
      </c>
      <c r="C17" s="26" t="s">
        <v>25</v>
      </c>
      <c r="D17" s="17" t="s">
        <v>26</v>
      </c>
      <c r="E17" s="62">
        <v>4642</v>
      </c>
      <c r="F17" s="68">
        <v>60.018738999999997</v>
      </c>
      <c r="G17" s="20">
        <v>2.4570397000000001E-2</v>
      </c>
    </row>
    <row r="18" spans="1:7" ht="25.5" x14ac:dyDescent="0.2">
      <c r="A18" s="21">
        <v>12</v>
      </c>
      <c r="B18" s="22" t="s">
        <v>350</v>
      </c>
      <c r="C18" s="26" t="s">
        <v>351</v>
      </c>
      <c r="D18" s="17" t="s">
        <v>39</v>
      </c>
      <c r="E18" s="62">
        <v>6637</v>
      </c>
      <c r="F18" s="68">
        <v>53.699967000000001</v>
      </c>
      <c r="G18" s="20">
        <v>2.1983625999999999E-2</v>
      </c>
    </row>
    <row r="19" spans="1:7" ht="25.5" x14ac:dyDescent="0.2">
      <c r="A19" s="21">
        <v>13</v>
      </c>
      <c r="B19" s="22" t="s">
        <v>64</v>
      </c>
      <c r="C19" s="26" t="s">
        <v>65</v>
      </c>
      <c r="D19" s="17" t="s">
        <v>26</v>
      </c>
      <c r="E19" s="62">
        <v>45000</v>
      </c>
      <c r="F19" s="68">
        <v>53.325000000000003</v>
      </c>
      <c r="G19" s="20">
        <v>2.1830122E-2</v>
      </c>
    </row>
    <row r="20" spans="1:7" ht="25.5" x14ac:dyDescent="0.2">
      <c r="A20" s="21">
        <v>14</v>
      </c>
      <c r="B20" s="22" t="s">
        <v>168</v>
      </c>
      <c r="C20" s="26" t="s">
        <v>169</v>
      </c>
      <c r="D20" s="17" t="s">
        <v>20</v>
      </c>
      <c r="E20" s="62">
        <v>9674</v>
      </c>
      <c r="F20" s="68">
        <v>52.626559999999998</v>
      </c>
      <c r="G20" s="20">
        <v>2.1544196000000002E-2</v>
      </c>
    </row>
    <row r="21" spans="1:7" ht="12.75" x14ac:dyDescent="0.2">
      <c r="A21" s="21">
        <v>15</v>
      </c>
      <c r="B21" s="22" t="s">
        <v>494</v>
      </c>
      <c r="C21" s="26" t="s">
        <v>495</v>
      </c>
      <c r="D21" s="17" t="s">
        <v>204</v>
      </c>
      <c r="E21" s="62">
        <v>2623</v>
      </c>
      <c r="F21" s="68">
        <v>52.025893500000002</v>
      </c>
      <c r="G21" s="20">
        <v>2.1298296000000001E-2</v>
      </c>
    </row>
    <row r="22" spans="1:7" ht="12.75" x14ac:dyDescent="0.2">
      <c r="A22" s="21">
        <v>16</v>
      </c>
      <c r="B22" s="22" t="s">
        <v>490</v>
      </c>
      <c r="C22" s="26" t="s">
        <v>491</v>
      </c>
      <c r="D22" s="17" t="s">
        <v>17</v>
      </c>
      <c r="E22" s="62">
        <v>4138</v>
      </c>
      <c r="F22" s="68">
        <v>50.198078000000002</v>
      </c>
      <c r="G22" s="20">
        <v>2.0550026999999998E-2</v>
      </c>
    </row>
    <row r="23" spans="1:7" ht="25.5" x14ac:dyDescent="0.2">
      <c r="A23" s="21">
        <v>17</v>
      </c>
      <c r="B23" s="22" t="s">
        <v>297</v>
      </c>
      <c r="C23" s="26" t="s">
        <v>298</v>
      </c>
      <c r="D23" s="17" t="s">
        <v>299</v>
      </c>
      <c r="E23" s="62">
        <v>21526</v>
      </c>
      <c r="F23" s="68">
        <v>48.498078</v>
      </c>
      <c r="G23" s="20">
        <v>1.9854083000000002E-2</v>
      </c>
    </row>
    <row r="24" spans="1:7" ht="25.5" x14ac:dyDescent="0.2">
      <c r="A24" s="21">
        <v>18</v>
      </c>
      <c r="B24" s="22" t="s">
        <v>510</v>
      </c>
      <c r="C24" s="26" t="s">
        <v>511</v>
      </c>
      <c r="D24" s="17" t="s">
        <v>39</v>
      </c>
      <c r="E24" s="62">
        <v>2686</v>
      </c>
      <c r="F24" s="68">
        <v>46.538978999999998</v>
      </c>
      <c r="G24" s="20">
        <v>1.9052069000000001E-2</v>
      </c>
    </row>
    <row r="25" spans="1:7" ht="25.5" x14ac:dyDescent="0.2">
      <c r="A25" s="21">
        <v>19</v>
      </c>
      <c r="B25" s="22" t="s">
        <v>439</v>
      </c>
      <c r="C25" s="26" t="s">
        <v>440</v>
      </c>
      <c r="D25" s="17" t="s">
        <v>178</v>
      </c>
      <c r="E25" s="62">
        <v>2475</v>
      </c>
      <c r="F25" s="68">
        <v>45.569699999999997</v>
      </c>
      <c r="G25" s="20">
        <v>1.8655267E-2</v>
      </c>
    </row>
    <row r="26" spans="1:7" ht="12.75" x14ac:dyDescent="0.2">
      <c r="A26" s="21">
        <v>20</v>
      </c>
      <c r="B26" s="22" t="s">
        <v>508</v>
      </c>
      <c r="C26" s="26" t="s">
        <v>509</v>
      </c>
      <c r="D26" s="17" t="s">
        <v>273</v>
      </c>
      <c r="E26" s="62">
        <v>4510</v>
      </c>
      <c r="F26" s="68">
        <v>45.481095000000003</v>
      </c>
      <c r="G26" s="20">
        <v>1.8618994E-2</v>
      </c>
    </row>
    <row r="27" spans="1:7" ht="25.5" x14ac:dyDescent="0.2">
      <c r="A27" s="21">
        <v>21</v>
      </c>
      <c r="B27" s="22" t="s">
        <v>51</v>
      </c>
      <c r="C27" s="26" t="s">
        <v>52</v>
      </c>
      <c r="D27" s="17" t="s">
        <v>26</v>
      </c>
      <c r="E27" s="62">
        <v>49375</v>
      </c>
      <c r="F27" s="68">
        <v>42.265000000000001</v>
      </c>
      <c r="G27" s="20">
        <v>1.7302392999999999E-2</v>
      </c>
    </row>
    <row r="28" spans="1:7" ht="25.5" x14ac:dyDescent="0.2">
      <c r="A28" s="21">
        <v>22</v>
      </c>
      <c r="B28" s="22" t="s">
        <v>512</v>
      </c>
      <c r="C28" s="26" t="s">
        <v>513</v>
      </c>
      <c r="D28" s="17" t="s">
        <v>39</v>
      </c>
      <c r="E28" s="62">
        <v>31118</v>
      </c>
      <c r="F28" s="68">
        <v>40.764580000000002</v>
      </c>
      <c r="G28" s="20">
        <v>1.6688153000000001E-2</v>
      </c>
    </row>
    <row r="29" spans="1:7" ht="25.5" x14ac:dyDescent="0.2">
      <c r="A29" s="21">
        <v>23</v>
      </c>
      <c r="B29" s="22" t="s">
        <v>44</v>
      </c>
      <c r="C29" s="26" t="s">
        <v>45</v>
      </c>
      <c r="D29" s="17" t="s">
        <v>20</v>
      </c>
      <c r="E29" s="62">
        <v>19374</v>
      </c>
      <c r="F29" s="68">
        <v>39.852317999999997</v>
      </c>
      <c r="G29" s="20">
        <v>1.6314691999999999E-2</v>
      </c>
    </row>
    <row r="30" spans="1:7" ht="12.75" x14ac:dyDescent="0.2">
      <c r="A30" s="21">
        <v>24</v>
      </c>
      <c r="B30" s="22" t="s">
        <v>102</v>
      </c>
      <c r="C30" s="26" t="s">
        <v>103</v>
      </c>
      <c r="D30" s="17" t="s">
        <v>104</v>
      </c>
      <c r="E30" s="62">
        <v>10856</v>
      </c>
      <c r="F30" s="68">
        <v>37.127519999999997</v>
      </c>
      <c r="G30" s="20">
        <v>1.5199218E-2</v>
      </c>
    </row>
    <row r="31" spans="1:7" ht="12.75" x14ac:dyDescent="0.2">
      <c r="A31" s="21">
        <v>25</v>
      </c>
      <c r="B31" s="22" t="s">
        <v>505</v>
      </c>
      <c r="C31" s="26" t="s">
        <v>506</v>
      </c>
      <c r="D31" s="17" t="s">
        <v>254</v>
      </c>
      <c r="E31" s="62">
        <v>22776</v>
      </c>
      <c r="F31" s="68">
        <v>36.794628000000003</v>
      </c>
      <c r="G31" s="20">
        <v>1.5062938999999999E-2</v>
      </c>
    </row>
    <row r="32" spans="1:7" ht="25.5" x14ac:dyDescent="0.2">
      <c r="A32" s="21">
        <v>26</v>
      </c>
      <c r="B32" s="22" t="s">
        <v>314</v>
      </c>
      <c r="C32" s="26" t="s">
        <v>315</v>
      </c>
      <c r="D32" s="17" t="s">
        <v>68</v>
      </c>
      <c r="E32" s="62">
        <v>5000</v>
      </c>
      <c r="F32" s="68">
        <v>35.799999999999997</v>
      </c>
      <c r="G32" s="20">
        <v>1.4655759000000001E-2</v>
      </c>
    </row>
    <row r="33" spans="1:7" ht="12.75" x14ac:dyDescent="0.2">
      <c r="A33" s="21">
        <v>27</v>
      </c>
      <c r="B33" s="22" t="s">
        <v>514</v>
      </c>
      <c r="C33" s="26" t="s">
        <v>515</v>
      </c>
      <c r="D33" s="17" t="s">
        <v>261</v>
      </c>
      <c r="E33" s="62">
        <v>15446</v>
      </c>
      <c r="F33" s="68">
        <v>35.263218000000002</v>
      </c>
      <c r="G33" s="20">
        <v>1.4436012E-2</v>
      </c>
    </row>
    <row r="34" spans="1:7" ht="12.75" x14ac:dyDescent="0.2">
      <c r="A34" s="21">
        <v>28</v>
      </c>
      <c r="B34" s="22" t="s">
        <v>342</v>
      </c>
      <c r="C34" s="26" t="s">
        <v>343</v>
      </c>
      <c r="D34" s="17" t="s">
        <v>162</v>
      </c>
      <c r="E34" s="62">
        <v>5979</v>
      </c>
      <c r="F34" s="68">
        <v>33.264166500000002</v>
      </c>
      <c r="G34" s="20">
        <v>1.3617643E-2</v>
      </c>
    </row>
    <row r="35" spans="1:7" ht="25.5" x14ac:dyDescent="0.2">
      <c r="A35" s="21">
        <v>29</v>
      </c>
      <c r="B35" s="22" t="s">
        <v>340</v>
      </c>
      <c r="C35" s="26" t="s">
        <v>341</v>
      </c>
      <c r="D35" s="17" t="s">
        <v>39</v>
      </c>
      <c r="E35" s="62">
        <v>16429</v>
      </c>
      <c r="F35" s="68">
        <v>31.822973000000001</v>
      </c>
      <c r="G35" s="20">
        <v>1.3027649000000001E-2</v>
      </c>
    </row>
    <row r="36" spans="1:7" ht="25.5" x14ac:dyDescent="0.2">
      <c r="A36" s="21">
        <v>30</v>
      </c>
      <c r="B36" s="22" t="s">
        <v>163</v>
      </c>
      <c r="C36" s="26" t="s">
        <v>164</v>
      </c>
      <c r="D36" s="17" t="s">
        <v>165</v>
      </c>
      <c r="E36" s="62">
        <v>16270</v>
      </c>
      <c r="F36" s="68">
        <v>31.79158</v>
      </c>
      <c r="G36" s="20">
        <v>1.3014797E-2</v>
      </c>
    </row>
    <row r="37" spans="1:7" ht="25.5" x14ac:dyDescent="0.2">
      <c r="A37" s="21">
        <v>31</v>
      </c>
      <c r="B37" s="22" t="s">
        <v>408</v>
      </c>
      <c r="C37" s="26" t="s">
        <v>409</v>
      </c>
      <c r="D37" s="17" t="s">
        <v>178</v>
      </c>
      <c r="E37" s="62">
        <v>5205</v>
      </c>
      <c r="F37" s="68">
        <v>30.1135275</v>
      </c>
      <c r="G37" s="20">
        <v>1.2327838000000001E-2</v>
      </c>
    </row>
    <row r="38" spans="1:7" ht="25.5" x14ac:dyDescent="0.2">
      <c r="A38" s="21">
        <v>32</v>
      </c>
      <c r="B38" s="22" t="s">
        <v>516</v>
      </c>
      <c r="C38" s="26" t="s">
        <v>517</v>
      </c>
      <c r="D38" s="17" t="s">
        <v>39</v>
      </c>
      <c r="E38" s="62">
        <v>2352</v>
      </c>
      <c r="F38" s="68">
        <v>29.551704000000001</v>
      </c>
      <c r="G38" s="20">
        <v>1.209784E-2</v>
      </c>
    </row>
    <row r="39" spans="1:7" ht="12.75" x14ac:dyDescent="0.2">
      <c r="A39" s="21">
        <v>33</v>
      </c>
      <c r="B39" s="22" t="s">
        <v>523</v>
      </c>
      <c r="C39" s="26" t="s">
        <v>524</v>
      </c>
      <c r="D39" s="17" t="s">
        <v>204</v>
      </c>
      <c r="E39" s="62">
        <v>2738</v>
      </c>
      <c r="F39" s="68">
        <v>28.855782000000001</v>
      </c>
      <c r="G39" s="20">
        <v>1.1812944000000001E-2</v>
      </c>
    </row>
    <row r="40" spans="1:7" ht="12.75" x14ac:dyDescent="0.2">
      <c r="A40" s="21">
        <v>34</v>
      </c>
      <c r="B40" s="22" t="s">
        <v>521</v>
      </c>
      <c r="C40" s="26" t="s">
        <v>522</v>
      </c>
      <c r="D40" s="17" t="s">
        <v>14</v>
      </c>
      <c r="E40" s="62">
        <v>3567</v>
      </c>
      <c r="F40" s="68">
        <v>27.717373500000001</v>
      </c>
      <c r="G40" s="20">
        <v>1.1346904E-2</v>
      </c>
    </row>
    <row r="41" spans="1:7" ht="12.75" x14ac:dyDescent="0.2">
      <c r="A41" s="21">
        <v>35</v>
      </c>
      <c r="B41" s="22" t="s">
        <v>396</v>
      </c>
      <c r="C41" s="26" t="s">
        <v>397</v>
      </c>
      <c r="D41" s="17" t="s">
        <v>228</v>
      </c>
      <c r="E41" s="62">
        <v>1044</v>
      </c>
      <c r="F41" s="68">
        <v>27.437363999999999</v>
      </c>
      <c r="G41" s="20">
        <v>1.1232274E-2</v>
      </c>
    </row>
    <row r="42" spans="1:7" ht="25.5" x14ac:dyDescent="0.2">
      <c r="A42" s="21">
        <v>36</v>
      </c>
      <c r="B42" s="22" t="s">
        <v>518</v>
      </c>
      <c r="C42" s="26" t="s">
        <v>519</v>
      </c>
      <c r="D42" s="17" t="s">
        <v>520</v>
      </c>
      <c r="E42" s="62">
        <v>52449</v>
      </c>
      <c r="F42" s="68">
        <v>26.512969500000001</v>
      </c>
      <c r="G42" s="20">
        <v>1.0853846E-2</v>
      </c>
    </row>
    <row r="43" spans="1:7" ht="12.75" x14ac:dyDescent="0.2">
      <c r="A43" s="21">
        <v>37</v>
      </c>
      <c r="B43" s="22" t="s">
        <v>406</v>
      </c>
      <c r="C43" s="26" t="s">
        <v>407</v>
      </c>
      <c r="D43" s="17" t="s">
        <v>228</v>
      </c>
      <c r="E43" s="62">
        <v>850</v>
      </c>
      <c r="F43" s="68">
        <v>24.655100000000001</v>
      </c>
      <c r="G43" s="20">
        <v>1.0093273999999999E-2</v>
      </c>
    </row>
    <row r="44" spans="1:7" ht="25.5" x14ac:dyDescent="0.2">
      <c r="A44" s="21">
        <v>38</v>
      </c>
      <c r="B44" s="22" t="s">
        <v>525</v>
      </c>
      <c r="C44" s="26" t="s">
        <v>526</v>
      </c>
      <c r="D44" s="17" t="s">
        <v>33</v>
      </c>
      <c r="E44" s="62">
        <v>7259</v>
      </c>
      <c r="F44" s="68">
        <v>24.502754500000002</v>
      </c>
      <c r="G44" s="20">
        <v>1.0030907E-2</v>
      </c>
    </row>
    <row r="45" spans="1:7" ht="25.5" x14ac:dyDescent="0.2">
      <c r="A45" s="21">
        <v>39</v>
      </c>
      <c r="B45" s="22" t="s">
        <v>312</v>
      </c>
      <c r="C45" s="26" t="s">
        <v>313</v>
      </c>
      <c r="D45" s="17" t="s">
        <v>20</v>
      </c>
      <c r="E45" s="62">
        <v>3481</v>
      </c>
      <c r="F45" s="68">
        <v>24.360037999999999</v>
      </c>
      <c r="G45" s="20">
        <v>9.9724819999999995E-3</v>
      </c>
    </row>
    <row r="46" spans="1:7" ht="25.5" x14ac:dyDescent="0.2">
      <c r="A46" s="21">
        <v>40</v>
      </c>
      <c r="B46" s="22" t="s">
        <v>465</v>
      </c>
      <c r="C46" s="26" t="s">
        <v>466</v>
      </c>
      <c r="D46" s="17" t="s">
        <v>84</v>
      </c>
      <c r="E46" s="62">
        <v>8500</v>
      </c>
      <c r="F46" s="68">
        <v>23.885000000000002</v>
      </c>
      <c r="G46" s="20">
        <v>9.7780120000000009E-3</v>
      </c>
    </row>
    <row r="47" spans="1:7" ht="12.75" x14ac:dyDescent="0.2">
      <c r="A47" s="21">
        <v>41</v>
      </c>
      <c r="B47" s="22" t="s">
        <v>501</v>
      </c>
      <c r="C47" s="26" t="s">
        <v>502</v>
      </c>
      <c r="D47" s="17" t="s">
        <v>228</v>
      </c>
      <c r="E47" s="62">
        <v>339</v>
      </c>
      <c r="F47" s="68">
        <v>23.152683</v>
      </c>
      <c r="G47" s="20">
        <v>9.4782170000000006E-3</v>
      </c>
    </row>
    <row r="48" spans="1:7" ht="12.75" x14ac:dyDescent="0.2">
      <c r="A48" s="21">
        <v>42</v>
      </c>
      <c r="B48" s="22" t="s">
        <v>346</v>
      </c>
      <c r="C48" s="26" t="s">
        <v>347</v>
      </c>
      <c r="D48" s="17" t="s">
        <v>178</v>
      </c>
      <c r="E48" s="62">
        <v>5750</v>
      </c>
      <c r="F48" s="68">
        <v>22.692374999999998</v>
      </c>
      <c r="G48" s="20">
        <v>9.2897759999999996E-3</v>
      </c>
    </row>
    <row r="49" spans="1:7" ht="25.5" x14ac:dyDescent="0.2">
      <c r="A49" s="21">
        <v>43</v>
      </c>
      <c r="B49" s="22" t="s">
        <v>361</v>
      </c>
      <c r="C49" s="26" t="s">
        <v>362</v>
      </c>
      <c r="D49" s="17" t="s">
        <v>39</v>
      </c>
      <c r="E49" s="62">
        <v>12400</v>
      </c>
      <c r="F49" s="68">
        <v>22.2394</v>
      </c>
      <c r="G49" s="20">
        <v>9.104338E-3</v>
      </c>
    </row>
    <row r="50" spans="1:7" ht="25.5" x14ac:dyDescent="0.2">
      <c r="A50" s="21">
        <v>44</v>
      </c>
      <c r="B50" s="22" t="s">
        <v>160</v>
      </c>
      <c r="C50" s="26" t="s">
        <v>161</v>
      </c>
      <c r="D50" s="17" t="s">
        <v>162</v>
      </c>
      <c r="E50" s="62">
        <v>3671</v>
      </c>
      <c r="F50" s="68">
        <v>21.827766</v>
      </c>
      <c r="G50" s="20">
        <v>8.9358240000000002E-3</v>
      </c>
    </row>
    <row r="51" spans="1:7" ht="12.75" x14ac:dyDescent="0.2">
      <c r="A51" s="21">
        <v>45</v>
      </c>
      <c r="B51" s="22" t="s">
        <v>529</v>
      </c>
      <c r="C51" s="26" t="s">
        <v>530</v>
      </c>
      <c r="D51" s="17" t="s">
        <v>17</v>
      </c>
      <c r="E51" s="62">
        <v>21397</v>
      </c>
      <c r="F51" s="68">
        <v>21.610969999999998</v>
      </c>
      <c r="G51" s="20">
        <v>8.8470719999999992E-3</v>
      </c>
    </row>
    <row r="52" spans="1:7" ht="25.5" x14ac:dyDescent="0.2">
      <c r="A52" s="21">
        <v>46</v>
      </c>
      <c r="B52" s="22" t="s">
        <v>527</v>
      </c>
      <c r="C52" s="26" t="s">
        <v>528</v>
      </c>
      <c r="D52" s="17" t="s">
        <v>39</v>
      </c>
      <c r="E52" s="62">
        <v>2400</v>
      </c>
      <c r="F52" s="68">
        <v>21.2544</v>
      </c>
      <c r="G52" s="20">
        <v>8.7010999999999998E-3</v>
      </c>
    </row>
    <row r="53" spans="1:7" ht="25.5" x14ac:dyDescent="0.2">
      <c r="A53" s="21">
        <v>47</v>
      </c>
      <c r="B53" s="22" t="s">
        <v>383</v>
      </c>
      <c r="C53" s="26" t="s">
        <v>384</v>
      </c>
      <c r="D53" s="17" t="s">
        <v>172</v>
      </c>
      <c r="E53" s="62">
        <v>4500</v>
      </c>
      <c r="F53" s="68">
        <v>21.0015</v>
      </c>
      <c r="G53" s="20">
        <v>8.5975679999999999E-3</v>
      </c>
    </row>
    <row r="54" spans="1:7" ht="12.75" x14ac:dyDescent="0.2">
      <c r="A54" s="21">
        <v>48</v>
      </c>
      <c r="B54" s="22" t="s">
        <v>48</v>
      </c>
      <c r="C54" s="26" t="s">
        <v>49</v>
      </c>
      <c r="D54" s="17" t="s">
        <v>50</v>
      </c>
      <c r="E54" s="62">
        <v>12770</v>
      </c>
      <c r="F54" s="68">
        <v>20.029744999999998</v>
      </c>
      <c r="G54" s="20">
        <v>8.1997519999999994E-3</v>
      </c>
    </row>
    <row r="55" spans="1:7" ht="25.5" x14ac:dyDescent="0.2">
      <c r="A55" s="21">
        <v>49</v>
      </c>
      <c r="B55" s="22" t="s">
        <v>308</v>
      </c>
      <c r="C55" s="26" t="s">
        <v>309</v>
      </c>
      <c r="D55" s="17" t="s">
        <v>165</v>
      </c>
      <c r="E55" s="62">
        <v>1575</v>
      </c>
      <c r="F55" s="68">
        <v>17.969175</v>
      </c>
      <c r="G55" s="20">
        <v>7.3561989999999999E-3</v>
      </c>
    </row>
    <row r="56" spans="1:7" ht="25.5" x14ac:dyDescent="0.2">
      <c r="A56" s="21">
        <v>50</v>
      </c>
      <c r="B56" s="22" t="s">
        <v>531</v>
      </c>
      <c r="C56" s="26" t="s">
        <v>532</v>
      </c>
      <c r="D56" s="17" t="s">
        <v>33</v>
      </c>
      <c r="E56" s="62">
        <v>11724</v>
      </c>
      <c r="F56" s="68">
        <v>16.952904</v>
      </c>
      <c r="G56" s="20">
        <v>6.9401590000000004E-3</v>
      </c>
    </row>
    <row r="57" spans="1:7" ht="38.25" x14ac:dyDescent="0.2">
      <c r="A57" s="21">
        <v>51</v>
      </c>
      <c r="B57" s="22" t="s">
        <v>262</v>
      </c>
      <c r="C57" s="26" t="s">
        <v>263</v>
      </c>
      <c r="D57" s="17" t="s">
        <v>264</v>
      </c>
      <c r="E57" s="62">
        <v>12868</v>
      </c>
      <c r="F57" s="68">
        <v>15.40943</v>
      </c>
      <c r="G57" s="20">
        <v>6.3082930000000004E-3</v>
      </c>
    </row>
    <row r="58" spans="1:7" ht="25.5" x14ac:dyDescent="0.2">
      <c r="A58" s="21">
        <v>52</v>
      </c>
      <c r="B58" s="22" t="s">
        <v>276</v>
      </c>
      <c r="C58" s="26" t="s">
        <v>277</v>
      </c>
      <c r="D58" s="17" t="s">
        <v>20</v>
      </c>
      <c r="E58" s="62">
        <v>2800</v>
      </c>
      <c r="F58" s="68">
        <v>14.597799999999999</v>
      </c>
      <c r="G58" s="20">
        <v>5.9760289999999999E-3</v>
      </c>
    </row>
    <row r="59" spans="1:7" ht="12.75" x14ac:dyDescent="0.2">
      <c r="A59" s="16"/>
      <c r="B59" s="17"/>
      <c r="C59" s="23" t="s">
        <v>112</v>
      </c>
      <c r="D59" s="27"/>
      <c r="E59" s="64"/>
      <c r="F59" s="70">
        <v>2308.3800865000003</v>
      </c>
      <c r="G59" s="28">
        <v>0.94500176700000038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113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114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112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2308.3800865000003</v>
      </c>
      <c r="G76" s="28">
        <v>0.94500176700000038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1152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1153</v>
      </c>
      <c r="D104" s="30"/>
      <c r="E104" s="62"/>
      <c r="F104" s="68">
        <v>128.97798539999999</v>
      </c>
      <c r="G104" s="20">
        <v>5.2800846999999998E-2</v>
      </c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128.97798539999999</v>
      </c>
      <c r="G105" s="28">
        <v>5.2800846999999998E-2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129</v>
      </c>
      <c r="D107" s="40"/>
      <c r="E107" s="64"/>
      <c r="F107" s="70">
        <v>128.97798539999999</v>
      </c>
      <c r="G107" s="28">
        <v>5.2800846999999998E-2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130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131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132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112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134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112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135</v>
      </c>
      <c r="D120" s="22"/>
      <c r="E120" s="62"/>
      <c r="F120" s="74">
        <v>5.3676039900000001</v>
      </c>
      <c r="G120" s="43">
        <v>2.1973829999999998E-3</v>
      </c>
    </row>
    <row r="121" spans="1:7" ht="12.75" x14ac:dyDescent="0.2">
      <c r="A121" s="21"/>
      <c r="B121" s="22"/>
      <c r="C121" s="46" t="s">
        <v>136</v>
      </c>
      <c r="D121" s="27"/>
      <c r="E121" s="64"/>
      <c r="F121" s="70">
        <v>2442.7256758899998</v>
      </c>
      <c r="G121" s="28">
        <v>0.99999999700000031</v>
      </c>
    </row>
    <row r="123" spans="1:7" ht="12.75" x14ac:dyDescent="0.2">
      <c r="B123" s="392"/>
      <c r="C123" s="392"/>
      <c r="D123" s="392"/>
      <c r="E123" s="392"/>
      <c r="F123" s="392"/>
    </row>
    <row r="124" spans="1:7" ht="12.75" x14ac:dyDescent="0.2">
      <c r="B124" s="392"/>
      <c r="C124" s="392"/>
      <c r="D124" s="392"/>
      <c r="E124" s="392"/>
      <c r="F124" s="392"/>
    </row>
    <row r="126" spans="1:7" ht="12.75" x14ac:dyDescent="0.2">
      <c r="B126" s="52" t="s">
        <v>138</v>
      </c>
      <c r="C126" s="53"/>
      <c r="D126" s="54"/>
    </row>
    <row r="127" spans="1:7" ht="12.75" x14ac:dyDescent="0.2">
      <c r="B127" s="55" t="s">
        <v>139</v>
      </c>
      <c r="C127" s="56"/>
      <c r="D127" s="81" t="s">
        <v>140</v>
      </c>
    </row>
    <row r="128" spans="1:7" ht="12.75" x14ac:dyDescent="0.2">
      <c r="B128" s="55" t="s">
        <v>141</v>
      </c>
      <c r="C128" s="56"/>
      <c r="D128" s="81" t="s">
        <v>140</v>
      </c>
    </row>
    <row r="129" spans="2:4" ht="12.75" x14ac:dyDescent="0.2">
      <c r="B129" s="57" t="s">
        <v>142</v>
      </c>
      <c r="C129" s="56"/>
      <c r="D129" s="58"/>
    </row>
    <row r="130" spans="2:4" ht="25.5" customHeight="1" x14ac:dyDescent="0.2">
      <c r="B130" s="58"/>
      <c r="C130" s="48" t="s">
        <v>143</v>
      </c>
      <c r="D130" s="49" t="s">
        <v>144</v>
      </c>
    </row>
    <row r="131" spans="2:4" ht="12.75" customHeight="1" x14ac:dyDescent="0.2">
      <c r="B131" s="75" t="s">
        <v>145</v>
      </c>
      <c r="C131" s="76" t="s">
        <v>146</v>
      </c>
      <c r="D131" s="76" t="s">
        <v>147</v>
      </c>
    </row>
    <row r="132" spans="2:4" ht="12.75" x14ac:dyDescent="0.2">
      <c r="B132" s="58" t="s">
        <v>148</v>
      </c>
      <c r="C132" s="59">
        <v>14.0761</v>
      </c>
      <c r="D132" s="59">
        <v>14.065099999999999</v>
      </c>
    </row>
    <row r="133" spans="2:4" ht="12.75" x14ac:dyDescent="0.2">
      <c r="B133" s="58" t="s">
        <v>149</v>
      </c>
      <c r="C133" s="59">
        <v>13.050599999999999</v>
      </c>
      <c r="D133" s="59">
        <v>13.0404</v>
      </c>
    </row>
    <row r="134" spans="2:4" ht="12.75" x14ac:dyDescent="0.2">
      <c r="B134" s="58" t="s">
        <v>150</v>
      </c>
      <c r="C134" s="59">
        <v>13.847899999999999</v>
      </c>
      <c r="D134" s="59">
        <v>13.8287</v>
      </c>
    </row>
    <row r="135" spans="2:4" ht="12.75" x14ac:dyDescent="0.2">
      <c r="B135" s="58" t="s">
        <v>151</v>
      </c>
      <c r="C135" s="59">
        <v>12.831899999999999</v>
      </c>
      <c r="D135" s="59">
        <v>12.8142</v>
      </c>
    </row>
    <row r="137" spans="2:4" ht="12.75" x14ac:dyDescent="0.2">
      <c r="B137" s="77" t="s">
        <v>152</v>
      </c>
      <c r="C137" s="60"/>
      <c r="D137" s="78" t="s">
        <v>140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153</v>
      </c>
      <c r="C141" s="56"/>
      <c r="D141" s="83" t="s">
        <v>140</v>
      </c>
    </row>
    <row r="142" spans="2:4" ht="12.75" x14ac:dyDescent="0.2">
      <c r="B142" s="57" t="s">
        <v>154</v>
      </c>
      <c r="C142" s="56"/>
      <c r="D142" s="83" t="s">
        <v>140</v>
      </c>
    </row>
    <row r="143" spans="2:4" ht="12.75" x14ac:dyDescent="0.2">
      <c r="B143" s="57" t="s">
        <v>155</v>
      </c>
      <c r="C143" s="56"/>
      <c r="D143" s="61">
        <v>0.28716311640353659</v>
      </c>
    </row>
    <row r="144" spans="2:4" ht="12.75" x14ac:dyDescent="0.2">
      <c r="B144" s="57" t="s">
        <v>156</v>
      </c>
      <c r="C144" s="56"/>
      <c r="D144" s="61" t="s">
        <v>140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533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18</v>
      </c>
      <c r="C7" s="26" t="s">
        <v>19</v>
      </c>
      <c r="D7" s="17" t="s">
        <v>20</v>
      </c>
      <c r="E7" s="62">
        <v>78316</v>
      </c>
      <c r="F7" s="68">
        <v>425.96072400000003</v>
      </c>
      <c r="G7" s="20">
        <v>4.0027343E-2</v>
      </c>
    </row>
    <row r="8" spans="1:7" ht="25.5" x14ac:dyDescent="0.2">
      <c r="A8" s="21">
        <v>2</v>
      </c>
      <c r="B8" s="22" t="s">
        <v>27</v>
      </c>
      <c r="C8" s="26" t="s">
        <v>28</v>
      </c>
      <c r="D8" s="17" t="s">
        <v>23</v>
      </c>
      <c r="E8" s="62">
        <v>293032</v>
      </c>
      <c r="F8" s="68">
        <v>415.812408</v>
      </c>
      <c r="G8" s="20">
        <v>3.9073709999999998E-2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68083</v>
      </c>
      <c r="F9" s="68">
        <v>404.82151800000003</v>
      </c>
      <c r="G9" s="20">
        <v>3.8040901000000002E-2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26</v>
      </c>
      <c r="E10" s="62">
        <v>286733</v>
      </c>
      <c r="F10" s="68">
        <v>339.77860500000003</v>
      </c>
      <c r="G10" s="20">
        <v>3.1928847000000003E-2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20</v>
      </c>
      <c r="E11" s="62">
        <v>57658</v>
      </c>
      <c r="F11" s="68">
        <v>313.65951999999999</v>
      </c>
      <c r="G11" s="20">
        <v>2.9474448E-2</v>
      </c>
    </row>
    <row r="12" spans="1:7" ht="25.5" x14ac:dyDescent="0.2">
      <c r="A12" s="21">
        <v>6</v>
      </c>
      <c r="B12" s="22" t="s">
        <v>257</v>
      </c>
      <c r="C12" s="26" t="s">
        <v>258</v>
      </c>
      <c r="D12" s="17" t="s">
        <v>23</v>
      </c>
      <c r="E12" s="62">
        <v>295852</v>
      </c>
      <c r="F12" s="68">
        <v>302.21281800000003</v>
      </c>
      <c r="G12" s="20">
        <v>2.8398805999999999E-2</v>
      </c>
    </row>
    <row r="13" spans="1:7" ht="25.5" x14ac:dyDescent="0.2">
      <c r="A13" s="21">
        <v>7</v>
      </c>
      <c r="B13" s="22" t="s">
        <v>34</v>
      </c>
      <c r="C13" s="26" t="s">
        <v>35</v>
      </c>
      <c r="D13" s="17" t="s">
        <v>36</v>
      </c>
      <c r="E13" s="62">
        <v>72653</v>
      </c>
      <c r="F13" s="68">
        <v>290.06710249999998</v>
      </c>
      <c r="G13" s="20">
        <v>2.7257479000000001E-2</v>
      </c>
    </row>
    <row r="14" spans="1:7" ht="25.5" x14ac:dyDescent="0.2">
      <c r="A14" s="21">
        <v>8</v>
      </c>
      <c r="B14" s="22" t="s">
        <v>51</v>
      </c>
      <c r="C14" s="26" t="s">
        <v>52</v>
      </c>
      <c r="D14" s="17" t="s">
        <v>26</v>
      </c>
      <c r="E14" s="62">
        <v>322473</v>
      </c>
      <c r="F14" s="68">
        <v>276.03688799999998</v>
      </c>
      <c r="G14" s="20">
        <v>2.5939066E-2</v>
      </c>
    </row>
    <row r="15" spans="1:7" ht="25.5" x14ac:dyDescent="0.2">
      <c r="A15" s="21">
        <v>9</v>
      </c>
      <c r="B15" s="22" t="s">
        <v>163</v>
      </c>
      <c r="C15" s="26" t="s">
        <v>164</v>
      </c>
      <c r="D15" s="17" t="s">
        <v>165</v>
      </c>
      <c r="E15" s="62">
        <v>140881</v>
      </c>
      <c r="F15" s="68">
        <v>275.281474</v>
      </c>
      <c r="G15" s="20">
        <v>2.5868080000000002E-2</v>
      </c>
    </row>
    <row r="16" spans="1:7" ht="38.25" x14ac:dyDescent="0.2">
      <c r="A16" s="21">
        <v>10</v>
      </c>
      <c r="B16" s="22" t="s">
        <v>95</v>
      </c>
      <c r="C16" s="26" t="s">
        <v>96</v>
      </c>
      <c r="D16" s="17" t="s">
        <v>97</v>
      </c>
      <c r="E16" s="62">
        <v>325408</v>
      </c>
      <c r="F16" s="68">
        <v>257.23502400000001</v>
      </c>
      <c r="G16" s="20">
        <v>2.4172262999999999E-2</v>
      </c>
    </row>
    <row r="17" spans="1:7" ht="25.5" x14ac:dyDescent="0.2">
      <c r="A17" s="21">
        <v>11</v>
      </c>
      <c r="B17" s="22" t="s">
        <v>44</v>
      </c>
      <c r="C17" s="26" t="s">
        <v>45</v>
      </c>
      <c r="D17" s="17" t="s">
        <v>20</v>
      </c>
      <c r="E17" s="62">
        <v>123924</v>
      </c>
      <c r="F17" s="68">
        <v>254.91166799999999</v>
      </c>
      <c r="G17" s="20">
        <v>2.3953938000000001E-2</v>
      </c>
    </row>
    <row r="18" spans="1:7" ht="12.75" x14ac:dyDescent="0.2">
      <c r="A18" s="21">
        <v>12</v>
      </c>
      <c r="B18" s="22" t="s">
        <v>202</v>
      </c>
      <c r="C18" s="26" t="s">
        <v>203</v>
      </c>
      <c r="D18" s="17" t="s">
        <v>204</v>
      </c>
      <c r="E18" s="62">
        <v>37442</v>
      </c>
      <c r="F18" s="68">
        <v>240.45252400000001</v>
      </c>
      <c r="G18" s="20">
        <v>2.2595219E-2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85995</v>
      </c>
      <c r="F19" s="68">
        <v>238.50713250000001</v>
      </c>
      <c r="G19" s="20">
        <v>2.2412411E-2</v>
      </c>
    </row>
    <row r="20" spans="1:7" ht="25.5" x14ac:dyDescent="0.2">
      <c r="A20" s="21">
        <v>14</v>
      </c>
      <c r="B20" s="22" t="s">
        <v>90</v>
      </c>
      <c r="C20" s="26" t="s">
        <v>91</v>
      </c>
      <c r="D20" s="17" t="s">
        <v>20</v>
      </c>
      <c r="E20" s="62">
        <v>20270</v>
      </c>
      <c r="F20" s="68">
        <v>235.89212499999999</v>
      </c>
      <c r="G20" s="20">
        <v>2.2166680000000001E-2</v>
      </c>
    </row>
    <row r="21" spans="1:7" ht="12.75" x14ac:dyDescent="0.2">
      <c r="A21" s="21">
        <v>15</v>
      </c>
      <c r="B21" s="22" t="s">
        <v>166</v>
      </c>
      <c r="C21" s="26" t="s">
        <v>167</v>
      </c>
      <c r="D21" s="17" t="s">
        <v>14</v>
      </c>
      <c r="E21" s="62">
        <v>150969</v>
      </c>
      <c r="F21" s="68">
        <v>230.0012715</v>
      </c>
      <c r="G21" s="20">
        <v>2.1613119E-2</v>
      </c>
    </row>
    <row r="22" spans="1:7" ht="12.75" x14ac:dyDescent="0.2">
      <c r="A22" s="21">
        <v>16</v>
      </c>
      <c r="B22" s="22" t="s">
        <v>243</v>
      </c>
      <c r="C22" s="26" t="s">
        <v>244</v>
      </c>
      <c r="D22" s="17" t="s">
        <v>245</v>
      </c>
      <c r="E22" s="62">
        <v>150000</v>
      </c>
      <c r="F22" s="68">
        <v>226.05</v>
      </c>
      <c r="G22" s="20">
        <v>2.1241820000000002E-2</v>
      </c>
    </row>
    <row r="23" spans="1:7" ht="12.75" x14ac:dyDescent="0.2">
      <c r="A23" s="21">
        <v>17</v>
      </c>
      <c r="B23" s="22" t="s">
        <v>193</v>
      </c>
      <c r="C23" s="26" t="s">
        <v>194</v>
      </c>
      <c r="D23" s="17" t="s">
        <v>195</v>
      </c>
      <c r="E23" s="62">
        <v>131178</v>
      </c>
      <c r="F23" s="68">
        <v>219.46079399999999</v>
      </c>
      <c r="G23" s="20">
        <v>2.0622635E-2</v>
      </c>
    </row>
    <row r="24" spans="1:7" ht="25.5" x14ac:dyDescent="0.2">
      <c r="A24" s="21">
        <v>18</v>
      </c>
      <c r="B24" s="22" t="s">
        <v>92</v>
      </c>
      <c r="C24" s="26" t="s">
        <v>93</v>
      </c>
      <c r="D24" s="17" t="s">
        <v>94</v>
      </c>
      <c r="E24" s="62">
        <v>70000</v>
      </c>
      <c r="F24" s="68">
        <v>215.39</v>
      </c>
      <c r="G24" s="20">
        <v>2.0240103999999998E-2</v>
      </c>
    </row>
    <row r="25" spans="1:7" ht="12.75" x14ac:dyDescent="0.2">
      <c r="A25" s="21">
        <v>19</v>
      </c>
      <c r="B25" s="22" t="s">
        <v>198</v>
      </c>
      <c r="C25" s="26" t="s">
        <v>199</v>
      </c>
      <c r="D25" s="17" t="s">
        <v>36</v>
      </c>
      <c r="E25" s="62">
        <v>279679</v>
      </c>
      <c r="F25" s="68">
        <v>214.23411400000001</v>
      </c>
      <c r="G25" s="20">
        <v>2.0131486000000001E-2</v>
      </c>
    </row>
    <row r="26" spans="1:7" ht="25.5" x14ac:dyDescent="0.2">
      <c r="A26" s="21">
        <v>20</v>
      </c>
      <c r="B26" s="22" t="s">
        <v>53</v>
      </c>
      <c r="C26" s="26" t="s">
        <v>54</v>
      </c>
      <c r="D26" s="17" t="s">
        <v>23</v>
      </c>
      <c r="E26" s="62">
        <v>4539</v>
      </c>
      <c r="F26" s="68">
        <v>210.936408</v>
      </c>
      <c r="G26" s="20">
        <v>1.9821602000000001E-2</v>
      </c>
    </row>
    <row r="27" spans="1:7" ht="12.75" x14ac:dyDescent="0.2">
      <c r="A27" s="21">
        <v>21</v>
      </c>
      <c r="B27" s="22" t="s">
        <v>235</v>
      </c>
      <c r="C27" s="26" t="s">
        <v>236</v>
      </c>
      <c r="D27" s="17" t="s">
        <v>237</v>
      </c>
      <c r="E27" s="62">
        <v>89088</v>
      </c>
      <c r="F27" s="68">
        <v>205.659648</v>
      </c>
      <c r="G27" s="20">
        <v>1.9325747000000001E-2</v>
      </c>
    </row>
    <row r="28" spans="1:7" ht="25.5" x14ac:dyDescent="0.2">
      <c r="A28" s="21">
        <v>22</v>
      </c>
      <c r="B28" s="22" t="s">
        <v>189</v>
      </c>
      <c r="C28" s="26" t="s">
        <v>190</v>
      </c>
      <c r="D28" s="17" t="s">
        <v>23</v>
      </c>
      <c r="E28" s="62">
        <v>19536</v>
      </c>
      <c r="F28" s="68">
        <v>202.842288</v>
      </c>
      <c r="G28" s="20">
        <v>1.9061001000000001E-2</v>
      </c>
    </row>
    <row r="29" spans="1:7" ht="25.5" x14ac:dyDescent="0.2">
      <c r="A29" s="21">
        <v>23</v>
      </c>
      <c r="B29" s="22" t="s">
        <v>207</v>
      </c>
      <c r="C29" s="26" t="s">
        <v>1182</v>
      </c>
      <c r="D29" s="17" t="s">
        <v>59</v>
      </c>
      <c r="E29" s="62">
        <v>11745</v>
      </c>
      <c r="F29" s="68">
        <v>199.70023499999999</v>
      </c>
      <c r="G29" s="20">
        <v>1.8765744000000001E-2</v>
      </c>
    </row>
    <row r="30" spans="1:7" ht="12.75" x14ac:dyDescent="0.2">
      <c r="A30" s="21">
        <v>24</v>
      </c>
      <c r="B30" s="22" t="s">
        <v>179</v>
      </c>
      <c r="C30" s="26" t="s">
        <v>180</v>
      </c>
      <c r="D30" s="17" t="s">
        <v>14</v>
      </c>
      <c r="E30" s="62">
        <v>225000</v>
      </c>
      <c r="F30" s="68">
        <v>197.21250000000001</v>
      </c>
      <c r="G30" s="20">
        <v>1.8531972000000001E-2</v>
      </c>
    </row>
    <row r="31" spans="1:7" ht="12.75" x14ac:dyDescent="0.2">
      <c r="A31" s="21">
        <v>25</v>
      </c>
      <c r="B31" s="22" t="s">
        <v>185</v>
      </c>
      <c r="C31" s="26" t="s">
        <v>186</v>
      </c>
      <c r="D31" s="17" t="s">
        <v>178</v>
      </c>
      <c r="E31" s="62">
        <v>15871</v>
      </c>
      <c r="F31" s="68">
        <v>190.13458</v>
      </c>
      <c r="G31" s="20">
        <v>1.7866863E-2</v>
      </c>
    </row>
    <row r="32" spans="1:7" ht="12.75" x14ac:dyDescent="0.2">
      <c r="A32" s="21">
        <v>26</v>
      </c>
      <c r="B32" s="22" t="s">
        <v>222</v>
      </c>
      <c r="C32" s="26" t="s">
        <v>223</v>
      </c>
      <c r="D32" s="17" t="s">
        <v>84</v>
      </c>
      <c r="E32" s="62">
        <v>218144</v>
      </c>
      <c r="F32" s="68">
        <v>184.658896</v>
      </c>
      <c r="G32" s="20">
        <v>1.7352316E-2</v>
      </c>
    </row>
    <row r="33" spans="1:7" ht="25.5" x14ac:dyDescent="0.2">
      <c r="A33" s="21">
        <v>27</v>
      </c>
      <c r="B33" s="22" t="s">
        <v>205</v>
      </c>
      <c r="C33" s="26" t="s">
        <v>206</v>
      </c>
      <c r="D33" s="17" t="s">
        <v>172</v>
      </c>
      <c r="E33" s="62">
        <v>64047</v>
      </c>
      <c r="F33" s="68">
        <v>177.69840149999999</v>
      </c>
      <c r="G33" s="20">
        <v>1.6698240999999999E-2</v>
      </c>
    </row>
    <row r="34" spans="1:7" ht="25.5" x14ac:dyDescent="0.2">
      <c r="A34" s="21">
        <v>28</v>
      </c>
      <c r="B34" s="22" t="s">
        <v>191</v>
      </c>
      <c r="C34" s="26" t="s">
        <v>192</v>
      </c>
      <c r="D34" s="17" t="s">
        <v>165</v>
      </c>
      <c r="E34" s="62">
        <v>32909</v>
      </c>
      <c r="F34" s="68">
        <v>173.41397549999999</v>
      </c>
      <c r="G34" s="20">
        <v>1.6295635999999999E-2</v>
      </c>
    </row>
    <row r="35" spans="1:7" ht="51" x14ac:dyDescent="0.2">
      <c r="A35" s="21">
        <v>29</v>
      </c>
      <c r="B35" s="22" t="s">
        <v>250</v>
      </c>
      <c r="C35" s="26" t="s">
        <v>251</v>
      </c>
      <c r="D35" s="17" t="s">
        <v>242</v>
      </c>
      <c r="E35" s="62">
        <v>91923</v>
      </c>
      <c r="F35" s="68">
        <v>168.2650515</v>
      </c>
      <c r="G35" s="20">
        <v>1.5811793000000001E-2</v>
      </c>
    </row>
    <row r="36" spans="1:7" ht="12.75" x14ac:dyDescent="0.2">
      <c r="A36" s="21">
        <v>30</v>
      </c>
      <c r="B36" s="22" t="s">
        <v>74</v>
      </c>
      <c r="C36" s="26" t="s">
        <v>75</v>
      </c>
      <c r="D36" s="17" t="s">
        <v>71</v>
      </c>
      <c r="E36" s="62">
        <v>81983</v>
      </c>
      <c r="F36" s="68">
        <v>161.588493</v>
      </c>
      <c r="G36" s="20">
        <v>1.5184400000000001E-2</v>
      </c>
    </row>
    <row r="37" spans="1:7" ht="25.5" x14ac:dyDescent="0.2">
      <c r="A37" s="21">
        <v>31</v>
      </c>
      <c r="B37" s="22" t="s">
        <v>29</v>
      </c>
      <c r="C37" s="26" t="s">
        <v>30</v>
      </c>
      <c r="D37" s="17" t="s">
        <v>20</v>
      </c>
      <c r="E37" s="62">
        <v>27000</v>
      </c>
      <c r="F37" s="68">
        <v>154.035</v>
      </c>
      <c r="G37" s="20">
        <v>1.4474602E-2</v>
      </c>
    </row>
    <row r="38" spans="1:7" ht="12.75" x14ac:dyDescent="0.2">
      <c r="A38" s="21">
        <v>32</v>
      </c>
      <c r="B38" s="22" t="s">
        <v>231</v>
      </c>
      <c r="C38" s="26" t="s">
        <v>232</v>
      </c>
      <c r="D38" s="17" t="s">
        <v>71</v>
      </c>
      <c r="E38" s="62">
        <v>87000</v>
      </c>
      <c r="F38" s="68">
        <v>152.59800000000001</v>
      </c>
      <c r="G38" s="20">
        <v>1.4339566999999999E-2</v>
      </c>
    </row>
    <row r="39" spans="1:7" ht="51" x14ac:dyDescent="0.2">
      <c r="A39" s="21">
        <v>33</v>
      </c>
      <c r="B39" s="22" t="s">
        <v>240</v>
      </c>
      <c r="C39" s="26" t="s">
        <v>241</v>
      </c>
      <c r="D39" s="17" t="s">
        <v>242</v>
      </c>
      <c r="E39" s="62">
        <v>72200</v>
      </c>
      <c r="F39" s="68">
        <v>145.33860000000001</v>
      </c>
      <c r="G39" s="20">
        <v>1.3657404999999999E-2</v>
      </c>
    </row>
    <row r="40" spans="1:7" ht="12.75" x14ac:dyDescent="0.2">
      <c r="A40" s="21">
        <v>34</v>
      </c>
      <c r="B40" s="22" t="s">
        <v>246</v>
      </c>
      <c r="C40" s="26" t="s">
        <v>247</v>
      </c>
      <c r="D40" s="17" t="s">
        <v>175</v>
      </c>
      <c r="E40" s="62">
        <v>47310</v>
      </c>
      <c r="F40" s="68">
        <v>142.757925</v>
      </c>
      <c r="G40" s="20">
        <v>1.34149E-2</v>
      </c>
    </row>
    <row r="41" spans="1:7" ht="12.75" x14ac:dyDescent="0.2">
      <c r="A41" s="21">
        <v>35</v>
      </c>
      <c r="B41" s="22" t="s">
        <v>200</v>
      </c>
      <c r="C41" s="26" t="s">
        <v>201</v>
      </c>
      <c r="D41" s="17" t="s">
        <v>178</v>
      </c>
      <c r="E41" s="62">
        <v>41106</v>
      </c>
      <c r="F41" s="68">
        <v>140.82915600000001</v>
      </c>
      <c r="G41" s="20">
        <v>1.3233653999999999E-2</v>
      </c>
    </row>
    <row r="42" spans="1:7" ht="25.5" x14ac:dyDescent="0.2">
      <c r="A42" s="21">
        <v>36</v>
      </c>
      <c r="B42" s="22" t="s">
        <v>85</v>
      </c>
      <c r="C42" s="26" t="s">
        <v>86</v>
      </c>
      <c r="D42" s="17" t="s">
        <v>59</v>
      </c>
      <c r="E42" s="62">
        <v>60000</v>
      </c>
      <c r="F42" s="68">
        <v>133.91999999999999</v>
      </c>
      <c r="G42" s="20">
        <v>1.2584404E-2</v>
      </c>
    </row>
    <row r="43" spans="1:7" ht="12.75" x14ac:dyDescent="0.2">
      <c r="A43" s="21">
        <v>37</v>
      </c>
      <c r="B43" s="22" t="s">
        <v>60</v>
      </c>
      <c r="C43" s="26" t="s">
        <v>61</v>
      </c>
      <c r="D43" s="17" t="s">
        <v>14</v>
      </c>
      <c r="E43" s="62">
        <v>132970</v>
      </c>
      <c r="F43" s="68">
        <v>130.44356999999999</v>
      </c>
      <c r="G43" s="20">
        <v>1.2257725000000001E-2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172</v>
      </c>
      <c r="E44" s="62">
        <v>120007</v>
      </c>
      <c r="F44" s="68">
        <v>125.2273045</v>
      </c>
      <c r="G44" s="20">
        <v>1.1767555000000001E-2</v>
      </c>
    </row>
    <row r="45" spans="1:7" ht="12.75" x14ac:dyDescent="0.2">
      <c r="A45" s="21">
        <v>39</v>
      </c>
      <c r="B45" s="22" t="s">
        <v>271</v>
      </c>
      <c r="C45" s="26" t="s">
        <v>272</v>
      </c>
      <c r="D45" s="17" t="s">
        <v>273</v>
      </c>
      <c r="E45" s="62">
        <v>15770</v>
      </c>
      <c r="F45" s="68">
        <v>118.361735</v>
      </c>
      <c r="G45" s="20">
        <v>1.1122401000000001E-2</v>
      </c>
    </row>
    <row r="46" spans="1:7" ht="25.5" x14ac:dyDescent="0.2">
      <c r="A46" s="21">
        <v>40</v>
      </c>
      <c r="B46" s="22" t="s">
        <v>110</v>
      </c>
      <c r="C46" s="26" t="s">
        <v>111</v>
      </c>
      <c r="D46" s="17" t="s">
        <v>20</v>
      </c>
      <c r="E46" s="62">
        <v>34545</v>
      </c>
      <c r="F46" s="68">
        <v>118.178445</v>
      </c>
      <c r="G46" s="20">
        <v>1.1105177000000001E-2</v>
      </c>
    </row>
    <row r="47" spans="1:7" ht="25.5" x14ac:dyDescent="0.2">
      <c r="A47" s="21">
        <v>41</v>
      </c>
      <c r="B47" s="22" t="s">
        <v>100</v>
      </c>
      <c r="C47" s="26" t="s">
        <v>101</v>
      </c>
      <c r="D47" s="17" t="s">
        <v>20</v>
      </c>
      <c r="E47" s="62">
        <v>20354</v>
      </c>
      <c r="F47" s="68">
        <v>115.356295</v>
      </c>
      <c r="G47" s="20">
        <v>1.0839981E-2</v>
      </c>
    </row>
    <row r="48" spans="1:7" ht="25.5" x14ac:dyDescent="0.2">
      <c r="A48" s="21">
        <v>42</v>
      </c>
      <c r="B48" s="22" t="s">
        <v>216</v>
      </c>
      <c r="C48" s="26" t="s">
        <v>217</v>
      </c>
      <c r="D48" s="17" t="s">
        <v>59</v>
      </c>
      <c r="E48" s="62">
        <v>28807</v>
      </c>
      <c r="F48" s="68">
        <v>104.482989</v>
      </c>
      <c r="G48" s="20">
        <v>9.8182210000000002E-3</v>
      </c>
    </row>
    <row r="49" spans="1:7" ht="12.75" x14ac:dyDescent="0.2">
      <c r="A49" s="21">
        <v>43</v>
      </c>
      <c r="B49" s="22" t="s">
        <v>224</v>
      </c>
      <c r="C49" s="26" t="s">
        <v>225</v>
      </c>
      <c r="D49" s="17" t="s">
        <v>195</v>
      </c>
      <c r="E49" s="62">
        <v>37995</v>
      </c>
      <c r="F49" s="68">
        <v>102.8334675</v>
      </c>
      <c r="G49" s="20">
        <v>9.6632160000000005E-3</v>
      </c>
    </row>
    <row r="50" spans="1:7" ht="38.25" x14ac:dyDescent="0.2">
      <c r="A50" s="21">
        <v>44</v>
      </c>
      <c r="B50" s="22" t="s">
        <v>262</v>
      </c>
      <c r="C50" s="26" t="s">
        <v>263</v>
      </c>
      <c r="D50" s="17" t="s">
        <v>264</v>
      </c>
      <c r="E50" s="62">
        <v>83954</v>
      </c>
      <c r="F50" s="68">
        <v>100.534915</v>
      </c>
      <c r="G50" s="20">
        <v>9.4472219999999999E-3</v>
      </c>
    </row>
    <row r="51" spans="1:7" ht="12.75" x14ac:dyDescent="0.2">
      <c r="A51" s="21">
        <v>45</v>
      </c>
      <c r="B51" s="22" t="s">
        <v>212</v>
      </c>
      <c r="C51" s="26" t="s">
        <v>213</v>
      </c>
      <c r="D51" s="17" t="s">
        <v>162</v>
      </c>
      <c r="E51" s="62">
        <v>39495</v>
      </c>
      <c r="F51" s="68">
        <v>92.615774999999999</v>
      </c>
      <c r="G51" s="20">
        <v>8.7030639999999999E-3</v>
      </c>
    </row>
    <row r="52" spans="1:7" ht="12.75" x14ac:dyDescent="0.2">
      <c r="A52" s="21">
        <v>46</v>
      </c>
      <c r="B52" s="22" t="s">
        <v>87</v>
      </c>
      <c r="C52" s="26" t="s">
        <v>1181</v>
      </c>
      <c r="D52" s="17" t="s">
        <v>71</v>
      </c>
      <c r="E52" s="62">
        <v>43175</v>
      </c>
      <c r="F52" s="68">
        <v>90.451625000000007</v>
      </c>
      <c r="G52" s="20">
        <v>8.4997000000000007E-3</v>
      </c>
    </row>
    <row r="53" spans="1:7" ht="25.5" x14ac:dyDescent="0.2">
      <c r="A53" s="21">
        <v>47</v>
      </c>
      <c r="B53" s="22" t="s">
        <v>259</v>
      </c>
      <c r="C53" s="26" t="s">
        <v>260</v>
      </c>
      <c r="D53" s="17" t="s">
        <v>261</v>
      </c>
      <c r="E53" s="62">
        <v>110867</v>
      </c>
      <c r="F53" s="68">
        <v>85.3121565</v>
      </c>
      <c r="G53" s="20">
        <v>8.0167459999999999E-3</v>
      </c>
    </row>
    <row r="54" spans="1:7" ht="12.75" x14ac:dyDescent="0.2">
      <c r="A54" s="21">
        <v>48</v>
      </c>
      <c r="B54" s="22" t="s">
        <v>255</v>
      </c>
      <c r="C54" s="26" t="s">
        <v>256</v>
      </c>
      <c r="D54" s="17" t="s">
        <v>195</v>
      </c>
      <c r="E54" s="62">
        <v>67579</v>
      </c>
      <c r="F54" s="68">
        <v>81.128589500000004</v>
      </c>
      <c r="G54" s="20">
        <v>7.6236180000000004E-3</v>
      </c>
    </row>
    <row r="55" spans="1:7" ht="12.75" x14ac:dyDescent="0.2">
      <c r="A55" s="21">
        <v>49</v>
      </c>
      <c r="B55" s="22" t="s">
        <v>187</v>
      </c>
      <c r="C55" s="26" t="s">
        <v>188</v>
      </c>
      <c r="D55" s="17" t="s">
        <v>17</v>
      </c>
      <c r="E55" s="62">
        <v>44625</v>
      </c>
      <c r="F55" s="68">
        <v>81.105937499999996</v>
      </c>
      <c r="G55" s="20">
        <v>7.6214899999999999E-3</v>
      </c>
    </row>
    <row r="56" spans="1:7" ht="25.5" x14ac:dyDescent="0.2">
      <c r="A56" s="21">
        <v>50</v>
      </c>
      <c r="B56" s="22" t="s">
        <v>181</v>
      </c>
      <c r="C56" s="26" t="s">
        <v>182</v>
      </c>
      <c r="D56" s="17" t="s">
        <v>59</v>
      </c>
      <c r="E56" s="62">
        <v>48452</v>
      </c>
      <c r="F56" s="68">
        <v>81.084422000000004</v>
      </c>
      <c r="G56" s="20">
        <v>7.6194679999999999E-3</v>
      </c>
    </row>
    <row r="57" spans="1:7" ht="12.75" x14ac:dyDescent="0.2">
      <c r="A57" s="21">
        <v>51</v>
      </c>
      <c r="B57" s="22" t="s">
        <v>226</v>
      </c>
      <c r="C57" s="26" t="s">
        <v>227</v>
      </c>
      <c r="D57" s="17" t="s">
        <v>228</v>
      </c>
      <c r="E57" s="62">
        <v>5500</v>
      </c>
      <c r="F57" s="68">
        <v>76.194249999999997</v>
      </c>
      <c r="G57" s="20">
        <v>7.1599400000000001E-3</v>
      </c>
    </row>
    <row r="58" spans="1:7" ht="25.5" x14ac:dyDescent="0.2">
      <c r="A58" s="21">
        <v>52</v>
      </c>
      <c r="B58" s="22" t="s">
        <v>210</v>
      </c>
      <c r="C58" s="26" t="s">
        <v>211</v>
      </c>
      <c r="D58" s="17" t="s">
        <v>39</v>
      </c>
      <c r="E58" s="62">
        <v>81375</v>
      </c>
      <c r="F58" s="68">
        <v>70.959000000000003</v>
      </c>
      <c r="G58" s="20">
        <v>6.6679859999999999E-3</v>
      </c>
    </row>
    <row r="59" spans="1:7" ht="12.75" x14ac:dyDescent="0.2">
      <c r="A59" s="21">
        <v>53</v>
      </c>
      <c r="B59" s="22" t="s">
        <v>534</v>
      </c>
      <c r="C59" s="26" t="s">
        <v>535</v>
      </c>
      <c r="D59" s="17" t="s">
        <v>204</v>
      </c>
      <c r="E59" s="62">
        <v>28000</v>
      </c>
      <c r="F59" s="68">
        <v>66.695999999999998</v>
      </c>
      <c r="G59" s="20">
        <v>6.2673939999999999E-3</v>
      </c>
    </row>
    <row r="60" spans="1:7" ht="25.5" x14ac:dyDescent="0.2">
      <c r="A60" s="21">
        <v>54</v>
      </c>
      <c r="B60" s="22" t="s">
        <v>276</v>
      </c>
      <c r="C60" s="26" t="s">
        <v>277</v>
      </c>
      <c r="D60" s="17" t="s">
        <v>20</v>
      </c>
      <c r="E60" s="62">
        <v>12589</v>
      </c>
      <c r="F60" s="68">
        <v>65.632751499999998</v>
      </c>
      <c r="G60" s="20">
        <v>6.1674809999999998E-3</v>
      </c>
    </row>
    <row r="61" spans="1:7" ht="12.75" x14ac:dyDescent="0.2">
      <c r="A61" s="21">
        <v>55</v>
      </c>
      <c r="B61" s="22" t="s">
        <v>278</v>
      </c>
      <c r="C61" s="26" t="s">
        <v>279</v>
      </c>
      <c r="D61" s="17" t="s">
        <v>162</v>
      </c>
      <c r="E61" s="62">
        <v>16588</v>
      </c>
      <c r="F61" s="68">
        <v>58.464405999999997</v>
      </c>
      <c r="G61" s="20">
        <v>5.4938749999999996E-3</v>
      </c>
    </row>
    <row r="62" spans="1:7" ht="25.5" x14ac:dyDescent="0.2">
      <c r="A62" s="21">
        <v>56</v>
      </c>
      <c r="B62" s="22" t="s">
        <v>229</v>
      </c>
      <c r="C62" s="26" t="s">
        <v>230</v>
      </c>
      <c r="D62" s="17" t="s">
        <v>172</v>
      </c>
      <c r="E62" s="62">
        <v>22595</v>
      </c>
      <c r="F62" s="68">
        <v>40.693595000000002</v>
      </c>
      <c r="G62" s="20">
        <v>3.823959E-3</v>
      </c>
    </row>
    <row r="63" spans="1:7" ht="12.75" x14ac:dyDescent="0.2">
      <c r="A63" s="21">
        <v>57</v>
      </c>
      <c r="B63" s="22" t="s">
        <v>105</v>
      </c>
      <c r="C63" s="26" t="s">
        <v>106</v>
      </c>
      <c r="D63" s="17" t="s">
        <v>71</v>
      </c>
      <c r="E63" s="62">
        <v>39001</v>
      </c>
      <c r="F63" s="68">
        <v>39.508012999999998</v>
      </c>
      <c r="G63" s="20">
        <v>3.7125510000000001E-3</v>
      </c>
    </row>
    <row r="64" spans="1:7" ht="12.75" x14ac:dyDescent="0.2">
      <c r="A64" s="21">
        <v>58</v>
      </c>
      <c r="B64" s="22" t="s">
        <v>505</v>
      </c>
      <c r="C64" s="26" t="s">
        <v>506</v>
      </c>
      <c r="D64" s="17" t="s">
        <v>254</v>
      </c>
      <c r="E64" s="62">
        <v>23706</v>
      </c>
      <c r="F64" s="68">
        <v>38.297043000000002</v>
      </c>
      <c r="G64" s="20">
        <v>3.5987559999999998E-3</v>
      </c>
    </row>
    <row r="65" spans="1:7" ht="12.75" x14ac:dyDescent="0.2">
      <c r="A65" s="16"/>
      <c r="B65" s="17"/>
      <c r="C65" s="23" t="s">
        <v>112</v>
      </c>
      <c r="D65" s="27"/>
      <c r="E65" s="64"/>
      <c r="F65" s="70">
        <v>10200.917153</v>
      </c>
      <c r="G65" s="28">
        <v>0.9585757279999999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114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112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10200.917153</v>
      </c>
      <c r="G82" s="28">
        <v>0.9585757279999999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1152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1153</v>
      </c>
      <c r="D110" s="30"/>
      <c r="E110" s="62"/>
      <c r="F110" s="68">
        <v>435.92559399999999</v>
      </c>
      <c r="G110" s="20">
        <v>4.0963738E-2</v>
      </c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435.92559399999999</v>
      </c>
      <c r="G111" s="28">
        <v>4.0963738E-2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129</v>
      </c>
      <c r="D113" s="40"/>
      <c r="E113" s="64"/>
      <c r="F113" s="70">
        <v>435.92559399999999</v>
      </c>
      <c r="G113" s="28">
        <v>4.0963738E-2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130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131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134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135</v>
      </c>
      <c r="D126" s="22"/>
      <c r="E126" s="62"/>
      <c r="F126" s="74">
        <v>4.9008881899999999</v>
      </c>
      <c r="G126" s="43">
        <v>4.6053400000000002E-4</v>
      </c>
    </row>
    <row r="127" spans="1:7" ht="12.75" x14ac:dyDescent="0.2">
      <c r="A127" s="21"/>
      <c r="B127" s="22"/>
      <c r="C127" s="46" t="s">
        <v>136</v>
      </c>
      <c r="D127" s="27"/>
      <c r="E127" s="64"/>
      <c r="F127" s="70">
        <v>10641.74363519</v>
      </c>
      <c r="G127" s="28">
        <v>0.99999999999999989</v>
      </c>
    </row>
    <row r="129" spans="2:6" ht="12.75" x14ac:dyDescent="0.2">
      <c r="B129" s="392"/>
      <c r="C129" s="392"/>
      <c r="D129" s="392"/>
      <c r="E129" s="392"/>
      <c r="F129" s="392"/>
    </row>
    <row r="130" spans="2:6" ht="12.75" x14ac:dyDescent="0.2">
      <c r="B130" s="392"/>
      <c r="C130" s="392"/>
      <c r="D130" s="392"/>
      <c r="E130" s="392"/>
      <c r="F130" s="392"/>
    </row>
    <row r="132" spans="2:6" ht="12.75" x14ac:dyDescent="0.2">
      <c r="B132" s="52" t="s">
        <v>138</v>
      </c>
      <c r="C132" s="53"/>
      <c r="D132" s="54"/>
    </row>
    <row r="133" spans="2:6" ht="12.75" x14ac:dyDescent="0.2">
      <c r="B133" s="55" t="s">
        <v>139</v>
      </c>
      <c r="C133" s="56"/>
      <c r="D133" s="81" t="s">
        <v>140</v>
      </c>
    </row>
    <row r="134" spans="2:6" ht="12.75" x14ac:dyDescent="0.2">
      <c r="B134" s="55" t="s">
        <v>141</v>
      </c>
      <c r="C134" s="56"/>
      <c r="D134" s="81" t="s">
        <v>140</v>
      </c>
    </row>
    <row r="135" spans="2:6" ht="12.75" x14ac:dyDescent="0.2">
      <c r="B135" s="57" t="s">
        <v>142</v>
      </c>
      <c r="C135" s="56"/>
      <c r="D135" s="58"/>
    </row>
    <row r="136" spans="2:6" ht="25.5" customHeight="1" x14ac:dyDescent="0.2">
      <c r="B136" s="58"/>
      <c r="C136" s="48" t="s">
        <v>143</v>
      </c>
      <c r="D136" s="49" t="s">
        <v>144</v>
      </c>
    </row>
    <row r="137" spans="2:6" ht="12.75" customHeight="1" x14ac:dyDescent="0.2">
      <c r="B137" s="75" t="s">
        <v>145</v>
      </c>
      <c r="C137" s="76" t="s">
        <v>146</v>
      </c>
      <c r="D137" s="76" t="s">
        <v>147</v>
      </c>
    </row>
    <row r="138" spans="2:6" ht="12.75" x14ac:dyDescent="0.2">
      <c r="B138" s="58" t="s">
        <v>148</v>
      </c>
      <c r="C138" s="59">
        <v>10.0268</v>
      </c>
      <c r="D138" s="59">
        <v>9.9414999999999996</v>
      </c>
    </row>
    <row r="139" spans="2:6" ht="12.75" x14ac:dyDescent="0.2">
      <c r="B139" s="58" t="s">
        <v>149</v>
      </c>
      <c r="C139" s="59">
        <v>9.2354000000000003</v>
      </c>
      <c r="D139" s="59">
        <v>9.1568000000000005</v>
      </c>
    </row>
    <row r="140" spans="2:6" ht="12.75" x14ac:dyDescent="0.2">
      <c r="B140" s="58" t="s">
        <v>150</v>
      </c>
      <c r="C140" s="59">
        <v>9.8567</v>
      </c>
      <c r="D140" s="59">
        <v>9.7651000000000003</v>
      </c>
    </row>
    <row r="141" spans="2:6" ht="12.75" x14ac:dyDescent="0.2">
      <c r="B141" s="58" t="s">
        <v>151</v>
      </c>
      <c r="C141" s="59">
        <v>9.0693999999999999</v>
      </c>
      <c r="D141" s="59">
        <v>8.9850999999999992</v>
      </c>
    </row>
    <row r="143" spans="2:6" ht="12.75" x14ac:dyDescent="0.2">
      <c r="B143" s="77" t="s">
        <v>152</v>
      </c>
      <c r="C143" s="60"/>
      <c r="D143" s="78" t="s">
        <v>140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153</v>
      </c>
      <c r="C147" s="56"/>
      <c r="D147" s="83" t="s">
        <v>140</v>
      </c>
    </row>
    <row r="148" spans="2:4" ht="12.75" x14ac:dyDescent="0.2">
      <c r="B148" s="57" t="s">
        <v>154</v>
      </c>
      <c r="C148" s="56"/>
      <c r="D148" s="83" t="s">
        <v>140</v>
      </c>
    </row>
    <row r="149" spans="2:4" ht="12.75" x14ac:dyDescent="0.2">
      <c r="B149" s="57" t="s">
        <v>155</v>
      </c>
      <c r="C149" s="56"/>
      <c r="D149" s="61">
        <v>0.14157017858498597</v>
      </c>
    </row>
    <row r="150" spans="2:4" ht="12.75" x14ac:dyDescent="0.2">
      <c r="B150" s="57" t="s">
        <v>156</v>
      </c>
      <c r="C150" s="56"/>
      <c r="D150" s="61" t="s">
        <v>140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536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135523</v>
      </c>
      <c r="F7" s="68">
        <v>192.30713700000001</v>
      </c>
      <c r="G7" s="20">
        <v>4.3336726999999998E-2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31152</v>
      </c>
      <c r="F8" s="68">
        <v>169.43572800000001</v>
      </c>
      <c r="G8" s="20">
        <v>3.8182617000000002E-2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27574</v>
      </c>
      <c r="F9" s="68">
        <v>163.955004</v>
      </c>
      <c r="G9" s="20">
        <v>3.6947527000000001E-2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26</v>
      </c>
      <c r="E10" s="62">
        <v>117781</v>
      </c>
      <c r="F10" s="68">
        <v>139.57048499999999</v>
      </c>
      <c r="G10" s="20">
        <v>3.1452436E-2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20</v>
      </c>
      <c r="E11" s="62">
        <v>24826</v>
      </c>
      <c r="F11" s="68">
        <v>135.05343999999999</v>
      </c>
      <c r="G11" s="20">
        <v>3.0434513E-2</v>
      </c>
    </row>
    <row r="12" spans="1:7" ht="12.75" x14ac:dyDescent="0.2">
      <c r="A12" s="21">
        <v>6</v>
      </c>
      <c r="B12" s="22" t="s">
        <v>243</v>
      </c>
      <c r="C12" s="26" t="s">
        <v>244</v>
      </c>
      <c r="D12" s="17" t="s">
        <v>245</v>
      </c>
      <c r="E12" s="62">
        <v>78849</v>
      </c>
      <c r="F12" s="68">
        <v>118.82544300000001</v>
      </c>
      <c r="G12" s="20">
        <v>2.6777506999999999E-2</v>
      </c>
    </row>
    <row r="13" spans="1:7" ht="25.5" x14ac:dyDescent="0.2">
      <c r="A13" s="21">
        <v>7</v>
      </c>
      <c r="B13" s="22" t="s">
        <v>34</v>
      </c>
      <c r="C13" s="26" t="s">
        <v>35</v>
      </c>
      <c r="D13" s="17" t="s">
        <v>36</v>
      </c>
      <c r="E13" s="62">
        <v>29675</v>
      </c>
      <c r="F13" s="68">
        <v>118.47743749999999</v>
      </c>
      <c r="G13" s="20">
        <v>2.6699084000000001E-2</v>
      </c>
    </row>
    <row r="14" spans="1:7" ht="25.5" x14ac:dyDescent="0.2">
      <c r="A14" s="21">
        <v>8</v>
      </c>
      <c r="B14" s="22" t="s">
        <v>44</v>
      </c>
      <c r="C14" s="26" t="s">
        <v>45</v>
      </c>
      <c r="D14" s="17" t="s">
        <v>20</v>
      </c>
      <c r="E14" s="62">
        <v>52586</v>
      </c>
      <c r="F14" s="68">
        <v>108.16940200000001</v>
      </c>
      <c r="G14" s="20">
        <v>2.4376150999999999E-2</v>
      </c>
    </row>
    <row r="15" spans="1:7" ht="38.25" x14ac:dyDescent="0.2">
      <c r="A15" s="21">
        <v>9</v>
      </c>
      <c r="B15" s="22" t="s">
        <v>95</v>
      </c>
      <c r="C15" s="26" t="s">
        <v>96</v>
      </c>
      <c r="D15" s="17" t="s">
        <v>97</v>
      </c>
      <c r="E15" s="62">
        <v>136511</v>
      </c>
      <c r="F15" s="68">
        <v>107.9119455</v>
      </c>
      <c r="G15" s="20">
        <v>2.4318132999999999E-2</v>
      </c>
    </row>
    <row r="16" spans="1:7" ht="25.5" x14ac:dyDescent="0.2">
      <c r="A16" s="21">
        <v>10</v>
      </c>
      <c r="B16" s="22" t="s">
        <v>207</v>
      </c>
      <c r="C16" s="26" t="s">
        <v>1182</v>
      </c>
      <c r="D16" s="17" t="s">
        <v>59</v>
      </c>
      <c r="E16" s="62">
        <v>6223</v>
      </c>
      <c r="F16" s="68">
        <v>105.809669</v>
      </c>
      <c r="G16" s="20">
        <v>2.3844381000000001E-2</v>
      </c>
    </row>
    <row r="17" spans="1:7" ht="12.75" x14ac:dyDescent="0.2">
      <c r="A17" s="21">
        <v>11</v>
      </c>
      <c r="B17" s="22" t="s">
        <v>193</v>
      </c>
      <c r="C17" s="26" t="s">
        <v>194</v>
      </c>
      <c r="D17" s="17" t="s">
        <v>195</v>
      </c>
      <c r="E17" s="62">
        <v>61568</v>
      </c>
      <c r="F17" s="68">
        <v>103.003264</v>
      </c>
      <c r="G17" s="20">
        <v>2.3211953E-2</v>
      </c>
    </row>
    <row r="18" spans="1:7" ht="12.75" x14ac:dyDescent="0.2">
      <c r="A18" s="21">
        <v>12</v>
      </c>
      <c r="B18" s="22" t="s">
        <v>166</v>
      </c>
      <c r="C18" s="26" t="s">
        <v>167</v>
      </c>
      <c r="D18" s="17" t="s">
        <v>14</v>
      </c>
      <c r="E18" s="62">
        <v>65357</v>
      </c>
      <c r="F18" s="68">
        <v>99.571389499999995</v>
      </c>
      <c r="G18" s="20">
        <v>2.2438574999999999E-2</v>
      </c>
    </row>
    <row r="19" spans="1:7" ht="25.5" x14ac:dyDescent="0.2">
      <c r="A19" s="21">
        <v>13</v>
      </c>
      <c r="B19" s="22" t="s">
        <v>51</v>
      </c>
      <c r="C19" s="26" t="s">
        <v>52</v>
      </c>
      <c r="D19" s="17" t="s">
        <v>26</v>
      </c>
      <c r="E19" s="62">
        <v>115625</v>
      </c>
      <c r="F19" s="68">
        <v>98.974999999999994</v>
      </c>
      <c r="G19" s="20">
        <v>2.2304177000000001E-2</v>
      </c>
    </row>
    <row r="20" spans="1:7" ht="12.75" x14ac:dyDescent="0.2">
      <c r="A20" s="21">
        <v>14</v>
      </c>
      <c r="B20" s="22" t="s">
        <v>202</v>
      </c>
      <c r="C20" s="26" t="s">
        <v>203</v>
      </c>
      <c r="D20" s="17" t="s">
        <v>204</v>
      </c>
      <c r="E20" s="62">
        <v>15363</v>
      </c>
      <c r="F20" s="68">
        <v>98.661186000000001</v>
      </c>
      <c r="G20" s="20">
        <v>2.2233459000000001E-2</v>
      </c>
    </row>
    <row r="21" spans="1:7" ht="12.75" x14ac:dyDescent="0.2">
      <c r="A21" s="21">
        <v>15</v>
      </c>
      <c r="B21" s="22" t="s">
        <v>176</v>
      </c>
      <c r="C21" s="26" t="s">
        <v>177</v>
      </c>
      <c r="D21" s="17" t="s">
        <v>178</v>
      </c>
      <c r="E21" s="62">
        <v>34710</v>
      </c>
      <c r="F21" s="68">
        <v>96.268185000000003</v>
      </c>
      <c r="G21" s="20">
        <v>2.1694192000000001E-2</v>
      </c>
    </row>
    <row r="22" spans="1:7" ht="25.5" x14ac:dyDescent="0.2">
      <c r="A22" s="21">
        <v>16</v>
      </c>
      <c r="B22" s="22" t="s">
        <v>92</v>
      </c>
      <c r="C22" s="26" t="s">
        <v>93</v>
      </c>
      <c r="D22" s="17" t="s">
        <v>94</v>
      </c>
      <c r="E22" s="62">
        <v>28994</v>
      </c>
      <c r="F22" s="68">
        <v>89.214538000000005</v>
      </c>
      <c r="G22" s="20">
        <v>2.0104640999999999E-2</v>
      </c>
    </row>
    <row r="23" spans="1:7" ht="12.75" x14ac:dyDescent="0.2">
      <c r="A23" s="21">
        <v>17</v>
      </c>
      <c r="B23" s="22" t="s">
        <v>271</v>
      </c>
      <c r="C23" s="26" t="s">
        <v>272</v>
      </c>
      <c r="D23" s="17" t="s">
        <v>273</v>
      </c>
      <c r="E23" s="62">
        <v>11787</v>
      </c>
      <c r="F23" s="68">
        <v>88.467328499999994</v>
      </c>
      <c r="G23" s="20">
        <v>1.9936256999999999E-2</v>
      </c>
    </row>
    <row r="24" spans="1:7" ht="25.5" x14ac:dyDescent="0.2">
      <c r="A24" s="21">
        <v>18</v>
      </c>
      <c r="B24" s="22" t="s">
        <v>53</v>
      </c>
      <c r="C24" s="26" t="s">
        <v>54</v>
      </c>
      <c r="D24" s="17" t="s">
        <v>23</v>
      </c>
      <c r="E24" s="62">
        <v>1872</v>
      </c>
      <c r="F24" s="68">
        <v>86.995583999999994</v>
      </c>
      <c r="G24" s="20">
        <v>1.9604597000000001E-2</v>
      </c>
    </row>
    <row r="25" spans="1:7" ht="25.5" x14ac:dyDescent="0.2">
      <c r="A25" s="21">
        <v>19</v>
      </c>
      <c r="B25" s="22" t="s">
        <v>189</v>
      </c>
      <c r="C25" s="26" t="s">
        <v>190</v>
      </c>
      <c r="D25" s="17" t="s">
        <v>23</v>
      </c>
      <c r="E25" s="62">
        <v>8188</v>
      </c>
      <c r="F25" s="68">
        <v>85.016003999999995</v>
      </c>
      <c r="G25" s="20">
        <v>1.9158495000000001E-2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14</v>
      </c>
      <c r="E26" s="62">
        <v>44231</v>
      </c>
      <c r="F26" s="68">
        <v>84.790826999999993</v>
      </c>
      <c r="G26" s="20">
        <v>1.9107750999999999E-2</v>
      </c>
    </row>
    <row r="27" spans="1:7" ht="12.75" x14ac:dyDescent="0.2">
      <c r="A27" s="21">
        <v>21</v>
      </c>
      <c r="B27" s="22" t="s">
        <v>60</v>
      </c>
      <c r="C27" s="26" t="s">
        <v>61</v>
      </c>
      <c r="D27" s="17" t="s">
        <v>14</v>
      </c>
      <c r="E27" s="62">
        <v>84304</v>
      </c>
      <c r="F27" s="68">
        <v>82.702224000000001</v>
      </c>
      <c r="G27" s="20">
        <v>1.8637081E-2</v>
      </c>
    </row>
    <row r="28" spans="1:7" ht="12.75" x14ac:dyDescent="0.2">
      <c r="A28" s="21">
        <v>22</v>
      </c>
      <c r="B28" s="22" t="s">
        <v>198</v>
      </c>
      <c r="C28" s="26" t="s">
        <v>199</v>
      </c>
      <c r="D28" s="17" t="s">
        <v>36</v>
      </c>
      <c r="E28" s="62">
        <v>107902</v>
      </c>
      <c r="F28" s="68">
        <v>82.652932000000007</v>
      </c>
      <c r="G28" s="20">
        <v>1.8625973000000001E-2</v>
      </c>
    </row>
    <row r="29" spans="1:7" ht="25.5" x14ac:dyDescent="0.2">
      <c r="A29" s="21">
        <v>23</v>
      </c>
      <c r="B29" s="22" t="s">
        <v>205</v>
      </c>
      <c r="C29" s="26" t="s">
        <v>206</v>
      </c>
      <c r="D29" s="17" t="s">
        <v>172</v>
      </c>
      <c r="E29" s="62">
        <v>28776</v>
      </c>
      <c r="F29" s="68">
        <v>79.839011999999997</v>
      </c>
      <c r="G29" s="20">
        <v>1.7991851E-2</v>
      </c>
    </row>
    <row r="30" spans="1:7" ht="12.75" x14ac:dyDescent="0.2">
      <c r="A30" s="21">
        <v>24</v>
      </c>
      <c r="B30" s="22" t="s">
        <v>179</v>
      </c>
      <c r="C30" s="26" t="s">
        <v>180</v>
      </c>
      <c r="D30" s="17" t="s">
        <v>14</v>
      </c>
      <c r="E30" s="62">
        <v>89778</v>
      </c>
      <c r="F30" s="68">
        <v>78.690416999999997</v>
      </c>
      <c r="G30" s="20">
        <v>1.7733013999999998E-2</v>
      </c>
    </row>
    <row r="31" spans="1:7" ht="12.75" x14ac:dyDescent="0.2">
      <c r="A31" s="21">
        <v>25</v>
      </c>
      <c r="B31" s="22" t="s">
        <v>238</v>
      </c>
      <c r="C31" s="26" t="s">
        <v>239</v>
      </c>
      <c r="D31" s="17" t="s">
        <v>204</v>
      </c>
      <c r="E31" s="62">
        <v>8722</v>
      </c>
      <c r="F31" s="68">
        <v>77.176616999999993</v>
      </c>
      <c r="G31" s="20">
        <v>1.7391876000000001E-2</v>
      </c>
    </row>
    <row r="32" spans="1:7" ht="12.75" x14ac:dyDescent="0.2">
      <c r="A32" s="21">
        <v>26</v>
      </c>
      <c r="B32" s="22" t="s">
        <v>185</v>
      </c>
      <c r="C32" s="26" t="s">
        <v>186</v>
      </c>
      <c r="D32" s="17" t="s">
        <v>178</v>
      </c>
      <c r="E32" s="62">
        <v>6320</v>
      </c>
      <c r="F32" s="68">
        <v>75.7136</v>
      </c>
      <c r="G32" s="20">
        <v>1.7062183000000002E-2</v>
      </c>
    </row>
    <row r="33" spans="1:7" ht="25.5" x14ac:dyDescent="0.2">
      <c r="A33" s="21">
        <v>27</v>
      </c>
      <c r="B33" s="22" t="s">
        <v>257</v>
      </c>
      <c r="C33" s="26" t="s">
        <v>258</v>
      </c>
      <c r="D33" s="17" t="s">
        <v>23</v>
      </c>
      <c r="E33" s="62">
        <v>73828</v>
      </c>
      <c r="F33" s="68">
        <v>75.415301999999997</v>
      </c>
      <c r="G33" s="20">
        <v>1.6994960999999999E-2</v>
      </c>
    </row>
    <row r="34" spans="1:7" ht="12.75" x14ac:dyDescent="0.2">
      <c r="A34" s="21">
        <v>28</v>
      </c>
      <c r="B34" s="22" t="s">
        <v>222</v>
      </c>
      <c r="C34" s="26" t="s">
        <v>223</v>
      </c>
      <c r="D34" s="17" t="s">
        <v>84</v>
      </c>
      <c r="E34" s="62">
        <v>88653</v>
      </c>
      <c r="F34" s="68">
        <v>75.044764499999999</v>
      </c>
      <c r="G34" s="20">
        <v>1.691146E-2</v>
      </c>
    </row>
    <row r="35" spans="1:7" ht="51" x14ac:dyDescent="0.2">
      <c r="A35" s="21">
        <v>29</v>
      </c>
      <c r="B35" s="22" t="s">
        <v>240</v>
      </c>
      <c r="C35" s="26" t="s">
        <v>241</v>
      </c>
      <c r="D35" s="17" t="s">
        <v>242</v>
      </c>
      <c r="E35" s="62">
        <v>36912</v>
      </c>
      <c r="F35" s="68">
        <v>74.303855999999996</v>
      </c>
      <c r="G35" s="20">
        <v>1.6744495000000002E-2</v>
      </c>
    </row>
    <row r="36" spans="1:7" ht="25.5" x14ac:dyDescent="0.2">
      <c r="A36" s="21">
        <v>30</v>
      </c>
      <c r="B36" s="22" t="s">
        <v>191</v>
      </c>
      <c r="C36" s="26" t="s">
        <v>192</v>
      </c>
      <c r="D36" s="17" t="s">
        <v>165</v>
      </c>
      <c r="E36" s="62">
        <v>13982</v>
      </c>
      <c r="F36" s="68">
        <v>73.678149000000005</v>
      </c>
      <c r="G36" s="20">
        <v>1.6603491000000001E-2</v>
      </c>
    </row>
    <row r="37" spans="1:7" ht="51" x14ac:dyDescent="0.2">
      <c r="A37" s="21">
        <v>31</v>
      </c>
      <c r="B37" s="22" t="s">
        <v>250</v>
      </c>
      <c r="C37" s="26" t="s">
        <v>251</v>
      </c>
      <c r="D37" s="17" t="s">
        <v>242</v>
      </c>
      <c r="E37" s="62">
        <v>38990</v>
      </c>
      <c r="F37" s="68">
        <v>71.371195</v>
      </c>
      <c r="G37" s="20">
        <v>1.6083614999999999E-2</v>
      </c>
    </row>
    <row r="38" spans="1:7" ht="12.75" x14ac:dyDescent="0.2">
      <c r="A38" s="21">
        <v>32</v>
      </c>
      <c r="B38" s="22" t="s">
        <v>74</v>
      </c>
      <c r="C38" s="26" t="s">
        <v>75</v>
      </c>
      <c r="D38" s="17" t="s">
        <v>71</v>
      </c>
      <c r="E38" s="62">
        <v>33804</v>
      </c>
      <c r="F38" s="68">
        <v>66.627684000000002</v>
      </c>
      <c r="G38" s="20">
        <v>1.5014657000000001E-2</v>
      </c>
    </row>
    <row r="39" spans="1:7" ht="12.75" x14ac:dyDescent="0.2">
      <c r="A39" s="21">
        <v>33</v>
      </c>
      <c r="B39" s="22" t="s">
        <v>255</v>
      </c>
      <c r="C39" s="26" t="s">
        <v>256</v>
      </c>
      <c r="D39" s="17" t="s">
        <v>195</v>
      </c>
      <c r="E39" s="62">
        <v>54056</v>
      </c>
      <c r="F39" s="68">
        <v>64.894227999999998</v>
      </c>
      <c r="G39" s="20">
        <v>1.462402E-2</v>
      </c>
    </row>
    <row r="40" spans="1:7" ht="25.5" x14ac:dyDescent="0.2">
      <c r="A40" s="21">
        <v>34</v>
      </c>
      <c r="B40" s="22" t="s">
        <v>29</v>
      </c>
      <c r="C40" s="26" t="s">
        <v>30</v>
      </c>
      <c r="D40" s="17" t="s">
        <v>20</v>
      </c>
      <c r="E40" s="62">
        <v>11000</v>
      </c>
      <c r="F40" s="68">
        <v>62.755000000000003</v>
      </c>
      <c r="G40" s="20">
        <v>1.4141941E-2</v>
      </c>
    </row>
    <row r="41" spans="1:7" ht="25.5" x14ac:dyDescent="0.2">
      <c r="A41" s="21">
        <v>35</v>
      </c>
      <c r="B41" s="22" t="s">
        <v>163</v>
      </c>
      <c r="C41" s="26" t="s">
        <v>164</v>
      </c>
      <c r="D41" s="17" t="s">
        <v>165</v>
      </c>
      <c r="E41" s="62">
        <v>31955</v>
      </c>
      <c r="F41" s="68">
        <v>62.440069999999999</v>
      </c>
      <c r="G41" s="20">
        <v>1.4070971E-2</v>
      </c>
    </row>
    <row r="42" spans="1:7" ht="12.75" x14ac:dyDescent="0.2">
      <c r="A42" s="21">
        <v>36</v>
      </c>
      <c r="B42" s="22" t="s">
        <v>246</v>
      </c>
      <c r="C42" s="26" t="s">
        <v>247</v>
      </c>
      <c r="D42" s="17" t="s">
        <v>175</v>
      </c>
      <c r="E42" s="62">
        <v>20011</v>
      </c>
      <c r="F42" s="68">
        <v>60.3831925</v>
      </c>
      <c r="G42" s="20">
        <v>1.3607451E-2</v>
      </c>
    </row>
    <row r="43" spans="1:7" ht="12.75" x14ac:dyDescent="0.2">
      <c r="A43" s="21">
        <v>37</v>
      </c>
      <c r="B43" s="22" t="s">
        <v>274</v>
      </c>
      <c r="C43" s="26" t="s">
        <v>275</v>
      </c>
      <c r="D43" s="17" t="s">
        <v>175</v>
      </c>
      <c r="E43" s="62">
        <v>15604</v>
      </c>
      <c r="F43" s="68">
        <v>60.122211999999998</v>
      </c>
      <c r="G43" s="20">
        <v>1.3548638E-2</v>
      </c>
    </row>
    <row r="44" spans="1:7" ht="12.75" x14ac:dyDescent="0.2">
      <c r="A44" s="21">
        <v>38</v>
      </c>
      <c r="B44" s="22" t="s">
        <v>231</v>
      </c>
      <c r="C44" s="26" t="s">
        <v>232</v>
      </c>
      <c r="D44" s="17" t="s">
        <v>71</v>
      </c>
      <c r="E44" s="62">
        <v>34131</v>
      </c>
      <c r="F44" s="68">
        <v>59.865774000000002</v>
      </c>
      <c r="G44" s="20">
        <v>1.349085E-2</v>
      </c>
    </row>
    <row r="45" spans="1:7" ht="12.75" x14ac:dyDescent="0.2">
      <c r="A45" s="21">
        <v>39</v>
      </c>
      <c r="B45" s="22" t="s">
        <v>235</v>
      </c>
      <c r="C45" s="26" t="s">
        <v>236</v>
      </c>
      <c r="D45" s="17" t="s">
        <v>237</v>
      </c>
      <c r="E45" s="62">
        <v>24652</v>
      </c>
      <c r="F45" s="68">
        <v>56.909142000000003</v>
      </c>
      <c r="G45" s="20">
        <v>1.2824568E-2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172</v>
      </c>
      <c r="E46" s="62">
        <v>49363</v>
      </c>
      <c r="F46" s="68">
        <v>51.510290500000004</v>
      </c>
      <c r="G46" s="20">
        <v>1.1607928E-2</v>
      </c>
    </row>
    <row r="47" spans="1:7" ht="25.5" x14ac:dyDescent="0.2">
      <c r="A47" s="21">
        <v>41</v>
      </c>
      <c r="B47" s="22" t="s">
        <v>110</v>
      </c>
      <c r="C47" s="26" t="s">
        <v>111</v>
      </c>
      <c r="D47" s="17" t="s">
        <v>20</v>
      </c>
      <c r="E47" s="62">
        <v>14680</v>
      </c>
      <c r="F47" s="68">
        <v>50.220280000000002</v>
      </c>
      <c r="G47" s="20">
        <v>1.1317222E-2</v>
      </c>
    </row>
    <row r="48" spans="1:7" ht="25.5" x14ac:dyDescent="0.2">
      <c r="A48" s="21">
        <v>42</v>
      </c>
      <c r="B48" s="22" t="s">
        <v>90</v>
      </c>
      <c r="C48" s="26" t="s">
        <v>91</v>
      </c>
      <c r="D48" s="17" t="s">
        <v>20</v>
      </c>
      <c r="E48" s="62">
        <v>4259</v>
      </c>
      <c r="F48" s="68">
        <v>49.5641125</v>
      </c>
      <c r="G48" s="20">
        <v>1.1169353E-2</v>
      </c>
    </row>
    <row r="49" spans="1:7" ht="12.75" x14ac:dyDescent="0.2">
      <c r="A49" s="21">
        <v>43</v>
      </c>
      <c r="B49" s="22" t="s">
        <v>224</v>
      </c>
      <c r="C49" s="26" t="s">
        <v>225</v>
      </c>
      <c r="D49" s="17" t="s">
        <v>195</v>
      </c>
      <c r="E49" s="62">
        <v>16540</v>
      </c>
      <c r="F49" s="68">
        <v>44.765509999999999</v>
      </c>
      <c r="G49" s="20">
        <v>1.0087980999999999E-2</v>
      </c>
    </row>
    <row r="50" spans="1:7" ht="25.5" x14ac:dyDescent="0.2">
      <c r="A50" s="21">
        <v>44</v>
      </c>
      <c r="B50" s="22" t="s">
        <v>276</v>
      </c>
      <c r="C50" s="26" t="s">
        <v>277</v>
      </c>
      <c r="D50" s="17" t="s">
        <v>20</v>
      </c>
      <c r="E50" s="62">
        <v>8207</v>
      </c>
      <c r="F50" s="68">
        <v>42.787194499999998</v>
      </c>
      <c r="G50" s="20">
        <v>9.6421639999999999E-3</v>
      </c>
    </row>
    <row r="51" spans="1:7" ht="25.5" x14ac:dyDescent="0.2">
      <c r="A51" s="21">
        <v>45</v>
      </c>
      <c r="B51" s="22" t="s">
        <v>216</v>
      </c>
      <c r="C51" s="26" t="s">
        <v>217</v>
      </c>
      <c r="D51" s="17" t="s">
        <v>59</v>
      </c>
      <c r="E51" s="62">
        <v>11760</v>
      </c>
      <c r="F51" s="68">
        <v>42.65352</v>
      </c>
      <c r="G51" s="20">
        <v>9.6120400000000005E-3</v>
      </c>
    </row>
    <row r="52" spans="1:7" ht="12.75" x14ac:dyDescent="0.2">
      <c r="A52" s="21">
        <v>46</v>
      </c>
      <c r="B52" s="22" t="s">
        <v>212</v>
      </c>
      <c r="C52" s="26" t="s">
        <v>213</v>
      </c>
      <c r="D52" s="17" t="s">
        <v>162</v>
      </c>
      <c r="E52" s="62">
        <v>16080</v>
      </c>
      <c r="F52" s="68">
        <v>37.707599999999999</v>
      </c>
      <c r="G52" s="20">
        <v>8.4974690000000005E-3</v>
      </c>
    </row>
    <row r="53" spans="1:7" ht="12.75" x14ac:dyDescent="0.2">
      <c r="A53" s="21">
        <v>47</v>
      </c>
      <c r="B53" s="22" t="s">
        <v>87</v>
      </c>
      <c r="C53" s="26" t="s">
        <v>1181</v>
      </c>
      <c r="D53" s="17" t="s">
        <v>71</v>
      </c>
      <c r="E53" s="62">
        <v>17708</v>
      </c>
      <c r="F53" s="68">
        <v>37.098260000000003</v>
      </c>
      <c r="G53" s="20">
        <v>8.3601530000000004E-3</v>
      </c>
    </row>
    <row r="54" spans="1:7" ht="25.5" x14ac:dyDescent="0.2">
      <c r="A54" s="21">
        <v>48</v>
      </c>
      <c r="B54" s="22" t="s">
        <v>259</v>
      </c>
      <c r="C54" s="26" t="s">
        <v>260</v>
      </c>
      <c r="D54" s="17" t="s">
        <v>261</v>
      </c>
      <c r="E54" s="62">
        <v>48157</v>
      </c>
      <c r="F54" s="68">
        <v>37.056811500000002</v>
      </c>
      <c r="G54" s="20">
        <v>8.3508130000000003E-3</v>
      </c>
    </row>
    <row r="55" spans="1:7" ht="12.75" x14ac:dyDescent="0.2">
      <c r="A55" s="21">
        <v>49</v>
      </c>
      <c r="B55" s="22" t="s">
        <v>187</v>
      </c>
      <c r="C55" s="26" t="s">
        <v>188</v>
      </c>
      <c r="D55" s="17" t="s">
        <v>17</v>
      </c>
      <c r="E55" s="62">
        <v>18205</v>
      </c>
      <c r="F55" s="68">
        <v>33.087587499999998</v>
      </c>
      <c r="G55" s="20">
        <v>7.4563420000000004E-3</v>
      </c>
    </row>
    <row r="56" spans="1:7" ht="25.5" x14ac:dyDescent="0.2">
      <c r="A56" s="21">
        <v>50</v>
      </c>
      <c r="B56" s="22" t="s">
        <v>280</v>
      </c>
      <c r="C56" s="26" t="s">
        <v>281</v>
      </c>
      <c r="D56" s="17" t="s">
        <v>39</v>
      </c>
      <c r="E56" s="62">
        <v>62529</v>
      </c>
      <c r="F56" s="68">
        <v>32.827725000000001</v>
      </c>
      <c r="G56" s="20">
        <v>7.397781E-3</v>
      </c>
    </row>
    <row r="57" spans="1:7" ht="12.75" x14ac:dyDescent="0.2">
      <c r="A57" s="21">
        <v>51</v>
      </c>
      <c r="B57" s="22" t="s">
        <v>226</v>
      </c>
      <c r="C57" s="26" t="s">
        <v>227</v>
      </c>
      <c r="D57" s="17" t="s">
        <v>228</v>
      </c>
      <c r="E57" s="62">
        <v>2338</v>
      </c>
      <c r="F57" s="68">
        <v>32.389482999999998</v>
      </c>
      <c r="G57" s="20">
        <v>7.299023E-3</v>
      </c>
    </row>
    <row r="58" spans="1:7" ht="38.25" x14ac:dyDescent="0.2">
      <c r="A58" s="21">
        <v>52</v>
      </c>
      <c r="B58" s="22" t="s">
        <v>262</v>
      </c>
      <c r="C58" s="26" t="s">
        <v>263</v>
      </c>
      <c r="D58" s="17" t="s">
        <v>264</v>
      </c>
      <c r="E58" s="62">
        <v>26155</v>
      </c>
      <c r="F58" s="68">
        <v>31.320612499999999</v>
      </c>
      <c r="G58" s="20">
        <v>7.0581510000000004E-3</v>
      </c>
    </row>
    <row r="59" spans="1:7" ht="25.5" x14ac:dyDescent="0.2">
      <c r="A59" s="21">
        <v>53</v>
      </c>
      <c r="B59" s="22" t="s">
        <v>85</v>
      </c>
      <c r="C59" s="26" t="s">
        <v>86</v>
      </c>
      <c r="D59" s="17" t="s">
        <v>59</v>
      </c>
      <c r="E59" s="62">
        <v>14000</v>
      </c>
      <c r="F59" s="68">
        <v>31.248000000000001</v>
      </c>
      <c r="G59" s="20">
        <v>7.0417880000000002E-3</v>
      </c>
    </row>
    <row r="60" spans="1:7" ht="25.5" x14ac:dyDescent="0.2">
      <c r="A60" s="21">
        <v>54</v>
      </c>
      <c r="B60" s="22" t="s">
        <v>210</v>
      </c>
      <c r="C60" s="26" t="s">
        <v>211</v>
      </c>
      <c r="D60" s="17" t="s">
        <v>39</v>
      </c>
      <c r="E60" s="62">
        <v>32999</v>
      </c>
      <c r="F60" s="68">
        <v>28.775127999999999</v>
      </c>
      <c r="G60" s="20">
        <v>6.4845220000000004E-3</v>
      </c>
    </row>
    <row r="61" spans="1:7" ht="25.5" x14ac:dyDescent="0.2">
      <c r="A61" s="21">
        <v>55</v>
      </c>
      <c r="B61" s="22" t="s">
        <v>229</v>
      </c>
      <c r="C61" s="26" t="s">
        <v>230</v>
      </c>
      <c r="D61" s="17" t="s">
        <v>172</v>
      </c>
      <c r="E61" s="62">
        <v>13694</v>
      </c>
      <c r="F61" s="68">
        <v>24.662894000000001</v>
      </c>
      <c r="G61" s="20">
        <v>5.5578229999999999E-3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71</v>
      </c>
      <c r="E62" s="62">
        <v>23034</v>
      </c>
      <c r="F62" s="68">
        <v>23.333442000000002</v>
      </c>
      <c r="G62" s="20">
        <v>5.2582289999999997E-3</v>
      </c>
    </row>
    <row r="63" spans="1:7" ht="12.75" x14ac:dyDescent="0.2">
      <c r="A63" s="21">
        <v>57</v>
      </c>
      <c r="B63" s="22" t="s">
        <v>505</v>
      </c>
      <c r="C63" s="26" t="s">
        <v>506</v>
      </c>
      <c r="D63" s="17" t="s">
        <v>254</v>
      </c>
      <c r="E63" s="62">
        <v>9895</v>
      </c>
      <c r="F63" s="68">
        <v>15.9853725</v>
      </c>
      <c r="G63" s="20">
        <v>3.6023299999999999E-3</v>
      </c>
    </row>
    <row r="64" spans="1:7" ht="25.5" x14ac:dyDescent="0.2">
      <c r="A64" s="21">
        <v>58</v>
      </c>
      <c r="B64" s="22" t="s">
        <v>100</v>
      </c>
      <c r="C64" s="26" t="s">
        <v>101</v>
      </c>
      <c r="D64" s="17" t="s">
        <v>20</v>
      </c>
      <c r="E64" s="62">
        <v>2533</v>
      </c>
      <c r="F64" s="68">
        <v>14.3557775</v>
      </c>
      <c r="G64" s="20">
        <v>3.2350980000000001E-3</v>
      </c>
    </row>
    <row r="65" spans="1:7" ht="12.75" x14ac:dyDescent="0.2">
      <c r="A65" s="21">
        <v>59</v>
      </c>
      <c r="B65" s="22" t="s">
        <v>459</v>
      </c>
      <c r="C65" s="26" t="s">
        <v>460</v>
      </c>
      <c r="D65" s="17" t="s">
        <v>195</v>
      </c>
      <c r="E65" s="62">
        <v>1761</v>
      </c>
      <c r="F65" s="68">
        <v>13.520077499999999</v>
      </c>
      <c r="G65" s="20">
        <v>3.0467710000000002E-3</v>
      </c>
    </row>
    <row r="66" spans="1:7" ht="25.5" x14ac:dyDescent="0.2">
      <c r="A66" s="21">
        <v>60</v>
      </c>
      <c r="B66" s="22" t="s">
        <v>233</v>
      </c>
      <c r="C66" s="26" t="s">
        <v>234</v>
      </c>
      <c r="D66" s="17" t="s">
        <v>20</v>
      </c>
      <c r="E66" s="62">
        <v>5944</v>
      </c>
      <c r="F66" s="68">
        <v>4.3688399999999996</v>
      </c>
      <c r="G66" s="20">
        <v>9.8452499999999998E-4</v>
      </c>
    </row>
    <row r="67" spans="1:7" ht="12.75" x14ac:dyDescent="0.2">
      <c r="A67" s="16"/>
      <c r="B67" s="17"/>
      <c r="C67" s="23" t="s">
        <v>112</v>
      </c>
      <c r="D67" s="27"/>
      <c r="E67" s="64"/>
      <c r="F67" s="70">
        <v>4310.3028865000006</v>
      </c>
      <c r="G67" s="28">
        <v>0.97133377499999984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114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112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118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119</v>
      </c>
      <c r="D84" s="40"/>
      <c r="E84" s="64"/>
      <c r="F84" s="70">
        <v>4310.3028865000006</v>
      </c>
      <c r="G84" s="28">
        <v>0.97133377499999984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120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124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125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128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1152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1153</v>
      </c>
      <c r="D112" s="30"/>
      <c r="E112" s="62"/>
      <c r="F112" s="68">
        <v>137.9764495</v>
      </c>
      <c r="G112" s="20">
        <v>3.1093217999999999E-2</v>
      </c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137.9764495</v>
      </c>
      <c r="G113" s="28">
        <v>3.1093217999999999E-2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129</v>
      </c>
      <c r="D115" s="40"/>
      <c r="E115" s="64"/>
      <c r="F115" s="70">
        <v>137.9764495</v>
      </c>
      <c r="G115" s="28">
        <v>3.1093217999999999E-2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130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131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112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132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112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134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112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135</v>
      </c>
      <c r="D128" s="22"/>
      <c r="E128" s="62"/>
      <c r="F128" s="152">
        <v>-10.769809479999999</v>
      </c>
      <c r="G128" s="153">
        <v>-2.426994E-3</v>
      </c>
    </row>
    <row r="129" spans="1:7" ht="12.75" x14ac:dyDescent="0.2">
      <c r="A129" s="21"/>
      <c r="B129" s="22"/>
      <c r="C129" s="46" t="s">
        <v>136</v>
      </c>
      <c r="D129" s="27"/>
      <c r="E129" s="64"/>
      <c r="F129" s="70">
        <v>4437.5095265200007</v>
      </c>
      <c r="G129" s="28">
        <v>0.9999999989999997</v>
      </c>
    </row>
    <row r="131" spans="1:7" ht="12.75" x14ac:dyDescent="0.2">
      <c r="B131" s="392"/>
      <c r="C131" s="392"/>
      <c r="D131" s="392"/>
      <c r="E131" s="392"/>
      <c r="F131" s="392"/>
    </row>
    <row r="132" spans="1:7" ht="12.75" x14ac:dyDescent="0.2">
      <c r="B132" s="392"/>
      <c r="C132" s="392"/>
      <c r="D132" s="392"/>
      <c r="E132" s="392"/>
      <c r="F132" s="392"/>
    </row>
    <row r="134" spans="1:7" ht="12.75" x14ac:dyDescent="0.2">
      <c r="B134" s="52" t="s">
        <v>138</v>
      </c>
      <c r="C134" s="53"/>
      <c r="D134" s="54"/>
    </row>
    <row r="135" spans="1:7" ht="12.75" x14ac:dyDescent="0.2">
      <c r="B135" s="55" t="s">
        <v>139</v>
      </c>
      <c r="C135" s="56"/>
      <c r="D135" s="81" t="s">
        <v>140</v>
      </c>
    </row>
    <row r="136" spans="1:7" ht="12.75" x14ac:dyDescent="0.2">
      <c r="B136" s="55" t="s">
        <v>141</v>
      </c>
      <c r="C136" s="56"/>
      <c r="D136" s="81" t="s">
        <v>140</v>
      </c>
    </row>
    <row r="137" spans="1:7" ht="12.75" x14ac:dyDescent="0.2">
      <c r="B137" s="57" t="s">
        <v>142</v>
      </c>
      <c r="C137" s="56"/>
      <c r="D137" s="58"/>
    </row>
    <row r="138" spans="1:7" ht="25.5" customHeight="1" x14ac:dyDescent="0.2">
      <c r="B138" s="58"/>
      <c r="C138" s="48" t="s">
        <v>143</v>
      </c>
      <c r="D138" s="49" t="s">
        <v>144</v>
      </c>
    </row>
    <row r="139" spans="1:7" ht="12.75" customHeight="1" x14ac:dyDescent="0.2">
      <c r="B139" s="75" t="s">
        <v>145</v>
      </c>
      <c r="C139" s="76" t="s">
        <v>146</v>
      </c>
      <c r="D139" s="76" t="s">
        <v>147</v>
      </c>
    </row>
    <row r="140" spans="1:7" ht="12.75" x14ac:dyDescent="0.2">
      <c r="B140" s="58" t="s">
        <v>148</v>
      </c>
      <c r="C140" s="59">
        <v>8.4671000000000003</v>
      </c>
      <c r="D140" s="59">
        <v>8.3755000000000006</v>
      </c>
    </row>
    <row r="141" spans="1:7" ht="12.75" x14ac:dyDescent="0.2">
      <c r="B141" s="58" t="s">
        <v>149</v>
      </c>
      <c r="C141" s="59">
        <v>8.4671000000000003</v>
      </c>
      <c r="D141" s="59">
        <v>8.3755000000000006</v>
      </c>
    </row>
    <row r="142" spans="1:7" ht="12.75" x14ac:dyDescent="0.2">
      <c r="B142" s="58" t="s">
        <v>150</v>
      </c>
      <c r="C142" s="59">
        <v>8.3506999999999998</v>
      </c>
      <c r="D142" s="59">
        <v>8.2554999999999996</v>
      </c>
    </row>
    <row r="143" spans="1:7" ht="12.75" x14ac:dyDescent="0.2">
      <c r="B143" s="58" t="s">
        <v>151</v>
      </c>
      <c r="C143" s="59">
        <v>8.3506999999999998</v>
      </c>
      <c r="D143" s="59">
        <v>8.2554999999999996</v>
      </c>
    </row>
    <row r="145" spans="2:4" ht="12.75" x14ac:dyDescent="0.2">
      <c r="B145" s="77" t="s">
        <v>152</v>
      </c>
      <c r="C145" s="60"/>
      <c r="D145" s="78" t="s">
        <v>140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153</v>
      </c>
      <c r="C149" s="56"/>
      <c r="D149" s="83" t="s">
        <v>140</v>
      </c>
    </row>
    <row r="150" spans="2:4" ht="12.75" x14ac:dyDescent="0.2">
      <c r="B150" s="57" t="s">
        <v>154</v>
      </c>
      <c r="C150" s="56"/>
      <c r="D150" s="83" t="s">
        <v>140</v>
      </c>
    </row>
    <row r="151" spans="2:4" ht="12.75" x14ac:dyDescent="0.2">
      <c r="B151" s="57" t="s">
        <v>155</v>
      </c>
      <c r="C151" s="56"/>
      <c r="D151" s="61">
        <v>8.1600033669938371E-2</v>
      </c>
    </row>
    <row r="152" spans="2:4" ht="12.75" x14ac:dyDescent="0.2">
      <c r="B152" s="57" t="s">
        <v>156</v>
      </c>
      <c r="C152" s="56"/>
      <c r="D152" s="61" t="s">
        <v>140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306624</v>
      </c>
      <c r="F7" s="68">
        <v>435.09945599999998</v>
      </c>
      <c r="G7" s="20">
        <v>4.8428317999999998E-2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62599</v>
      </c>
      <c r="F8" s="68">
        <v>340.47596099999998</v>
      </c>
      <c r="G8" s="20">
        <v>3.7896342999999999E-2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53370</v>
      </c>
      <c r="F9" s="68">
        <v>317.33801999999997</v>
      </c>
      <c r="G9" s="20">
        <v>3.5320997E-2</v>
      </c>
    </row>
    <row r="10" spans="1:7" ht="25.5" x14ac:dyDescent="0.2">
      <c r="A10" s="21">
        <v>4</v>
      </c>
      <c r="B10" s="22" t="s">
        <v>163</v>
      </c>
      <c r="C10" s="26" t="s">
        <v>164</v>
      </c>
      <c r="D10" s="17" t="s">
        <v>165</v>
      </c>
      <c r="E10" s="62">
        <v>143787</v>
      </c>
      <c r="F10" s="68">
        <v>280.95979799999998</v>
      </c>
      <c r="G10" s="20">
        <v>3.1271954999999997E-2</v>
      </c>
    </row>
    <row r="11" spans="1:7" ht="25.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68617</v>
      </c>
      <c r="F11" s="68">
        <v>273.9533725</v>
      </c>
      <c r="G11" s="20">
        <v>3.0492110999999999E-2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26</v>
      </c>
      <c r="E12" s="62">
        <v>223545</v>
      </c>
      <c r="F12" s="68">
        <v>264.900825</v>
      </c>
      <c r="G12" s="20">
        <v>2.9484526E-2</v>
      </c>
    </row>
    <row r="13" spans="1:7" ht="25.5" x14ac:dyDescent="0.2">
      <c r="A13" s="21">
        <v>7</v>
      </c>
      <c r="B13" s="22" t="s">
        <v>168</v>
      </c>
      <c r="C13" s="26" t="s">
        <v>169</v>
      </c>
      <c r="D13" s="17" t="s">
        <v>20</v>
      </c>
      <c r="E13" s="62">
        <v>48050</v>
      </c>
      <c r="F13" s="68">
        <v>261.392</v>
      </c>
      <c r="G13" s="20">
        <v>2.9093979999999998E-2</v>
      </c>
    </row>
    <row r="14" spans="1:7" ht="12.75" x14ac:dyDescent="0.2">
      <c r="A14" s="21">
        <v>8</v>
      </c>
      <c r="B14" s="22" t="s">
        <v>166</v>
      </c>
      <c r="C14" s="26" t="s">
        <v>167</v>
      </c>
      <c r="D14" s="17" t="s">
        <v>14</v>
      </c>
      <c r="E14" s="62">
        <v>168666</v>
      </c>
      <c r="F14" s="68">
        <v>256.96265099999999</v>
      </c>
      <c r="G14" s="20">
        <v>2.8600976E-2</v>
      </c>
    </row>
    <row r="15" spans="1:7" ht="25.5" x14ac:dyDescent="0.2">
      <c r="A15" s="21">
        <v>9</v>
      </c>
      <c r="B15" s="22" t="s">
        <v>44</v>
      </c>
      <c r="C15" s="26" t="s">
        <v>45</v>
      </c>
      <c r="D15" s="17" t="s">
        <v>20</v>
      </c>
      <c r="E15" s="62">
        <v>104415</v>
      </c>
      <c r="F15" s="68">
        <v>214.781655</v>
      </c>
      <c r="G15" s="20">
        <v>2.3906060999999999E-2</v>
      </c>
    </row>
    <row r="16" spans="1:7" ht="38.25" x14ac:dyDescent="0.2">
      <c r="A16" s="21">
        <v>10</v>
      </c>
      <c r="B16" s="22" t="s">
        <v>95</v>
      </c>
      <c r="C16" s="26" t="s">
        <v>96</v>
      </c>
      <c r="D16" s="17" t="s">
        <v>97</v>
      </c>
      <c r="E16" s="62">
        <v>263281</v>
      </c>
      <c r="F16" s="68">
        <v>208.12363049999999</v>
      </c>
      <c r="G16" s="20">
        <v>2.3164996E-2</v>
      </c>
    </row>
    <row r="17" spans="1:7" ht="12.75" x14ac:dyDescent="0.2">
      <c r="A17" s="21">
        <v>11</v>
      </c>
      <c r="B17" s="22" t="s">
        <v>76</v>
      </c>
      <c r="C17" s="26" t="s">
        <v>77</v>
      </c>
      <c r="D17" s="17" t="s">
        <v>14</v>
      </c>
      <c r="E17" s="62">
        <v>26041</v>
      </c>
      <c r="F17" s="68">
        <v>188.90141399999999</v>
      </c>
      <c r="G17" s="20">
        <v>2.1025486999999999E-2</v>
      </c>
    </row>
    <row r="18" spans="1:7" ht="25.5" x14ac:dyDescent="0.2">
      <c r="A18" s="21">
        <v>12</v>
      </c>
      <c r="B18" s="22" t="s">
        <v>51</v>
      </c>
      <c r="C18" s="26" t="s">
        <v>52</v>
      </c>
      <c r="D18" s="17" t="s">
        <v>26</v>
      </c>
      <c r="E18" s="62">
        <v>218984</v>
      </c>
      <c r="F18" s="68">
        <v>187.45030399999999</v>
      </c>
      <c r="G18" s="20">
        <v>2.0863972000000001E-2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66756</v>
      </c>
      <c r="F19" s="68">
        <v>185.14776599999999</v>
      </c>
      <c r="G19" s="20">
        <v>2.0607690000000001E-2</v>
      </c>
    </row>
    <row r="20" spans="1:7" ht="25.5" x14ac:dyDescent="0.2">
      <c r="A20" s="21">
        <v>14</v>
      </c>
      <c r="B20" s="22" t="s">
        <v>191</v>
      </c>
      <c r="C20" s="26" t="s">
        <v>192</v>
      </c>
      <c r="D20" s="17" t="s">
        <v>165</v>
      </c>
      <c r="E20" s="62">
        <v>33553</v>
      </c>
      <c r="F20" s="68">
        <v>176.80753350000001</v>
      </c>
      <c r="G20" s="20">
        <v>1.9679388999999999E-2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71650</v>
      </c>
      <c r="F21" s="68">
        <v>175.36337499999999</v>
      </c>
      <c r="G21" s="20">
        <v>1.9518648E-2</v>
      </c>
    </row>
    <row r="22" spans="1:7" ht="25.5" x14ac:dyDescent="0.2">
      <c r="A22" s="21">
        <v>16</v>
      </c>
      <c r="B22" s="22" t="s">
        <v>92</v>
      </c>
      <c r="C22" s="26" t="s">
        <v>93</v>
      </c>
      <c r="D22" s="17" t="s">
        <v>94</v>
      </c>
      <c r="E22" s="62">
        <v>55900</v>
      </c>
      <c r="F22" s="68">
        <v>172.0043</v>
      </c>
      <c r="G22" s="20">
        <v>1.9144769999999998E-2</v>
      </c>
    </row>
    <row r="23" spans="1:7" ht="12.75" x14ac:dyDescent="0.2">
      <c r="A23" s="21">
        <v>17</v>
      </c>
      <c r="B23" s="22" t="s">
        <v>198</v>
      </c>
      <c r="C23" s="26" t="s">
        <v>199</v>
      </c>
      <c r="D23" s="17" t="s">
        <v>36</v>
      </c>
      <c r="E23" s="62">
        <v>217259</v>
      </c>
      <c r="F23" s="68">
        <v>166.42039399999999</v>
      </c>
      <c r="G23" s="20">
        <v>1.8523259E-2</v>
      </c>
    </row>
    <row r="24" spans="1:7" ht="12.75" x14ac:dyDescent="0.2">
      <c r="A24" s="21">
        <v>18</v>
      </c>
      <c r="B24" s="22" t="s">
        <v>235</v>
      </c>
      <c r="C24" s="26" t="s">
        <v>236</v>
      </c>
      <c r="D24" s="17" t="s">
        <v>237</v>
      </c>
      <c r="E24" s="62">
        <v>69132</v>
      </c>
      <c r="F24" s="68">
        <v>159.59122199999999</v>
      </c>
      <c r="G24" s="20">
        <v>1.7763144000000002E-2</v>
      </c>
    </row>
    <row r="25" spans="1:7" ht="12.75" x14ac:dyDescent="0.2">
      <c r="A25" s="21">
        <v>19</v>
      </c>
      <c r="B25" s="22" t="s">
        <v>179</v>
      </c>
      <c r="C25" s="26" t="s">
        <v>180</v>
      </c>
      <c r="D25" s="17" t="s">
        <v>14</v>
      </c>
      <c r="E25" s="62">
        <v>177089</v>
      </c>
      <c r="F25" s="68">
        <v>155.21850850000001</v>
      </c>
      <c r="G25" s="20">
        <v>1.7276443999999998E-2</v>
      </c>
    </row>
    <row r="26" spans="1:7" ht="25.5" x14ac:dyDescent="0.2">
      <c r="A26" s="21">
        <v>20</v>
      </c>
      <c r="B26" s="22" t="s">
        <v>214</v>
      </c>
      <c r="C26" s="26" t="s">
        <v>215</v>
      </c>
      <c r="D26" s="17" t="s">
        <v>172</v>
      </c>
      <c r="E26" s="62">
        <v>147088</v>
      </c>
      <c r="F26" s="68">
        <v>153.48632799999999</v>
      </c>
      <c r="G26" s="20">
        <v>1.7083645000000001E-2</v>
      </c>
    </row>
    <row r="27" spans="1:7" ht="12.75" x14ac:dyDescent="0.2">
      <c r="A27" s="21">
        <v>21</v>
      </c>
      <c r="B27" s="22" t="s">
        <v>238</v>
      </c>
      <c r="C27" s="26" t="s">
        <v>239</v>
      </c>
      <c r="D27" s="17" t="s">
        <v>204</v>
      </c>
      <c r="E27" s="62">
        <v>16960</v>
      </c>
      <c r="F27" s="68">
        <v>150.07056</v>
      </c>
      <c r="G27" s="20">
        <v>1.6703455999999998E-2</v>
      </c>
    </row>
    <row r="28" spans="1:7" ht="12.75" x14ac:dyDescent="0.2">
      <c r="A28" s="21">
        <v>22</v>
      </c>
      <c r="B28" s="22" t="s">
        <v>185</v>
      </c>
      <c r="C28" s="26" t="s">
        <v>186</v>
      </c>
      <c r="D28" s="17" t="s">
        <v>178</v>
      </c>
      <c r="E28" s="62">
        <v>12389</v>
      </c>
      <c r="F28" s="68">
        <v>148.42022</v>
      </c>
      <c r="G28" s="20">
        <v>1.6519767000000001E-2</v>
      </c>
    </row>
    <row r="29" spans="1:7" ht="25.5" x14ac:dyDescent="0.2">
      <c r="A29" s="21">
        <v>23</v>
      </c>
      <c r="B29" s="22" t="s">
        <v>207</v>
      </c>
      <c r="C29" s="26" t="s">
        <v>1182</v>
      </c>
      <c r="D29" s="17" t="s">
        <v>59</v>
      </c>
      <c r="E29" s="62">
        <v>8701</v>
      </c>
      <c r="F29" s="68">
        <v>147.94310300000001</v>
      </c>
      <c r="G29" s="20">
        <v>1.6466662E-2</v>
      </c>
    </row>
    <row r="30" spans="1:7" ht="12.75" x14ac:dyDescent="0.2">
      <c r="A30" s="21">
        <v>24</v>
      </c>
      <c r="B30" s="22" t="s">
        <v>222</v>
      </c>
      <c r="C30" s="26" t="s">
        <v>223</v>
      </c>
      <c r="D30" s="17" t="s">
        <v>84</v>
      </c>
      <c r="E30" s="62">
        <v>170987</v>
      </c>
      <c r="F30" s="68">
        <v>144.74049550000001</v>
      </c>
      <c r="G30" s="20">
        <v>1.6110198999999999E-2</v>
      </c>
    </row>
    <row r="31" spans="1:7" ht="51" x14ac:dyDescent="0.2">
      <c r="A31" s="21">
        <v>25</v>
      </c>
      <c r="B31" s="22" t="s">
        <v>240</v>
      </c>
      <c r="C31" s="26" t="s">
        <v>241</v>
      </c>
      <c r="D31" s="17" t="s">
        <v>242</v>
      </c>
      <c r="E31" s="62">
        <v>71211</v>
      </c>
      <c r="F31" s="68">
        <v>143.34774300000001</v>
      </c>
      <c r="G31" s="20">
        <v>1.5955179999999999E-2</v>
      </c>
    </row>
    <row r="32" spans="1:7" ht="12.75" x14ac:dyDescent="0.2">
      <c r="A32" s="21">
        <v>26</v>
      </c>
      <c r="B32" s="22" t="s">
        <v>60</v>
      </c>
      <c r="C32" s="26" t="s">
        <v>61</v>
      </c>
      <c r="D32" s="17" t="s">
        <v>14</v>
      </c>
      <c r="E32" s="62">
        <v>143909</v>
      </c>
      <c r="F32" s="68">
        <v>141.17472900000001</v>
      </c>
      <c r="G32" s="20">
        <v>1.5713314999999999E-2</v>
      </c>
    </row>
    <row r="33" spans="1:7" ht="25.5" x14ac:dyDescent="0.2">
      <c r="A33" s="21">
        <v>27</v>
      </c>
      <c r="B33" s="22" t="s">
        <v>196</v>
      </c>
      <c r="C33" s="26" t="s">
        <v>197</v>
      </c>
      <c r="D33" s="17" t="s">
        <v>39</v>
      </c>
      <c r="E33" s="62">
        <v>30455</v>
      </c>
      <c r="F33" s="68">
        <v>139.1336675</v>
      </c>
      <c r="G33" s="20">
        <v>1.5486135999999999E-2</v>
      </c>
    </row>
    <row r="34" spans="1:7" ht="12.75" x14ac:dyDescent="0.2">
      <c r="A34" s="21">
        <v>28</v>
      </c>
      <c r="B34" s="22" t="s">
        <v>193</v>
      </c>
      <c r="C34" s="26" t="s">
        <v>194</v>
      </c>
      <c r="D34" s="17" t="s">
        <v>195</v>
      </c>
      <c r="E34" s="62">
        <v>81743</v>
      </c>
      <c r="F34" s="68">
        <v>136.75603899999999</v>
      </c>
      <c r="G34" s="20">
        <v>1.5221497E-2</v>
      </c>
    </row>
    <row r="35" spans="1:7" ht="12.75" x14ac:dyDescent="0.2">
      <c r="A35" s="21">
        <v>29</v>
      </c>
      <c r="B35" s="22" t="s">
        <v>243</v>
      </c>
      <c r="C35" s="26" t="s">
        <v>244</v>
      </c>
      <c r="D35" s="17" t="s">
        <v>245</v>
      </c>
      <c r="E35" s="62">
        <v>87506</v>
      </c>
      <c r="F35" s="68">
        <v>131.87154200000001</v>
      </c>
      <c r="G35" s="20">
        <v>1.4677833E-2</v>
      </c>
    </row>
    <row r="36" spans="1:7" ht="12.75" x14ac:dyDescent="0.2">
      <c r="A36" s="21">
        <v>30</v>
      </c>
      <c r="B36" s="22" t="s">
        <v>187</v>
      </c>
      <c r="C36" s="26" t="s">
        <v>188</v>
      </c>
      <c r="D36" s="17" t="s">
        <v>17</v>
      </c>
      <c r="E36" s="62">
        <v>72068</v>
      </c>
      <c r="F36" s="68">
        <v>130.98358999999999</v>
      </c>
      <c r="G36" s="20">
        <v>1.4579E-2</v>
      </c>
    </row>
    <row r="37" spans="1:7" ht="12.75" x14ac:dyDescent="0.2">
      <c r="A37" s="21">
        <v>31</v>
      </c>
      <c r="B37" s="22" t="s">
        <v>202</v>
      </c>
      <c r="C37" s="26" t="s">
        <v>203</v>
      </c>
      <c r="D37" s="17" t="s">
        <v>204</v>
      </c>
      <c r="E37" s="62">
        <v>20192</v>
      </c>
      <c r="F37" s="68">
        <v>129.673024</v>
      </c>
      <c r="G37" s="20">
        <v>1.4433128999999999E-2</v>
      </c>
    </row>
    <row r="38" spans="1:7" ht="12.75" x14ac:dyDescent="0.2">
      <c r="A38" s="21">
        <v>32</v>
      </c>
      <c r="B38" s="22" t="s">
        <v>74</v>
      </c>
      <c r="C38" s="26" t="s">
        <v>75</v>
      </c>
      <c r="D38" s="17" t="s">
        <v>71</v>
      </c>
      <c r="E38" s="62">
        <v>65517</v>
      </c>
      <c r="F38" s="68">
        <v>129.134007</v>
      </c>
      <c r="G38" s="20">
        <v>1.4373133999999999E-2</v>
      </c>
    </row>
    <row r="39" spans="1:7" ht="25.5" x14ac:dyDescent="0.2">
      <c r="A39" s="21">
        <v>33</v>
      </c>
      <c r="B39" s="22" t="s">
        <v>205</v>
      </c>
      <c r="C39" s="26" t="s">
        <v>206</v>
      </c>
      <c r="D39" s="17" t="s">
        <v>172</v>
      </c>
      <c r="E39" s="62">
        <v>46280</v>
      </c>
      <c r="F39" s="68">
        <v>128.40386000000001</v>
      </c>
      <c r="G39" s="20">
        <v>1.4291866E-2</v>
      </c>
    </row>
    <row r="40" spans="1:7" ht="25.5" x14ac:dyDescent="0.2">
      <c r="A40" s="21">
        <v>34</v>
      </c>
      <c r="B40" s="22" t="s">
        <v>53</v>
      </c>
      <c r="C40" s="26" t="s">
        <v>54</v>
      </c>
      <c r="D40" s="17" t="s">
        <v>23</v>
      </c>
      <c r="E40" s="62">
        <v>2759</v>
      </c>
      <c r="F40" s="68">
        <v>128.21624800000001</v>
      </c>
      <c r="G40" s="20">
        <v>1.4270984E-2</v>
      </c>
    </row>
    <row r="41" spans="1:7" ht="25.5" x14ac:dyDescent="0.2">
      <c r="A41" s="21">
        <v>35</v>
      </c>
      <c r="B41" s="22" t="s">
        <v>29</v>
      </c>
      <c r="C41" s="26" t="s">
        <v>30</v>
      </c>
      <c r="D41" s="17" t="s">
        <v>20</v>
      </c>
      <c r="E41" s="62">
        <v>22079</v>
      </c>
      <c r="F41" s="68">
        <v>125.960695</v>
      </c>
      <c r="G41" s="20">
        <v>1.4019932000000001E-2</v>
      </c>
    </row>
    <row r="42" spans="1:7" ht="12.75" x14ac:dyDescent="0.2">
      <c r="A42" s="21">
        <v>36</v>
      </c>
      <c r="B42" s="22" t="s">
        <v>212</v>
      </c>
      <c r="C42" s="26" t="s">
        <v>213</v>
      </c>
      <c r="D42" s="17" t="s">
        <v>162</v>
      </c>
      <c r="E42" s="62">
        <v>51136</v>
      </c>
      <c r="F42" s="68">
        <v>119.91392</v>
      </c>
      <c r="G42" s="20">
        <v>1.3346901E-2</v>
      </c>
    </row>
    <row r="43" spans="1:7" ht="12.75" x14ac:dyDescent="0.2">
      <c r="A43" s="21">
        <v>37</v>
      </c>
      <c r="B43" s="22" t="s">
        <v>231</v>
      </c>
      <c r="C43" s="26" t="s">
        <v>232</v>
      </c>
      <c r="D43" s="17" t="s">
        <v>71</v>
      </c>
      <c r="E43" s="62">
        <v>68000</v>
      </c>
      <c r="F43" s="68">
        <v>119.27200000000001</v>
      </c>
      <c r="G43" s="20">
        <v>1.3275453E-2</v>
      </c>
    </row>
    <row r="44" spans="1:7" ht="12.75" x14ac:dyDescent="0.2">
      <c r="A44" s="21">
        <v>38</v>
      </c>
      <c r="B44" s="22" t="s">
        <v>246</v>
      </c>
      <c r="C44" s="26" t="s">
        <v>247</v>
      </c>
      <c r="D44" s="17" t="s">
        <v>175</v>
      </c>
      <c r="E44" s="62">
        <v>39319</v>
      </c>
      <c r="F44" s="68">
        <v>118.6450825</v>
      </c>
      <c r="G44" s="20">
        <v>1.3205674000000001E-2</v>
      </c>
    </row>
    <row r="45" spans="1:7" ht="25.5" x14ac:dyDescent="0.2">
      <c r="A45" s="21">
        <v>39</v>
      </c>
      <c r="B45" s="22" t="s">
        <v>110</v>
      </c>
      <c r="C45" s="26" t="s">
        <v>111</v>
      </c>
      <c r="D45" s="17" t="s">
        <v>20</v>
      </c>
      <c r="E45" s="62">
        <v>32012</v>
      </c>
      <c r="F45" s="68">
        <v>109.513052</v>
      </c>
      <c r="G45" s="20">
        <v>1.2189243000000001E-2</v>
      </c>
    </row>
    <row r="46" spans="1:7" ht="25.5" x14ac:dyDescent="0.2">
      <c r="A46" s="21">
        <v>40</v>
      </c>
      <c r="B46" s="22" t="s">
        <v>181</v>
      </c>
      <c r="C46" s="26" t="s">
        <v>182</v>
      </c>
      <c r="D46" s="17" t="s">
        <v>59</v>
      </c>
      <c r="E46" s="62">
        <v>57498</v>
      </c>
      <c r="F46" s="68">
        <v>96.222903000000002</v>
      </c>
      <c r="G46" s="20">
        <v>1.0709995999999999E-2</v>
      </c>
    </row>
    <row r="47" spans="1:7" ht="12.75" x14ac:dyDescent="0.2">
      <c r="A47" s="21">
        <v>41</v>
      </c>
      <c r="B47" s="22" t="s">
        <v>248</v>
      </c>
      <c r="C47" s="26" t="s">
        <v>249</v>
      </c>
      <c r="D47" s="17" t="s">
        <v>204</v>
      </c>
      <c r="E47" s="62">
        <v>10200</v>
      </c>
      <c r="F47" s="68">
        <v>94.441800000000001</v>
      </c>
      <c r="G47" s="20">
        <v>1.0511751999999999E-2</v>
      </c>
    </row>
    <row r="48" spans="1:7" ht="51" x14ac:dyDescent="0.2">
      <c r="A48" s="21">
        <v>42</v>
      </c>
      <c r="B48" s="22" t="s">
        <v>250</v>
      </c>
      <c r="C48" s="26" t="s">
        <v>251</v>
      </c>
      <c r="D48" s="17" t="s">
        <v>242</v>
      </c>
      <c r="E48" s="62">
        <v>51490</v>
      </c>
      <c r="F48" s="68">
        <v>94.252444999999994</v>
      </c>
      <c r="G48" s="20">
        <v>1.0490676000000001E-2</v>
      </c>
    </row>
    <row r="49" spans="1:7" ht="25.5" x14ac:dyDescent="0.2">
      <c r="A49" s="21">
        <v>43</v>
      </c>
      <c r="B49" s="22" t="s">
        <v>252</v>
      </c>
      <c r="C49" s="26" t="s">
        <v>253</v>
      </c>
      <c r="D49" s="17" t="s">
        <v>254</v>
      </c>
      <c r="E49" s="62">
        <v>28224</v>
      </c>
      <c r="F49" s="68">
        <v>92.066687999999999</v>
      </c>
      <c r="G49" s="20">
        <v>1.0247391999999999E-2</v>
      </c>
    </row>
    <row r="50" spans="1:7" ht="12.75" x14ac:dyDescent="0.2">
      <c r="A50" s="21">
        <v>44</v>
      </c>
      <c r="B50" s="22" t="s">
        <v>200</v>
      </c>
      <c r="C50" s="26" t="s">
        <v>201</v>
      </c>
      <c r="D50" s="17" t="s">
        <v>178</v>
      </c>
      <c r="E50" s="62">
        <v>25584</v>
      </c>
      <c r="F50" s="68">
        <v>87.650784000000002</v>
      </c>
      <c r="G50" s="20">
        <v>9.7558850000000006E-3</v>
      </c>
    </row>
    <row r="51" spans="1:7" ht="25.5" x14ac:dyDescent="0.2">
      <c r="A51" s="21">
        <v>45</v>
      </c>
      <c r="B51" s="22" t="s">
        <v>216</v>
      </c>
      <c r="C51" s="26" t="s">
        <v>217</v>
      </c>
      <c r="D51" s="17" t="s">
        <v>59</v>
      </c>
      <c r="E51" s="62">
        <v>23172</v>
      </c>
      <c r="F51" s="68">
        <v>84.044843999999998</v>
      </c>
      <c r="G51" s="20">
        <v>9.3545290000000003E-3</v>
      </c>
    </row>
    <row r="52" spans="1:7" ht="12.75" x14ac:dyDescent="0.2">
      <c r="A52" s="21">
        <v>46</v>
      </c>
      <c r="B52" s="22" t="s">
        <v>255</v>
      </c>
      <c r="C52" s="26" t="s">
        <v>256</v>
      </c>
      <c r="D52" s="17" t="s">
        <v>195</v>
      </c>
      <c r="E52" s="62">
        <v>69172</v>
      </c>
      <c r="F52" s="68">
        <v>83.040986000000004</v>
      </c>
      <c r="G52" s="20">
        <v>9.2427949999999998E-3</v>
      </c>
    </row>
    <row r="53" spans="1:7" ht="25.5" x14ac:dyDescent="0.2">
      <c r="A53" s="21">
        <v>47</v>
      </c>
      <c r="B53" s="22" t="s">
        <v>257</v>
      </c>
      <c r="C53" s="26" t="s">
        <v>258</v>
      </c>
      <c r="D53" s="17" t="s">
        <v>23</v>
      </c>
      <c r="E53" s="62">
        <v>80992</v>
      </c>
      <c r="F53" s="68">
        <v>82.733328</v>
      </c>
      <c r="G53" s="20">
        <v>9.2085520000000001E-3</v>
      </c>
    </row>
    <row r="54" spans="1:7" ht="25.5" x14ac:dyDescent="0.2">
      <c r="A54" s="21">
        <v>48</v>
      </c>
      <c r="B54" s="22" t="s">
        <v>210</v>
      </c>
      <c r="C54" s="26" t="s">
        <v>211</v>
      </c>
      <c r="D54" s="17" t="s">
        <v>39</v>
      </c>
      <c r="E54" s="62">
        <v>92478</v>
      </c>
      <c r="F54" s="68">
        <v>80.640816000000001</v>
      </c>
      <c r="G54" s="20">
        <v>8.9756469999999998E-3</v>
      </c>
    </row>
    <row r="55" spans="1:7" ht="12.75" x14ac:dyDescent="0.2">
      <c r="A55" s="21">
        <v>49</v>
      </c>
      <c r="B55" s="22" t="s">
        <v>87</v>
      </c>
      <c r="C55" s="26" t="s">
        <v>1181</v>
      </c>
      <c r="D55" s="17" t="s">
        <v>71</v>
      </c>
      <c r="E55" s="62">
        <v>36786</v>
      </c>
      <c r="F55" s="68">
        <v>77.066670000000002</v>
      </c>
      <c r="G55" s="20">
        <v>8.5778299999999998E-3</v>
      </c>
    </row>
    <row r="56" spans="1:7" ht="12.75" x14ac:dyDescent="0.2">
      <c r="A56" s="21">
        <v>50</v>
      </c>
      <c r="B56" s="22" t="s">
        <v>224</v>
      </c>
      <c r="C56" s="26" t="s">
        <v>225</v>
      </c>
      <c r="D56" s="17" t="s">
        <v>195</v>
      </c>
      <c r="E56" s="62">
        <v>25925</v>
      </c>
      <c r="F56" s="68">
        <v>70.166012499999994</v>
      </c>
      <c r="G56" s="20">
        <v>7.8097590000000003E-3</v>
      </c>
    </row>
    <row r="57" spans="1:7" ht="25.5" x14ac:dyDescent="0.2">
      <c r="A57" s="21">
        <v>51</v>
      </c>
      <c r="B57" s="22" t="s">
        <v>259</v>
      </c>
      <c r="C57" s="26" t="s">
        <v>260</v>
      </c>
      <c r="D57" s="17" t="s">
        <v>261</v>
      </c>
      <c r="E57" s="62">
        <v>90000</v>
      </c>
      <c r="F57" s="68">
        <v>69.254999999999995</v>
      </c>
      <c r="G57" s="20">
        <v>7.70836E-3</v>
      </c>
    </row>
    <row r="58" spans="1:7" ht="25.5" x14ac:dyDescent="0.2">
      <c r="A58" s="21">
        <v>52</v>
      </c>
      <c r="B58" s="22" t="s">
        <v>85</v>
      </c>
      <c r="C58" s="26" t="s">
        <v>86</v>
      </c>
      <c r="D58" s="17" t="s">
        <v>59</v>
      </c>
      <c r="E58" s="62">
        <v>30749</v>
      </c>
      <c r="F58" s="68">
        <v>68.631767999999994</v>
      </c>
      <c r="G58" s="20">
        <v>7.6389919999999998E-3</v>
      </c>
    </row>
    <row r="59" spans="1:7" ht="38.25" x14ac:dyDescent="0.2">
      <c r="A59" s="21">
        <v>53</v>
      </c>
      <c r="B59" s="22" t="s">
        <v>262</v>
      </c>
      <c r="C59" s="26" t="s">
        <v>263</v>
      </c>
      <c r="D59" s="17" t="s">
        <v>264</v>
      </c>
      <c r="E59" s="62">
        <v>49101</v>
      </c>
      <c r="F59" s="68">
        <v>58.798447500000002</v>
      </c>
      <c r="G59" s="20">
        <v>6.5445039999999996E-3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23</v>
      </c>
      <c r="E60" s="62">
        <v>45515</v>
      </c>
      <c r="F60" s="68">
        <v>58.236442500000003</v>
      </c>
      <c r="G60" s="20">
        <v>6.4819500000000002E-3</v>
      </c>
    </row>
    <row r="61" spans="1:7" ht="12.75" x14ac:dyDescent="0.2">
      <c r="A61" s="21">
        <v>55</v>
      </c>
      <c r="B61" s="22" t="s">
        <v>226</v>
      </c>
      <c r="C61" s="26" t="s">
        <v>227</v>
      </c>
      <c r="D61" s="17" t="s">
        <v>228</v>
      </c>
      <c r="E61" s="62">
        <v>4100</v>
      </c>
      <c r="F61" s="68">
        <v>56.799349999999997</v>
      </c>
      <c r="G61" s="20">
        <v>6.3219959999999999E-3</v>
      </c>
    </row>
    <row r="62" spans="1:7" ht="25.5" x14ac:dyDescent="0.2">
      <c r="A62" s="21">
        <v>56</v>
      </c>
      <c r="B62" s="22" t="s">
        <v>229</v>
      </c>
      <c r="C62" s="26" t="s">
        <v>230</v>
      </c>
      <c r="D62" s="17" t="s">
        <v>172</v>
      </c>
      <c r="E62" s="62">
        <v>26621</v>
      </c>
      <c r="F62" s="68">
        <v>47.944420999999998</v>
      </c>
      <c r="G62" s="20">
        <v>5.3364069999999996E-3</v>
      </c>
    </row>
    <row r="63" spans="1:7" ht="12.75" x14ac:dyDescent="0.2">
      <c r="A63" s="21">
        <v>57</v>
      </c>
      <c r="B63" s="22" t="s">
        <v>105</v>
      </c>
      <c r="C63" s="26" t="s">
        <v>106</v>
      </c>
      <c r="D63" s="17" t="s">
        <v>71</v>
      </c>
      <c r="E63" s="62">
        <v>30589</v>
      </c>
      <c r="F63" s="68">
        <v>30.986657000000001</v>
      </c>
      <c r="G63" s="20">
        <v>3.4489389999999998E-3</v>
      </c>
    </row>
    <row r="64" spans="1:7" ht="25.5" x14ac:dyDescent="0.2">
      <c r="A64" s="21">
        <v>58</v>
      </c>
      <c r="B64" s="22" t="s">
        <v>233</v>
      </c>
      <c r="C64" s="26" t="s">
        <v>234</v>
      </c>
      <c r="D64" s="17" t="s">
        <v>20</v>
      </c>
      <c r="E64" s="62">
        <v>24214</v>
      </c>
      <c r="F64" s="68">
        <v>17.79729</v>
      </c>
      <c r="G64" s="20">
        <v>1.9809099999999998E-3</v>
      </c>
    </row>
    <row r="65" spans="1:7" ht="12.75" x14ac:dyDescent="0.2">
      <c r="A65" s="16"/>
      <c r="B65" s="17"/>
      <c r="C65" s="23" t="s">
        <v>112</v>
      </c>
      <c r="D65" s="27"/>
      <c r="E65" s="64"/>
      <c r="F65" s="70">
        <v>8448.3287439999986</v>
      </c>
      <c r="G65" s="28">
        <v>0.94033294299999992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114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112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8448.3287439999986</v>
      </c>
      <c r="G82" s="28">
        <v>0.94033294299999992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1152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1153</v>
      </c>
      <c r="D110" s="30"/>
      <c r="E110" s="62"/>
      <c r="F110" s="68">
        <v>523.9105763</v>
      </c>
      <c r="G110" s="20">
        <v>5.8313352999999998E-2</v>
      </c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523.9105763</v>
      </c>
      <c r="G111" s="28">
        <v>5.8313352999999998E-2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129</v>
      </c>
      <c r="D113" s="40"/>
      <c r="E113" s="64"/>
      <c r="F113" s="70">
        <v>523.9105763</v>
      </c>
      <c r="G113" s="28">
        <v>5.8313352999999998E-2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130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131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134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135</v>
      </c>
      <c r="D126" s="22"/>
      <c r="E126" s="62"/>
      <c r="F126" s="74">
        <v>12.16224281</v>
      </c>
      <c r="G126" s="43">
        <v>1.353707E-3</v>
      </c>
    </row>
    <row r="127" spans="1:7" ht="12.75" x14ac:dyDescent="0.2">
      <c r="A127" s="21"/>
      <c r="B127" s="22"/>
      <c r="C127" s="46" t="s">
        <v>136</v>
      </c>
      <c r="D127" s="27"/>
      <c r="E127" s="64"/>
      <c r="F127" s="70">
        <v>8984.4015631099992</v>
      </c>
      <c r="G127" s="28">
        <v>1.000000003</v>
      </c>
    </row>
    <row r="129" spans="2:6" ht="12.75" x14ac:dyDescent="0.2">
      <c r="B129" s="392"/>
      <c r="C129" s="392"/>
      <c r="D129" s="392"/>
      <c r="E129" s="392"/>
      <c r="F129" s="392"/>
    </row>
    <row r="130" spans="2:6" ht="12.75" x14ac:dyDescent="0.2">
      <c r="B130" s="392"/>
      <c r="C130" s="392"/>
      <c r="D130" s="392"/>
      <c r="E130" s="392"/>
      <c r="F130" s="392"/>
    </row>
    <row r="132" spans="2:6" ht="12.75" x14ac:dyDescent="0.2">
      <c r="B132" s="52" t="s">
        <v>138</v>
      </c>
      <c r="C132" s="53"/>
      <c r="D132" s="54"/>
    </row>
    <row r="133" spans="2:6" ht="12.75" x14ac:dyDescent="0.2">
      <c r="B133" s="55" t="s">
        <v>139</v>
      </c>
      <c r="C133" s="56"/>
      <c r="D133" s="81" t="s">
        <v>140</v>
      </c>
    </row>
    <row r="134" spans="2:6" ht="12.75" x14ac:dyDescent="0.2">
      <c r="B134" s="55" t="s">
        <v>141</v>
      </c>
      <c r="C134" s="56"/>
      <c r="D134" s="81" t="s">
        <v>140</v>
      </c>
    </row>
    <row r="135" spans="2:6" ht="12.75" x14ac:dyDescent="0.2">
      <c r="B135" s="57" t="s">
        <v>142</v>
      </c>
      <c r="C135" s="56"/>
      <c r="D135" s="58"/>
    </row>
    <row r="136" spans="2:6" ht="25.5" customHeight="1" x14ac:dyDescent="0.2">
      <c r="B136" s="58"/>
      <c r="C136" s="48" t="s">
        <v>143</v>
      </c>
      <c r="D136" s="49" t="s">
        <v>144</v>
      </c>
    </row>
    <row r="137" spans="2:6" ht="12.75" customHeight="1" x14ac:dyDescent="0.2">
      <c r="B137" s="75" t="s">
        <v>145</v>
      </c>
      <c r="C137" s="76" t="s">
        <v>146</v>
      </c>
      <c r="D137" s="76" t="s">
        <v>147</v>
      </c>
    </row>
    <row r="138" spans="2:6" ht="12.75" x14ac:dyDescent="0.2">
      <c r="B138" s="58" t="s">
        <v>148</v>
      </c>
      <c r="C138" s="59">
        <v>9.6814999999999998</v>
      </c>
      <c r="D138" s="59">
        <v>9.6399000000000008</v>
      </c>
    </row>
    <row r="139" spans="2:6" ht="12.75" x14ac:dyDescent="0.2">
      <c r="B139" s="58" t="s">
        <v>149</v>
      </c>
      <c r="C139" s="59">
        <v>9.6814999999999998</v>
      </c>
      <c r="D139" s="59">
        <v>9.6399000000000008</v>
      </c>
    </row>
    <row r="140" spans="2:6" ht="12.75" x14ac:dyDescent="0.2">
      <c r="B140" s="58" t="s">
        <v>150</v>
      </c>
      <c r="C140" s="59">
        <v>9.5277999999999992</v>
      </c>
      <c r="D140" s="59">
        <v>9.4808000000000003</v>
      </c>
    </row>
    <row r="141" spans="2:6" ht="12.75" x14ac:dyDescent="0.2">
      <c r="B141" s="58" t="s">
        <v>151</v>
      </c>
      <c r="C141" s="59">
        <v>9.5277999999999992</v>
      </c>
      <c r="D141" s="59">
        <v>9.4808000000000003</v>
      </c>
    </row>
    <row r="143" spans="2:6" ht="12.75" x14ac:dyDescent="0.2">
      <c r="B143" s="77" t="s">
        <v>152</v>
      </c>
      <c r="C143" s="60"/>
      <c r="D143" s="78" t="s">
        <v>140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153</v>
      </c>
      <c r="C147" s="56"/>
      <c r="D147" s="83" t="s">
        <v>140</v>
      </c>
    </row>
    <row r="148" spans="2:4" ht="12.75" x14ac:dyDescent="0.2">
      <c r="B148" s="57" t="s">
        <v>154</v>
      </c>
      <c r="C148" s="56"/>
      <c r="D148" s="83" t="s">
        <v>140</v>
      </c>
    </row>
    <row r="149" spans="2:4" ht="12.75" x14ac:dyDescent="0.2">
      <c r="B149" s="57" t="s">
        <v>155</v>
      </c>
      <c r="C149" s="56"/>
      <c r="D149" s="61">
        <v>0.10192057895678699</v>
      </c>
    </row>
    <row r="150" spans="2:4" ht="12.75" x14ac:dyDescent="0.2">
      <c r="B150" s="57" t="s">
        <v>156</v>
      </c>
      <c r="C150" s="56"/>
      <c r="D150" s="61" t="s">
        <v>140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537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137450</v>
      </c>
      <c r="F7" s="68">
        <v>195.04155</v>
      </c>
      <c r="G7" s="20">
        <v>4.3647358999999997E-2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24906</v>
      </c>
      <c r="F8" s="68">
        <v>148.09107599999999</v>
      </c>
      <c r="G8" s="20">
        <v>3.3140550999999997E-2</v>
      </c>
    </row>
    <row r="9" spans="1:7" ht="12.75" x14ac:dyDescent="0.2">
      <c r="A9" s="21">
        <v>3</v>
      </c>
      <c r="B9" s="22" t="s">
        <v>286</v>
      </c>
      <c r="C9" s="26" t="s">
        <v>287</v>
      </c>
      <c r="D9" s="17" t="s">
        <v>50</v>
      </c>
      <c r="E9" s="62">
        <v>152417</v>
      </c>
      <c r="F9" s="68">
        <v>138.24221900000001</v>
      </c>
      <c r="G9" s="20">
        <v>3.0936524999999999E-2</v>
      </c>
    </row>
    <row r="10" spans="1:7" ht="12.75" x14ac:dyDescent="0.2">
      <c r="A10" s="21">
        <v>4</v>
      </c>
      <c r="B10" s="22" t="s">
        <v>202</v>
      </c>
      <c r="C10" s="26" t="s">
        <v>203</v>
      </c>
      <c r="D10" s="17" t="s">
        <v>204</v>
      </c>
      <c r="E10" s="62">
        <v>21296</v>
      </c>
      <c r="F10" s="68">
        <v>136.762912</v>
      </c>
      <c r="G10" s="20">
        <v>3.0605477999999998E-2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26</v>
      </c>
      <c r="E11" s="62">
        <v>113678</v>
      </c>
      <c r="F11" s="68">
        <v>134.70842999999999</v>
      </c>
      <c r="G11" s="20">
        <v>3.0145715999999999E-2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20</v>
      </c>
      <c r="E12" s="62">
        <v>24546</v>
      </c>
      <c r="F12" s="68">
        <v>133.53023999999999</v>
      </c>
      <c r="G12" s="20">
        <v>2.9882055000000001E-2</v>
      </c>
    </row>
    <row r="13" spans="1:7" ht="25.5" x14ac:dyDescent="0.2">
      <c r="A13" s="21">
        <v>7</v>
      </c>
      <c r="B13" s="22" t="s">
        <v>18</v>
      </c>
      <c r="C13" s="26" t="s">
        <v>19</v>
      </c>
      <c r="D13" s="17" t="s">
        <v>20</v>
      </c>
      <c r="E13" s="62">
        <v>22133</v>
      </c>
      <c r="F13" s="68">
        <v>120.381387</v>
      </c>
      <c r="G13" s="20">
        <v>2.6939540000000001E-2</v>
      </c>
    </row>
    <row r="14" spans="1:7" ht="25.5" x14ac:dyDescent="0.2">
      <c r="A14" s="21">
        <v>8</v>
      </c>
      <c r="B14" s="22" t="s">
        <v>90</v>
      </c>
      <c r="C14" s="26" t="s">
        <v>91</v>
      </c>
      <c r="D14" s="17" t="s">
        <v>20</v>
      </c>
      <c r="E14" s="62">
        <v>10300</v>
      </c>
      <c r="F14" s="68">
        <v>119.86624999999999</v>
      </c>
      <c r="G14" s="20">
        <v>2.6824259999999999E-2</v>
      </c>
    </row>
    <row r="15" spans="1:7" ht="25.5" x14ac:dyDescent="0.2">
      <c r="A15" s="21">
        <v>9</v>
      </c>
      <c r="B15" s="22" t="s">
        <v>34</v>
      </c>
      <c r="C15" s="26" t="s">
        <v>35</v>
      </c>
      <c r="D15" s="17" t="s">
        <v>36</v>
      </c>
      <c r="E15" s="62">
        <v>28281</v>
      </c>
      <c r="F15" s="68">
        <v>112.91189249999999</v>
      </c>
      <c r="G15" s="20">
        <v>2.5267979999999999E-2</v>
      </c>
    </row>
    <row r="16" spans="1:7" ht="25.5" x14ac:dyDescent="0.2">
      <c r="A16" s="21">
        <v>10</v>
      </c>
      <c r="B16" s="22" t="s">
        <v>44</v>
      </c>
      <c r="C16" s="26" t="s">
        <v>45</v>
      </c>
      <c r="D16" s="17" t="s">
        <v>20</v>
      </c>
      <c r="E16" s="62">
        <v>52177</v>
      </c>
      <c r="F16" s="68">
        <v>107.32808900000001</v>
      </c>
      <c r="G16" s="20">
        <v>2.4018408000000002E-2</v>
      </c>
    </row>
    <row r="17" spans="1:7" ht="12.75" x14ac:dyDescent="0.2">
      <c r="A17" s="21">
        <v>11</v>
      </c>
      <c r="B17" s="22" t="s">
        <v>166</v>
      </c>
      <c r="C17" s="26" t="s">
        <v>167</v>
      </c>
      <c r="D17" s="17" t="s">
        <v>14</v>
      </c>
      <c r="E17" s="62">
        <v>65595</v>
      </c>
      <c r="F17" s="68">
        <v>99.933982499999999</v>
      </c>
      <c r="G17" s="20">
        <v>2.2363719000000001E-2</v>
      </c>
    </row>
    <row r="18" spans="1:7" ht="25.5" x14ac:dyDescent="0.2">
      <c r="A18" s="21">
        <v>12</v>
      </c>
      <c r="B18" s="22" t="s">
        <v>51</v>
      </c>
      <c r="C18" s="26" t="s">
        <v>52</v>
      </c>
      <c r="D18" s="17" t="s">
        <v>26</v>
      </c>
      <c r="E18" s="62">
        <v>116379</v>
      </c>
      <c r="F18" s="68">
        <v>99.620424</v>
      </c>
      <c r="G18" s="20">
        <v>2.2293548999999999E-2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33452</v>
      </c>
      <c r="F19" s="68">
        <v>92.779122000000001</v>
      </c>
      <c r="G19" s="20">
        <v>2.0762569000000002E-2</v>
      </c>
    </row>
    <row r="20" spans="1:7" ht="25.5" x14ac:dyDescent="0.2">
      <c r="A20" s="21">
        <v>14</v>
      </c>
      <c r="B20" s="22" t="s">
        <v>189</v>
      </c>
      <c r="C20" s="26" t="s">
        <v>190</v>
      </c>
      <c r="D20" s="17" t="s">
        <v>23</v>
      </c>
      <c r="E20" s="62">
        <v>8318</v>
      </c>
      <c r="F20" s="68">
        <v>86.365793999999994</v>
      </c>
      <c r="G20" s="20">
        <v>1.9327363E-2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35220</v>
      </c>
      <c r="F21" s="68">
        <v>86.200950000000006</v>
      </c>
      <c r="G21" s="20">
        <v>1.9290472999999999E-2</v>
      </c>
    </row>
    <row r="22" spans="1:7" ht="25.5" x14ac:dyDescent="0.2">
      <c r="A22" s="21">
        <v>16</v>
      </c>
      <c r="B22" s="22" t="s">
        <v>53</v>
      </c>
      <c r="C22" s="26" t="s">
        <v>54</v>
      </c>
      <c r="D22" s="17" t="s">
        <v>23</v>
      </c>
      <c r="E22" s="62">
        <v>1834</v>
      </c>
      <c r="F22" s="68">
        <v>85.229647999999997</v>
      </c>
      <c r="G22" s="20">
        <v>1.9073110000000001E-2</v>
      </c>
    </row>
    <row r="23" spans="1:7" ht="25.5" x14ac:dyDescent="0.2">
      <c r="A23" s="21">
        <v>17</v>
      </c>
      <c r="B23" s="22" t="s">
        <v>408</v>
      </c>
      <c r="C23" s="26" t="s">
        <v>409</v>
      </c>
      <c r="D23" s="17" t="s">
        <v>178</v>
      </c>
      <c r="E23" s="62">
        <v>14649</v>
      </c>
      <c r="F23" s="68">
        <v>84.751789500000001</v>
      </c>
      <c r="G23" s="20">
        <v>1.8966172999999999E-2</v>
      </c>
    </row>
    <row r="24" spans="1:7" ht="25.5" x14ac:dyDescent="0.2">
      <c r="A24" s="21">
        <v>18</v>
      </c>
      <c r="B24" s="22" t="s">
        <v>92</v>
      </c>
      <c r="C24" s="26" t="s">
        <v>93</v>
      </c>
      <c r="D24" s="17" t="s">
        <v>94</v>
      </c>
      <c r="E24" s="62">
        <v>27204</v>
      </c>
      <c r="F24" s="68">
        <v>83.706708000000006</v>
      </c>
      <c r="G24" s="20">
        <v>1.8732299000000001E-2</v>
      </c>
    </row>
    <row r="25" spans="1:7" ht="12.75" x14ac:dyDescent="0.2">
      <c r="A25" s="21">
        <v>19</v>
      </c>
      <c r="B25" s="22" t="s">
        <v>185</v>
      </c>
      <c r="C25" s="26" t="s">
        <v>186</v>
      </c>
      <c r="D25" s="17" t="s">
        <v>178</v>
      </c>
      <c r="E25" s="62">
        <v>6703</v>
      </c>
      <c r="F25" s="68">
        <v>80.301940000000002</v>
      </c>
      <c r="G25" s="20">
        <v>1.7970363999999999E-2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14</v>
      </c>
      <c r="E26" s="62">
        <v>41761</v>
      </c>
      <c r="F26" s="68">
        <v>80.055836999999997</v>
      </c>
      <c r="G26" s="20">
        <v>1.791529E-2</v>
      </c>
    </row>
    <row r="27" spans="1:7" ht="25.5" x14ac:dyDescent="0.2">
      <c r="A27" s="21">
        <v>21</v>
      </c>
      <c r="B27" s="22" t="s">
        <v>196</v>
      </c>
      <c r="C27" s="26" t="s">
        <v>197</v>
      </c>
      <c r="D27" s="17" t="s">
        <v>39</v>
      </c>
      <c r="E27" s="62">
        <v>17398</v>
      </c>
      <c r="F27" s="68">
        <v>79.482763000000006</v>
      </c>
      <c r="G27" s="20">
        <v>1.7787043999999998E-2</v>
      </c>
    </row>
    <row r="28" spans="1:7" ht="12.75" x14ac:dyDescent="0.2">
      <c r="A28" s="21">
        <v>22</v>
      </c>
      <c r="B28" s="22" t="s">
        <v>271</v>
      </c>
      <c r="C28" s="26" t="s">
        <v>272</v>
      </c>
      <c r="D28" s="17" t="s">
        <v>273</v>
      </c>
      <c r="E28" s="62">
        <v>10405</v>
      </c>
      <c r="F28" s="68">
        <v>78.094727500000005</v>
      </c>
      <c r="G28" s="20">
        <v>1.7476423000000001E-2</v>
      </c>
    </row>
    <row r="29" spans="1:7" ht="12.75" x14ac:dyDescent="0.2">
      <c r="A29" s="21">
        <v>23</v>
      </c>
      <c r="B29" s="22" t="s">
        <v>60</v>
      </c>
      <c r="C29" s="26" t="s">
        <v>61</v>
      </c>
      <c r="D29" s="17" t="s">
        <v>14</v>
      </c>
      <c r="E29" s="62">
        <v>77859</v>
      </c>
      <c r="F29" s="68">
        <v>76.379678999999996</v>
      </c>
      <c r="G29" s="20">
        <v>1.7092620999999999E-2</v>
      </c>
    </row>
    <row r="30" spans="1:7" ht="25.5" x14ac:dyDescent="0.2">
      <c r="A30" s="21">
        <v>24</v>
      </c>
      <c r="B30" s="22" t="s">
        <v>205</v>
      </c>
      <c r="C30" s="26" t="s">
        <v>206</v>
      </c>
      <c r="D30" s="17" t="s">
        <v>172</v>
      </c>
      <c r="E30" s="62">
        <v>26541</v>
      </c>
      <c r="F30" s="68">
        <v>73.638004499999994</v>
      </c>
      <c r="G30" s="20">
        <v>1.6479074999999999E-2</v>
      </c>
    </row>
    <row r="31" spans="1:7" ht="12.75" x14ac:dyDescent="0.2">
      <c r="A31" s="21">
        <v>25</v>
      </c>
      <c r="B31" s="22" t="s">
        <v>235</v>
      </c>
      <c r="C31" s="26" t="s">
        <v>236</v>
      </c>
      <c r="D31" s="17" t="s">
        <v>237</v>
      </c>
      <c r="E31" s="62">
        <v>31583</v>
      </c>
      <c r="F31" s="68">
        <v>72.909355500000004</v>
      </c>
      <c r="G31" s="20">
        <v>1.6316015E-2</v>
      </c>
    </row>
    <row r="32" spans="1:7" ht="12.75" x14ac:dyDescent="0.2">
      <c r="A32" s="21">
        <v>26</v>
      </c>
      <c r="B32" s="22" t="s">
        <v>238</v>
      </c>
      <c r="C32" s="26" t="s">
        <v>239</v>
      </c>
      <c r="D32" s="17" t="s">
        <v>204</v>
      </c>
      <c r="E32" s="62">
        <v>8220</v>
      </c>
      <c r="F32" s="68">
        <v>72.734669999999994</v>
      </c>
      <c r="G32" s="20">
        <v>1.6276922999999999E-2</v>
      </c>
    </row>
    <row r="33" spans="1:7" ht="12.75" x14ac:dyDescent="0.2">
      <c r="A33" s="21">
        <v>27</v>
      </c>
      <c r="B33" s="22" t="s">
        <v>231</v>
      </c>
      <c r="C33" s="26" t="s">
        <v>232</v>
      </c>
      <c r="D33" s="17" t="s">
        <v>71</v>
      </c>
      <c r="E33" s="62">
        <v>41124</v>
      </c>
      <c r="F33" s="68">
        <v>72.131495999999999</v>
      </c>
      <c r="G33" s="20">
        <v>1.6141941999999999E-2</v>
      </c>
    </row>
    <row r="34" spans="1:7" ht="25.5" x14ac:dyDescent="0.2">
      <c r="A34" s="21">
        <v>28</v>
      </c>
      <c r="B34" s="22" t="s">
        <v>110</v>
      </c>
      <c r="C34" s="26" t="s">
        <v>111</v>
      </c>
      <c r="D34" s="17" t="s">
        <v>20</v>
      </c>
      <c r="E34" s="62">
        <v>21032</v>
      </c>
      <c r="F34" s="68">
        <v>71.950472000000005</v>
      </c>
      <c r="G34" s="20">
        <v>1.6101430999999999E-2</v>
      </c>
    </row>
    <row r="35" spans="1:7" ht="25.5" x14ac:dyDescent="0.2">
      <c r="A35" s="21">
        <v>29</v>
      </c>
      <c r="B35" s="22" t="s">
        <v>191</v>
      </c>
      <c r="C35" s="26" t="s">
        <v>192</v>
      </c>
      <c r="D35" s="17" t="s">
        <v>165</v>
      </c>
      <c r="E35" s="62">
        <v>13390</v>
      </c>
      <c r="F35" s="68">
        <v>70.558605</v>
      </c>
      <c r="G35" s="20">
        <v>1.5789951999999999E-2</v>
      </c>
    </row>
    <row r="36" spans="1:7" ht="12.75" x14ac:dyDescent="0.2">
      <c r="A36" s="21">
        <v>30</v>
      </c>
      <c r="B36" s="22" t="s">
        <v>283</v>
      </c>
      <c r="C36" s="26" t="s">
        <v>284</v>
      </c>
      <c r="D36" s="17" t="s">
        <v>178</v>
      </c>
      <c r="E36" s="62">
        <v>8699</v>
      </c>
      <c r="F36" s="68">
        <v>69.548505000000006</v>
      </c>
      <c r="G36" s="20">
        <v>1.5563907E-2</v>
      </c>
    </row>
    <row r="37" spans="1:7" ht="51" x14ac:dyDescent="0.2">
      <c r="A37" s="21">
        <v>31</v>
      </c>
      <c r="B37" s="22" t="s">
        <v>250</v>
      </c>
      <c r="C37" s="26" t="s">
        <v>251</v>
      </c>
      <c r="D37" s="17" t="s">
        <v>242</v>
      </c>
      <c r="E37" s="62">
        <v>36855</v>
      </c>
      <c r="F37" s="68">
        <v>67.463077499999997</v>
      </c>
      <c r="G37" s="20">
        <v>1.509722E-2</v>
      </c>
    </row>
    <row r="38" spans="1:7" ht="12.75" x14ac:dyDescent="0.2">
      <c r="A38" s="21">
        <v>32</v>
      </c>
      <c r="B38" s="22" t="s">
        <v>193</v>
      </c>
      <c r="C38" s="26" t="s">
        <v>194</v>
      </c>
      <c r="D38" s="17" t="s">
        <v>195</v>
      </c>
      <c r="E38" s="62">
        <v>40248</v>
      </c>
      <c r="F38" s="68">
        <v>67.334903999999995</v>
      </c>
      <c r="G38" s="20">
        <v>1.5068537E-2</v>
      </c>
    </row>
    <row r="39" spans="1:7" ht="25.5" x14ac:dyDescent="0.2">
      <c r="A39" s="21">
        <v>33</v>
      </c>
      <c r="B39" s="22" t="s">
        <v>216</v>
      </c>
      <c r="C39" s="26" t="s">
        <v>217</v>
      </c>
      <c r="D39" s="17" t="s">
        <v>59</v>
      </c>
      <c r="E39" s="62">
        <v>18315</v>
      </c>
      <c r="F39" s="68">
        <v>66.428505000000001</v>
      </c>
      <c r="G39" s="20">
        <v>1.4865698E-2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17</v>
      </c>
      <c r="E40" s="62">
        <v>151904</v>
      </c>
      <c r="F40" s="68">
        <v>61.369216000000002</v>
      </c>
      <c r="G40" s="20">
        <v>1.3733505E-2</v>
      </c>
    </row>
    <row r="41" spans="1:7" ht="12.75" x14ac:dyDescent="0.2">
      <c r="A41" s="21">
        <v>35</v>
      </c>
      <c r="B41" s="22" t="s">
        <v>246</v>
      </c>
      <c r="C41" s="26" t="s">
        <v>247</v>
      </c>
      <c r="D41" s="17" t="s">
        <v>175</v>
      </c>
      <c r="E41" s="62">
        <v>19619</v>
      </c>
      <c r="F41" s="68">
        <v>59.200332500000002</v>
      </c>
      <c r="G41" s="20">
        <v>1.3248141999999999E-2</v>
      </c>
    </row>
    <row r="42" spans="1:7" ht="12.75" x14ac:dyDescent="0.2">
      <c r="A42" s="21">
        <v>36</v>
      </c>
      <c r="B42" s="22" t="s">
        <v>274</v>
      </c>
      <c r="C42" s="26" t="s">
        <v>275</v>
      </c>
      <c r="D42" s="17" t="s">
        <v>175</v>
      </c>
      <c r="E42" s="62">
        <v>14676</v>
      </c>
      <c r="F42" s="68">
        <v>56.546627999999998</v>
      </c>
      <c r="G42" s="20">
        <v>1.2654283000000001E-2</v>
      </c>
    </row>
    <row r="43" spans="1:7" ht="51" x14ac:dyDescent="0.2">
      <c r="A43" s="21">
        <v>37</v>
      </c>
      <c r="B43" s="22" t="s">
        <v>240</v>
      </c>
      <c r="C43" s="26" t="s">
        <v>241</v>
      </c>
      <c r="D43" s="17" t="s">
        <v>242</v>
      </c>
      <c r="E43" s="62">
        <v>25940</v>
      </c>
      <c r="F43" s="68">
        <v>52.217219999999998</v>
      </c>
      <c r="G43" s="20">
        <v>1.1685427E-2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20</v>
      </c>
      <c r="E44" s="62">
        <v>8995</v>
      </c>
      <c r="F44" s="68">
        <v>50.979162500000001</v>
      </c>
      <c r="G44" s="20">
        <v>1.1408368E-2</v>
      </c>
    </row>
    <row r="45" spans="1:7" ht="38.25" x14ac:dyDescent="0.2">
      <c r="A45" s="21">
        <v>39</v>
      </c>
      <c r="B45" s="22" t="s">
        <v>95</v>
      </c>
      <c r="C45" s="26" t="s">
        <v>96</v>
      </c>
      <c r="D45" s="17" t="s">
        <v>97</v>
      </c>
      <c r="E45" s="62">
        <v>59259</v>
      </c>
      <c r="F45" s="68">
        <v>46.8442395</v>
      </c>
      <c r="G45" s="20">
        <v>1.0483035E-2</v>
      </c>
    </row>
    <row r="46" spans="1:7" ht="12.75" x14ac:dyDescent="0.2">
      <c r="A46" s="21">
        <v>40</v>
      </c>
      <c r="B46" s="22" t="s">
        <v>179</v>
      </c>
      <c r="C46" s="26" t="s">
        <v>180</v>
      </c>
      <c r="D46" s="17" t="s">
        <v>14</v>
      </c>
      <c r="E46" s="62">
        <v>52696</v>
      </c>
      <c r="F46" s="68">
        <v>46.188043999999998</v>
      </c>
      <c r="G46" s="20">
        <v>1.0336188E-2</v>
      </c>
    </row>
    <row r="47" spans="1:7" ht="12.75" x14ac:dyDescent="0.2">
      <c r="A47" s="21">
        <v>41</v>
      </c>
      <c r="B47" s="22" t="s">
        <v>74</v>
      </c>
      <c r="C47" s="26" t="s">
        <v>75</v>
      </c>
      <c r="D47" s="17" t="s">
        <v>71</v>
      </c>
      <c r="E47" s="62">
        <v>23383</v>
      </c>
      <c r="F47" s="68">
        <v>46.087893000000001</v>
      </c>
      <c r="G47" s="20">
        <v>1.0313776E-2</v>
      </c>
    </row>
    <row r="48" spans="1:7" ht="12.75" x14ac:dyDescent="0.2">
      <c r="A48" s="21">
        <v>42</v>
      </c>
      <c r="B48" s="22" t="s">
        <v>198</v>
      </c>
      <c r="C48" s="26" t="s">
        <v>199</v>
      </c>
      <c r="D48" s="17" t="s">
        <v>36</v>
      </c>
      <c r="E48" s="62">
        <v>59449</v>
      </c>
      <c r="F48" s="68">
        <v>45.537934</v>
      </c>
      <c r="G48" s="20">
        <v>1.0190703000000001E-2</v>
      </c>
    </row>
    <row r="49" spans="1:7" ht="12.75" x14ac:dyDescent="0.2">
      <c r="A49" s="21">
        <v>43</v>
      </c>
      <c r="B49" s="22" t="s">
        <v>459</v>
      </c>
      <c r="C49" s="26" t="s">
        <v>460</v>
      </c>
      <c r="D49" s="17" t="s">
        <v>195</v>
      </c>
      <c r="E49" s="62">
        <v>5619</v>
      </c>
      <c r="F49" s="68">
        <v>43.139872500000003</v>
      </c>
      <c r="G49" s="20">
        <v>9.6540529999999992E-3</v>
      </c>
    </row>
    <row r="50" spans="1:7" ht="12.75" x14ac:dyDescent="0.2">
      <c r="A50" s="21">
        <v>44</v>
      </c>
      <c r="B50" s="22" t="s">
        <v>243</v>
      </c>
      <c r="C50" s="26" t="s">
        <v>244</v>
      </c>
      <c r="D50" s="17" t="s">
        <v>245</v>
      </c>
      <c r="E50" s="62">
        <v>27437</v>
      </c>
      <c r="F50" s="68">
        <v>41.347558999999997</v>
      </c>
      <c r="G50" s="20">
        <v>9.2529599999999993E-3</v>
      </c>
    </row>
    <row r="51" spans="1:7" ht="25.5" x14ac:dyDescent="0.2">
      <c r="A51" s="21">
        <v>45</v>
      </c>
      <c r="B51" s="22" t="s">
        <v>276</v>
      </c>
      <c r="C51" s="26" t="s">
        <v>277</v>
      </c>
      <c r="D51" s="17" t="s">
        <v>20</v>
      </c>
      <c r="E51" s="62">
        <v>7905</v>
      </c>
      <c r="F51" s="68">
        <v>41.212717499999997</v>
      </c>
      <c r="G51" s="20">
        <v>9.2227850000000007E-3</v>
      </c>
    </row>
    <row r="52" spans="1:7" ht="12.75" x14ac:dyDescent="0.2">
      <c r="A52" s="21">
        <v>46</v>
      </c>
      <c r="B52" s="22" t="s">
        <v>255</v>
      </c>
      <c r="C52" s="26" t="s">
        <v>256</v>
      </c>
      <c r="D52" s="17" t="s">
        <v>195</v>
      </c>
      <c r="E52" s="62">
        <v>32984</v>
      </c>
      <c r="F52" s="68">
        <v>39.597292000000003</v>
      </c>
      <c r="G52" s="20">
        <v>8.8612770000000007E-3</v>
      </c>
    </row>
    <row r="53" spans="1:7" ht="25.5" x14ac:dyDescent="0.2">
      <c r="A53" s="21">
        <v>47</v>
      </c>
      <c r="B53" s="22" t="s">
        <v>210</v>
      </c>
      <c r="C53" s="26" t="s">
        <v>211</v>
      </c>
      <c r="D53" s="17" t="s">
        <v>39</v>
      </c>
      <c r="E53" s="62">
        <v>42928</v>
      </c>
      <c r="F53" s="68">
        <v>37.433216000000002</v>
      </c>
      <c r="G53" s="20">
        <v>8.3769889999999996E-3</v>
      </c>
    </row>
    <row r="54" spans="1:7" ht="12.75" x14ac:dyDescent="0.2">
      <c r="A54" s="21">
        <v>48</v>
      </c>
      <c r="B54" s="22" t="s">
        <v>222</v>
      </c>
      <c r="C54" s="26" t="s">
        <v>223</v>
      </c>
      <c r="D54" s="17" t="s">
        <v>84</v>
      </c>
      <c r="E54" s="62">
        <v>44190</v>
      </c>
      <c r="F54" s="68">
        <v>37.406835000000001</v>
      </c>
      <c r="G54" s="20">
        <v>8.3710859999999998E-3</v>
      </c>
    </row>
    <row r="55" spans="1:7" ht="25.5" x14ac:dyDescent="0.2">
      <c r="A55" s="21">
        <v>49</v>
      </c>
      <c r="B55" s="22" t="s">
        <v>85</v>
      </c>
      <c r="C55" s="26" t="s">
        <v>86</v>
      </c>
      <c r="D55" s="17" t="s">
        <v>59</v>
      </c>
      <c r="E55" s="62">
        <v>16556</v>
      </c>
      <c r="F55" s="68">
        <v>36.952992000000002</v>
      </c>
      <c r="G55" s="20">
        <v>8.2695230000000008E-3</v>
      </c>
    </row>
    <row r="56" spans="1:7" ht="12.75" x14ac:dyDescent="0.2">
      <c r="A56" s="21">
        <v>50</v>
      </c>
      <c r="B56" s="22" t="s">
        <v>212</v>
      </c>
      <c r="C56" s="26" t="s">
        <v>213</v>
      </c>
      <c r="D56" s="17" t="s">
        <v>162</v>
      </c>
      <c r="E56" s="62">
        <v>15555</v>
      </c>
      <c r="F56" s="68">
        <v>36.476475000000001</v>
      </c>
      <c r="G56" s="20">
        <v>8.1628849999999999E-3</v>
      </c>
    </row>
    <row r="57" spans="1:7" ht="12.75" x14ac:dyDescent="0.2">
      <c r="A57" s="21">
        <v>51</v>
      </c>
      <c r="B57" s="22" t="s">
        <v>87</v>
      </c>
      <c r="C57" s="26" t="s">
        <v>1181</v>
      </c>
      <c r="D57" s="17" t="s">
        <v>71</v>
      </c>
      <c r="E57" s="62">
        <v>16933</v>
      </c>
      <c r="F57" s="68">
        <v>35.474634999999999</v>
      </c>
      <c r="G57" s="20">
        <v>7.9386890000000005E-3</v>
      </c>
    </row>
    <row r="58" spans="1:7" ht="12.75" x14ac:dyDescent="0.2">
      <c r="A58" s="21">
        <v>52</v>
      </c>
      <c r="B58" s="22" t="s">
        <v>226</v>
      </c>
      <c r="C58" s="26" t="s">
        <v>227</v>
      </c>
      <c r="D58" s="17" t="s">
        <v>228</v>
      </c>
      <c r="E58" s="62">
        <v>2354</v>
      </c>
      <c r="F58" s="68">
        <v>32.611139000000001</v>
      </c>
      <c r="G58" s="20">
        <v>7.297881E-3</v>
      </c>
    </row>
    <row r="59" spans="1:7" ht="12.75" x14ac:dyDescent="0.2">
      <c r="A59" s="21">
        <v>53</v>
      </c>
      <c r="B59" s="22" t="s">
        <v>187</v>
      </c>
      <c r="C59" s="26" t="s">
        <v>188</v>
      </c>
      <c r="D59" s="17" t="s">
        <v>17</v>
      </c>
      <c r="E59" s="62">
        <v>17764</v>
      </c>
      <c r="F59" s="68">
        <v>32.286070000000002</v>
      </c>
      <c r="G59" s="20">
        <v>7.2251360000000001E-3</v>
      </c>
    </row>
    <row r="60" spans="1:7" ht="12.75" x14ac:dyDescent="0.2">
      <c r="A60" s="21">
        <v>54</v>
      </c>
      <c r="B60" s="22" t="s">
        <v>224</v>
      </c>
      <c r="C60" s="26" t="s">
        <v>225</v>
      </c>
      <c r="D60" s="17" t="s">
        <v>195</v>
      </c>
      <c r="E60" s="62">
        <v>11778</v>
      </c>
      <c r="F60" s="68">
        <v>31.877157</v>
      </c>
      <c r="G60" s="20">
        <v>7.133627E-3</v>
      </c>
    </row>
    <row r="61" spans="1:7" ht="25.5" x14ac:dyDescent="0.2">
      <c r="A61" s="21">
        <v>55</v>
      </c>
      <c r="B61" s="22" t="s">
        <v>181</v>
      </c>
      <c r="C61" s="26" t="s">
        <v>182</v>
      </c>
      <c r="D61" s="17" t="s">
        <v>59</v>
      </c>
      <c r="E61" s="62">
        <v>18961</v>
      </c>
      <c r="F61" s="68">
        <v>31.731233499999998</v>
      </c>
      <c r="G61" s="20">
        <v>7.1009719999999997E-3</v>
      </c>
    </row>
    <row r="62" spans="1:7" ht="25.5" x14ac:dyDescent="0.2">
      <c r="A62" s="21">
        <v>56</v>
      </c>
      <c r="B62" s="22" t="s">
        <v>280</v>
      </c>
      <c r="C62" s="26" t="s">
        <v>281</v>
      </c>
      <c r="D62" s="17" t="s">
        <v>39</v>
      </c>
      <c r="E62" s="62">
        <v>60000</v>
      </c>
      <c r="F62" s="68">
        <v>31.5</v>
      </c>
      <c r="G62" s="20">
        <v>7.0492250000000001E-3</v>
      </c>
    </row>
    <row r="63" spans="1:7" ht="25.5" x14ac:dyDescent="0.2">
      <c r="A63" s="21">
        <v>57</v>
      </c>
      <c r="B63" s="22" t="s">
        <v>229</v>
      </c>
      <c r="C63" s="26" t="s">
        <v>230</v>
      </c>
      <c r="D63" s="17" t="s">
        <v>172</v>
      </c>
      <c r="E63" s="62">
        <v>12909</v>
      </c>
      <c r="F63" s="68">
        <v>23.249109000000001</v>
      </c>
      <c r="G63" s="20">
        <v>5.2027999999999996E-3</v>
      </c>
    </row>
    <row r="64" spans="1:7" ht="12.75" x14ac:dyDescent="0.2">
      <c r="A64" s="21">
        <v>58</v>
      </c>
      <c r="B64" s="22" t="s">
        <v>105</v>
      </c>
      <c r="C64" s="26" t="s">
        <v>106</v>
      </c>
      <c r="D64" s="17" t="s">
        <v>71</v>
      </c>
      <c r="E64" s="62">
        <v>19930</v>
      </c>
      <c r="F64" s="68">
        <v>20.18909</v>
      </c>
      <c r="G64" s="20">
        <v>4.5180139999999999E-3</v>
      </c>
    </row>
    <row r="65" spans="1:7" ht="12.75" x14ac:dyDescent="0.2">
      <c r="A65" s="21">
        <v>59</v>
      </c>
      <c r="B65" s="22" t="s">
        <v>505</v>
      </c>
      <c r="C65" s="26" t="s">
        <v>506</v>
      </c>
      <c r="D65" s="17" t="s">
        <v>254</v>
      </c>
      <c r="E65" s="62">
        <v>9939</v>
      </c>
      <c r="F65" s="68">
        <v>16.056454500000001</v>
      </c>
      <c r="G65" s="20">
        <v>3.5931919999999998E-3</v>
      </c>
    </row>
    <row r="66" spans="1:7" ht="38.25" x14ac:dyDescent="0.2">
      <c r="A66" s="21">
        <v>60</v>
      </c>
      <c r="B66" s="22" t="s">
        <v>262</v>
      </c>
      <c r="C66" s="26" t="s">
        <v>263</v>
      </c>
      <c r="D66" s="17" t="s">
        <v>264</v>
      </c>
      <c r="E66" s="62">
        <v>11719</v>
      </c>
      <c r="F66" s="68">
        <v>14.033502500000001</v>
      </c>
      <c r="G66" s="20">
        <v>3.1404860000000001E-3</v>
      </c>
    </row>
    <row r="67" spans="1:7" ht="25.5" x14ac:dyDescent="0.2">
      <c r="A67" s="21">
        <v>61</v>
      </c>
      <c r="B67" s="22" t="s">
        <v>233</v>
      </c>
      <c r="C67" s="26" t="s">
        <v>234</v>
      </c>
      <c r="D67" s="17" t="s">
        <v>20</v>
      </c>
      <c r="E67" s="62">
        <v>9050</v>
      </c>
      <c r="F67" s="68">
        <v>6.6517499999999998</v>
      </c>
      <c r="G67" s="20">
        <v>1.488561E-3</v>
      </c>
    </row>
    <row r="68" spans="1:7" ht="12.75" x14ac:dyDescent="0.2">
      <c r="A68" s="16"/>
      <c r="B68" s="17"/>
      <c r="C68" s="23" t="s">
        <v>112</v>
      </c>
      <c r="D68" s="27"/>
      <c r="E68" s="64"/>
      <c r="F68" s="70">
        <v>4218.6627734999993</v>
      </c>
      <c r="G68" s="28">
        <v>0.94407313699999995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114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112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4218.6627734999993</v>
      </c>
      <c r="G85" s="28">
        <v>0.94407313699999995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1152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1153</v>
      </c>
      <c r="D113" s="30"/>
      <c r="E113" s="62"/>
      <c r="F113" s="68">
        <v>250.95716530000001</v>
      </c>
      <c r="G113" s="20">
        <v>5.6160430999999997E-2</v>
      </c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250.95716530000001</v>
      </c>
      <c r="G114" s="28">
        <v>5.6160430999999997E-2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129</v>
      </c>
      <c r="D116" s="40"/>
      <c r="E116" s="64"/>
      <c r="F116" s="70">
        <v>250.95716530000001</v>
      </c>
      <c r="G116" s="28">
        <v>5.6160430999999997E-2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130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131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132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133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134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112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135</v>
      </c>
      <c r="D129" s="22"/>
      <c r="E129" s="62"/>
      <c r="F129" s="152">
        <v>-1.0437179999999999</v>
      </c>
      <c r="G129" s="153">
        <v>-2.33568E-4</v>
      </c>
    </row>
    <row r="130" spans="1:7" ht="12.75" x14ac:dyDescent="0.2">
      <c r="A130" s="21"/>
      <c r="B130" s="22"/>
      <c r="C130" s="46" t="s">
        <v>136</v>
      </c>
      <c r="D130" s="27"/>
      <c r="E130" s="64"/>
      <c r="F130" s="70">
        <v>4468.5762207999996</v>
      </c>
      <c r="G130" s="28">
        <v>1</v>
      </c>
    </row>
    <row r="132" spans="1:7" ht="12.75" x14ac:dyDescent="0.2">
      <c r="B132" s="392"/>
      <c r="C132" s="392"/>
      <c r="D132" s="392"/>
      <c r="E132" s="392"/>
      <c r="F132" s="392"/>
    </row>
    <row r="133" spans="1:7" ht="12.75" x14ac:dyDescent="0.2">
      <c r="B133" s="392"/>
      <c r="C133" s="392"/>
      <c r="D133" s="392"/>
      <c r="E133" s="392"/>
      <c r="F133" s="392"/>
    </row>
    <row r="135" spans="1:7" ht="12.75" x14ac:dyDescent="0.2">
      <c r="B135" s="52" t="s">
        <v>138</v>
      </c>
      <c r="C135" s="53"/>
      <c r="D135" s="54"/>
    </row>
    <row r="136" spans="1:7" ht="12.75" x14ac:dyDescent="0.2">
      <c r="B136" s="55" t="s">
        <v>139</v>
      </c>
      <c r="C136" s="56"/>
      <c r="D136" s="81" t="s">
        <v>140</v>
      </c>
    </row>
    <row r="137" spans="1:7" ht="12.75" x14ac:dyDescent="0.2">
      <c r="B137" s="55" t="s">
        <v>141</v>
      </c>
      <c r="C137" s="56"/>
      <c r="D137" s="81" t="s">
        <v>140</v>
      </c>
    </row>
    <row r="138" spans="1:7" ht="12.75" x14ac:dyDescent="0.2">
      <c r="B138" s="57" t="s">
        <v>142</v>
      </c>
      <c r="C138" s="56"/>
      <c r="D138" s="58"/>
    </row>
    <row r="139" spans="1:7" ht="25.5" customHeight="1" x14ac:dyDescent="0.2">
      <c r="B139" s="58"/>
      <c r="C139" s="48" t="s">
        <v>143</v>
      </c>
      <c r="D139" s="49" t="s">
        <v>144</v>
      </c>
    </row>
    <row r="140" spans="1:7" ht="12.75" customHeight="1" x14ac:dyDescent="0.2">
      <c r="B140" s="75" t="s">
        <v>145</v>
      </c>
      <c r="C140" s="76" t="s">
        <v>146</v>
      </c>
      <c r="D140" s="76" t="s">
        <v>147</v>
      </c>
    </row>
    <row r="141" spans="1:7" ht="12.75" x14ac:dyDescent="0.2">
      <c r="B141" s="58" t="s">
        <v>148</v>
      </c>
      <c r="C141" s="59">
        <v>8.3095999999999997</v>
      </c>
      <c r="D141" s="59">
        <v>8.2033000000000005</v>
      </c>
    </row>
    <row r="142" spans="1:7" ht="12.75" x14ac:dyDescent="0.2">
      <c r="B142" s="58" t="s">
        <v>149</v>
      </c>
      <c r="C142" s="59">
        <v>8.3095999999999997</v>
      </c>
      <c r="D142" s="59">
        <v>8.2033000000000005</v>
      </c>
    </row>
    <row r="143" spans="1:7" ht="12.75" x14ac:dyDescent="0.2">
      <c r="B143" s="58" t="s">
        <v>150</v>
      </c>
      <c r="C143" s="59">
        <v>8.2158999999999995</v>
      </c>
      <c r="D143" s="59">
        <v>8.1074000000000002</v>
      </c>
    </row>
    <row r="144" spans="1:7" ht="12.75" x14ac:dyDescent="0.2">
      <c r="B144" s="58" t="s">
        <v>151</v>
      </c>
      <c r="C144" s="59">
        <v>8.2158999999999995</v>
      </c>
      <c r="D144" s="59">
        <v>8.1074000000000002</v>
      </c>
    </row>
    <row r="146" spans="2:4" ht="12.75" x14ac:dyDescent="0.2">
      <c r="B146" s="77" t="s">
        <v>152</v>
      </c>
      <c r="C146" s="60"/>
      <c r="D146" s="78" t="s">
        <v>140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153</v>
      </c>
      <c r="C150" s="56"/>
      <c r="D150" s="83" t="s">
        <v>140</v>
      </c>
    </row>
    <row r="151" spans="2:4" ht="12.75" x14ac:dyDescent="0.2">
      <c r="B151" s="57" t="s">
        <v>154</v>
      </c>
      <c r="C151" s="56"/>
      <c r="D151" s="83" t="s">
        <v>140</v>
      </c>
    </row>
    <row r="152" spans="2:4" ht="12.75" x14ac:dyDescent="0.2">
      <c r="B152" s="57" t="s">
        <v>155</v>
      </c>
      <c r="C152" s="56"/>
      <c r="D152" s="61">
        <v>6.6427313437525976E-2</v>
      </c>
    </row>
    <row r="153" spans="2:4" ht="12.75" x14ac:dyDescent="0.2">
      <c r="B153" s="57" t="s">
        <v>156</v>
      </c>
      <c r="C153" s="56"/>
      <c r="D153" s="61" t="s">
        <v>140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540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124211</v>
      </c>
      <c r="F7" s="68">
        <v>176.25540899999999</v>
      </c>
      <c r="G7" s="20">
        <v>4.4664818000000002E-2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22952</v>
      </c>
      <c r="F8" s="68">
        <v>136.47259199999999</v>
      </c>
      <c r="G8" s="20">
        <v>3.4583468999999999E-2</v>
      </c>
    </row>
    <row r="9" spans="1:7" ht="25.5" x14ac:dyDescent="0.2">
      <c r="A9" s="21">
        <v>3</v>
      </c>
      <c r="B9" s="22" t="s">
        <v>276</v>
      </c>
      <c r="C9" s="26" t="s">
        <v>277</v>
      </c>
      <c r="D9" s="17" t="s">
        <v>20</v>
      </c>
      <c r="E9" s="62">
        <v>25568</v>
      </c>
      <c r="F9" s="68">
        <v>133.298768</v>
      </c>
      <c r="G9" s="20">
        <v>3.3779192E-2</v>
      </c>
    </row>
    <row r="10" spans="1:7" ht="12.75" x14ac:dyDescent="0.2">
      <c r="A10" s="21">
        <v>4</v>
      </c>
      <c r="B10" s="22" t="s">
        <v>202</v>
      </c>
      <c r="C10" s="26" t="s">
        <v>203</v>
      </c>
      <c r="D10" s="17" t="s">
        <v>204</v>
      </c>
      <c r="E10" s="62">
        <v>19268</v>
      </c>
      <c r="F10" s="68">
        <v>123.739096</v>
      </c>
      <c r="G10" s="20">
        <v>3.1356678999999998E-2</v>
      </c>
    </row>
    <row r="11" spans="1:7" ht="12.75" x14ac:dyDescent="0.2">
      <c r="A11" s="21">
        <v>5</v>
      </c>
      <c r="B11" s="22" t="s">
        <v>286</v>
      </c>
      <c r="C11" s="26" t="s">
        <v>287</v>
      </c>
      <c r="D11" s="17" t="s">
        <v>50</v>
      </c>
      <c r="E11" s="62">
        <v>136241</v>
      </c>
      <c r="F11" s="68">
        <v>123.570587</v>
      </c>
      <c r="G11" s="20">
        <v>3.1313977E-2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26</v>
      </c>
      <c r="E12" s="62">
        <v>101250</v>
      </c>
      <c r="F12" s="68">
        <v>119.98125</v>
      </c>
      <c r="G12" s="20">
        <v>3.0404403999999999E-2</v>
      </c>
    </row>
    <row r="13" spans="1:7" ht="25.5" x14ac:dyDescent="0.2">
      <c r="A13" s="21">
        <v>7</v>
      </c>
      <c r="B13" s="22" t="s">
        <v>168</v>
      </c>
      <c r="C13" s="26" t="s">
        <v>169</v>
      </c>
      <c r="D13" s="17" t="s">
        <v>20</v>
      </c>
      <c r="E13" s="62">
        <v>22018</v>
      </c>
      <c r="F13" s="68">
        <v>119.77791999999999</v>
      </c>
      <c r="G13" s="20">
        <v>3.0352878999999999E-2</v>
      </c>
    </row>
    <row r="14" spans="1:7" ht="25.5" x14ac:dyDescent="0.2">
      <c r="A14" s="21">
        <v>8</v>
      </c>
      <c r="B14" s="22" t="s">
        <v>34</v>
      </c>
      <c r="C14" s="26" t="s">
        <v>35</v>
      </c>
      <c r="D14" s="17" t="s">
        <v>36</v>
      </c>
      <c r="E14" s="62">
        <v>29129</v>
      </c>
      <c r="F14" s="68">
        <v>116.2975325</v>
      </c>
      <c r="G14" s="20">
        <v>2.9470915E-2</v>
      </c>
    </row>
    <row r="15" spans="1:7" ht="25.5" x14ac:dyDescent="0.2">
      <c r="A15" s="21">
        <v>9</v>
      </c>
      <c r="B15" s="22" t="s">
        <v>90</v>
      </c>
      <c r="C15" s="26" t="s">
        <v>91</v>
      </c>
      <c r="D15" s="17" t="s">
        <v>20</v>
      </c>
      <c r="E15" s="62">
        <v>9300</v>
      </c>
      <c r="F15" s="68">
        <v>108.22875000000001</v>
      </c>
      <c r="G15" s="20">
        <v>2.7426208000000001E-2</v>
      </c>
    </row>
    <row r="16" spans="1:7" ht="25.5" x14ac:dyDescent="0.2">
      <c r="A16" s="21">
        <v>10</v>
      </c>
      <c r="B16" s="22" t="s">
        <v>44</v>
      </c>
      <c r="C16" s="26" t="s">
        <v>45</v>
      </c>
      <c r="D16" s="17" t="s">
        <v>20</v>
      </c>
      <c r="E16" s="62">
        <v>48130</v>
      </c>
      <c r="F16" s="68">
        <v>99.003410000000002</v>
      </c>
      <c r="G16" s="20">
        <v>2.5088418000000001E-2</v>
      </c>
    </row>
    <row r="17" spans="1:7" ht="25.5" x14ac:dyDescent="0.2">
      <c r="A17" s="21">
        <v>11</v>
      </c>
      <c r="B17" s="22" t="s">
        <v>51</v>
      </c>
      <c r="C17" s="26" t="s">
        <v>52</v>
      </c>
      <c r="D17" s="17" t="s">
        <v>26</v>
      </c>
      <c r="E17" s="62">
        <v>104864</v>
      </c>
      <c r="F17" s="68">
        <v>89.763583999999994</v>
      </c>
      <c r="G17" s="20">
        <v>2.2746957000000002E-2</v>
      </c>
    </row>
    <row r="18" spans="1:7" ht="12.75" x14ac:dyDescent="0.2">
      <c r="A18" s="21">
        <v>12</v>
      </c>
      <c r="B18" s="22" t="s">
        <v>166</v>
      </c>
      <c r="C18" s="26" t="s">
        <v>167</v>
      </c>
      <c r="D18" s="17" t="s">
        <v>14</v>
      </c>
      <c r="E18" s="62">
        <v>57947</v>
      </c>
      <c r="F18" s="68">
        <v>88.282254499999993</v>
      </c>
      <c r="G18" s="20">
        <v>2.2371574000000002E-2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30344</v>
      </c>
      <c r="F19" s="68">
        <v>84.159083999999993</v>
      </c>
      <c r="G19" s="20">
        <v>2.1326722999999999E-2</v>
      </c>
    </row>
    <row r="20" spans="1:7" ht="25.5" x14ac:dyDescent="0.2">
      <c r="A20" s="21">
        <v>14</v>
      </c>
      <c r="B20" s="22" t="s">
        <v>183</v>
      </c>
      <c r="C20" s="26" t="s">
        <v>184</v>
      </c>
      <c r="D20" s="17" t="s">
        <v>20</v>
      </c>
      <c r="E20" s="62">
        <v>25078</v>
      </c>
      <c r="F20" s="68">
        <v>79.973742000000001</v>
      </c>
      <c r="G20" s="20">
        <v>2.0266117E-2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31940</v>
      </c>
      <c r="F21" s="68">
        <v>78.173150000000007</v>
      </c>
      <c r="G21" s="20">
        <v>1.9809829000000001E-2</v>
      </c>
    </row>
    <row r="22" spans="1:7" ht="25.5" x14ac:dyDescent="0.2">
      <c r="A22" s="21">
        <v>16</v>
      </c>
      <c r="B22" s="22" t="s">
        <v>53</v>
      </c>
      <c r="C22" s="26" t="s">
        <v>54</v>
      </c>
      <c r="D22" s="17" t="s">
        <v>23</v>
      </c>
      <c r="E22" s="62">
        <v>1670</v>
      </c>
      <c r="F22" s="68">
        <v>77.608239999999995</v>
      </c>
      <c r="G22" s="20">
        <v>1.9666676000000001E-2</v>
      </c>
    </row>
    <row r="23" spans="1:7" ht="25.5" x14ac:dyDescent="0.2">
      <c r="A23" s="21">
        <v>17</v>
      </c>
      <c r="B23" s="22" t="s">
        <v>110</v>
      </c>
      <c r="C23" s="26" t="s">
        <v>111</v>
      </c>
      <c r="D23" s="17" t="s">
        <v>20</v>
      </c>
      <c r="E23" s="62">
        <v>22423</v>
      </c>
      <c r="F23" s="68">
        <v>76.709083000000007</v>
      </c>
      <c r="G23" s="20">
        <v>1.9438819999999999E-2</v>
      </c>
    </row>
    <row r="24" spans="1:7" ht="25.5" x14ac:dyDescent="0.2">
      <c r="A24" s="21">
        <v>18</v>
      </c>
      <c r="B24" s="22" t="s">
        <v>189</v>
      </c>
      <c r="C24" s="26" t="s">
        <v>190</v>
      </c>
      <c r="D24" s="17" t="s">
        <v>23</v>
      </c>
      <c r="E24" s="62">
        <v>7360</v>
      </c>
      <c r="F24" s="68">
        <v>76.418880000000001</v>
      </c>
      <c r="G24" s="20">
        <v>1.9365279999999999E-2</v>
      </c>
    </row>
    <row r="25" spans="1:7" ht="12.75" x14ac:dyDescent="0.2">
      <c r="A25" s="21">
        <v>19</v>
      </c>
      <c r="B25" s="22" t="s">
        <v>185</v>
      </c>
      <c r="C25" s="26" t="s">
        <v>186</v>
      </c>
      <c r="D25" s="17" t="s">
        <v>178</v>
      </c>
      <c r="E25" s="62">
        <v>6229</v>
      </c>
      <c r="F25" s="68">
        <v>74.623419999999996</v>
      </c>
      <c r="G25" s="20">
        <v>1.8910293000000002E-2</v>
      </c>
    </row>
    <row r="26" spans="1:7" ht="12.75" x14ac:dyDescent="0.2">
      <c r="A26" s="21">
        <v>20</v>
      </c>
      <c r="B26" s="22" t="s">
        <v>269</v>
      </c>
      <c r="C26" s="26" t="s">
        <v>270</v>
      </c>
      <c r="D26" s="17" t="s">
        <v>14</v>
      </c>
      <c r="E26" s="62">
        <v>38196</v>
      </c>
      <c r="F26" s="68">
        <v>73.221732000000003</v>
      </c>
      <c r="G26" s="20">
        <v>1.8555091999999999E-2</v>
      </c>
    </row>
    <row r="27" spans="1:7" ht="25.5" x14ac:dyDescent="0.2">
      <c r="A27" s="21">
        <v>21</v>
      </c>
      <c r="B27" s="22" t="s">
        <v>92</v>
      </c>
      <c r="C27" s="26" t="s">
        <v>93</v>
      </c>
      <c r="D27" s="17" t="s">
        <v>94</v>
      </c>
      <c r="E27" s="62">
        <v>23000</v>
      </c>
      <c r="F27" s="68">
        <v>70.771000000000001</v>
      </c>
      <c r="G27" s="20">
        <v>1.7934052999999998E-2</v>
      </c>
    </row>
    <row r="28" spans="1:7" ht="12.75" x14ac:dyDescent="0.2">
      <c r="A28" s="21">
        <v>22</v>
      </c>
      <c r="B28" s="22" t="s">
        <v>60</v>
      </c>
      <c r="C28" s="26" t="s">
        <v>61</v>
      </c>
      <c r="D28" s="17" t="s">
        <v>14</v>
      </c>
      <c r="E28" s="62">
        <v>69927</v>
      </c>
      <c r="F28" s="68">
        <v>68.598387000000002</v>
      </c>
      <c r="G28" s="20">
        <v>1.7383492E-2</v>
      </c>
    </row>
    <row r="29" spans="1:7" ht="25.5" x14ac:dyDescent="0.2">
      <c r="A29" s="21">
        <v>23</v>
      </c>
      <c r="B29" s="22" t="s">
        <v>205</v>
      </c>
      <c r="C29" s="26" t="s">
        <v>206</v>
      </c>
      <c r="D29" s="17" t="s">
        <v>172</v>
      </c>
      <c r="E29" s="62">
        <v>24335</v>
      </c>
      <c r="F29" s="68">
        <v>67.517457500000006</v>
      </c>
      <c r="G29" s="20">
        <v>1.7109573999999999E-2</v>
      </c>
    </row>
    <row r="30" spans="1:7" ht="12.75" x14ac:dyDescent="0.2">
      <c r="A30" s="21">
        <v>24</v>
      </c>
      <c r="B30" s="22" t="s">
        <v>238</v>
      </c>
      <c r="C30" s="26" t="s">
        <v>239</v>
      </c>
      <c r="D30" s="17" t="s">
        <v>204</v>
      </c>
      <c r="E30" s="62">
        <v>7612</v>
      </c>
      <c r="F30" s="68">
        <v>67.354782</v>
      </c>
      <c r="G30" s="20">
        <v>1.7068350999999999E-2</v>
      </c>
    </row>
    <row r="31" spans="1:7" ht="12.75" x14ac:dyDescent="0.2">
      <c r="A31" s="21">
        <v>25</v>
      </c>
      <c r="B31" s="22" t="s">
        <v>235</v>
      </c>
      <c r="C31" s="26" t="s">
        <v>236</v>
      </c>
      <c r="D31" s="17" t="s">
        <v>237</v>
      </c>
      <c r="E31" s="62">
        <v>28741</v>
      </c>
      <c r="F31" s="68">
        <v>66.348598499999994</v>
      </c>
      <c r="G31" s="20">
        <v>1.6813373999999999E-2</v>
      </c>
    </row>
    <row r="32" spans="1:7" ht="25.5" x14ac:dyDescent="0.2">
      <c r="A32" s="21">
        <v>26</v>
      </c>
      <c r="B32" s="22" t="s">
        <v>191</v>
      </c>
      <c r="C32" s="26" t="s">
        <v>192</v>
      </c>
      <c r="D32" s="17" t="s">
        <v>165</v>
      </c>
      <c r="E32" s="62">
        <v>12487</v>
      </c>
      <c r="F32" s="68">
        <v>65.8002465</v>
      </c>
      <c r="G32" s="20">
        <v>1.6674416000000001E-2</v>
      </c>
    </row>
    <row r="33" spans="1:7" ht="12.75" x14ac:dyDescent="0.2">
      <c r="A33" s="21">
        <v>27</v>
      </c>
      <c r="B33" s="22" t="s">
        <v>231</v>
      </c>
      <c r="C33" s="26" t="s">
        <v>232</v>
      </c>
      <c r="D33" s="17" t="s">
        <v>71</v>
      </c>
      <c r="E33" s="62">
        <v>37163</v>
      </c>
      <c r="F33" s="68">
        <v>65.183902000000003</v>
      </c>
      <c r="G33" s="20">
        <v>1.6518228999999999E-2</v>
      </c>
    </row>
    <row r="34" spans="1:7" ht="25.5" x14ac:dyDescent="0.2">
      <c r="A34" s="21">
        <v>28</v>
      </c>
      <c r="B34" s="22" t="s">
        <v>196</v>
      </c>
      <c r="C34" s="26" t="s">
        <v>197</v>
      </c>
      <c r="D34" s="17" t="s">
        <v>39</v>
      </c>
      <c r="E34" s="62">
        <v>14229</v>
      </c>
      <c r="F34" s="68">
        <v>65.005186499999994</v>
      </c>
      <c r="G34" s="20">
        <v>1.6472939999999998E-2</v>
      </c>
    </row>
    <row r="35" spans="1:7" ht="12.75" x14ac:dyDescent="0.2">
      <c r="A35" s="21">
        <v>29</v>
      </c>
      <c r="B35" s="22" t="s">
        <v>283</v>
      </c>
      <c r="C35" s="26" t="s">
        <v>284</v>
      </c>
      <c r="D35" s="17" t="s">
        <v>178</v>
      </c>
      <c r="E35" s="62">
        <v>7964</v>
      </c>
      <c r="F35" s="68">
        <v>63.672179999999997</v>
      </c>
      <c r="G35" s="20">
        <v>1.6135144000000001E-2</v>
      </c>
    </row>
    <row r="36" spans="1:7" ht="12.75" x14ac:dyDescent="0.2">
      <c r="A36" s="21">
        <v>30</v>
      </c>
      <c r="B36" s="22" t="s">
        <v>193</v>
      </c>
      <c r="C36" s="26" t="s">
        <v>194</v>
      </c>
      <c r="D36" s="17" t="s">
        <v>195</v>
      </c>
      <c r="E36" s="62">
        <v>37187</v>
      </c>
      <c r="F36" s="68">
        <v>62.213850999999998</v>
      </c>
      <c r="G36" s="20">
        <v>1.5765589E-2</v>
      </c>
    </row>
    <row r="37" spans="1:7" ht="25.5" x14ac:dyDescent="0.2">
      <c r="A37" s="21">
        <v>31</v>
      </c>
      <c r="B37" s="22" t="s">
        <v>216</v>
      </c>
      <c r="C37" s="26" t="s">
        <v>217</v>
      </c>
      <c r="D37" s="17" t="s">
        <v>59</v>
      </c>
      <c r="E37" s="62">
        <v>16672</v>
      </c>
      <c r="F37" s="68">
        <v>60.469344</v>
      </c>
      <c r="G37" s="20">
        <v>1.5323514E-2</v>
      </c>
    </row>
    <row r="38" spans="1:7" ht="51" x14ac:dyDescent="0.2">
      <c r="A38" s="21">
        <v>32</v>
      </c>
      <c r="B38" s="22" t="s">
        <v>250</v>
      </c>
      <c r="C38" s="26" t="s">
        <v>251</v>
      </c>
      <c r="D38" s="17" t="s">
        <v>242</v>
      </c>
      <c r="E38" s="62">
        <v>32152</v>
      </c>
      <c r="F38" s="68">
        <v>58.854236</v>
      </c>
      <c r="G38" s="20">
        <v>1.4914230000000001E-2</v>
      </c>
    </row>
    <row r="39" spans="1:7" ht="12.75" x14ac:dyDescent="0.2">
      <c r="A39" s="21">
        <v>33</v>
      </c>
      <c r="B39" s="22" t="s">
        <v>187</v>
      </c>
      <c r="C39" s="26" t="s">
        <v>188</v>
      </c>
      <c r="D39" s="17" t="s">
        <v>17</v>
      </c>
      <c r="E39" s="62">
        <v>32083</v>
      </c>
      <c r="F39" s="68">
        <v>58.310852500000003</v>
      </c>
      <c r="G39" s="20">
        <v>1.4776532E-2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17</v>
      </c>
      <c r="E40" s="62">
        <v>139124</v>
      </c>
      <c r="F40" s="68">
        <v>56.206096000000002</v>
      </c>
      <c r="G40" s="20">
        <v>1.4243166E-2</v>
      </c>
    </row>
    <row r="41" spans="1:7" ht="12.75" x14ac:dyDescent="0.2">
      <c r="A41" s="21">
        <v>35</v>
      </c>
      <c r="B41" s="22" t="s">
        <v>246</v>
      </c>
      <c r="C41" s="26" t="s">
        <v>247</v>
      </c>
      <c r="D41" s="17" t="s">
        <v>175</v>
      </c>
      <c r="E41" s="62">
        <v>17672</v>
      </c>
      <c r="F41" s="68">
        <v>53.32526</v>
      </c>
      <c r="G41" s="20">
        <v>1.3513135000000001E-2</v>
      </c>
    </row>
    <row r="42" spans="1:7" ht="12.75" x14ac:dyDescent="0.2">
      <c r="A42" s="21">
        <v>36</v>
      </c>
      <c r="B42" s="22" t="s">
        <v>274</v>
      </c>
      <c r="C42" s="26" t="s">
        <v>275</v>
      </c>
      <c r="D42" s="17" t="s">
        <v>175</v>
      </c>
      <c r="E42" s="62">
        <v>13432</v>
      </c>
      <c r="F42" s="68">
        <v>51.753495999999998</v>
      </c>
      <c r="G42" s="20">
        <v>1.3114834000000001E-2</v>
      </c>
    </row>
    <row r="43" spans="1:7" ht="12.75" x14ac:dyDescent="0.2">
      <c r="A43" s="21">
        <v>37</v>
      </c>
      <c r="B43" s="22" t="s">
        <v>200</v>
      </c>
      <c r="C43" s="26" t="s">
        <v>201</v>
      </c>
      <c r="D43" s="17" t="s">
        <v>178</v>
      </c>
      <c r="E43" s="62">
        <v>14456</v>
      </c>
      <c r="F43" s="68">
        <v>49.526255999999997</v>
      </c>
      <c r="G43" s="20">
        <v>1.255043E-2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20</v>
      </c>
      <c r="E44" s="62">
        <v>8247</v>
      </c>
      <c r="F44" s="68">
        <v>46.739872499999997</v>
      </c>
      <c r="G44" s="20">
        <v>1.1844334E-2</v>
      </c>
    </row>
    <row r="45" spans="1:7" ht="12.75" x14ac:dyDescent="0.2">
      <c r="A45" s="21">
        <v>39</v>
      </c>
      <c r="B45" s="22" t="s">
        <v>74</v>
      </c>
      <c r="C45" s="26" t="s">
        <v>75</v>
      </c>
      <c r="D45" s="17" t="s">
        <v>71</v>
      </c>
      <c r="E45" s="62">
        <v>21686</v>
      </c>
      <c r="F45" s="68">
        <v>42.743105999999997</v>
      </c>
      <c r="G45" s="20">
        <v>1.0831515E-2</v>
      </c>
    </row>
    <row r="46" spans="1:7" ht="38.25" x14ac:dyDescent="0.2">
      <c r="A46" s="21">
        <v>40</v>
      </c>
      <c r="B46" s="22" t="s">
        <v>95</v>
      </c>
      <c r="C46" s="26" t="s">
        <v>96</v>
      </c>
      <c r="D46" s="17" t="s">
        <v>97</v>
      </c>
      <c r="E46" s="62">
        <v>52000</v>
      </c>
      <c r="F46" s="68">
        <v>41.106000000000002</v>
      </c>
      <c r="G46" s="20">
        <v>1.0416656E-2</v>
      </c>
    </row>
    <row r="47" spans="1:7" ht="12.75" x14ac:dyDescent="0.2">
      <c r="A47" s="21">
        <v>41</v>
      </c>
      <c r="B47" s="22" t="s">
        <v>224</v>
      </c>
      <c r="C47" s="26" t="s">
        <v>225</v>
      </c>
      <c r="D47" s="17" t="s">
        <v>195</v>
      </c>
      <c r="E47" s="62">
        <v>15030</v>
      </c>
      <c r="F47" s="68">
        <v>40.678694999999998</v>
      </c>
      <c r="G47" s="20">
        <v>1.0308372999999999E-2</v>
      </c>
    </row>
    <row r="48" spans="1:7" ht="12.75" x14ac:dyDescent="0.2">
      <c r="A48" s="21">
        <v>42</v>
      </c>
      <c r="B48" s="22" t="s">
        <v>198</v>
      </c>
      <c r="C48" s="26" t="s">
        <v>199</v>
      </c>
      <c r="D48" s="17" t="s">
        <v>36</v>
      </c>
      <c r="E48" s="62">
        <v>52651</v>
      </c>
      <c r="F48" s="68">
        <v>40.330666000000001</v>
      </c>
      <c r="G48" s="20">
        <v>1.0220178999999999E-2</v>
      </c>
    </row>
    <row r="49" spans="1:7" ht="12.75" x14ac:dyDescent="0.2">
      <c r="A49" s="21">
        <v>43</v>
      </c>
      <c r="B49" s="22" t="s">
        <v>288</v>
      </c>
      <c r="C49" s="26" t="s">
        <v>289</v>
      </c>
      <c r="D49" s="17" t="s">
        <v>162</v>
      </c>
      <c r="E49" s="62">
        <v>16648</v>
      </c>
      <c r="F49" s="68">
        <v>39.730452</v>
      </c>
      <c r="G49" s="20">
        <v>1.0068079000000001E-2</v>
      </c>
    </row>
    <row r="50" spans="1:7" ht="25.5" x14ac:dyDescent="0.2">
      <c r="A50" s="21">
        <v>44</v>
      </c>
      <c r="B50" s="22" t="s">
        <v>29</v>
      </c>
      <c r="C50" s="26" t="s">
        <v>30</v>
      </c>
      <c r="D50" s="17" t="s">
        <v>20</v>
      </c>
      <c r="E50" s="62">
        <v>6946</v>
      </c>
      <c r="F50" s="68">
        <v>39.626930000000002</v>
      </c>
      <c r="G50" s="20">
        <v>1.0041846E-2</v>
      </c>
    </row>
    <row r="51" spans="1:7" ht="12.75" x14ac:dyDescent="0.2">
      <c r="A51" s="21">
        <v>45</v>
      </c>
      <c r="B51" s="22" t="s">
        <v>243</v>
      </c>
      <c r="C51" s="26" t="s">
        <v>244</v>
      </c>
      <c r="D51" s="17" t="s">
        <v>245</v>
      </c>
      <c r="E51" s="62">
        <v>24410</v>
      </c>
      <c r="F51" s="68">
        <v>36.785870000000003</v>
      </c>
      <c r="G51" s="20">
        <v>9.3218940000000007E-3</v>
      </c>
    </row>
    <row r="52" spans="1:7" ht="12.75" x14ac:dyDescent="0.2">
      <c r="A52" s="21">
        <v>46</v>
      </c>
      <c r="B52" s="22" t="s">
        <v>255</v>
      </c>
      <c r="C52" s="26" t="s">
        <v>256</v>
      </c>
      <c r="D52" s="17" t="s">
        <v>195</v>
      </c>
      <c r="E52" s="62">
        <v>30096</v>
      </c>
      <c r="F52" s="68">
        <v>36.130248000000002</v>
      </c>
      <c r="G52" s="20">
        <v>9.1557530000000008E-3</v>
      </c>
    </row>
    <row r="53" spans="1:7" ht="12.75" x14ac:dyDescent="0.2">
      <c r="A53" s="21">
        <v>47</v>
      </c>
      <c r="B53" s="22" t="s">
        <v>212</v>
      </c>
      <c r="C53" s="26" t="s">
        <v>213</v>
      </c>
      <c r="D53" s="17" t="s">
        <v>162</v>
      </c>
      <c r="E53" s="62">
        <v>15046</v>
      </c>
      <c r="F53" s="68">
        <v>35.282870000000003</v>
      </c>
      <c r="G53" s="20">
        <v>8.9410189999999997E-3</v>
      </c>
    </row>
    <row r="54" spans="1:7" ht="51" x14ac:dyDescent="0.2">
      <c r="A54" s="21">
        <v>48</v>
      </c>
      <c r="B54" s="22" t="s">
        <v>240</v>
      </c>
      <c r="C54" s="26" t="s">
        <v>241</v>
      </c>
      <c r="D54" s="17" t="s">
        <v>242</v>
      </c>
      <c r="E54" s="62">
        <v>17135</v>
      </c>
      <c r="F54" s="68">
        <v>34.492755000000002</v>
      </c>
      <c r="G54" s="20">
        <v>8.7407960000000003E-3</v>
      </c>
    </row>
    <row r="55" spans="1:7" ht="25.5" x14ac:dyDescent="0.2">
      <c r="A55" s="21">
        <v>49</v>
      </c>
      <c r="B55" s="22" t="s">
        <v>85</v>
      </c>
      <c r="C55" s="26" t="s">
        <v>86</v>
      </c>
      <c r="D55" s="17" t="s">
        <v>59</v>
      </c>
      <c r="E55" s="62">
        <v>15303</v>
      </c>
      <c r="F55" s="68">
        <v>34.156295999999998</v>
      </c>
      <c r="G55" s="20">
        <v>8.6555339999999995E-3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84</v>
      </c>
      <c r="E56" s="62">
        <v>39581</v>
      </c>
      <c r="F56" s="68">
        <v>33.505316499999999</v>
      </c>
      <c r="G56" s="20">
        <v>8.4905699999999994E-3</v>
      </c>
    </row>
    <row r="57" spans="1:7" ht="12.75" x14ac:dyDescent="0.2">
      <c r="A57" s="21">
        <v>51</v>
      </c>
      <c r="B57" s="22" t="s">
        <v>87</v>
      </c>
      <c r="C57" s="26" t="s">
        <v>1181</v>
      </c>
      <c r="D57" s="17" t="s">
        <v>71</v>
      </c>
      <c r="E57" s="62">
        <v>15702</v>
      </c>
      <c r="F57" s="68">
        <v>32.895690000000002</v>
      </c>
      <c r="G57" s="20">
        <v>8.336085E-3</v>
      </c>
    </row>
    <row r="58" spans="1:7" ht="25.5" x14ac:dyDescent="0.2">
      <c r="A58" s="21">
        <v>52</v>
      </c>
      <c r="B58" s="22" t="s">
        <v>280</v>
      </c>
      <c r="C58" s="26" t="s">
        <v>281</v>
      </c>
      <c r="D58" s="17" t="s">
        <v>39</v>
      </c>
      <c r="E58" s="62">
        <v>60000</v>
      </c>
      <c r="F58" s="68">
        <v>31.5</v>
      </c>
      <c r="G58" s="20">
        <v>7.9824030000000008E-3</v>
      </c>
    </row>
    <row r="59" spans="1:7" ht="25.5" x14ac:dyDescent="0.2">
      <c r="A59" s="21">
        <v>53</v>
      </c>
      <c r="B59" s="22" t="s">
        <v>181</v>
      </c>
      <c r="C59" s="26" t="s">
        <v>182</v>
      </c>
      <c r="D59" s="17" t="s">
        <v>59</v>
      </c>
      <c r="E59" s="62">
        <v>17026</v>
      </c>
      <c r="F59" s="68">
        <v>28.493010999999999</v>
      </c>
      <c r="G59" s="20">
        <v>7.2204030000000002E-3</v>
      </c>
    </row>
    <row r="60" spans="1:7" ht="12.75" x14ac:dyDescent="0.2">
      <c r="A60" s="21">
        <v>54</v>
      </c>
      <c r="B60" s="22" t="s">
        <v>226</v>
      </c>
      <c r="C60" s="26" t="s">
        <v>227</v>
      </c>
      <c r="D60" s="17" t="s">
        <v>228</v>
      </c>
      <c r="E60" s="62">
        <v>2037</v>
      </c>
      <c r="F60" s="68">
        <v>28.219579499999998</v>
      </c>
      <c r="G60" s="20">
        <v>7.1511129999999997E-3</v>
      </c>
    </row>
    <row r="61" spans="1:7" ht="25.5" x14ac:dyDescent="0.2">
      <c r="A61" s="21">
        <v>55</v>
      </c>
      <c r="B61" s="22" t="s">
        <v>229</v>
      </c>
      <c r="C61" s="26" t="s">
        <v>230</v>
      </c>
      <c r="D61" s="17" t="s">
        <v>172</v>
      </c>
      <c r="E61" s="62">
        <v>10966</v>
      </c>
      <c r="F61" s="68">
        <v>19.749766000000001</v>
      </c>
      <c r="G61" s="20">
        <v>5.0047809999999998E-3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71</v>
      </c>
      <c r="E62" s="62">
        <v>17996</v>
      </c>
      <c r="F62" s="68">
        <v>18.229948</v>
      </c>
      <c r="G62" s="20">
        <v>4.619644E-3</v>
      </c>
    </row>
    <row r="63" spans="1:7" ht="12.75" x14ac:dyDescent="0.2">
      <c r="A63" s="21">
        <v>57</v>
      </c>
      <c r="B63" s="22" t="s">
        <v>505</v>
      </c>
      <c r="C63" s="26" t="s">
        <v>506</v>
      </c>
      <c r="D63" s="17" t="s">
        <v>254</v>
      </c>
      <c r="E63" s="62">
        <v>8795</v>
      </c>
      <c r="F63" s="68">
        <v>14.2083225</v>
      </c>
      <c r="G63" s="20">
        <v>3.6005260000000002E-3</v>
      </c>
    </row>
    <row r="64" spans="1:7" ht="38.25" x14ac:dyDescent="0.2">
      <c r="A64" s="21">
        <v>58</v>
      </c>
      <c r="B64" s="22" t="s">
        <v>262</v>
      </c>
      <c r="C64" s="26" t="s">
        <v>263</v>
      </c>
      <c r="D64" s="17" t="s">
        <v>264</v>
      </c>
      <c r="E64" s="62">
        <v>9826</v>
      </c>
      <c r="F64" s="68">
        <v>11.766635000000001</v>
      </c>
      <c r="G64" s="20">
        <v>2.9817789999999999E-3</v>
      </c>
    </row>
    <row r="65" spans="1:7" ht="25.5" x14ac:dyDescent="0.2">
      <c r="A65" s="21">
        <v>59</v>
      </c>
      <c r="B65" s="22" t="s">
        <v>233</v>
      </c>
      <c r="C65" s="26" t="s">
        <v>234</v>
      </c>
      <c r="D65" s="17" t="s">
        <v>20</v>
      </c>
      <c r="E65" s="62">
        <v>5718</v>
      </c>
      <c r="F65" s="68">
        <v>4.2027299999999999</v>
      </c>
      <c r="G65" s="20">
        <v>1.0650119999999999E-3</v>
      </c>
    </row>
    <row r="66" spans="1:7" ht="12.75" x14ac:dyDescent="0.2">
      <c r="A66" s="16"/>
      <c r="B66" s="17"/>
      <c r="C66" s="23" t="s">
        <v>112</v>
      </c>
      <c r="D66" s="27"/>
      <c r="E66" s="64"/>
      <c r="F66" s="70">
        <v>3797.0443744999998</v>
      </c>
      <c r="G66" s="28">
        <v>0.96220761700000013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113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114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112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116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117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118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119</v>
      </c>
      <c r="D83" s="40"/>
      <c r="E83" s="64"/>
      <c r="F83" s="70">
        <v>3797.0443744999998</v>
      </c>
      <c r="G83" s="28">
        <v>0.96220761700000013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120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11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121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122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123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124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125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126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112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127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128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1152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1153</v>
      </c>
      <c r="D111" s="30"/>
      <c r="E111" s="62"/>
      <c r="F111" s="68">
        <v>189.96757539999999</v>
      </c>
      <c r="G111" s="20">
        <v>4.8139612999999998E-2</v>
      </c>
    </row>
    <row r="112" spans="1:7" ht="12.75" x14ac:dyDescent="0.2">
      <c r="A112" s="21"/>
      <c r="B112" s="22"/>
      <c r="C112" s="23" t="s">
        <v>112</v>
      </c>
      <c r="D112" s="40"/>
      <c r="E112" s="64"/>
      <c r="F112" s="70">
        <v>189.96757539999999</v>
      </c>
      <c r="G112" s="28">
        <v>4.8139612999999998E-2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129</v>
      </c>
      <c r="D114" s="40"/>
      <c r="E114" s="64"/>
      <c r="F114" s="70">
        <v>189.96757539999999</v>
      </c>
      <c r="G114" s="28">
        <v>4.8139612999999998E-2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130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131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112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132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133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112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134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112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135</v>
      </c>
      <c r="D127" s="22"/>
      <c r="E127" s="62"/>
      <c r="F127" s="152">
        <v>-40.832035210000001</v>
      </c>
      <c r="G127" s="153">
        <v>-1.0347231E-2</v>
      </c>
    </row>
    <row r="128" spans="1:7" ht="12.75" x14ac:dyDescent="0.2">
      <c r="A128" s="21"/>
      <c r="B128" s="22"/>
      <c r="C128" s="46" t="s">
        <v>136</v>
      </c>
      <c r="D128" s="27"/>
      <c r="E128" s="64"/>
      <c r="F128" s="70">
        <v>3946.1799146899998</v>
      </c>
      <c r="G128" s="28">
        <v>0.99999999900000025</v>
      </c>
    </row>
    <row r="130" spans="2:6" ht="12.75" x14ac:dyDescent="0.2">
      <c r="B130" s="392"/>
      <c r="C130" s="392"/>
      <c r="D130" s="392"/>
      <c r="E130" s="392"/>
      <c r="F130" s="392"/>
    </row>
    <row r="131" spans="2:6" ht="12.75" x14ac:dyDescent="0.2">
      <c r="B131" s="392"/>
      <c r="C131" s="392"/>
      <c r="D131" s="392"/>
      <c r="E131" s="392"/>
      <c r="F131" s="392"/>
    </row>
    <row r="133" spans="2:6" ht="12.75" x14ac:dyDescent="0.2">
      <c r="B133" s="52" t="s">
        <v>138</v>
      </c>
      <c r="C133" s="53"/>
      <c r="D133" s="54"/>
    </row>
    <row r="134" spans="2:6" ht="12.75" x14ac:dyDescent="0.2">
      <c r="B134" s="55" t="s">
        <v>139</v>
      </c>
      <c r="C134" s="56"/>
      <c r="D134" s="81" t="s">
        <v>140</v>
      </c>
    </row>
    <row r="135" spans="2:6" ht="12.75" x14ac:dyDescent="0.2">
      <c r="B135" s="55" t="s">
        <v>141</v>
      </c>
      <c r="C135" s="56"/>
      <c r="D135" s="81" t="s">
        <v>140</v>
      </c>
    </row>
    <row r="136" spans="2:6" ht="12.75" x14ac:dyDescent="0.2">
      <c r="B136" s="57" t="s">
        <v>142</v>
      </c>
      <c r="C136" s="56"/>
      <c r="D136" s="58"/>
    </row>
    <row r="137" spans="2:6" ht="25.5" customHeight="1" x14ac:dyDescent="0.2">
      <c r="B137" s="58"/>
      <c r="C137" s="48" t="s">
        <v>143</v>
      </c>
      <c r="D137" s="49" t="s">
        <v>144</v>
      </c>
    </row>
    <row r="138" spans="2:6" ht="12.75" customHeight="1" x14ac:dyDescent="0.2">
      <c r="B138" s="75" t="s">
        <v>145</v>
      </c>
      <c r="C138" s="76" t="s">
        <v>146</v>
      </c>
      <c r="D138" s="76" t="s">
        <v>147</v>
      </c>
    </row>
    <row r="139" spans="2:6" ht="12.75" x14ac:dyDescent="0.2">
      <c r="B139" s="58" t="s">
        <v>148</v>
      </c>
      <c r="C139" s="59">
        <v>7.9606000000000003</v>
      </c>
      <c r="D139" s="59">
        <v>7.8287000000000004</v>
      </c>
    </row>
    <row r="140" spans="2:6" ht="12.75" x14ac:dyDescent="0.2">
      <c r="B140" s="58" t="s">
        <v>149</v>
      </c>
      <c r="C140" s="59">
        <v>7.9606000000000003</v>
      </c>
      <c r="D140" s="59">
        <v>7.8287000000000004</v>
      </c>
    </row>
    <row r="141" spans="2:6" ht="12.75" x14ac:dyDescent="0.2">
      <c r="B141" s="58" t="s">
        <v>150</v>
      </c>
      <c r="C141" s="59">
        <v>7.7385000000000002</v>
      </c>
      <c r="D141" s="59">
        <v>7.5987</v>
      </c>
    </row>
    <row r="142" spans="2:6" ht="12.75" x14ac:dyDescent="0.2">
      <c r="B142" s="58" t="s">
        <v>151</v>
      </c>
      <c r="C142" s="59">
        <v>7.7385000000000002</v>
      </c>
      <c r="D142" s="59">
        <v>7.5987</v>
      </c>
    </row>
    <row r="144" spans="2:6" ht="12.75" x14ac:dyDescent="0.2">
      <c r="B144" s="77" t="s">
        <v>152</v>
      </c>
      <c r="C144" s="60"/>
      <c r="D144" s="78" t="s">
        <v>140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153</v>
      </c>
      <c r="C148" s="56"/>
      <c r="D148" s="83" t="s">
        <v>140</v>
      </c>
    </row>
    <row r="149" spans="2:4" ht="12.75" x14ac:dyDescent="0.2">
      <c r="B149" s="57" t="s">
        <v>154</v>
      </c>
      <c r="C149" s="56"/>
      <c r="D149" s="83" t="s">
        <v>140</v>
      </c>
    </row>
    <row r="150" spans="2:4" ht="12.75" x14ac:dyDescent="0.2">
      <c r="B150" s="57" t="s">
        <v>155</v>
      </c>
      <c r="C150" s="56"/>
      <c r="D150" s="61">
        <v>0.13668792947739716</v>
      </c>
    </row>
    <row r="151" spans="2:4" ht="12.75" x14ac:dyDescent="0.2">
      <c r="B151" s="57" t="s">
        <v>156</v>
      </c>
      <c r="C151" s="56"/>
      <c r="D151" s="61" t="s">
        <v>140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29606</v>
      </c>
      <c r="F7" s="68">
        <v>198.626654</v>
      </c>
      <c r="G7" s="20">
        <v>4.2013149E-2</v>
      </c>
    </row>
    <row r="8" spans="1:7" ht="12.75" x14ac:dyDescent="0.2">
      <c r="A8" s="21">
        <v>2</v>
      </c>
      <c r="B8" s="22" t="s">
        <v>433</v>
      </c>
      <c r="C8" s="26" t="s">
        <v>434</v>
      </c>
      <c r="D8" s="17" t="s">
        <v>178</v>
      </c>
      <c r="E8" s="62">
        <v>5713</v>
      </c>
      <c r="F8" s="68">
        <v>151.33736999999999</v>
      </c>
      <c r="G8" s="20">
        <v>3.2010604999999998E-2</v>
      </c>
    </row>
    <row r="9" spans="1:7" ht="12.75" x14ac:dyDescent="0.2">
      <c r="A9" s="21">
        <v>3</v>
      </c>
      <c r="B9" s="22" t="s">
        <v>541</v>
      </c>
      <c r="C9" s="26" t="s">
        <v>542</v>
      </c>
      <c r="D9" s="17" t="s">
        <v>178</v>
      </c>
      <c r="E9" s="62">
        <v>2261</v>
      </c>
      <c r="F9" s="68">
        <v>146.1159945</v>
      </c>
      <c r="G9" s="20">
        <v>3.0906189000000001E-2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39</v>
      </c>
      <c r="E10" s="62">
        <v>11485</v>
      </c>
      <c r="F10" s="68">
        <v>145.7159375</v>
      </c>
      <c r="G10" s="20">
        <v>3.082157E-2</v>
      </c>
    </row>
    <row r="11" spans="1:7" ht="12.75" x14ac:dyDescent="0.2">
      <c r="A11" s="21">
        <v>5</v>
      </c>
      <c r="B11" s="22" t="s">
        <v>300</v>
      </c>
      <c r="C11" s="26" t="s">
        <v>301</v>
      </c>
      <c r="D11" s="17" t="s">
        <v>299</v>
      </c>
      <c r="E11" s="62">
        <v>43120</v>
      </c>
      <c r="F11" s="68">
        <v>140.11843999999999</v>
      </c>
      <c r="G11" s="20">
        <v>2.9637598000000001E-2</v>
      </c>
    </row>
    <row r="12" spans="1:7" ht="25.5" x14ac:dyDescent="0.2">
      <c r="A12" s="21">
        <v>6</v>
      </c>
      <c r="B12" s="22" t="s">
        <v>46</v>
      </c>
      <c r="C12" s="26" t="s">
        <v>47</v>
      </c>
      <c r="D12" s="17" t="s">
        <v>23</v>
      </c>
      <c r="E12" s="62">
        <v>14026</v>
      </c>
      <c r="F12" s="68">
        <v>138.710127</v>
      </c>
      <c r="G12" s="20">
        <v>2.9339713999999999E-2</v>
      </c>
    </row>
    <row r="13" spans="1:7" ht="12.75" x14ac:dyDescent="0.2">
      <c r="A13" s="21">
        <v>7</v>
      </c>
      <c r="B13" s="22" t="s">
        <v>304</v>
      </c>
      <c r="C13" s="26" t="s">
        <v>305</v>
      </c>
      <c r="D13" s="17" t="s">
        <v>175</v>
      </c>
      <c r="E13" s="62">
        <v>62807</v>
      </c>
      <c r="F13" s="68">
        <v>138.0183825</v>
      </c>
      <c r="G13" s="20">
        <v>2.9193396999999999E-2</v>
      </c>
    </row>
    <row r="14" spans="1:7" ht="12.75" x14ac:dyDescent="0.2">
      <c r="A14" s="21">
        <v>8</v>
      </c>
      <c r="B14" s="22" t="s">
        <v>356</v>
      </c>
      <c r="C14" s="26" t="s">
        <v>357</v>
      </c>
      <c r="D14" s="17" t="s">
        <v>358</v>
      </c>
      <c r="E14" s="62">
        <v>31141</v>
      </c>
      <c r="F14" s="68">
        <v>137.5965085</v>
      </c>
      <c r="G14" s="20">
        <v>2.9104162999999999E-2</v>
      </c>
    </row>
    <row r="15" spans="1:7" ht="12.75" x14ac:dyDescent="0.2">
      <c r="A15" s="21">
        <v>9</v>
      </c>
      <c r="B15" s="22" t="s">
        <v>365</v>
      </c>
      <c r="C15" s="26" t="s">
        <v>366</v>
      </c>
      <c r="D15" s="17" t="s">
        <v>245</v>
      </c>
      <c r="E15" s="62">
        <v>3005</v>
      </c>
      <c r="F15" s="68">
        <v>130.59429499999999</v>
      </c>
      <c r="G15" s="20">
        <v>2.7623068000000001E-2</v>
      </c>
    </row>
    <row r="16" spans="1:7" ht="12.75" x14ac:dyDescent="0.2">
      <c r="A16" s="21">
        <v>10</v>
      </c>
      <c r="B16" s="22" t="s">
        <v>543</v>
      </c>
      <c r="C16" s="26" t="s">
        <v>544</v>
      </c>
      <c r="D16" s="17" t="s">
        <v>36</v>
      </c>
      <c r="E16" s="62">
        <v>19202</v>
      </c>
      <c r="F16" s="68">
        <v>129.21985900000001</v>
      </c>
      <c r="G16" s="20">
        <v>2.7332349999999998E-2</v>
      </c>
    </row>
    <row r="17" spans="1:7" ht="12.75" x14ac:dyDescent="0.2">
      <c r="A17" s="21">
        <v>11</v>
      </c>
      <c r="B17" s="22" t="s">
        <v>328</v>
      </c>
      <c r="C17" s="26" t="s">
        <v>329</v>
      </c>
      <c r="D17" s="17" t="s">
        <v>204</v>
      </c>
      <c r="E17" s="62">
        <v>12151</v>
      </c>
      <c r="F17" s="68">
        <v>126.516212</v>
      </c>
      <c r="G17" s="20">
        <v>2.6760479E-2</v>
      </c>
    </row>
    <row r="18" spans="1:7" ht="12.75" x14ac:dyDescent="0.2">
      <c r="A18" s="21">
        <v>12</v>
      </c>
      <c r="B18" s="22" t="s">
        <v>330</v>
      </c>
      <c r="C18" s="26" t="s">
        <v>331</v>
      </c>
      <c r="D18" s="17" t="s">
        <v>17</v>
      </c>
      <c r="E18" s="62">
        <v>65720</v>
      </c>
      <c r="F18" s="68">
        <v>120.56334</v>
      </c>
      <c r="G18" s="20">
        <v>2.5501337999999998E-2</v>
      </c>
    </row>
    <row r="19" spans="1:7" ht="25.5" x14ac:dyDescent="0.2">
      <c r="A19" s="21">
        <v>13</v>
      </c>
      <c r="B19" s="22" t="s">
        <v>338</v>
      </c>
      <c r="C19" s="26" t="s">
        <v>339</v>
      </c>
      <c r="D19" s="17" t="s">
        <v>59</v>
      </c>
      <c r="E19" s="62">
        <v>8734</v>
      </c>
      <c r="F19" s="68">
        <v>119.965857</v>
      </c>
      <c r="G19" s="20">
        <v>2.5374959999999998E-2</v>
      </c>
    </row>
    <row r="20" spans="1:7" ht="25.5" x14ac:dyDescent="0.2">
      <c r="A20" s="21">
        <v>14</v>
      </c>
      <c r="B20" s="22" t="s">
        <v>302</v>
      </c>
      <c r="C20" s="26" t="s">
        <v>303</v>
      </c>
      <c r="D20" s="17" t="s">
        <v>20</v>
      </c>
      <c r="E20" s="62">
        <v>2143</v>
      </c>
      <c r="F20" s="68">
        <v>115.711285</v>
      </c>
      <c r="G20" s="20">
        <v>2.4475040999999999E-2</v>
      </c>
    </row>
    <row r="21" spans="1:7" ht="25.5" x14ac:dyDescent="0.2">
      <c r="A21" s="21">
        <v>15</v>
      </c>
      <c r="B21" s="22" t="s">
        <v>414</v>
      </c>
      <c r="C21" s="26" t="s">
        <v>415</v>
      </c>
      <c r="D21" s="17" t="s">
        <v>178</v>
      </c>
      <c r="E21" s="62">
        <v>12166</v>
      </c>
      <c r="F21" s="68">
        <v>113.283709</v>
      </c>
      <c r="G21" s="20">
        <v>2.3961564000000001E-2</v>
      </c>
    </row>
    <row r="22" spans="1:7" ht="51" x14ac:dyDescent="0.2">
      <c r="A22" s="21">
        <v>16</v>
      </c>
      <c r="B22" s="22" t="s">
        <v>326</v>
      </c>
      <c r="C22" s="26" t="s">
        <v>327</v>
      </c>
      <c r="D22" s="17" t="s">
        <v>242</v>
      </c>
      <c r="E22" s="62">
        <v>60895</v>
      </c>
      <c r="F22" s="68">
        <v>112.9906725</v>
      </c>
      <c r="G22" s="20">
        <v>2.3899581999999999E-2</v>
      </c>
    </row>
    <row r="23" spans="1:7" ht="25.5" x14ac:dyDescent="0.2">
      <c r="A23" s="21">
        <v>17</v>
      </c>
      <c r="B23" s="22" t="s">
        <v>297</v>
      </c>
      <c r="C23" s="26" t="s">
        <v>298</v>
      </c>
      <c r="D23" s="17" t="s">
        <v>299</v>
      </c>
      <c r="E23" s="62">
        <v>49383</v>
      </c>
      <c r="F23" s="68">
        <v>111.259899</v>
      </c>
      <c r="G23" s="20">
        <v>2.3533492E-2</v>
      </c>
    </row>
    <row r="24" spans="1:7" ht="12.75" x14ac:dyDescent="0.2">
      <c r="A24" s="21">
        <v>18</v>
      </c>
      <c r="B24" s="22" t="s">
        <v>320</v>
      </c>
      <c r="C24" s="26" t="s">
        <v>321</v>
      </c>
      <c r="D24" s="17" t="s">
        <v>204</v>
      </c>
      <c r="E24" s="62">
        <v>7131</v>
      </c>
      <c r="F24" s="68">
        <v>109.51433249999999</v>
      </c>
      <c r="G24" s="20">
        <v>2.3164272E-2</v>
      </c>
    </row>
    <row r="25" spans="1:7" ht="25.5" x14ac:dyDescent="0.2">
      <c r="A25" s="21">
        <v>19</v>
      </c>
      <c r="B25" s="22" t="s">
        <v>332</v>
      </c>
      <c r="C25" s="26" t="s">
        <v>333</v>
      </c>
      <c r="D25" s="17" t="s">
        <v>178</v>
      </c>
      <c r="E25" s="62">
        <v>8754</v>
      </c>
      <c r="F25" s="68">
        <v>107.770494</v>
      </c>
      <c r="G25" s="20">
        <v>2.2795419000000001E-2</v>
      </c>
    </row>
    <row r="26" spans="1:7" ht="12.75" x14ac:dyDescent="0.2">
      <c r="A26" s="21">
        <v>20</v>
      </c>
      <c r="B26" s="22" t="s">
        <v>310</v>
      </c>
      <c r="C26" s="26" t="s">
        <v>311</v>
      </c>
      <c r="D26" s="17" t="s">
        <v>104</v>
      </c>
      <c r="E26" s="62">
        <v>36531</v>
      </c>
      <c r="F26" s="68">
        <v>106.962768</v>
      </c>
      <c r="G26" s="20">
        <v>2.262457E-2</v>
      </c>
    </row>
    <row r="27" spans="1:7" ht="12.75" x14ac:dyDescent="0.2">
      <c r="A27" s="21">
        <v>21</v>
      </c>
      <c r="B27" s="22" t="s">
        <v>545</v>
      </c>
      <c r="C27" s="26" t="s">
        <v>546</v>
      </c>
      <c r="D27" s="17" t="s">
        <v>245</v>
      </c>
      <c r="E27" s="62">
        <v>12124</v>
      </c>
      <c r="F27" s="68">
        <v>106.40022399999999</v>
      </c>
      <c r="G27" s="20">
        <v>2.2505582E-2</v>
      </c>
    </row>
    <row r="28" spans="1:7" ht="25.5" x14ac:dyDescent="0.2">
      <c r="A28" s="21">
        <v>22</v>
      </c>
      <c r="B28" s="22" t="s">
        <v>547</v>
      </c>
      <c r="C28" s="26" t="s">
        <v>548</v>
      </c>
      <c r="D28" s="17" t="s">
        <v>59</v>
      </c>
      <c r="E28" s="62">
        <v>8142</v>
      </c>
      <c r="F28" s="68">
        <v>104.934096</v>
      </c>
      <c r="G28" s="20">
        <v>2.2195468999999999E-2</v>
      </c>
    </row>
    <row r="29" spans="1:7" ht="25.5" x14ac:dyDescent="0.2">
      <c r="A29" s="21">
        <v>23</v>
      </c>
      <c r="B29" s="22" t="s">
        <v>158</v>
      </c>
      <c r="C29" s="26" t="s">
        <v>159</v>
      </c>
      <c r="D29" s="17" t="s">
        <v>23</v>
      </c>
      <c r="E29" s="62">
        <v>50401</v>
      </c>
      <c r="F29" s="68">
        <v>103.39765149999999</v>
      </c>
      <c r="G29" s="20">
        <v>2.1870483E-2</v>
      </c>
    </row>
    <row r="30" spans="1:7" ht="25.5" x14ac:dyDescent="0.2">
      <c r="A30" s="21">
        <v>24</v>
      </c>
      <c r="B30" s="22" t="s">
        <v>549</v>
      </c>
      <c r="C30" s="26" t="s">
        <v>550</v>
      </c>
      <c r="D30" s="17" t="s">
        <v>23</v>
      </c>
      <c r="E30" s="62">
        <v>9810</v>
      </c>
      <c r="F30" s="68">
        <v>97.310294999999996</v>
      </c>
      <c r="G30" s="20">
        <v>2.0582896999999999E-2</v>
      </c>
    </row>
    <row r="31" spans="1:7" ht="25.5" x14ac:dyDescent="0.2">
      <c r="A31" s="21">
        <v>25</v>
      </c>
      <c r="B31" s="22" t="s">
        <v>354</v>
      </c>
      <c r="C31" s="26" t="s">
        <v>355</v>
      </c>
      <c r="D31" s="17" t="s">
        <v>178</v>
      </c>
      <c r="E31" s="62">
        <v>23874</v>
      </c>
      <c r="F31" s="68">
        <v>94.624599000000003</v>
      </c>
      <c r="G31" s="20">
        <v>2.0014823000000001E-2</v>
      </c>
    </row>
    <row r="32" spans="1:7" ht="12.75" x14ac:dyDescent="0.2">
      <c r="A32" s="21">
        <v>26</v>
      </c>
      <c r="B32" s="22" t="s">
        <v>551</v>
      </c>
      <c r="C32" s="26" t="s">
        <v>552</v>
      </c>
      <c r="D32" s="17" t="s">
        <v>71</v>
      </c>
      <c r="E32" s="62">
        <v>18791</v>
      </c>
      <c r="F32" s="68">
        <v>93.081218500000006</v>
      </c>
      <c r="G32" s="20">
        <v>1.968837E-2</v>
      </c>
    </row>
    <row r="33" spans="1:7" ht="25.5" x14ac:dyDescent="0.2">
      <c r="A33" s="21">
        <v>27</v>
      </c>
      <c r="B33" s="22" t="s">
        <v>408</v>
      </c>
      <c r="C33" s="26" t="s">
        <v>409</v>
      </c>
      <c r="D33" s="17" t="s">
        <v>178</v>
      </c>
      <c r="E33" s="62">
        <v>16069</v>
      </c>
      <c r="F33" s="68">
        <v>92.967199500000007</v>
      </c>
      <c r="G33" s="20">
        <v>1.9664253E-2</v>
      </c>
    </row>
    <row r="34" spans="1:7" ht="25.5" x14ac:dyDescent="0.2">
      <c r="A34" s="21">
        <v>28</v>
      </c>
      <c r="B34" s="22" t="s">
        <v>553</v>
      </c>
      <c r="C34" s="26" t="s">
        <v>554</v>
      </c>
      <c r="D34" s="17" t="s">
        <v>26</v>
      </c>
      <c r="E34" s="62">
        <v>537345</v>
      </c>
      <c r="F34" s="68">
        <v>87.049890000000005</v>
      </c>
      <c r="G34" s="20">
        <v>1.8412634000000001E-2</v>
      </c>
    </row>
    <row r="35" spans="1:7" ht="25.5" x14ac:dyDescent="0.2">
      <c r="A35" s="21">
        <v>29</v>
      </c>
      <c r="B35" s="22" t="s">
        <v>314</v>
      </c>
      <c r="C35" s="26" t="s">
        <v>315</v>
      </c>
      <c r="D35" s="17" t="s">
        <v>68</v>
      </c>
      <c r="E35" s="62">
        <v>11986</v>
      </c>
      <c r="F35" s="68">
        <v>85.819760000000002</v>
      </c>
      <c r="G35" s="20">
        <v>1.8152439999999999E-2</v>
      </c>
    </row>
    <row r="36" spans="1:7" ht="12.75" x14ac:dyDescent="0.2">
      <c r="A36" s="21">
        <v>30</v>
      </c>
      <c r="B36" s="22" t="s">
        <v>348</v>
      </c>
      <c r="C36" s="26" t="s">
        <v>349</v>
      </c>
      <c r="D36" s="17" t="s">
        <v>178</v>
      </c>
      <c r="E36" s="62">
        <v>17918</v>
      </c>
      <c r="F36" s="68">
        <v>85.200090000000003</v>
      </c>
      <c r="G36" s="20">
        <v>1.8021367999999999E-2</v>
      </c>
    </row>
    <row r="37" spans="1:7" ht="12.75" x14ac:dyDescent="0.2">
      <c r="A37" s="21">
        <v>31</v>
      </c>
      <c r="B37" s="22" t="s">
        <v>346</v>
      </c>
      <c r="C37" s="26" t="s">
        <v>347</v>
      </c>
      <c r="D37" s="17" t="s">
        <v>178</v>
      </c>
      <c r="E37" s="62">
        <v>21095</v>
      </c>
      <c r="F37" s="68">
        <v>83.251417500000002</v>
      </c>
      <c r="G37" s="20">
        <v>1.7609188000000001E-2</v>
      </c>
    </row>
    <row r="38" spans="1:7" ht="12.75" x14ac:dyDescent="0.2">
      <c r="A38" s="21">
        <v>32</v>
      </c>
      <c r="B38" s="22" t="s">
        <v>316</v>
      </c>
      <c r="C38" s="26" t="s">
        <v>317</v>
      </c>
      <c r="D38" s="17" t="s">
        <v>175</v>
      </c>
      <c r="E38" s="62">
        <v>1214</v>
      </c>
      <c r="F38" s="68">
        <v>82.623018999999999</v>
      </c>
      <c r="G38" s="20">
        <v>1.7476271000000002E-2</v>
      </c>
    </row>
    <row r="39" spans="1:7" ht="12.75" x14ac:dyDescent="0.2">
      <c r="A39" s="21">
        <v>33</v>
      </c>
      <c r="B39" s="22" t="s">
        <v>222</v>
      </c>
      <c r="C39" s="26" t="s">
        <v>223</v>
      </c>
      <c r="D39" s="17" t="s">
        <v>84</v>
      </c>
      <c r="E39" s="62">
        <v>97206</v>
      </c>
      <c r="F39" s="68">
        <v>82.284879000000004</v>
      </c>
      <c r="G39" s="20">
        <v>1.7404748000000001E-2</v>
      </c>
    </row>
    <row r="40" spans="1:7" ht="25.5" x14ac:dyDescent="0.2">
      <c r="A40" s="21">
        <v>34</v>
      </c>
      <c r="B40" s="22" t="s">
        <v>485</v>
      </c>
      <c r="C40" s="26" t="s">
        <v>486</v>
      </c>
      <c r="D40" s="17" t="s">
        <v>33</v>
      </c>
      <c r="E40" s="62">
        <v>52944</v>
      </c>
      <c r="F40" s="68">
        <v>81.877896000000007</v>
      </c>
      <c r="G40" s="20">
        <v>1.7318664000000001E-2</v>
      </c>
    </row>
    <row r="41" spans="1:7" ht="12.75" x14ac:dyDescent="0.2">
      <c r="A41" s="21">
        <v>35</v>
      </c>
      <c r="B41" s="22" t="s">
        <v>508</v>
      </c>
      <c r="C41" s="26" t="s">
        <v>509</v>
      </c>
      <c r="D41" s="17" t="s">
        <v>273</v>
      </c>
      <c r="E41" s="62">
        <v>7602</v>
      </c>
      <c r="F41" s="68">
        <v>76.662368999999998</v>
      </c>
      <c r="G41" s="20">
        <v>1.6215485000000002E-2</v>
      </c>
    </row>
    <row r="42" spans="1:7" ht="12.75" x14ac:dyDescent="0.2">
      <c r="A42" s="21">
        <v>36</v>
      </c>
      <c r="B42" s="22" t="s">
        <v>306</v>
      </c>
      <c r="C42" s="26" t="s">
        <v>307</v>
      </c>
      <c r="D42" s="17" t="s">
        <v>175</v>
      </c>
      <c r="E42" s="62">
        <v>2684</v>
      </c>
      <c r="F42" s="68">
        <v>76.116898000000006</v>
      </c>
      <c r="G42" s="20">
        <v>1.6100107999999998E-2</v>
      </c>
    </row>
    <row r="43" spans="1:7" ht="12.75" x14ac:dyDescent="0.2">
      <c r="A43" s="21">
        <v>37</v>
      </c>
      <c r="B43" s="22" t="s">
        <v>48</v>
      </c>
      <c r="C43" s="26" t="s">
        <v>49</v>
      </c>
      <c r="D43" s="17" t="s">
        <v>50</v>
      </c>
      <c r="E43" s="62">
        <v>44409</v>
      </c>
      <c r="F43" s="68">
        <v>69.655516500000004</v>
      </c>
      <c r="G43" s="20">
        <v>1.4733408E-2</v>
      </c>
    </row>
    <row r="44" spans="1:7" ht="12.75" x14ac:dyDescent="0.2">
      <c r="A44" s="21">
        <v>38</v>
      </c>
      <c r="B44" s="22" t="s">
        <v>76</v>
      </c>
      <c r="C44" s="26" t="s">
        <v>77</v>
      </c>
      <c r="D44" s="17" t="s">
        <v>14</v>
      </c>
      <c r="E44" s="62">
        <v>8058</v>
      </c>
      <c r="F44" s="68">
        <v>58.452731999999997</v>
      </c>
      <c r="G44" s="20">
        <v>1.2363816E-2</v>
      </c>
    </row>
    <row r="45" spans="1:7" ht="25.5" x14ac:dyDescent="0.2">
      <c r="A45" s="21">
        <v>39</v>
      </c>
      <c r="B45" s="22" t="s">
        <v>344</v>
      </c>
      <c r="C45" s="26" t="s">
        <v>345</v>
      </c>
      <c r="D45" s="17" t="s">
        <v>39</v>
      </c>
      <c r="E45" s="62">
        <v>14604</v>
      </c>
      <c r="F45" s="68">
        <v>57.211170000000003</v>
      </c>
      <c r="G45" s="20">
        <v>1.2101203E-2</v>
      </c>
    </row>
    <row r="46" spans="1:7" ht="25.5" x14ac:dyDescent="0.2">
      <c r="A46" s="21">
        <v>40</v>
      </c>
      <c r="B46" s="22" t="s">
        <v>340</v>
      </c>
      <c r="C46" s="26" t="s">
        <v>341</v>
      </c>
      <c r="D46" s="17" t="s">
        <v>39</v>
      </c>
      <c r="E46" s="62">
        <v>28198</v>
      </c>
      <c r="F46" s="68">
        <v>54.619526</v>
      </c>
      <c r="G46" s="20">
        <v>1.1553023000000001E-2</v>
      </c>
    </row>
    <row r="47" spans="1:7" ht="25.5" x14ac:dyDescent="0.2">
      <c r="A47" s="21">
        <v>41</v>
      </c>
      <c r="B47" s="22" t="s">
        <v>308</v>
      </c>
      <c r="C47" s="26" t="s">
        <v>309</v>
      </c>
      <c r="D47" s="17" t="s">
        <v>165</v>
      </c>
      <c r="E47" s="62">
        <v>4646</v>
      </c>
      <c r="F47" s="68">
        <v>53.006214</v>
      </c>
      <c r="G47" s="20">
        <v>1.1211778E-2</v>
      </c>
    </row>
    <row r="48" spans="1:7" ht="12.75" x14ac:dyDescent="0.2">
      <c r="A48" s="21">
        <v>42</v>
      </c>
      <c r="B48" s="22" t="s">
        <v>555</v>
      </c>
      <c r="C48" s="26" t="s">
        <v>556</v>
      </c>
      <c r="D48" s="17" t="s">
        <v>175</v>
      </c>
      <c r="E48" s="62">
        <v>8754</v>
      </c>
      <c r="F48" s="68">
        <v>45.428882999999999</v>
      </c>
      <c r="G48" s="20">
        <v>9.6090350000000001E-3</v>
      </c>
    </row>
    <row r="49" spans="1:7" ht="12.75" x14ac:dyDescent="0.2">
      <c r="A49" s="21">
        <v>43</v>
      </c>
      <c r="B49" s="22" t="s">
        <v>379</v>
      </c>
      <c r="C49" s="26" t="s">
        <v>380</v>
      </c>
      <c r="D49" s="17" t="s">
        <v>178</v>
      </c>
      <c r="E49" s="62">
        <v>52242</v>
      </c>
      <c r="F49" s="68">
        <v>40.539791999999998</v>
      </c>
      <c r="G49" s="20">
        <v>8.574903E-3</v>
      </c>
    </row>
    <row r="50" spans="1:7" ht="12.75" x14ac:dyDescent="0.2">
      <c r="A50" s="21">
        <v>44</v>
      </c>
      <c r="B50" s="22" t="s">
        <v>557</v>
      </c>
      <c r="C50" s="26" t="s">
        <v>558</v>
      </c>
      <c r="D50" s="17" t="s">
        <v>175</v>
      </c>
      <c r="E50" s="62">
        <v>24142</v>
      </c>
      <c r="F50" s="68">
        <v>39.254891999999998</v>
      </c>
      <c r="G50" s="20">
        <v>8.3031230000000008E-3</v>
      </c>
    </row>
    <row r="51" spans="1:7" ht="12.75" x14ac:dyDescent="0.2">
      <c r="A51" s="21">
        <v>45</v>
      </c>
      <c r="B51" s="22" t="s">
        <v>373</v>
      </c>
      <c r="C51" s="26" t="s">
        <v>374</v>
      </c>
      <c r="D51" s="17" t="s">
        <v>17</v>
      </c>
      <c r="E51" s="62">
        <v>54010</v>
      </c>
      <c r="F51" s="68">
        <v>37.347915</v>
      </c>
      <c r="G51" s="20">
        <v>7.8997630000000006E-3</v>
      </c>
    </row>
    <row r="52" spans="1:7" ht="12.75" x14ac:dyDescent="0.2">
      <c r="A52" s="21">
        <v>46</v>
      </c>
      <c r="B52" s="22" t="s">
        <v>371</v>
      </c>
      <c r="C52" s="26" t="s">
        <v>372</v>
      </c>
      <c r="D52" s="17" t="s">
        <v>178</v>
      </c>
      <c r="E52" s="62">
        <v>15664</v>
      </c>
      <c r="F52" s="68">
        <v>31.461144000000001</v>
      </c>
      <c r="G52" s="20">
        <v>6.6546039999999997E-3</v>
      </c>
    </row>
    <row r="53" spans="1:7" ht="12.75" x14ac:dyDescent="0.2">
      <c r="A53" s="16"/>
      <c r="B53" s="17"/>
      <c r="C53" s="23" t="s">
        <v>112</v>
      </c>
      <c r="D53" s="27"/>
      <c r="E53" s="64"/>
      <c r="F53" s="70">
        <v>4521.171423499999</v>
      </c>
      <c r="G53" s="28">
        <v>0.95630995900000004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113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114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112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116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117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112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119</v>
      </c>
      <c r="D70" s="40"/>
      <c r="E70" s="64"/>
      <c r="F70" s="70">
        <v>4521.171423499999</v>
      </c>
      <c r="G70" s="28">
        <v>0.95630995900000004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120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11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122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123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124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125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126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1152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1153</v>
      </c>
      <c r="D98" s="30"/>
      <c r="E98" s="62"/>
      <c r="F98" s="68">
        <v>205.9648449</v>
      </c>
      <c r="G98" s="20">
        <v>4.3565309000000003E-2</v>
      </c>
    </row>
    <row r="99" spans="1:7" ht="12.75" x14ac:dyDescent="0.2">
      <c r="A99" s="21"/>
      <c r="B99" s="22"/>
      <c r="C99" s="23" t="s">
        <v>112</v>
      </c>
      <c r="D99" s="40"/>
      <c r="E99" s="64"/>
      <c r="F99" s="70">
        <v>205.9648449</v>
      </c>
      <c r="G99" s="28">
        <v>4.3565309000000003E-2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129</v>
      </c>
      <c r="D101" s="40"/>
      <c r="E101" s="64"/>
      <c r="F101" s="70">
        <v>205.9648449</v>
      </c>
      <c r="G101" s="28">
        <v>4.3565309000000003E-2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130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131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132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134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112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135</v>
      </c>
      <c r="D114" s="22"/>
      <c r="E114" s="62"/>
      <c r="F114" s="74">
        <v>0.58970381000000005</v>
      </c>
      <c r="G114" s="43">
        <v>1.24733E-4</v>
      </c>
    </row>
    <row r="115" spans="1:7" ht="12.75" x14ac:dyDescent="0.2">
      <c r="A115" s="21"/>
      <c r="B115" s="22"/>
      <c r="C115" s="46" t="s">
        <v>136</v>
      </c>
      <c r="D115" s="27"/>
      <c r="E115" s="64"/>
      <c r="F115" s="70">
        <v>4727.7259722099989</v>
      </c>
      <c r="G115" s="28">
        <v>1.0000000010000001</v>
      </c>
    </row>
    <row r="117" spans="1:7" ht="12.75" x14ac:dyDescent="0.2">
      <c r="B117" s="392"/>
      <c r="C117" s="392"/>
      <c r="D117" s="392"/>
      <c r="E117" s="392"/>
      <c r="F117" s="392"/>
    </row>
    <row r="118" spans="1:7" ht="12.75" x14ac:dyDescent="0.2">
      <c r="B118" s="392"/>
      <c r="C118" s="392"/>
      <c r="D118" s="392"/>
      <c r="E118" s="392"/>
      <c r="F118" s="392"/>
    </row>
    <row r="120" spans="1:7" ht="12.75" x14ac:dyDescent="0.2">
      <c r="B120" s="52" t="s">
        <v>138</v>
      </c>
      <c r="C120" s="53"/>
      <c r="D120" s="54"/>
    </row>
    <row r="121" spans="1:7" ht="12.75" x14ac:dyDescent="0.2">
      <c r="B121" s="55" t="s">
        <v>139</v>
      </c>
      <c r="C121" s="56"/>
      <c r="D121" s="81" t="s">
        <v>140</v>
      </c>
    </row>
    <row r="122" spans="1:7" ht="12.75" x14ac:dyDescent="0.2">
      <c r="B122" s="55" t="s">
        <v>141</v>
      </c>
      <c r="C122" s="56"/>
      <c r="D122" s="81" t="s">
        <v>140</v>
      </c>
    </row>
    <row r="123" spans="1:7" ht="12.75" x14ac:dyDescent="0.2">
      <c r="B123" s="57" t="s">
        <v>142</v>
      </c>
      <c r="C123" s="56"/>
      <c r="D123" s="58"/>
    </row>
    <row r="124" spans="1:7" ht="25.5" customHeight="1" x14ac:dyDescent="0.2">
      <c r="B124" s="58"/>
      <c r="C124" s="48" t="s">
        <v>143</v>
      </c>
      <c r="D124" s="49" t="s">
        <v>144</v>
      </c>
    </row>
    <row r="125" spans="1:7" ht="12.75" customHeight="1" x14ac:dyDescent="0.2">
      <c r="B125" s="75" t="s">
        <v>145</v>
      </c>
      <c r="C125" s="76" t="s">
        <v>146</v>
      </c>
      <c r="D125" s="76" t="s">
        <v>147</v>
      </c>
    </row>
    <row r="126" spans="1:7" ht="12.75" x14ac:dyDescent="0.2">
      <c r="B126" s="58" t="s">
        <v>148</v>
      </c>
      <c r="C126" s="59">
        <v>13.282999999999999</v>
      </c>
      <c r="D126" s="59">
        <v>13.3759</v>
      </c>
    </row>
    <row r="127" spans="1:7" ht="12.75" x14ac:dyDescent="0.2">
      <c r="B127" s="58" t="s">
        <v>149</v>
      </c>
      <c r="C127" s="59">
        <v>11.3942</v>
      </c>
      <c r="D127" s="59">
        <v>11.473800000000001</v>
      </c>
    </row>
    <row r="128" spans="1:7" ht="12.75" x14ac:dyDescent="0.2">
      <c r="B128" s="58" t="s">
        <v>150</v>
      </c>
      <c r="C128" s="59">
        <v>13.0717</v>
      </c>
      <c r="D128" s="59">
        <v>13.159599999999999</v>
      </c>
    </row>
    <row r="129" spans="2:4" ht="12.75" x14ac:dyDescent="0.2">
      <c r="B129" s="58" t="s">
        <v>151</v>
      </c>
      <c r="C129" s="59">
        <v>11.1713</v>
      </c>
      <c r="D129" s="59">
        <v>11.2464</v>
      </c>
    </row>
    <row r="131" spans="2:4" ht="12.75" x14ac:dyDescent="0.2">
      <c r="B131" s="77" t="s">
        <v>152</v>
      </c>
      <c r="C131" s="60"/>
      <c r="D131" s="78" t="s">
        <v>140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153</v>
      </c>
      <c r="C135" s="56"/>
      <c r="D135" s="83" t="s">
        <v>140</v>
      </c>
    </row>
    <row r="136" spans="2:4" ht="12.75" x14ac:dyDescent="0.2">
      <c r="B136" s="57" t="s">
        <v>154</v>
      </c>
      <c r="C136" s="56"/>
      <c r="D136" s="83" t="s">
        <v>140</v>
      </c>
    </row>
    <row r="137" spans="2:4" ht="12.75" x14ac:dyDescent="0.2">
      <c r="B137" s="57" t="s">
        <v>155</v>
      </c>
      <c r="C137" s="56"/>
      <c r="D137" s="61">
        <v>0.27114983644962604</v>
      </c>
    </row>
    <row r="138" spans="2:4" ht="12.75" x14ac:dyDescent="0.2">
      <c r="B138" s="57" t="s">
        <v>156</v>
      </c>
      <c r="C138" s="56"/>
      <c r="D138" s="61" t="s">
        <v>140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1176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31050</v>
      </c>
      <c r="F7" s="68">
        <v>208.31444999999999</v>
      </c>
      <c r="G7" s="20">
        <v>4.1981530000000003E-2</v>
      </c>
    </row>
    <row r="8" spans="1:7" ht="12.75" x14ac:dyDescent="0.2">
      <c r="A8" s="21">
        <v>2</v>
      </c>
      <c r="B8" s="22" t="s">
        <v>433</v>
      </c>
      <c r="C8" s="26" t="s">
        <v>434</v>
      </c>
      <c r="D8" s="17" t="s">
        <v>178</v>
      </c>
      <c r="E8" s="62">
        <v>5828</v>
      </c>
      <c r="F8" s="68">
        <v>154.38372000000001</v>
      </c>
      <c r="G8" s="20">
        <v>3.1112891E-2</v>
      </c>
    </row>
    <row r="9" spans="1:7" ht="12.75" x14ac:dyDescent="0.2">
      <c r="A9" s="21">
        <v>3</v>
      </c>
      <c r="B9" s="22" t="s">
        <v>541</v>
      </c>
      <c r="C9" s="26" t="s">
        <v>542</v>
      </c>
      <c r="D9" s="17" t="s">
        <v>178</v>
      </c>
      <c r="E9" s="62">
        <v>2370</v>
      </c>
      <c r="F9" s="68">
        <v>153.160065</v>
      </c>
      <c r="G9" s="20">
        <v>3.0866287999999999E-2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39</v>
      </c>
      <c r="E10" s="62">
        <v>12061</v>
      </c>
      <c r="F10" s="68">
        <v>153.02393749999999</v>
      </c>
      <c r="G10" s="20">
        <v>3.0838853999999999E-2</v>
      </c>
    </row>
    <row r="11" spans="1:7" ht="25.5" x14ac:dyDescent="0.2">
      <c r="A11" s="21">
        <v>5</v>
      </c>
      <c r="B11" s="22" t="s">
        <v>46</v>
      </c>
      <c r="C11" s="26" t="s">
        <v>47</v>
      </c>
      <c r="D11" s="17" t="s">
        <v>23</v>
      </c>
      <c r="E11" s="62">
        <v>14772</v>
      </c>
      <c r="F11" s="68">
        <v>146.087694</v>
      </c>
      <c r="G11" s="20">
        <v>2.9440996000000001E-2</v>
      </c>
    </row>
    <row r="12" spans="1:7" ht="12.75" x14ac:dyDescent="0.2">
      <c r="A12" s="21">
        <v>6</v>
      </c>
      <c r="B12" s="22" t="s">
        <v>300</v>
      </c>
      <c r="C12" s="26" t="s">
        <v>301</v>
      </c>
      <c r="D12" s="17" t="s">
        <v>299</v>
      </c>
      <c r="E12" s="62">
        <v>44685</v>
      </c>
      <c r="F12" s="68">
        <v>145.20390750000001</v>
      </c>
      <c r="G12" s="20">
        <v>2.9262887000000001E-2</v>
      </c>
    </row>
    <row r="13" spans="1:7" ht="12.75" x14ac:dyDescent="0.2">
      <c r="A13" s="21">
        <v>7</v>
      </c>
      <c r="B13" s="22" t="s">
        <v>356</v>
      </c>
      <c r="C13" s="26" t="s">
        <v>357</v>
      </c>
      <c r="D13" s="17" t="s">
        <v>358</v>
      </c>
      <c r="E13" s="62">
        <v>32553</v>
      </c>
      <c r="F13" s="68">
        <v>143.8354305</v>
      </c>
      <c r="G13" s="20">
        <v>2.8987097999999999E-2</v>
      </c>
    </row>
    <row r="14" spans="1:7" ht="12.75" x14ac:dyDescent="0.2">
      <c r="A14" s="21">
        <v>8</v>
      </c>
      <c r="B14" s="22" t="s">
        <v>304</v>
      </c>
      <c r="C14" s="26" t="s">
        <v>305</v>
      </c>
      <c r="D14" s="17" t="s">
        <v>175</v>
      </c>
      <c r="E14" s="62">
        <v>65404</v>
      </c>
      <c r="F14" s="68">
        <v>143.72529</v>
      </c>
      <c r="G14" s="20">
        <v>2.8964901000000001E-2</v>
      </c>
    </row>
    <row r="15" spans="1:7" ht="12.75" x14ac:dyDescent="0.2">
      <c r="A15" s="21">
        <v>9</v>
      </c>
      <c r="B15" s="22" t="s">
        <v>365</v>
      </c>
      <c r="C15" s="26" t="s">
        <v>366</v>
      </c>
      <c r="D15" s="17" t="s">
        <v>245</v>
      </c>
      <c r="E15" s="62">
        <v>3149</v>
      </c>
      <c r="F15" s="68">
        <v>136.85239100000001</v>
      </c>
      <c r="G15" s="20">
        <v>2.7579809E-2</v>
      </c>
    </row>
    <row r="16" spans="1:7" ht="12.75" x14ac:dyDescent="0.2">
      <c r="A16" s="21">
        <v>10</v>
      </c>
      <c r="B16" s="22" t="s">
        <v>543</v>
      </c>
      <c r="C16" s="26" t="s">
        <v>544</v>
      </c>
      <c r="D16" s="17" t="s">
        <v>36</v>
      </c>
      <c r="E16" s="62">
        <v>20158</v>
      </c>
      <c r="F16" s="68">
        <v>135.65326099999999</v>
      </c>
      <c r="G16" s="20">
        <v>2.7338148999999999E-2</v>
      </c>
    </row>
    <row r="17" spans="1:7" ht="12.75" x14ac:dyDescent="0.2">
      <c r="A17" s="21">
        <v>11</v>
      </c>
      <c r="B17" s="22" t="s">
        <v>328</v>
      </c>
      <c r="C17" s="26" t="s">
        <v>329</v>
      </c>
      <c r="D17" s="17" t="s">
        <v>204</v>
      </c>
      <c r="E17" s="62">
        <v>12745</v>
      </c>
      <c r="F17" s="68">
        <v>132.70094</v>
      </c>
      <c r="G17" s="20">
        <v>2.6743168000000001E-2</v>
      </c>
    </row>
    <row r="18" spans="1:7" ht="25.5" x14ac:dyDescent="0.2">
      <c r="A18" s="21">
        <v>12</v>
      </c>
      <c r="B18" s="22" t="s">
        <v>338</v>
      </c>
      <c r="C18" s="26" t="s">
        <v>339</v>
      </c>
      <c r="D18" s="17" t="s">
        <v>59</v>
      </c>
      <c r="E18" s="62">
        <v>9300</v>
      </c>
      <c r="F18" s="68">
        <v>127.74015</v>
      </c>
      <c r="G18" s="20">
        <v>2.5743421999999998E-2</v>
      </c>
    </row>
    <row r="19" spans="1:7" ht="12.75" x14ac:dyDescent="0.2">
      <c r="A19" s="21">
        <v>13</v>
      </c>
      <c r="B19" s="22" t="s">
        <v>330</v>
      </c>
      <c r="C19" s="26" t="s">
        <v>331</v>
      </c>
      <c r="D19" s="17" t="s">
        <v>17</v>
      </c>
      <c r="E19" s="62">
        <v>68797</v>
      </c>
      <c r="F19" s="68">
        <v>126.2080965</v>
      </c>
      <c r="G19" s="20">
        <v>2.5434668000000001E-2</v>
      </c>
    </row>
    <row r="20" spans="1:7" ht="25.5" x14ac:dyDescent="0.2">
      <c r="A20" s="21">
        <v>14</v>
      </c>
      <c r="B20" s="22" t="s">
        <v>302</v>
      </c>
      <c r="C20" s="26" t="s">
        <v>303</v>
      </c>
      <c r="D20" s="17" t="s">
        <v>20</v>
      </c>
      <c r="E20" s="62">
        <v>2261</v>
      </c>
      <c r="F20" s="68">
        <v>122.082695</v>
      </c>
      <c r="G20" s="20">
        <v>2.4603277999999999E-2</v>
      </c>
    </row>
    <row r="21" spans="1:7" ht="51" x14ac:dyDescent="0.2">
      <c r="A21" s="21">
        <v>15</v>
      </c>
      <c r="B21" s="22" t="s">
        <v>326</v>
      </c>
      <c r="C21" s="26" t="s">
        <v>327</v>
      </c>
      <c r="D21" s="17" t="s">
        <v>242</v>
      </c>
      <c r="E21" s="62">
        <v>63751</v>
      </c>
      <c r="F21" s="68">
        <v>118.2899805</v>
      </c>
      <c r="G21" s="20">
        <v>2.3838933E-2</v>
      </c>
    </row>
    <row r="22" spans="1:7" ht="25.5" x14ac:dyDescent="0.2">
      <c r="A22" s="21">
        <v>16</v>
      </c>
      <c r="B22" s="22" t="s">
        <v>297</v>
      </c>
      <c r="C22" s="26" t="s">
        <v>298</v>
      </c>
      <c r="D22" s="17" t="s">
        <v>299</v>
      </c>
      <c r="E22" s="62">
        <v>52105</v>
      </c>
      <c r="F22" s="68">
        <v>117.392565</v>
      </c>
      <c r="G22" s="20">
        <v>2.3658077999999999E-2</v>
      </c>
    </row>
    <row r="23" spans="1:7" ht="12.75" x14ac:dyDescent="0.2">
      <c r="A23" s="21">
        <v>17</v>
      </c>
      <c r="B23" s="22" t="s">
        <v>320</v>
      </c>
      <c r="C23" s="26" t="s">
        <v>321</v>
      </c>
      <c r="D23" s="17" t="s">
        <v>204</v>
      </c>
      <c r="E23" s="62">
        <v>7507</v>
      </c>
      <c r="F23" s="68">
        <v>115.2887525</v>
      </c>
      <c r="G23" s="20">
        <v>2.3234096999999999E-2</v>
      </c>
    </row>
    <row r="24" spans="1:7" ht="25.5" x14ac:dyDescent="0.2">
      <c r="A24" s="21">
        <v>18</v>
      </c>
      <c r="B24" s="22" t="s">
        <v>332</v>
      </c>
      <c r="C24" s="26" t="s">
        <v>333</v>
      </c>
      <c r="D24" s="17" t="s">
        <v>178</v>
      </c>
      <c r="E24" s="62">
        <v>9229</v>
      </c>
      <c r="F24" s="68">
        <v>113.618219</v>
      </c>
      <c r="G24" s="20">
        <v>2.2897435000000001E-2</v>
      </c>
    </row>
    <row r="25" spans="1:7" ht="25.5" x14ac:dyDescent="0.2">
      <c r="A25" s="21">
        <v>19</v>
      </c>
      <c r="B25" s="22" t="s">
        <v>414</v>
      </c>
      <c r="C25" s="26" t="s">
        <v>415</v>
      </c>
      <c r="D25" s="17" t="s">
        <v>178</v>
      </c>
      <c r="E25" s="62">
        <v>12130</v>
      </c>
      <c r="F25" s="68">
        <v>112.94849499999999</v>
      </c>
      <c r="G25" s="20">
        <v>2.2762465999999999E-2</v>
      </c>
    </row>
    <row r="26" spans="1:7" ht="12.75" x14ac:dyDescent="0.2">
      <c r="A26" s="21">
        <v>20</v>
      </c>
      <c r="B26" s="22" t="s">
        <v>545</v>
      </c>
      <c r="C26" s="26" t="s">
        <v>546</v>
      </c>
      <c r="D26" s="17" t="s">
        <v>245</v>
      </c>
      <c r="E26" s="62">
        <v>12717</v>
      </c>
      <c r="F26" s="68">
        <v>111.604392</v>
      </c>
      <c r="G26" s="20">
        <v>2.2491588999999999E-2</v>
      </c>
    </row>
    <row r="27" spans="1:7" ht="25.5" x14ac:dyDescent="0.2">
      <c r="A27" s="21">
        <v>21</v>
      </c>
      <c r="B27" s="22" t="s">
        <v>547</v>
      </c>
      <c r="C27" s="26" t="s">
        <v>548</v>
      </c>
      <c r="D27" s="17" t="s">
        <v>59</v>
      </c>
      <c r="E27" s="62">
        <v>8532</v>
      </c>
      <c r="F27" s="68">
        <v>109.960416</v>
      </c>
      <c r="G27" s="20">
        <v>2.2160280000000001E-2</v>
      </c>
    </row>
    <row r="28" spans="1:7" ht="12.75" x14ac:dyDescent="0.2">
      <c r="A28" s="21">
        <v>22</v>
      </c>
      <c r="B28" s="22" t="s">
        <v>310</v>
      </c>
      <c r="C28" s="26" t="s">
        <v>311</v>
      </c>
      <c r="D28" s="17" t="s">
        <v>104</v>
      </c>
      <c r="E28" s="62">
        <v>37105</v>
      </c>
      <c r="F28" s="68">
        <v>108.64344</v>
      </c>
      <c r="G28" s="20">
        <v>2.189487E-2</v>
      </c>
    </row>
    <row r="29" spans="1:7" ht="25.5" x14ac:dyDescent="0.2">
      <c r="A29" s="21">
        <v>23</v>
      </c>
      <c r="B29" s="22" t="s">
        <v>158</v>
      </c>
      <c r="C29" s="26" t="s">
        <v>159</v>
      </c>
      <c r="D29" s="17" t="s">
        <v>23</v>
      </c>
      <c r="E29" s="62">
        <v>51328</v>
      </c>
      <c r="F29" s="68">
        <v>105.299392</v>
      </c>
      <c r="G29" s="20">
        <v>2.1220945000000001E-2</v>
      </c>
    </row>
    <row r="30" spans="1:7" ht="25.5" x14ac:dyDescent="0.2">
      <c r="A30" s="21">
        <v>24</v>
      </c>
      <c r="B30" s="22" t="s">
        <v>549</v>
      </c>
      <c r="C30" s="26" t="s">
        <v>550</v>
      </c>
      <c r="D30" s="17" t="s">
        <v>23</v>
      </c>
      <c r="E30" s="62">
        <v>10180</v>
      </c>
      <c r="F30" s="68">
        <v>100.98051</v>
      </c>
      <c r="G30" s="20">
        <v>2.0350562999999999E-2</v>
      </c>
    </row>
    <row r="31" spans="1:7" ht="12.75" x14ac:dyDescent="0.2">
      <c r="A31" s="21">
        <v>25</v>
      </c>
      <c r="B31" s="22" t="s">
        <v>551</v>
      </c>
      <c r="C31" s="26" t="s">
        <v>552</v>
      </c>
      <c r="D31" s="17" t="s">
        <v>71</v>
      </c>
      <c r="E31" s="62">
        <v>19711</v>
      </c>
      <c r="F31" s="68">
        <v>97.638438500000007</v>
      </c>
      <c r="G31" s="20">
        <v>1.9677035999999998E-2</v>
      </c>
    </row>
    <row r="32" spans="1:7" ht="25.5" x14ac:dyDescent="0.2">
      <c r="A32" s="21">
        <v>26</v>
      </c>
      <c r="B32" s="22" t="s">
        <v>408</v>
      </c>
      <c r="C32" s="26" t="s">
        <v>409</v>
      </c>
      <c r="D32" s="17" t="s">
        <v>178</v>
      </c>
      <c r="E32" s="62">
        <v>16856</v>
      </c>
      <c r="F32" s="68">
        <v>97.520387999999997</v>
      </c>
      <c r="G32" s="20">
        <v>1.9653245999999999E-2</v>
      </c>
    </row>
    <row r="33" spans="1:7" ht="25.5" x14ac:dyDescent="0.2">
      <c r="A33" s="21">
        <v>27</v>
      </c>
      <c r="B33" s="22" t="s">
        <v>354</v>
      </c>
      <c r="C33" s="26" t="s">
        <v>355</v>
      </c>
      <c r="D33" s="17" t="s">
        <v>178</v>
      </c>
      <c r="E33" s="62">
        <v>24353</v>
      </c>
      <c r="F33" s="68">
        <v>96.523115500000003</v>
      </c>
      <c r="G33" s="20">
        <v>1.9452265999999999E-2</v>
      </c>
    </row>
    <row r="34" spans="1:7" ht="25.5" x14ac:dyDescent="0.2">
      <c r="A34" s="21">
        <v>28</v>
      </c>
      <c r="B34" s="22" t="s">
        <v>553</v>
      </c>
      <c r="C34" s="26" t="s">
        <v>554</v>
      </c>
      <c r="D34" s="17" t="s">
        <v>26</v>
      </c>
      <c r="E34" s="62">
        <v>561462</v>
      </c>
      <c r="F34" s="68">
        <v>90.956844000000004</v>
      </c>
      <c r="G34" s="20">
        <v>1.8330497000000001E-2</v>
      </c>
    </row>
    <row r="35" spans="1:7" ht="25.5" x14ac:dyDescent="0.2">
      <c r="A35" s="21">
        <v>29</v>
      </c>
      <c r="B35" s="22" t="s">
        <v>314</v>
      </c>
      <c r="C35" s="26" t="s">
        <v>315</v>
      </c>
      <c r="D35" s="17" t="s">
        <v>68</v>
      </c>
      <c r="E35" s="62">
        <v>12600</v>
      </c>
      <c r="F35" s="68">
        <v>90.215999999999994</v>
      </c>
      <c r="G35" s="20">
        <v>1.8181195000000001E-2</v>
      </c>
    </row>
    <row r="36" spans="1:7" ht="12.75" x14ac:dyDescent="0.2">
      <c r="A36" s="21">
        <v>30</v>
      </c>
      <c r="B36" s="22" t="s">
        <v>348</v>
      </c>
      <c r="C36" s="26" t="s">
        <v>349</v>
      </c>
      <c r="D36" s="17" t="s">
        <v>178</v>
      </c>
      <c r="E36" s="62">
        <v>18765</v>
      </c>
      <c r="F36" s="68">
        <v>89.227575000000002</v>
      </c>
      <c r="G36" s="20">
        <v>1.7981997999999999E-2</v>
      </c>
    </row>
    <row r="37" spans="1:7" ht="12.75" x14ac:dyDescent="0.2">
      <c r="A37" s="21">
        <v>31</v>
      </c>
      <c r="B37" s="22" t="s">
        <v>316</v>
      </c>
      <c r="C37" s="26" t="s">
        <v>317</v>
      </c>
      <c r="D37" s="17" t="s">
        <v>175</v>
      </c>
      <c r="E37" s="62">
        <v>1274</v>
      </c>
      <c r="F37" s="68">
        <v>86.706529000000003</v>
      </c>
      <c r="G37" s="20">
        <v>1.7473933000000001E-2</v>
      </c>
    </row>
    <row r="38" spans="1:7" ht="12.75" x14ac:dyDescent="0.2">
      <c r="A38" s="21">
        <v>32</v>
      </c>
      <c r="B38" s="22" t="s">
        <v>222</v>
      </c>
      <c r="C38" s="26" t="s">
        <v>223</v>
      </c>
      <c r="D38" s="17" t="s">
        <v>84</v>
      </c>
      <c r="E38" s="62">
        <v>101536</v>
      </c>
      <c r="F38" s="68">
        <v>85.950224000000006</v>
      </c>
      <c r="G38" s="20">
        <v>1.7321514999999999E-2</v>
      </c>
    </row>
    <row r="39" spans="1:7" ht="12.75" x14ac:dyDescent="0.2">
      <c r="A39" s="21">
        <v>33</v>
      </c>
      <c r="B39" s="22" t="s">
        <v>346</v>
      </c>
      <c r="C39" s="26" t="s">
        <v>347</v>
      </c>
      <c r="D39" s="17" t="s">
        <v>178</v>
      </c>
      <c r="E39" s="62">
        <v>21089</v>
      </c>
      <c r="F39" s="68">
        <v>83.227738500000001</v>
      </c>
      <c r="G39" s="20">
        <v>1.6772854E-2</v>
      </c>
    </row>
    <row r="40" spans="1:7" ht="25.5" x14ac:dyDescent="0.2">
      <c r="A40" s="21">
        <v>34</v>
      </c>
      <c r="B40" s="22" t="s">
        <v>485</v>
      </c>
      <c r="C40" s="26" t="s">
        <v>486</v>
      </c>
      <c r="D40" s="17" t="s">
        <v>33</v>
      </c>
      <c r="E40" s="62">
        <v>52822</v>
      </c>
      <c r="F40" s="68">
        <v>81.689222999999998</v>
      </c>
      <c r="G40" s="20">
        <v>1.6462797000000001E-2</v>
      </c>
    </row>
    <row r="41" spans="1:7" ht="12.75" x14ac:dyDescent="0.2">
      <c r="A41" s="21">
        <v>35</v>
      </c>
      <c r="B41" s="22" t="s">
        <v>508</v>
      </c>
      <c r="C41" s="26" t="s">
        <v>509</v>
      </c>
      <c r="D41" s="17" t="s">
        <v>273</v>
      </c>
      <c r="E41" s="62">
        <v>8060</v>
      </c>
      <c r="F41" s="68">
        <v>81.28107</v>
      </c>
      <c r="G41" s="20">
        <v>1.6380542000000001E-2</v>
      </c>
    </row>
    <row r="42" spans="1:7" ht="12.75" x14ac:dyDescent="0.2">
      <c r="A42" s="21">
        <v>36</v>
      </c>
      <c r="B42" s="22" t="s">
        <v>306</v>
      </c>
      <c r="C42" s="26" t="s">
        <v>307</v>
      </c>
      <c r="D42" s="17" t="s">
        <v>175</v>
      </c>
      <c r="E42" s="62">
        <v>2818</v>
      </c>
      <c r="F42" s="68">
        <v>79.917071000000007</v>
      </c>
      <c r="G42" s="20">
        <v>1.6105655999999999E-2</v>
      </c>
    </row>
    <row r="43" spans="1:7" ht="12.75" x14ac:dyDescent="0.2">
      <c r="A43" s="21">
        <v>37</v>
      </c>
      <c r="B43" s="22" t="s">
        <v>48</v>
      </c>
      <c r="C43" s="26" t="s">
        <v>49</v>
      </c>
      <c r="D43" s="17" t="s">
        <v>50</v>
      </c>
      <c r="E43" s="62">
        <v>46233</v>
      </c>
      <c r="F43" s="68">
        <v>72.516460499999994</v>
      </c>
      <c r="G43" s="20">
        <v>1.4614214E-2</v>
      </c>
    </row>
    <row r="44" spans="1:7" ht="12.75" x14ac:dyDescent="0.2">
      <c r="A44" s="21">
        <v>38</v>
      </c>
      <c r="B44" s="22" t="s">
        <v>76</v>
      </c>
      <c r="C44" s="26" t="s">
        <v>77</v>
      </c>
      <c r="D44" s="17" t="s">
        <v>14</v>
      </c>
      <c r="E44" s="62">
        <v>8495</v>
      </c>
      <c r="F44" s="68">
        <v>61.622729999999997</v>
      </c>
      <c r="G44" s="20">
        <v>1.2418805E-2</v>
      </c>
    </row>
    <row r="45" spans="1:7" ht="25.5" x14ac:dyDescent="0.2">
      <c r="A45" s="21">
        <v>39</v>
      </c>
      <c r="B45" s="22" t="s">
        <v>344</v>
      </c>
      <c r="C45" s="26" t="s">
        <v>345</v>
      </c>
      <c r="D45" s="17" t="s">
        <v>39</v>
      </c>
      <c r="E45" s="62">
        <v>15312</v>
      </c>
      <c r="F45" s="68">
        <v>59.984760000000001</v>
      </c>
      <c r="G45" s="20">
        <v>1.2088705E-2</v>
      </c>
    </row>
    <row r="46" spans="1:7" ht="25.5" x14ac:dyDescent="0.2">
      <c r="A46" s="21">
        <v>40</v>
      </c>
      <c r="B46" s="22" t="s">
        <v>340</v>
      </c>
      <c r="C46" s="26" t="s">
        <v>341</v>
      </c>
      <c r="D46" s="17" t="s">
        <v>39</v>
      </c>
      <c r="E46" s="62">
        <v>29355</v>
      </c>
      <c r="F46" s="68">
        <v>56.860635000000002</v>
      </c>
      <c r="G46" s="20">
        <v>1.1459102000000001E-2</v>
      </c>
    </row>
    <row r="47" spans="1:7" ht="25.5" x14ac:dyDescent="0.2">
      <c r="A47" s="21">
        <v>41</v>
      </c>
      <c r="B47" s="22" t="s">
        <v>308</v>
      </c>
      <c r="C47" s="26" t="s">
        <v>309</v>
      </c>
      <c r="D47" s="17" t="s">
        <v>165</v>
      </c>
      <c r="E47" s="62">
        <v>4917</v>
      </c>
      <c r="F47" s="68">
        <v>56.098053</v>
      </c>
      <c r="G47" s="20">
        <v>1.1305419000000001E-2</v>
      </c>
    </row>
    <row r="48" spans="1:7" ht="25.5" x14ac:dyDescent="0.2">
      <c r="A48" s="21">
        <v>42</v>
      </c>
      <c r="B48" s="22" t="s">
        <v>381</v>
      </c>
      <c r="C48" s="26" t="s">
        <v>382</v>
      </c>
      <c r="D48" s="17" t="s">
        <v>23</v>
      </c>
      <c r="E48" s="62">
        <v>4151</v>
      </c>
      <c r="F48" s="68">
        <v>50.934845500000002</v>
      </c>
      <c r="G48" s="20">
        <v>1.0264878999999999E-2</v>
      </c>
    </row>
    <row r="49" spans="1:7" ht="12.75" x14ac:dyDescent="0.2">
      <c r="A49" s="21">
        <v>43</v>
      </c>
      <c r="B49" s="22" t="s">
        <v>555</v>
      </c>
      <c r="C49" s="26" t="s">
        <v>556</v>
      </c>
      <c r="D49" s="17" t="s">
        <v>175</v>
      </c>
      <c r="E49" s="62">
        <v>9215</v>
      </c>
      <c r="F49" s="68">
        <v>47.821242499999997</v>
      </c>
      <c r="G49" s="20">
        <v>9.6373959999999995E-3</v>
      </c>
    </row>
    <row r="50" spans="1:7" ht="12.75" x14ac:dyDescent="0.2">
      <c r="A50" s="21">
        <v>44</v>
      </c>
      <c r="B50" s="22" t="s">
        <v>379</v>
      </c>
      <c r="C50" s="26" t="s">
        <v>380</v>
      </c>
      <c r="D50" s="17" t="s">
        <v>178</v>
      </c>
      <c r="E50" s="62">
        <v>55883</v>
      </c>
      <c r="F50" s="68">
        <v>43.365208000000003</v>
      </c>
      <c r="G50" s="20">
        <v>8.7393729999999999E-3</v>
      </c>
    </row>
    <row r="51" spans="1:7" ht="12.75" x14ac:dyDescent="0.2">
      <c r="A51" s="21">
        <v>45</v>
      </c>
      <c r="B51" s="22" t="s">
        <v>557</v>
      </c>
      <c r="C51" s="26" t="s">
        <v>558</v>
      </c>
      <c r="D51" s="17" t="s">
        <v>175</v>
      </c>
      <c r="E51" s="62">
        <v>24915</v>
      </c>
      <c r="F51" s="68">
        <v>40.511789999999998</v>
      </c>
      <c r="G51" s="20">
        <v>8.1643250000000001E-3</v>
      </c>
    </row>
    <row r="52" spans="1:7" ht="12.75" x14ac:dyDescent="0.2">
      <c r="A52" s="21">
        <v>46</v>
      </c>
      <c r="B52" s="22" t="s">
        <v>373</v>
      </c>
      <c r="C52" s="26" t="s">
        <v>374</v>
      </c>
      <c r="D52" s="17" t="s">
        <v>17</v>
      </c>
      <c r="E52" s="62">
        <v>55958</v>
      </c>
      <c r="F52" s="68">
        <v>38.694957000000002</v>
      </c>
      <c r="G52" s="20">
        <v>7.79818E-3</v>
      </c>
    </row>
    <row r="53" spans="1:7" ht="12.75" x14ac:dyDescent="0.2">
      <c r="A53" s="21">
        <v>47</v>
      </c>
      <c r="B53" s="22" t="s">
        <v>371</v>
      </c>
      <c r="C53" s="26" t="s">
        <v>372</v>
      </c>
      <c r="D53" s="17" t="s">
        <v>178</v>
      </c>
      <c r="E53" s="62">
        <v>16423</v>
      </c>
      <c r="F53" s="68">
        <v>32.985595500000002</v>
      </c>
      <c r="G53" s="20">
        <v>6.6475739999999998E-3</v>
      </c>
    </row>
    <row r="54" spans="1:7" ht="12.75" x14ac:dyDescent="0.2">
      <c r="A54" s="16"/>
      <c r="B54" s="17"/>
      <c r="C54" s="23" t="s">
        <v>112</v>
      </c>
      <c r="D54" s="27"/>
      <c r="E54" s="64"/>
      <c r="F54" s="70">
        <v>4765.2486835</v>
      </c>
      <c r="G54" s="28">
        <v>0.96033870200000027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16"/>
      <c r="B56" s="17"/>
      <c r="C56" s="23" t="s">
        <v>113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112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31"/>
      <c r="B59" s="32"/>
      <c r="C59" s="23" t="s">
        <v>114</v>
      </c>
      <c r="D59" s="24"/>
      <c r="E59" s="63"/>
      <c r="F59" s="69"/>
      <c r="G59" s="25"/>
    </row>
    <row r="60" spans="1:7" ht="12.75" x14ac:dyDescent="0.2">
      <c r="A60" s="33"/>
      <c r="B60" s="34"/>
      <c r="C60" s="23" t="s">
        <v>112</v>
      </c>
      <c r="D60" s="35"/>
      <c r="E60" s="65"/>
      <c r="F60" s="71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6"/>
      <c r="F61" s="72"/>
      <c r="G61" s="38"/>
    </row>
    <row r="62" spans="1:7" ht="12.75" x14ac:dyDescent="0.2">
      <c r="A62" s="16"/>
      <c r="B62" s="17"/>
      <c r="C62" s="23" t="s">
        <v>116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112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117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112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118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21"/>
      <c r="B71" s="22"/>
      <c r="C71" s="39" t="s">
        <v>119</v>
      </c>
      <c r="D71" s="40"/>
      <c r="E71" s="64"/>
      <c r="F71" s="70">
        <v>4765.2486835</v>
      </c>
      <c r="G71" s="28">
        <v>0.96033870200000027</v>
      </c>
    </row>
    <row r="72" spans="1:7" ht="12.75" x14ac:dyDescent="0.2">
      <c r="A72" s="16"/>
      <c r="B72" s="17"/>
      <c r="C72" s="26"/>
      <c r="D72" s="19"/>
      <c r="E72" s="62"/>
      <c r="F72" s="68"/>
      <c r="G72" s="20"/>
    </row>
    <row r="73" spans="1:7" ht="12.75" x14ac:dyDescent="0.2">
      <c r="A73" s="16"/>
      <c r="B73" s="17"/>
      <c r="C73" s="18" t="s">
        <v>120</v>
      </c>
      <c r="D73" s="19"/>
      <c r="E73" s="62"/>
      <c r="F73" s="68"/>
      <c r="G73" s="20"/>
    </row>
    <row r="74" spans="1:7" ht="25.5" x14ac:dyDescent="0.2">
      <c r="A74" s="16"/>
      <c r="B74" s="17"/>
      <c r="C74" s="23" t="s">
        <v>11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16"/>
      <c r="B77" s="41"/>
      <c r="C77" s="23" t="s">
        <v>121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74"/>
      <c r="G79" s="43"/>
    </row>
    <row r="80" spans="1:7" ht="12.75" x14ac:dyDescent="0.2">
      <c r="A80" s="16"/>
      <c r="B80" s="17"/>
      <c r="C80" s="23" t="s">
        <v>122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16"/>
      <c r="B83" s="41"/>
      <c r="C83" s="23" t="s">
        <v>123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112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21"/>
      <c r="B86" s="22"/>
      <c r="C86" s="44" t="s">
        <v>124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125</v>
      </c>
      <c r="D88" s="19"/>
      <c r="E88" s="62"/>
      <c r="F88" s="68"/>
      <c r="G88" s="20"/>
    </row>
    <row r="89" spans="1:7" ht="12.75" x14ac:dyDescent="0.2">
      <c r="A89" s="21"/>
      <c r="B89" s="22"/>
      <c r="C89" s="23" t="s">
        <v>126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128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1152</v>
      </c>
      <c r="D98" s="24"/>
      <c r="E98" s="63"/>
      <c r="F98" s="69"/>
      <c r="G98" s="25"/>
    </row>
    <row r="99" spans="1:7" ht="12.75" x14ac:dyDescent="0.2">
      <c r="A99" s="21">
        <v>1</v>
      </c>
      <c r="B99" s="22"/>
      <c r="C99" s="26" t="s">
        <v>1153</v>
      </c>
      <c r="D99" s="30"/>
      <c r="E99" s="62"/>
      <c r="F99" s="68">
        <v>196.9663808</v>
      </c>
      <c r="G99" s="20">
        <v>3.9694557999999998E-2</v>
      </c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196.9663808</v>
      </c>
      <c r="G100" s="28">
        <v>3.9694557999999998E-2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39" t="s">
        <v>129</v>
      </c>
      <c r="D102" s="40"/>
      <c r="E102" s="64"/>
      <c r="F102" s="70">
        <v>196.9663808</v>
      </c>
      <c r="G102" s="28">
        <v>3.9694557999999998E-2</v>
      </c>
    </row>
    <row r="103" spans="1:7" ht="12.75" x14ac:dyDescent="0.2">
      <c r="A103" s="21"/>
      <c r="B103" s="22"/>
      <c r="C103" s="45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130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131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132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23" t="s">
        <v>134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74"/>
      <c r="G114" s="43"/>
    </row>
    <row r="115" spans="1:7" ht="25.5" x14ac:dyDescent="0.2">
      <c r="A115" s="21"/>
      <c r="B115" s="22"/>
      <c r="C115" s="45" t="s">
        <v>135</v>
      </c>
      <c r="D115" s="22"/>
      <c r="E115" s="62"/>
      <c r="F115" s="152">
        <v>-0.16503298999999999</v>
      </c>
      <c r="G115" s="153" t="s">
        <v>1067</v>
      </c>
    </row>
    <row r="116" spans="1:7" ht="12.75" x14ac:dyDescent="0.2">
      <c r="A116" s="21"/>
      <c r="B116" s="22"/>
      <c r="C116" s="46" t="s">
        <v>136</v>
      </c>
      <c r="D116" s="27"/>
      <c r="E116" s="64"/>
      <c r="F116" s="70">
        <v>4962.0500313099992</v>
      </c>
      <c r="G116" s="28">
        <v>1.0000000010000003</v>
      </c>
    </row>
    <row r="118" spans="1:7" ht="12.75" x14ac:dyDescent="0.2">
      <c r="B118" s="392"/>
      <c r="C118" s="392"/>
      <c r="D118" s="392"/>
      <c r="E118" s="392"/>
      <c r="F118" s="392"/>
    </row>
    <row r="119" spans="1:7" ht="12.75" x14ac:dyDescent="0.2">
      <c r="B119" s="392" t="s">
        <v>137</v>
      </c>
      <c r="C119" s="392"/>
      <c r="D119" s="392"/>
      <c r="E119" s="392"/>
      <c r="F119" s="392"/>
    </row>
    <row r="121" spans="1:7" ht="12.75" x14ac:dyDescent="0.2">
      <c r="B121" s="52" t="s">
        <v>138</v>
      </c>
      <c r="C121" s="53"/>
      <c r="D121" s="54"/>
    </row>
    <row r="122" spans="1:7" ht="12.75" x14ac:dyDescent="0.2">
      <c r="B122" s="55" t="s">
        <v>139</v>
      </c>
      <c r="C122" s="56"/>
      <c r="D122" s="81" t="s">
        <v>140</v>
      </c>
    </row>
    <row r="123" spans="1:7" ht="12.75" x14ac:dyDescent="0.2">
      <c r="B123" s="55" t="s">
        <v>141</v>
      </c>
      <c r="C123" s="56"/>
      <c r="D123" s="81" t="s">
        <v>140</v>
      </c>
    </row>
    <row r="124" spans="1:7" ht="12.75" x14ac:dyDescent="0.2">
      <c r="B124" s="57" t="s">
        <v>142</v>
      </c>
      <c r="C124" s="56"/>
      <c r="D124" s="58"/>
    </row>
    <row r="125" spans="1:7" ht="25.5" customHeight="1" x14ac:dyDescent="0.2">
      <c r="B125" s="58"/>
      <c r="C125" s="48" t="s">
        <v>143</v>
      </c>
      <c r="D125" s="49" t="s">
        <v>144</v>
      </c>
    </row>
    <row r="126" spans="1:7" ht="12.75" customHeight="1" x14ac:dyDescent="0.2">
      <c r="B126" s="75" t="s">
        <v>145</v>
      </c>
      <c r="C126" s="76" t="s">
        <v>146</v>
      </c>
      <c r="D126" s="76" t="s">
        <v>147</v>
      </c>
    </row>
    <row r="127" spans="1:7" ht="12.75" x14ac:dyDescent="0.2">
      <c r="B127" s="58" t="s">
        <v>148</v>
      </c>
      <c r="C127" s="59">
        <v>13.2987</v>
      </c>
      <c r="D127" s="59">
        <v>13.3866</v>
      </c>
    </row>
    <row r="128" spans="1:7" ht="12.75" x14ac:dyDescent="0.2">
      <c r="B128" s="58" t="s">
        <v>149</v>
      </c>
      <c r="C128" s="59">
        <v>11.3813</v>
      </c>
      <c r="D128" s="59">
        <v>11.4566</v>
      </c>
    </row>
    <row r="129" spans="2:4" ht="12.75" x14ac:dyDescent="0.2">
      <c r="B129" s="58" t="s">
        <v>150</v>
      </c>
      <c r="C129" s="59">
        <v>13.0989</v>
      </c>
      <c r="D129" s="59">
        <v>13.182</v>
      </c>
    </row>
    <row r="130" spans="2:4" ht="12.75" x14ac:dyDescent="0.2">
      <c r="B130" s="58" t="s">
        <v>151</v>
      </c>
      <c r="C130" s="59">
        <v>11.1904</v>
      </c>
      <c r="D130" s="59">
        <v>11.2613</v>
      </c>
    </row>
    <row r="132" spans="2:4" ht="12.75" x14ac:dyDescent="0.2">
      <c r="B132" s="77" t="s">
        <v>152</v>
      </c>
      <c r="C132" s="60"/>
      <c r="D132" s="78" t="s">
        <v>140</v>
      </c>
    </row>
    <row r="133" spans="2:4" ht="24.75" customHeight="1" x14ac:dyDescent="0.2">
      <c r="B133" s="79"/>
      <c r="C133" s="79"/>
    </row>
    <row r="134" spans="2:4" ht="15" x14ac:dyDescent="0.25">
      <c r="B134" s="82"/>
      <c r="C134" s="80"/>
      <c r="D134"/>
    </row>
    <row r="136" spans="2:4" ht="12.75" x14ac:dyDescent="0.2">
      <c r="B136" s="57" t="s">
        <v>153</v>
      </c>
      <c r="C136" s="56"/>
      <c r="D136" s="83" t="s">
        <v>140</v>
      </c>
    </row>
    <row r="137" spans="2:4" ht="12.75" x14ac:dyDescent="0.2">
      <c r="B137" s="57" t="s">
        <v>154</v>
      </c>
      <c r="C137" s="56"/>
      <c r="D137" s="83" t="s">
        <v>140</v>
      </c>
    </row>
    <row r="138" spans="2:4" ht="12.75" x14ac:dyDescent="0.2">
      <c r="B138" s="57" t="s">
        <v>155</v>
      </c>
      <c r="C138" s="56"/>
      <c r="D138" s="61">
        <v>0.28464139832716129</v>
      </c>
    </row>
    <row r="139" spans="2:4" ht="12.75" x14ac:dyDescent="0.2">
      <c r="B139" s="57" t="s">
        <v>156</v>
      </c>
      <c r="C139" s="56"/>
      <c r="D139" s="61" t="s">
        <v>140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559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50180</v>
      </c>
      <c r="F7" s="68">
        <v>336.65762000000001</v>
      </c>
      <c r="G7" s="20">
        <v>4.4284591999999998E-2</v>
      </c>
    </row>
    <row r="8" spans="1:7" ht="25.5" x14ac:dyDescent="0.2">
      <c r="A8" s="21">
        <v>2</v>
      </c>
      <c r="B8" s="22" t="s">
        <v>308</v>
      </c>
      <c r="C8" s="26" t="s">
        <v>309</v>
      </c>
      <c r="D8" s="17" t="s">
        <v>165</v>
      </c>
      <c r="E8" s="62">
        <v>28063</v>
      </c>
      <c r="F8" s="68">
        <v>320.17076700000001</v>
      </c>
      <c r="G8" s="20">
        <v>4.2115879000000002E-2</v>
      </c>
    </row>
    <row r="9" spans="1:7" ht="12.75" x14ac:dyDescent="0.2">
      <c r="A9" s="21">
        <v>3</v>
      </c>
      <c r="B9" s="22" t="s">
        <v>300</v>
      </c>
      <c r="C9" s="26" t="s">
        <v>301</v>
      </c>
      <c r="D9" s="17" t="s">
        <v>299</v>
      </c>
      <c r="E9" s="62">
        <v>76741</v>
      </c>
      <c r="F9" s="68">
        <v>249.3698795</v>
      </c>
      <c r="G9" s="20">
        <v>3.2802593999999997E-2</v>
      </c>
    </row>
    <row r="10" spans="1:7" ht="12.75" x14ac:dyDescent="0.2">
      <c r="A10" s="21">
        <v>4</v>
      </c>
      <c r="B10" s="22" t="s">
        <v>433</v>
      </c>
      <c r="C10" s="26" t="s">
        <v>434</v>
      </c>
      <c r="D10" s="17" t="s">
        <v>178</v>
      </c>
      <c r="E10" s="62">
        <v>9203</v>
      </c>
      <c r="F10" s="68">
        <v>243.78747000000001</v>
      </c>
      <c r="G10" s="20">
        <v>3.2068273000000001E-2</v>
      </c>
    </row>
    <row r="11" spans="1:7" ht="25.5" x14ac:dyDescent="0.2">
      <c r="A11" s="21">
        <v>5</v>
      </c>
      <c r="B11" s="22" t="s">
        <v>547</v>
      </c>
      <c r="C11" s="26" t="s">
        <v>548</v>
      </c>
      <c r="D11" s="17" t="s">
        <v>59</v>
      </c>
      <c r="E11" s="62">
        <v>18635</v>
      </c>
      <c r="F11" s="68">
        <v>240.16788</v>
      </c>
      <c r="G11" s="20">
        <v>3.1592145000000002E-2</v>
      </c>
    </row>
    <row r="12" spans="1:7" ht="25.5" x14ac:dyDescent="0.2">
      <c r="A12" s="21">
        <v>6</v>
      </c>
      <c r="B12" s="22" t="s">
        <v>398</v>
      </c>
      <c r="C12" s="26" t="s">
        <v>399</v>
      </c>
      <c r="D12" s="17" t="s">
        <v>39</v>
      </c>
      <c r="E12" s="62">
        <v>18054</v>
      </c>
      <c r="F12" s="68">
        <v>229.060125</v>
      </c>
      <c r="G12" s="20">
        <v>3.013101E-2</v>
      </c>
    </row>
    <row r="13" spans="1:7" ht="12.75" x14ac:dyDescent="0.2">
      <c r="A13" s="21">
        <v>7</v>
      </c>
      <c r="B13" s="22" t="s">
        <v>304</v>
      </c>
      <c r="C13" s="26" t="s">
        <v>305</v>
      </c>
      <c r="D13" s="17" t="s">
        <v>175</v>
      </c>
      <c r="E13" s="62">
        <v>97844</v>
      </c>
      <c r="F13" s="68">
        <v>215.01219</v>
      </c>
      <c r="G13" s="20">
        <v>2.8283117999999999E-2</v>
      </c>
    </row>
    <row r="14" spans="1:7" ht="25.5" x14ac:dyDescent="0.2">
      <c r="A14" s="21">
        <v>8</v>
      </c>
      <c r="B14" s="22" t="s">
        <v>332</v>
      </c>
      <c r="C14" s="26" t="s">
        <v>333</v>
      </c>
      <c r="D14" s="17" t="s">
        <v>178</v>
      </c>
      <c r="E14" s="62">
        <v>17048</v>
      </c>
      <c r="F14" s="68">
        <v>209.877928</v>
      </c>
      <c r="G14" s="20">
        <v>2.7607746999999998E-2</v>
      </c>
    </row>
    <row r="15" spans="1:7" ht="12.75" x14ac:dyDescent="0.2">
      <c r="A15" s="21">
        <v>9</v>
      </c>
      <c r="B15" s="22" t="s">
        <v>543</v>
      </c>
      <c r="C15" s="26" t="s">
        <v>544</v>
      </c>
      <c r="D15" s="17" t="s">
        <v>36</v>
      </c>
      <c r="E15" s="62">
        <v>30507</v>
      </c>
      <c r="F15" s="68">
        <v>205.29685649999999</v>
      </c>
      <c r="G15" s="20">
        <v>2.7005143999999998E-2</v>
      </c>
    </row>
    <row r="16" spans="1:7" ht="12.75" x14ac:dyDescent="0.2">
      <c r="A16" s="21">
        <v>10</v>
      </c>
      <c r="B16" s="22" t="s">
        <v>365</v>
      </c>
      <c r="C16" s="26" t="s">
        <v>366</v>
      </c>
      <c r="D16" s="17" t="s">
        <v>245</v>
      </c>
      <c r="E16" s="62">
        <v>4704</v>
      </c>
      <c r="F16" s="68">
        <v>204.43113600000001</v>
      </c>
      <c r="G16" s="20">
        <v>2.6891265000000001E-2</v>
      </c>
    </row>
    <row r="17" spans="1:7" ht="25.5" x14ac:dyDescent="0.2">
      <c r="A17" s="21">
        <v>11</v>
      </c>
      <c r="B17" s="22" t="s">
        <v>46</v>
      </c>
      <c r="C17" s="26" t="s">
        <v>47</v>
      </c>
      <c r="D17" s="17" t="s">
        <v>23</v>
      </c>
      <c r="E17" s="62">
        <v>19941</v>
      </c>
      <c r="F17" s="68">
        <v>197.20651950000001</v>
      </c>
      <c r="G17" s="20">
        <v>2.5940925E-2</v>
      </c>
    </row>
    <row r="18" spans="1:7" ht="12.75" x14ac:dyDescent="0.2">
      <c r="A18" s="21">
        <v>12</v>
      </c>
      <c r="B18" s="22" t="s">
        <v>330</v>
      </c>
      <c r="C18" s="26" t="s">
        <v>331</v>
      </c>
      <c r="D18" s="17" t="s">
        <v>17</v>
      </c>
      <c r="E18" s="62">
        <v>106371</v>
      </c>
      <c r="F18" s="68">
        <v>195.13759949999999</v>
      </c>
      <c r="G18" s="20">
        <v>2.5668776000000001E-2</v>
      </c>
    </row>
    <row r="19" spans="1:7" ht="25.5" x14ac:dyDescent="0.2">
      <c r="A19" s="21">
        <v>13</v>
      </c>
      <c r="B19" s="22" t="s">
        <v>314</v>
      </c>
      <c r="C19" s="26" t="s">
        <v>315</v>
      </c>
      <c r="D19" s="17" t="s">
        <v>68</v>
      </c>
      <c r="E19" s="62">
        <v>25523</v>
      </c>
      <c r="F19" s="68">
        <v>182.74467999999999</v>
      </c>
      <c r="G19" s="20">
        <v>2.4038587E-2</v>
      </c>
    </row>
    <row r="20" spans="1:7" ht="51" x14ac:dyDescent="0.2">
      <c r="A20" s="21">
        <v>14</v>
      </c>
      <c r="B20" s="22" t="s">
        <v>326</v>
      </c>
      <c r="C20" s="26" t="s">
        <v>327</v>
      </c>
      <c r="D20" s="17" t="s">
        <v>242</v>
      </c>
      <c r="E20" s="62">
        <v>98300</v>
      </c>
      <c r="F20" s="68">
        <v>182.39564999999999</v>
      </c>
      <c r="G20" s="20">
        <v>2.3992675000000002E-2</v>
      </c>
    </row>
    <row r="21" spans="1:7" ht="25.5" x14ac:dyDescent="0.2">
      <c r="A21" s="21">
        <v>15</v>
      </c>
      <c r="B21" s="22" t="s">
        <v>297</v>
      </c>
      <c r="C21" s="26" t="s">
        <v>298</v>
      </c>
      <c r="D21" s="17" t="s">
        <v>299</v>
      </c>
      <c r="E21" s="62">
        <v>80062</v>
      </c>
      <c r="F21" s="68">
        <v>180.37968599999999</v>
      </c>
      <c r="G21" s="20">
        <v>2.3727491E-2</v>
      </c>
    </row>
    <row r="22" spans="1:7" ht="12.75" x14ac:dyDescent="0.2">
      <c r="A22" s="21">
        <v>16</v>
      </c>
      <c r="B22" s="22" t="s">
        <v>320</v>
      </c>
      <c r="C22" s="26" t="s">
        <v>321</v>
      </c>
      <c r="D22" s="17" t="s">
        <v>204</v>
      </c>
      <c r="E22" s="62">
        <v>11590</v>
      </c>
      <c r="F22" s="68">
        <v>177.993425</v>
      </c>
      <c r="G22" s="20">
        <v>2.3413598000000001E-2</v>
      </c>
    </row>
    <row r="23" spans="1:7" ht="25.5" x14ac:dyDescent="0.2">
      <c r="A23" s="21">
        <v>17</v>
      </c>
      <c r="B23" s="22" t="s">
        <v>414</v>
      </c>
      <c r="C23" s="26" t="s">
        <v>415</v>
      </c>
      <c r="D23" s="17" t="s">
        <v>178</v>
      </c>
      <c r="E23" s="62">
        <v>18883</v>
      </c>
      <c r="F23" s="68">
        <v>175.82905450000001</v>
      </c>
      <c r="G23" s="20">
        <v>2.3128892000000002E-2</v>
      </c>
    </row>
    <row r="24" spans="1:7" ht="12.75" x14ac:dyDescent="0.2">
      <c r="A24" s="21">
        <v>18</v>
      </c>
      <c r="B24" s="22" t="s">
        <v>310</v>
      </c>
      <c r="C24" s="26" t="s">
        <v>311</v>
      </c>
      <c r="D24" s="17" t="s">
        <v>104</v>
      </c>
      <c r="E24" s="62">
        <v>59802</v>
      </c>
      <c r="F24" s="68">
        <v>175.100256</v>
      </c>
      <c r="G24" s="20">
        <v>2.3033024999999999E-2</v>
      </c>
    </row>
    <row r="25" spans="1:7" ht="25.5" x14ac:dyDescent="0.2">
      <c r="A25" s="21">
        <v>19</v>
      </c>
      <c r="B25" s="22" t="s">
        <v>158</v>
      </c>
      <c r="C25" s="26" t="s">
        <v>159</v>
      </c>
      <c r="D25" s="17" t="s">
        <v>23</v>
      </c>
      <c r="E25" s="62">
        <v>79641</v>
      </c>
      <c r="F25" s="68">
        <v>163.3835115</v>
      </c>
      <c r="G25" s="20">
        <v>2.1491782000000001E-2</v>
      </c>
    </row>
    <row r="26" spans="1:7" ht="12.75" x14ac:dyDescent="0.2">
      <c r="A26" s="21">
        <v>20</v>
      </c>
      <c r="B26" s="22" t="s">
        <v>328</v>
      </c>
      <c r="C26" s="26" t="s">
        <v>329</v>
      </c>
      <c r="D26" s="17" t="s">
        <v>204</v>
      </c>
      <c r="E26" s="62">
        <v>14997</v>
      </c>
      <c r="F26" s="68">
        <v>156.148764</v>
      </c>
      <c r="G26" s="20">
        <v>2.0540109000000001E-2</v>
      </c>
    </row>
    <row r="27" spans="1:7" ht="12.75" x14ac:dyDescent="0.2">
      <c r="A27" s="21">
        <v>21</v>
      </c>
      <c r="B27" s="22" t="s">
        <v>346</v>
      </c>
      <c r="C27" s="26" t="s">
        <v>347</v>
      </c>
      <c r="D27" s="17" t="s">
        <v>178</v>
      </c>
      <c r="E27" s="62">
        <v>39394</v>
      </c>
      <c r="F27" s="68">
        <v>155.46842100000001</v>
      </c>
      <c r="G27" s="20">
        <v>2.0450614999999998E-2</v>
      </c>
    </row>
    <row r="28" spans="1:7" ht="25.5" x14ac:dyDescent="0.2">
      <c r="A28" s="21">
        <v>22</v>
      </c>
      <c r="B28" s="22" t="s">
        <v>549</v>
      </c>
      <c r="C28" s="26" t="s">
        <v>550</v>
      </c>
      <c r="D28" s="17" t="s">
        <v>23</v>
      </c>
      <c r="E28" s="62">
        <v>15630</v>
      </c>
      <c r="F28" s="68">
        <v>155.041785</v>
      </c>
      <c r="G28" s="20">
        <v>2.0394494999999999E-2</v>
      </c>
    </row>
    <row r="29" spans="1:7" ht="25.5" x14ac:dyDescent="0.2">
      <c r="A29" s="21">
        <v>23</v>
      </c>
      <c r="B29" s="22" t="s">
        <v>408</v>
      </c>
      <c r="C29" s="26" t="s">
        <v>409</v>
      </c>
      <c r="D29" s="17" t="s">
        <v>178</v>
      </c>
      <c r="E29" s="62">
        <v>26019</v>
      </c>
      <c r="F29" s="68">
        <v>150.53292450000001</v>
      </c>
      <c r="G29" s="20">
        <v>1.9801391000000002E-2</v>
      </c>
    </row>
    <row r="30" spans="1:7" ht="12.75" x14ac:dyDescent="0.2">
      <c r="A30" s="21">
        <v>24</v>
      </c>
      <c r="B30" s="22" t="s">
        <v>551</v>
      </c>
      <c r="C30" s="26" t="s">
        <v>552</v>
      </c>
      <c r="D30" s="17" t="s">
        <v>71</v>
      </c>
      <c r="E30" s="62">
        <v>30368</v>
      </c>
      <c r="F30" s="68">
        <v>150.427888</v>
      </c>
      <c r="G30" s="20">
        <v>1.9787573999999999E-2</v>
      </c>
    </row>
    <row r="31" spans="1:7" ht="25.5" x14ac:dyDescent="0.2">
      <c r="A31" s="21">
        <v>25</v>
      </c>
      <c r="B31" s="22" t="s">
        <v>354</v>
      </c>
      <c r="C31" s="26" t="s">
        <v>355</v>
      </c>
      <c r="D31" s="17" t="s">
        <v>178</v>
      </c>
      <c r="E31" s="62">
        <v>37895</v>
      </c>
      <c r="F31" s="68">
        <v>150.1968325</v>
      </c>
      <c r="G31" s="20">
        <v>1.9757180999999999E-2</v>
      </c>
    </row>
    <row r="32" spans="1:7" ht="25.5" x14ac:dyDescent="0.2">
      <c r="A32" s="21">
        <v>26</v>
      </c>
      <c r="B32" s="22" t="s">
        <v>553</v>
      </c>
      <c r="C32" s="26" t="s">
        <v>554</v>
      </c>
      <c r="D32" s="17" t="s">
        <v>26</v>
      </c>
      <c r="E32" s="62">
        <v>865199</v>
      </c>
      <c r="F32" s="68">
        <v>140.162238</v>
      </c>
      <c r="G32" s="20">
        <v>1.8437210999999998E-2</v>
      </c>
    </row>
    <row r="33" spans="1:7" ht="25.5" x14ac:dyDescent="0.2">
      <c r="A33" s="21">
        <v>27</v>
      </c>
      <c r="B33" s="22" t="s">
        <v>485</v>
      </c>
      <c r="C33" s="26" t="s">
        <v>486</v>
      </c>
      <c r="D33" s="17" t="s">
        <v>33</v>
      </c>
      <c r="E33" s="62">
        <v>90354</v>
      </c>
      <c r="F33" s="68">
        <v>139.732461</v>
      </c>
      <c r="G33" s="20">
        <v>1.8380677000000002E-2</v>
      </c>
    </row>
    <row r="34" spans="1:7" ht="12.75" x14ac:dyDescent="0.2">
      <c r="A34" s="21">
        <v>28</v>
      </c>
      <c r="B34" s="22" t="s">
        <v>348</v>
      </c>
      <c r="C34" s="26" t="s">
        <v>349</v>
      </c>
      <c r="D34" s="17" t="s">
        <v>178</v>
      </c>
      <c r="E34" s="62">
        <v>28972</v>
      </c>
      <c r="F34" s="68">
        <v>137.76186000000001</v>
      </c>
      <c r="G34" s="20">
        <v>1.8121459999999999E-2</v>
      </c>
    </row>
    <row r="35" spans="1:7" ht="12.75" x14ac:dyDescent="0.2">
      <c r="A35" s="21">
        <v>29</v>
      </c>
      <c r="B35" s="22" t="s">
        <v>316</v>
      </c>
      <c r="C35" s="26" t="s">
        <v>317</v>
      </c>
      <c r="D35" s="17" t="s">
        <v>175</v>
      </c>
      <c r="E35" s="62">
        <v>1962</v>
      </c>
      <c r="F35" s="68">
        <v>133.530777</v>
      </c>
      <c r="G35" s="20">
        <v>1.7564896E-2</v>
      </c>
    </row>
    <row r="36" spans="1:7" ht="12.75" x14ac:dyDescent="0.2">
      <c r="A36" s="21">
        <v>30</v>
      </c>
      <c r="B36" s="22" t="s">
        <v>222</v>
      </c>
      <c r="C36" s="26" t="s">
        <v>223</v>
      </c>
      <c r="D36" s="17" t="s">
        <v>84</v>
      </c>
      <c r="E36" s="62">
        <v>153938</v>
      </c>
      <c r="F36" s="68">
        <v>130.30851699999999</v>
      </c>
      <c r="G36" s="20">
        <v>1.7141033E-2</v>
      </c>
    </row>
    <row r="37" spans="1:7" ht="25.5" x14ac:dyDescent="0.2">
      <c r="A37" s="21">
        <v>31</v>
      </c>
      <c r="B37" s="22" t="s">
        <v>344</v>
      </c>
      <c r="C37" s="26" t="s">
        <v>345</v>
      </c>
      <c r="D37" s="17" t="s">
        <v>39</v>
      </c>
      <c r="E37" s="62">
        <v>30063</v>
      </c>
      <c r="F37" s="68">
        <v>117.77180250000001</v>
      </c>
      <c r="G37" s="20">
        <v>1.5491929999999999E-2</v>
      </c>
    </row>
    <row r="38" spans="1:7" ht="12.75" x14ac:dyDescent="0.2">
      <c r="A38" s="21">
        <v>32</v>
      </c>
      <c r="B38" s="22" t="s">
        <v>306</v>
      </c>
      <c r="C38" s="26" t="s">
        <v>307</v>
      </c>
      <c r="D38" s="17" t="s">
        <v>175</v>
      </c>
      <c r="E38" s="62">
        <v>4127</v>
      </c>
      <c r="F38" s="68">
        <v>117.03965650000001</v>
      </c>
      <c r="G38" s="20">
        <v>1.5395621999999999E-2</v>
      </c>
    </row>
    <row r="39" spans="1:7" ht="12.75" x14ac:dyDescent="0.2">
      <c r="A39" s="21">
        <v>33</v>
      </c>
      <c r="B39" s="22" t="s">
        <v>508</v>
      </c>
      <c r="C39" s="26" t="s">
        <v>509</v>
      </c>
      <c r="D39" s="17" t="s">
        <v>273</v>
      </c>
      <c r="E39" s="62">
        <v>11307</v>
      </c>
      <c r="F39" s="68">
        <v>114.0254415</v>
      </c>
      <c r="G39" s="20">
        <v>1.4999126E-2</v>
      </c>
    </row>
    <row r="40" spans="1:7" ht="12.75" x14ac:dyDescent="0.2">
      <c r="A40" s="21">
        <v>34</v>
      </c>
      <c r="B40" s="22" t="s">
        <v>322</v>
      </c>
      <c r="C40" s="26" t="s">
        <v>323</v>
      </c>
      <c r="D40" s="17" t="s">
        <v>17</v>
      </c>
      <c r="E40" s="62">
        <v>129075</v>
      </c>
      <c r="F40" s="68">
        <v>108.2293875</v>
      </c>
      <c r="G40" s="20">
        <v>1.4236702E-2</v>
      </c>
    </row>
    <row r="41" spans="1:7" ht="12.75" x14ac:dyDescent="0.2">
      <c r="A41" s="21">
        <v>35</v>
      </c>
      <c r="B41" s="22" t="s">
        <v>48</v>
      </c>
      <c r="C41" s="26" t="s">
        <v>49</v>
      </c>
      <c r="D41" s="17" t="s">
        <v>50</v>
      </c>
      <c r="E41" s="62">
        <v>68989</v>
      </c>
      <c r="F41" s="68">
        <v>108.20924650000001</v>
      </c>
      <c r="G41" s="20">
        <v>1.4234053E-2</v>
      </c>
    </row>
    <row r="42" spans="1:7" ht="12.75" x14ac:dyDescent="0.2">
      <c r="A42" s="21">
        <v>36</v>
      </c>
      <c r="B42" s="22" t="s">
        <v>379</v>
      </c>
      <c r="C42" s="26" t="s">
        <v>380</v>
      </c>
      <c r="D42" s="17" t="s">
        <v>178</v>
      </c>
      <c r="E42" s="62">
        <v>137000</v>
      </c>
      <c r="F42" s="68">
        <v>106.312</v>
      </c>
      <c r="G42" s="20">
        <v>1.3984485E-2</v>
      </c>
    </row>
    <row r="43" spans="1:7" ht="12.75" x14ac:dyDescent="0.2">
      <c r="A43" s="21">
        <v>37</v>
      </c>
      <c r="B43" s="22" t="s">
        <v>538</v>
      </c>
      <c r="C43" s="26" t="s">
        <v>539</v>
      </c>
      <c r="D43" s="17" t="s">
        <v>17</v>
      </c>
      <c r="E43" s="62">
        <v>227174</v>
      </c>
      <c r="F43" s="68">
        <v>91.778295999999997</v>
      </c>
      <c r="G43" s="20">
        <v>1.2072694E-2</v>
      </c>
    </row>
    <row r="44" spans="1:7" ht="25.5" x14ac:dyDescent="0.2">
      <c r="A44" s="21">
        <v>38</v>
      </c>
      <c r="B44" s="22" t="s">
        <v>340</v>
      </c>
      <c r="C44" s="26" t="s">
        <v>341</v>
      </c>
      <c r="D44" s="17" t="s">
        <v>39</v>
      </c>
      <c r="E44" s="62">
        <v>45929</v>
      </c>
      <c r="F44" s="68">
        <v>88.964472999999998</v>
      </c>
      <c r="G44" s="20">
        <v>1.1702558E-2</v>
      </c>
    </row>
    <row r="45" spans="1:7" ht="25.5" x14ac:dyDescent="0.2">
      <c r="A45" s="21">
        <v>39</v>
      </c>
      <c r="B45" s="22" t="s">
        <v>381</v>
      </c>
      <c r="C45" s="26" t="s">
        <v>382</v>
      </c>
      <c r="D45" s="17" t="s">
        <v>23</v>
      </c>
      <c r="E45" s="62">
        <v>6478</v>
      </c>
      <c r="F45" s="68">
        <v>79.488298999999998</v>
      </c>
      <c r="G45" s="20">
        <v>1.0456043999999999E-2</v>
      </c>
    </row>
    <row r="46" spans="1:7" ht="12.75" x14ac:dyDescent="0.2">
      <c r="A46" s="21">
        <v>40</v>
      </c>
      <c r="B46" s="22" t="s">
        <v>76</v>
      </c>
      <c r="C46" s="26" t="s">
        <v>77</v>
      </c>
      <c r="D46" s="17" t="s">
        <v>14</v>
      </c>
      <c r="E46" s="62">
        <v>10948</v>
      </c>
      <c r="F46" s="68">
        <v>79.416792000000001</v>
      </c>
      <c r="G46" s="20">
        <v>1.0446637999999999E-2</v>
      </c>
    </row>
    <row r="47" spans="1:7" ht="12.75" x14ac:dyDescent="0.2">
      <c r="A47" s="21">
        <v>41</v>
      </c>
      <c r="B47" s="22" t="s">
        <v>555</v>
      </c>
      <c r="C47" s="26" t="s">
        <v>556</v>
      </c>
      <c r="D47" s="17" t="s">
        <v>175</v>
      </c>
      <c r="E47" s="62">
        <v>14247</v>
      </c>
      <c r="F47" s="68">
        <v>73.934806499999993</v>
      </c>
      <c r="G47" s="20">
        <v>9.7255269999999994E-3</v>
      </c>
    </row>
    <row r="48" spans="1:7" ht="25.5" x14ac:dyDescent="0.2">
      <c r="A48" s="21">
        <v>42</v>
      </c>
      <c r="B48" s="22" t="s">
        <v>338</v>
      </c>
      <c r="C48" s="26" t="s">
        <v>339</v>
      </c>
      <c r="D48" s="17" t="s">
        <v>59</v>
      </c>
      <c r="E48" s="62">
        <v>5314</v>
      </c>
      <c r="F48" s="68">
        <v>72.990447000000003</v>
      </c>
      <c r="G48" s="20">
        <v>9.6013039999999997E-3</v>
      </c>
    </row>
    <row r="49" spans="1:7" ht="12.75" x14ac:dyDescent="0.2">
      <c r="A49" s="21">
        <v>43</v>
      </c>
      <c r="B49" s="22" t="s">
        <v>373</v>
      </c>
      <c r="C49" s="26" t="s">
        <v>374</v>
      </c>
      <c r="D49" s="17" t="s">
        <v>17</v>
      </c>
      <c r="E49" s="62">
        <v>86673</v>
      </c>
      <c r="F49" s="68">
        <v>59.934379499999999</v>
      </c>
      <c r="G49" s="20">
        <v>7.8838840000000007E-3</v>
      </c>
    </row>
    <row r="50" spans="1:7" ht="12.75" x14ac:dyDescent="0.2">
      <c r="A50" s="21">
        <v>44</v>
      </c>
      <c r="B50" s="22" t="s">
        <v>557</v>
      </c>
      <c r="C50" s="26" t="s">
        <v>558</v>
      </c>
      <c r="D50" s="17" t="s">
        <v>175</v>
      </c>
      <c r="E50" s="62">
        <v>34747</v>
      </c>
      <c r="F50" s="68">
        <v>56.498621999999997</v>
      </c>
      <c r="G50" s="20">
        <v>7.4319379999999999E-3</v>
      </c>
    </row>
    <row r="51" spans="1:7" ht="12.75" x14ac:dyDescent="0.2">
      <c r="A51" s="21">
        <v>45</v>
      </c>
      <c r="B51" s="22" t="s">
        <v>371</v>
      </c>
      <c r="C51" s="26" t="s">
        <v>372</v>
      </c>
      <c r="D51" s="17" t="s">
        <v>178</v>
      </c>
      <c r="E51" s="62">
        <v>25567</v>
      </c>
      <c r="F51" s="68">
        <v>51.351319500000002</v>
      </c>
      <c r="G51" s="20">
        <v>6.7548510000000001E-3</v>
      </c>
    </row>
    <row r="52" spans="1:7" ht="25.5" x14ac:dyDescent="0.2">
      <c r="A52" s="21">
        <v>46</v>
      </c>
      <c r="B52" s="22" t="s">
        <v>318</v>
      </c>
      <c r="C52" s="26" t="s">
        <v>319</v>
      </c>
      <c r="D52" s="17" t="s">
        <v>20</v>
      </c>
      <c r="E52" s="62">
        <v>1932</v>
      </c>
      <c r="F52" s="68">
        <v>4.5015599999999996</v>
      </c>
      <c r="G52" s="20">
        <v>5.9214399999999996E-4</v>
      </c>
    </row>
    <row r="53" spans="1:7" ht="12.75" x14ac:dyDescent="0.2">
      <c r="A53" s="16"/>
      <c r="B53" s="17"/>
      <c r="C53" s="23" t="s">
        <v>112</v>
      </c>
      <c r="D53" s="27"/>
      <c r="E53" s="64"/>
      <c r="F53" s="70">
        <v>7013.7612309999995</v>
      </c>
      <c r="G53" s="28">
        <v>0.92260366000000005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16"/>
      <c r="B55" s="17"/>
      <c r="C55" s="23" t="s">
        <v>113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31"/>
      <c r="B58" s="32"/>
      <c r="C58" s="23" t="s">
        <v>114</v>
      </c>
      <c r="D58" s="24"/>
      <c r="E58" s="63"/>
      <c r="F58" s="69"/>
      <c r="G58" s="25"/>
    </row>
    <row r="59" spans="1:7" ht="12.75" x14ac:dyDescent="0.2">
      <c r="A59" s="33"/>
      <c r="B59" s="34"/>
      <c r="C59" s="23" t="s">
        <v>112</v>
      </c>
      <c r="D59" s="35"/>
      <c r="E59" s="65"/>
      <c r="F59" s="71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6"/>
      <c r="F60" s="72"/>
      <c r="G60" s="38"/>
    </row>
    <row r="61" spans="1:7" ht="12.75" x14ac:dyDescent="0.2">
      <c r="A61" s="16"/>
      <c r="B61" s="17"/>
      <c r="C61" s="23" t="s">
        <v>116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117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112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118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21"/>
      <c r="B70" s="22"/>
      <c r="C70" s="39" t="s">
        <v>119</v>
      </c>
      <c r="D70" s="40"/>
      <c r="E70" s="64"/>
      <c r="F70" s="70">
        <v>7013.7612309999995</v>
      </c>
      <c r="G70" s="28">
        <v>0.92260366000000005</v>
      </c>
    </row>
    <row r="71" spans="1:7" ht="12.75" x14ac:dyDescent="0.2">
      <c r="A71" s="16"/>
      <c r="B71" s="17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120</v>
      </c>
      <c r="D72" s="19"/>
      <c r="E72" s="62"/>
      <c r="F72" s="68"/>
      <c r="G72" s="20"/>
    </row>
    <row r="73" spans="1:7" ht="25.5" x14ac:dyDescent="0.2">
      <c r="A73" s="16"/>
      <c r="B73" s="17"/>
      <c r="C73" s="23" t="s">
        <v>11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16"/>
      <c r="B76" s="41"/>
      <c r="C76" s="23" t="s">
        <v>121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74"/>
      <c r="G78" s="43"/>
    </row>
    <row r="79" spans="1:7" ht="12.75" x14ac:dyDescent="0.2">
      <c r="A79" s="16"/>
      <c r="B79" s="17"/>
      <c r="C79" s="23" t="s">
        <v>122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16"/>
      <c r="B82" s="41"/>
      <c r="C82" s="23" t="s">
        <v>123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21"/>
      <c r="B85" s="22"/>
      <c r="C85" s="44" t="s">
        <v>124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125</v>
      </c>
      <c r="D87" s="19"/>
      <c r="E87" s="62"/>
      <c r="F87" s="68"/>
      <c r="G87" s="20"/>
    </row>
    <row r="88" spans="1:7" ht="12.75" x14ac:dyDescent="0.2">
      <c r="A88" s="21"/>
      <c r="B88" s="22"/>
      <c r="C88" s="23" t="s">
        <v>126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127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128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1152</v>
      </c>
      <c r="D97" s="24"/>
      <c r="E97" s="63"/>
      <c r="F97" s="69"/>
      <c r="G97" s="25"/>
    </row>
    <row r="98" spans="1:7" ht="12.75" x14ac:dyDescent="0.2">
      <c r="A98" s="21">
        <v>1</v>
      </c>
      <c r="B98" s="22"/>
      <c r="C98" s="26" t="s">
        <v>1153</v>
      </c>
      <c r="D98" s="30"/>
      <c r="E98" s="62"/>
      <c r="F98" s="68">
        <v>585.89999560000001</v>
      </c>
      <c r="G98" s="20">
        <v>7.7070414000000004E-2</v>
      </c>
    </row>
    <row r="99" spans="1:7" ht="12.75" x14ac:dyDescent="0.2">
      <c r="A99" s="21"/>
      <c r="B99" s="22"/>
      <c r="C99" s="23" t="s">
        <v>112</v>
      </c>
      <c r="D99" s="40"/>
      <c r="E99" s="64"/>
      <c r="F99" s="70">
        <v>585.89999560000001</v>
      </c>
      <c r="G99" s="28">
        <v>7.7070414000000004E-2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39" t="s">
        <v>129</v>
      </c>
      <c r="D101" s="40"/>
      <c r="E101" s="64"/>
      <c r="F101" s="70">
        <v>585.89999560000001</v>
      </c>
      <c r="G101" s="28">
        <v>7.7070414000000004E-2</v>
      </c>
    </row>
    <row r="102" spans="1:7" ht="12.75" x14ac:dyDescent="0.2">
      <c r="A102" s="21"/>
      <c r="B102" s="22"/>
      <c r="C102" s="45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130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131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132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25.5" x14ac:dyDescent="0.2">
      <c r="A111" s="21"/>
      <c r="B111" s="22"/>
      <c r="C111" s="23" t="s">
        <v>134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112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74"/>
      <c r="G113" s="43"/>
    </row>
    <row r="114" spans="1:7" ht="25.5" x14ac:dyDescent="0.2">
      <c r="A114" s="21"/>
      <c r="B114" s="22"/>
      <c r="C114" s="45" t="s">
        <v>135</v>
      </c>
      <c r="D114" s="22"/>
      <c r="E114" s="62"/>
      <c r="F114" s="74">
        <v>2.4777414200000001</v>
      </c>
      <c r="G114" s="43">
        <v>3.25927E-4</v>
      </c>
    </row>
    <row r="115" spans="1:7" ht="12.75" x14ac:dyDescent="0.2">
      <c r="A115" s="21"/>
      <c r="B115" s="22"/>
      <c r="C115" s="46" t="s">
        <v>136</v>
      </c>
      <c r="D115" s="27"/>
      <c r="E115" s="64"/>
      <c r="F115" s="70">
        <v>7602.1389680199991</v>
      </c>
      <c r="G115" s="28">
        <v>1.0000000010000001</v>
      </c>
    </row>
    <row r="117" spans="1:7" ht="12.75" x14ac:dyDescent="0.2">
      <c r="B117" s="392"/>
      <c r="C117" s="392"/>
      <c r="D117" s="392"/>
      <c r="E117" s="392"/>
      <c r="F117" s="392"/>
    </row>
    <row r="118" spans="1:7" ht="12.75" x14ac:dyDescent="0.2">
      <c r="B118" s="392"/>
      <c r="C118" s="392"/>
      <c r="D118" s="392"/>
      <c r="E118" s="392"/>
      <c r="F118" s="392"/>
    </row>
    <row r="120" spans="1:7" ht="12.75" x14ac:dyDescent="0.2">
      <c r="B120" s="52" t="s">
        <v>138</v>
      </c>
      <c r="C120" s="53"/>
      <c r="D120" s="54"/>
    </row>
    <row r="121" spans="1:7" ht="12.75" x14ac:dyDescent="0.2">
      <c r="B121" s="55" t="s">
        <v>139</v>
      </c>
      <c r="C121" s="56"/>
      <c r="D121" s="81" t="s">
        <v>140</v>
      </c>
    </row>
    <row r="122" spans="1:7" ht="12.75" x14ac:dyDescent="0.2">
      <c r="B122" s="55" t="s">
        <v>141</v>
      </c>
      <c r="C122" s="56"/>
      <c r="D122" s="81" t="s">
        <v>140</v>
      </c>
    </row>
    <row r="123" spans="1:7" ht="12.75" x14ac:dyDescent="0.2">
      <c r="B123" s="57" t="s">
        <v>142</v>
      </c>
      <c r="C123" s="56"/>
      <c r="D123" s="58"/>
    </row>
    <row r="124" spans="1:7" ht="25.5" customHeight="1" x14ac:dyDescent="0.2">
      <c r="B124" s="58"/>
      <c r="C124" s="48" t="s">
        <v>143</v>
      </c>
      <c r="D124" s="49" t="s">
        <v>144</v>
      </c>
    </row>
    <row r="125" spans="1:7" ht="12.75" customHeight="1" x14ac:dyDescent="0.2">
      <c r="B125" s="75" t="s">
        <v>145</v>
      </c>
      <c r="C125" s="76" t="s">
        <v>146</v>
      </c>
      <c r="D125" s="76" t="s">
        <v>147</v>
      </c>
    </row>
    <row r="126" spans="1:7" ht="12.75" x14ac:dyDescent="0.2">
      <c r="B126" s="58" t="s">
        <v>148</v>
      </c>
      <c r="C126" s="59">
        <v>9.2477999999999998</v>
      </c>
      <c r="D126" s="59">
        <v>9.2294</v>
      </c>
    </row>
    <row r="127" spans="1:7" ht="12.75" x14ac:dyDescent="0.2">
      <c r="B127" s="58" t="s">
        <v>149</v>
      </c>
      <c r="C127" s="59">
        <v>9.2477999999999998</v>
      </c>
      <c r="D127" s="59">
        <v>9.2294</v>
      </c>
    </row>
    <row r="128" spans="1:7" ht="12.75" x14ac:dyDescent="0.2">
      <c r="B128" s="58" t="s">
        <v>150</v>
      </c>
      <c r="C128" s="59">
        <v>9.1091999999999995</v>
      </c>
      <c r="D128" s="59">
        <v>9.0850000000000009</v>
      </c>
    </row>
    <row r="129" spans="2:4" ht="12.75" x14ac:dyDescent="0.2">
      <c r="B129" s="58" t="s">
        <v>151</v>
      </c>
      <c r="C129" s="59">
        <v>9.1091999999999995</v>
      </c>
      <c r="D129" s="59">
        <v>9.0850000000000009</v>
      </c>
    </row>
    <row r="131" spans="2:4" ht="12.75" x14ac:dyDescent="0.2">
      <c r="B131" s="77" t="s">
        <v>152</v>
      </c>
      <c r="C131" s="60"/>
      <c r="D131" s="78" t="s">
        <v>140</v>
      </c>
    </row>
    <row r="132" spans="2:4" ht="24.75" customHeight="1" x14ac:dyDescent="0.2">
      <c r="B132" s="79"/>
      <c r="C132" s="79"/>
    </row>
    <row r="133" spans="2:4" ht="15" x14ac:dyDescent="0.25">
      <c r="B133" s="82"/>
      <c r="C133" s="80"/>
      <c r="D133"/>
    </row>
    <row r="135" spans="2:4" ht="12.75" x14ac:dyDescent="0.2">
      <c r="B135" s="57" t="s">
        <v>153</v>
      </c>
      <c r="C135" s="56"/>
      <c r="D135" s="83" t="s">
        <v>140</v>
      </c>
    </row>
    <row r="136" spans="2:4" ht="12.75" x14ac:dyDescent="0.2">
      <c r="B136" s="57" t="s">
        <v>154</v>
      </c>
      <c r="C136" s="56"/>
      <c r="D136" s="83" t="s">
        <v>140</v>
      </c>
    </row>
    <row r="137" spans="2:4" ht="12.75" x14ac:dyDescent="0.2">
      <c r="B137" s="57" t="s">
        <v>155</v>
      </c>
      <c r="C137" s="56"/>
      <c r="D137" s="61">
        <v>0.23832778941973115</v>
      </c>
    </row>
    <row r="138" spans="2:4" ht="12.75" x14ac:dyDescent="0.2">
      <c r="B138" s="57" t="s">
        <v>156</v>
      </c>
      <c r="C138" s="56"/>
      <c r="D138" s="61" t="s">
        <v>140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560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21928</v>
      </c>
      <c r="F7" s="68">
        <v>147.11495199999999</v>
      </c>
      <c r="G7" s="20">
        <v>4.4312788999999998E-2</v>
      </c>
    </row>
    <row r="8" spans="1:7" ht="25.5" x14ac:dyDescent="0.2">
      <c r="A8" s="21">
        <v>2</v>
      </c>
      <c r="B8" s="22" t="s">
        <v>308</v>
      </c>
      <c r="C8" s="26" t="s">
        <v>309</v>
      </c>
      <c r="D8" s="17" t="s">
        <v>165</v>
      </c>
      <c r="E8" s="62">
        <v>12397</v>
      </c>
      <c r="F8" s="68">
        <v>141.43737300000001</v>
      </c>
      <c r="G8" s="20">
        <v>4.2602634E-2</v>
      </c>
    </row>
    <row r="9" spans="1:7" ht="12.75" x14ac:dyDescent="0.2">
      <c r="A9" s="21">
        <v>3</v>
      </c>
      <c r="B9" s="22" t="s">
        <v>433</v>
      </c>
      <c r="C9" s="26" t="s">
        <v>434</v>
      </c>
      <c r="D9" s="17" t="s">
        <v>178</v>
      </c>
      <c r="E9" s="62">
        <v>4382</v>
      </c>
      <c r="F9" s="68">
        <v>116.07917999999999</v>
      </c>
      <c r="G9" s="20">
        <v>3.4964441999999998E-2</v>
      </c>
    </row>
    <row r="10" spans="1:7" ht="12.75" x14ac:dyDescent="0.2">
      <c r="A10" s="21">
        <v>4</v>
      </c>
      <c r="B10" s="22" t="s">
        <v>300</v>
      </c>
      <c r="C10" s="26" t="s">
        <v>301</v>
      </c>
      <c r="D10" s="17" t="s">
        <v>299</v>
      </c>
      <c r="E10" s="62">
        <v>33579</v>
      </c>
      <c r="F10" s="68">
        <v>109.1149605</v>
      </c>
      <c r="G10" s="20">
        <v>3.2866735000000001E-2</v>
      </c>
    </row>
    <row r="11" spans="1:7" ht="25.5" x14ac:dyDescent="0.2">
      <c r="A11" s="21">
        <v>5</v>
      </c>
      <c r="B11" s="22" t="s">
        <v>547</v>
      </c>
      <c r="C11" s="26" t="s">
        <v>548</v>
      </c>
      <c r="D11" s="17" t="s">
        <v>59</v>
      </c>
      <c r="E11" s="62">
        <v>8276</v>
      </c>
      <c r="F11" s="68">
        <v>106.66108800000001</v>
      </c>
      <c r="G11" s="20">
        <v>3.2127599E-2</v>
      </c>
    </row>
    <row r="12" spans="1:7" ht="25.5" x14ac:dyDescent="0.2">
      <c r="A12" s="21">
        <v>6</v>
      </c>
      <c r="B12" s="22" t="s">
        <v>398</v>
      </c>
      <c r="C12" s="26" t="s">
        <v>399</v>
      </c>
      <c r="D12" s="17" t="s">
        <v>39</v>
      </c>
      <c r="E12" s="62">
        <v>8051</v>
      </c>
      <c r="F12" s="68">
        <v>102.1470625</v>
      </c>
      <c r="G12" s="20">
        <v>3.0767921E-2</v>
      </c>
    </row>
    <row r="13" spans="1:7" ht="12.75" x14ac:dyDescent="0.2">
      <c r="A13" s="21">
        <v>7</v>
      </c>
      <c r="B13" s="22" t="s">
        <v>304</v>
      </c>
      <c r="C13" s="26" t="s">
        <v>305</v>
      </c>
      <c r="D13" s="17" t="s">
        <v>175</v>
      </c>
      <c r="E13" s="62">
        <v>43585</v>
      </c>
      <c r="F13" s="68">
        <v>95.778037499999996</v>
      </c>
      <c r="G13" s="20">
        <v>2.8849494E-2</v>
      </c>
    </row>
    <row r="14" spans="1:7" ht="25.5" x14ac:dyDescent="0.2">
      <c r="A14" s="21">
        <v>8</v>
      </c>
      <c r="B14" s="22" t="s">
        <v>332</v>
      </c>
      <c r="C14" s="26" t="s">
        <v>333</v>
      </c>
      <c r="D14" s="17" t="s">
        <v>178</v>
      </c>
      <c r="E14" s="62">
        <v>7492</v>
      </c>
      <c r="F14" s="68">
        <v>92.234012000000007</v>
      </c>
      <c r="G14" s="20">
        <v>2.7781990999999999E-2</v>
      </c>
    </row>
    <row r="15" spans="1:7" ht="12.75" x14ac:dyDescent="0.2">
      <c r="A15" s="21">
        <v>9</v>
      </c>
      <c r="B15" s="22" t="s">
        <v>543</v>
      </c>
      <c r="C15" s="26" t="s">
        <v>544</v>
      </c>
      <c r="D15" s="17" t="s">
        <v>36</v>
      </c>
      <c r="E15" s="62">
        <v>13441</v>
      </c>
      <c r="F15" s="68">
        <v>90.451209500000004</v>
      </c>
      <c r="G15" s="20">
        <v>2.724499E-2</v>
      </c>
    </row>
    <row r="16" spans="1:7" ht="12.75" x14ac:dyDescent="0.2">
      <c r="A16" s="21">
        <v>10</v>
      </c>
      <c r="B16" s="22" t="s">
        <v>328</v>
      </c>
      <c r="C16" s="26" t="s">
        <v>329</v>
      </c>
      <c r="D16" s="17" t="s">
        <v>204</v>
      </c>
      <c r="E16" s="62">
        <v>8599</v>
      </c>
      <c r="F16" s="68">
        <v>89.532787999999996</v>
      </c>
      <c r="G16" s="20">
        <v>2.6968349999999999E-2</v>
      </c>
    </row>
    <row r="17" spans="1:7" ht="25.5" x14ac:dyDescent="0.2">
      <c r="A17" s="21">
        <v>11</v>
      </c>
      <c r="B17" s="22" t="s">
        <v>46</v>
      </c>
      <c r="C17" s="26" t="s">
        <v>47</v>
      </c>
      <c r="D17" s="17" t="s">
        <v>23</v>
      </c>
      <c r="E17" s="62">
        <v>8750</v>
      </c>
      <c r="F17" s="68">
        <v>86.533124999999998</v>
      </c>
      <c r="G17" s="20">
        <v>2.6064815000000002E-2</v>
      </c>
    </row>
    <row r="18" spans="1:7" ht="12.75" x14ac:dyDescent="0.2">
      <c r="A18" s="21">
        <v>12</v>
      </c>
      <c r="B18" s="22" t="s">
        <v>330</v>
      </c>
      <c r="C18" s="26" t="s">
        <v>331</v>
      </c>
      <c r="D18" s="17" t="s">
        <v>17</v>
      </c>
      <c r="E18" s="62">
        <v>46792</v>
      </c>
      <c r="F18" s="68">
        <v>85.839923999999996</v>
      </c>
      <c r="G18" s="20">
        <v>2.5856015E-2</v>
      </c>
    </row>
    <row r="19" spans="1:7" ht="51" x14ac:dyDescent="0.2">
      <c r="A19" s="21">
        <v>13</v>
      </c>
      <c r="B19" s="22" t="s">
        <v>326</v>
      </c>
      <c r="C19" s="26" t="s">
        <v>327</v>
      </c>
      <c r="D19" s="17" t="s">
        <v>242</v>
      </c>
      <c r="E19" s="62">
        <v>43143</v>
      </c>
      <c r="F19" s="68">
        <v>80.051836499999993</v>
      </c>
      <c r="G19" s="20">
        <v>2.4112574000000001E-2</v>
      </c>
    </row>
    <row r="20" spans="1:7" ht="25.5" x14ac:dyDescent="0.2">
      <c r="A20" s="21">
        <v>14</v>
      </c>
      <c r="B20" s="22" t="s">
        <v>297</v>
      </c>
      <c r="C20" s="26" t="s">
        <v>298</v>
      </c>
      <c r="D20" s="17" t="s">
        <v>299</v>
      </c>
      <c r="E20" s="62">
        <v>35123</v>
      </c>
      <c r="F20" s="68">
        <v>79.132119000000003</v>
      </c>
      <c r="G20" s="20">
        <v>2.3835544E-2</v>
      </c>
    </row>
    <row r="21" spans="1:7" ht="25.5" x14ac:dyDescent="0.2">
      <c r="A21" s="21">
        <v>15</v>
      </c>
      <c r="B21" s="22" t="s">
        <v>314</v>
      </c>
      <c r="C21" s="26" t="s">
        <v>315</v>
      </c>
      <c r="D21" s="17" t="s">
        <v>68</v>
      </c>
      <c r="E21" s="62">
        <v>11002</v>
      </c>
      <c r="F21" s="68">
        <v>78.774320000000003</v>
      </c>
      <c r="G21" s="20">
        <v>2.3727769999999999E-2</v>
      </c>
    </row>
    <row r="22" spans="1:7" ht="12.75" x14ac:dyDescent="0.2">
      <c r="A22" s="21">
        <v>16</v>
      </c>
      <c r="B22" s="22" t="s">
        <v>320</v>
      </c>
      <c r="C22" s="26" t="s">
        <v>321</v>
      </c>
      <c r="D22" s="17" t="s">
        <v>204</v>
      </c>
      <c r="E22" s="62">
        <v>5095</v>
      </c>
      <c r="F22" s="68">
        <v>78.246462500000007</v>
      </c>
      <c r="G22" s="20">
        <v>2.3568773000000001E-2</v>
      </c>
    </row>
    <row r="23" spans="1:7" ht="25.5" x14ac:dyDescent="0.2">
      <c r="A23" s="21">
        <v>17</v>
      </c>
      <c r="B23" s="22" t="s">
        <v>414</v>
      </c>
      <c r="C23" s="26" t="s">
        <v>415</v>
      </c>
      <c r="D23" s="17" t="s">
        <v>178</v>
      </c>
      <c r="E23" s="62">
        <v>8378</v>
      </c>
      <c r="F23" s="68">
        <v>78.011747</v>
      </c>
      <c r="G23" s="20">
        <v>2.3498074000000001E-2</v>
      </c>
    </row>
    <row r="24" spans="1:7" ht="12.75" x14ac:dyDescent="0.2">
      <c r="A24" s="21">
        <v>18</v>
      </c>
      <c r="B24" s="22" t="s">
        <v>310</v>
      </c>
      <c r="C24" s="26" t="s">
        <v>311</v>
      </c>
      <c r="D24" s="17" t="s">
        <v>104</v>
      </c>
      <c r="E24" s="62">
        <v>26254</v>
      </c>
      <c r="F24" s="68">
        <v>76.871712000000002</v>
      </c>
      <c r="G24" s="20">
        <v>2.3154681999999999E-2</v>
      </c>
    </row>
    <row r="25" spans="1:7" ht="25.5" x14ac:dyDescent="0.2">
      <c r="A25" s="21">
        <v>19</v>
      </c>
      <c r="B25" s="22" t="s">
        <v>158</v>
      </c>
      <c r="C25" s="26" t="s">
        <v>159</v>
      </c>
      <c r="D25" s="17" t="s">
        <v>23</v>
      </c>
      <c r="E25" s="62">
        <v>35320</v>
      </c>
      <c r="F25" s="68">
        <v>72.458979999999997</v>
      </c>
      <c r="G25" s="20">
        <v>2.1825514000000001E-2</v>
      </c>
    </row>
    <row r="26" spans="1:7" ht="25.5" x14ac:dyDescent="0.2">
      <c r="A26" s="21">
        <v>20</v>
      </c>
      <c r="B26" s="22" t="s">
        <v>549</v>
      </c>
      <c r="C26" s="26" t="s">
        <v>550</v>
      </c>
      <c r="D26" s="17" t="s">
        <v>23</v>
      </c>
      <c r="E26" s="62">
        <v>7020</v>
      </c>
      <c r="F26" s="68">
        <v>69.634889999999999</v>
      </c>
      <c r="G26" s="20">
        <v>2.0974863999999999E-2</v>
      </c>
    </row>
    <row r="27" spans="1:7" ht="25.5" x14ac:dyDescent="0.2">
      <c r="A27" s="21">
        <v>21</v>
      </c>
      <c r="B27" s="22" t="s">
        <v>408</v>
      </c>
      <c r="C27" s="26" t="s">
        <v>409</v>
      </c>
      <c r="D27" s="17" t="s">
        <v>178</v>
      </c>
      <c r="E27" s="62">
        <v>11912</v>
      </c>
      <c r="F27" s="68">
        <v>68.916876000000002</v>
      </c>
      <c r="G27" s="20">
        <v>2.075859E-2</v>
      </c>
    </row>
    <row r="28" spans="1:7" ht="12.75" x14ac:dyDescent="0.2">
      <c r="A28" s="21">
        <v>22</v>
      </c>
      <c r="B28" s="22" t="s">
        <v>551</v>
      </c>
      <c r="C28" s="26" t="s">
        <v>552</v>
      </c>
      <c r="D28" s="17" t="s">
        <v>71</v>
      </c>
      <c r="E28" s="62">
        <v>13353</v>
      </c>
      <c r="F28" s="68">
        <v>66.144085500000003</v>
      </c>
      <c r="G28" s="20">
        <v>1.9923392000000002E-2</v>
      </c>
    </row>
    <row r="29" spans="1:7" ht="25.5" x14ac:dyDescent="0.2">
      <c r="A29" s="21">
        <v>23</v>
      </c>
      <c r="B29" s="22" t="s">
        <v>354</v>
      </c>
      <c r="C29" s="26" t="s">
        <v>355</v>
      </c>
      <c r="D29" s="17" t="s">
        <v>178</v>
      </c>
      <c r="E29" s="62">
        <v>16647</v>
      </c>
      <c r="F29" s="68">
        <v>65.9803845</v>
      </c>
      <c r="G29" s="20">
        <v>1.9874083000000001E-2</v>
      </c>
    </row>
    <row r="30" spans="1:7" ht="12.75" x14ac:dyDescent="0.2">
      <c r="A30" s="21">
        <v>24</v>
      </c>
      <c r="B30" s="22" t="s">
        <v>222</v>
      </c>
      <c r="C30" s="26" t="s">
        <v>223</v>
      </c>
      <c r="D30" s="17" t="s">
        <v>84</v>
      </c>
      <c r="E30" s="62">
        <v>75185</v>
      </c>
      <c r="F30" s="68">
        <v>63.644102500000002</v>
      </c>
      <c r="G30" s="20">
        <v>1.9170367000000001E-2</v>
      </c>
    </row>
    <row r="31" spans="1:7" ht="12.75" x14ac:dyDescent="0.2">
      <c r="A31" s="21">
        <v>25</v>
      </c>
      <c r="B31" s="22" t="s">
        <v>346</v>
      </c>
      <c r="C31" s="26" t="s">
        <v>347</v>
      </c>
      <c r="D31" s="17" t="s">
        <v>178</v>
      </c>
      <c r="E31" s="62">
        <v>15600</v>
      </c>
      <c r="F31" s="68">
        <v>61.565399999999997</v>
      </c>
      <c r="G31" s="20">
        <v>1.8544237000000002E-2</v>
      </c>
    </row>
    <row r="32" spans="1:7" ht="25.5" x14ac:dyDescent="0.2">
      <c r="A32" s="21">
        <v>26</v>
      </c>
      <c r="B32" s="22" t="s">
        <v>485</v>
      </c>
      <c r="C32" s="26" t="s">
        <v>486</v>
      </c>
      <c r="D32" s="17" t="s">
        <v>33</v>
      </c>
      <c r="E32" s="62">
        <v>39424</v>
      </c>
      <c r="F32" s="68">
        <v>60.969216000000003</v>
      </c>
      <c r="G32" s="20">
        <v>1.8364658999999998E-2</v>
      </c>
    </row>
    <row r="33" spans="1:7" ht="12.75" x14ac:dyDescent="0.2">
      <c r="A33" s="21">
        <v>27</v>
      </c>
      <c r="B33" s="22" t="s">
        <v>348</v>
      </c>
      <c r="C33" s="26" t="s">
        <v>349</v>
      </c>
      <c r="D33" s="17" t="s">
        <v>178</v>
      </c>
      <c r="E33" s="62">
        <v>12805</v>
      </c>
      <c r="F33" s="68">
        <v>60.887774999999998</v>
      </c>
      <c r="G33" s="20">
        <v>1.8340128000000001E-2</v>
      </c>
    </row>
    <row r="34" spans="1:7" ht="25.5" x14ac:dyDescent="0.2">
      <c r="A34" s="21">
        <v>28</v>
      </c>
      <c r="B34" s="22" t="s">
        <v>553</v>
      </c>
      <c r="C34" s="26" t="s">
        <v>554</v>
      </c>
      <c r="D34" s="17" t="s">
        <v>26</v>
      </c>
      <c r="E34" s="62">
        <v>372197</v>
      </c>
      <c r="F34" s="68">
        <v>60.295914000000003</v>
      </c>
      <c r="G34" s="20">
        <v>1.8161852999999999E-2</v>
      </c>
    </row>
    <row r="35" spans="1:7" ht="12.75" x14ac:dyDescent="0.2">
      <c r="A35" s="21">
        <v>29</v>
      </c>
      <c r="B35" s="22" t="s">
        <v>316</v>
      </c>
      <c r="C35" s="26" t="s">
        <v>317</v>
      </c>
      <c r="D35" s="17" t="s">
        <v>175</v>
      </c>
      <c r="E35" s="62">
        <v>859</v>
      </c>
      <c r="F35" s="68">
        <v>58.462251500000001</v>
      </c>
      <c r="G35" s="20">
        <v>1.7609532000000001E-2</v>
      </c>
    </row>
    <row r="36" spans="1:7" ht="12.75" x14ac:dyDescent="0.2">
      <c r="A36" s="21">
        <v>30</v>
      </c>
      <c r="B36" s="22" t="s">
        <v>306</v>
      </c>
      <c r="C36" s="26" t="s">
        <v>307</v>
      </c>
      <c r="D36" s="17" t="s">
        <v>175</v>
      </c>
      <c r="E36" s="62">
        <v>1901</v>
      </c>
      <c r="F36" s="68">
        <v>53.911409499999998</v>
      </c>
      <c r="G36" s="20">
        <v>1.6238763E-2</v>
      </c>
    </row>
    <row r="37" spans="1:7" ht="12.75" x14ac:dyDescent="0.2">
      <c r="A37" s="21">
        <v>31</v>
      </c>
      <c r="B37" s="22" t="s">
        <v>508</v>
      </c>
      <c r="C37" s="26" t="s">
        <v>509</v>
      </c>
      <c r="D37" s="17" t="s">
        <v>273</v>
      </c>
      <c r="E37" s="62">
        <v>4983</v>
      </c>
      <c r="F37" s="68">
        <v>50.251063500000001</v>
      </c>
      <c r="G37" s="20">
        <v>1.5136223000000001E-2</v>
      </c>
    </row>
    <row r="38" spans="1:7" ht="25.5" x14ac:dyDescent="0.2">
      <c r="A38" s="21">
        <v>32</v>
      </c>
      <c r="B38" s="22" t="s">
        <v>344</v>
      </c>
      <c r="C38" s="26" t="s">
        <v>345</v>
      </c>
      <c r="D38" s="17" t="s">
        <v>39</v>
      </c>
      <c r="E38" s="62">
        <v>12693</v>
      </c>
      <c r="F38" s="68">
        <v>49.724827500000004</v>
      </c>
      <c r="G38" s="20">
        <v>1.4977715000000001E-2</v>
      </c>
    </row>
    <row r="39" spans="1:7" ht="12.75" x14ac:dyDescent="0.2">
      <c r="A39" s="21">
        <v>33</v>
      </c>
      <c r="B39" s="22" t="s">
        <v>48</v>
      </c>
      <c r="C39" s="26" t="s">
        <v>49</v>
      </c>
      <c r="D39" s="17" t="s">
        <v>50</v>
      </c>
      <c r="E39" s="62">
        <v>30245</v>
      </c>
      <c r="F39" s="68">
        <v>47.439282499999997</v>
      </c>
      <c r="G39" s="20">
        <v>1.4289280999999999E-2</v>
      </c>
    </row>
    <row r="40" spans="1:7" ht="12.75" x14ac:dyDescent="0.2">
      <c r="A40" s="21">
        <v>34</v>
      </c>
      <c r="B40" s="22" t="s">
        <v>379</v>
      </c>
      <c r="C40" s="26" t="s">
        <v>380</v>
      </c>
      <c r="D40" s="17" t="s">
        <v>178</v>
      </c>
      <c r="E40" s="62">
        <v>60000</v>
      </c>
      <c r="F40" s="68">
        <v>46.56</v>
      </c>
      <c r="G40" s="20">
        <v>1.4024431E-2</v>
      </c>
    </row>
    <row r="41" spans="1:7" ht="12.75" x14ac:dyDescent="0.2">
      <c r="A41" s="21">
        <v>35</v>
      </c>
      <c r="B41" s="22" t="s">
        <v>538</v>
      </c>
      <c r="C41" s="26" t="s">
        <v>539</v>
      </c>
      <c r="D41" s="17" t="s">
        <v>17</v>
      </c>
      <c r="E41" s="62">
        <v>106225</v>
      </c>
      <c r="F41" s="68">
        <v>42.914900000000003</v>
      </c>
      <c r="G41" s="20">
        <v>1.2926483000000001E-2</v>
      </c>
    </row>
    <row r="42" spans="1:7" ht="25.5" x14ac:dyDescent="0.2">
      <c r="A42" s="21">
        <v>36</v>
      </c>
      <c r="B42" s="22" t="s">
        <v>340</v>
      </c>
      <c r="C42" s="26" t="s">
        <v>341</v>
      </c>
      <c r="D42" s="17" t="s">
        <v>39</v>
      </c>
      <c r="E42" s="62">
        <v>20284</v>
      </c>
      <c r="F42" s="68">
        <v>39.290107999999996</v>
      </c>
      <c r="G42" s="20">
        <v>1.1834651999999999E-2</v>
      </c>
    </row>
    <row r="43" spans="1:7" ht="25.5" x14ac:dyDescent="0.2">
      <c r="A43" s="21">
        <v>37</v>
      </c>
      <c r="B43" s="22" t="s">
        <v>381</v>
      </c>
      <c r="C43" s="26" t="s">
        <v>382</v>
      </c>
      <c r="D43" s="17" t="s">
        <v>23</v>
      </c>
      <c r="E43" s="62">
        <v>3124</v>
      </c>
      <c r="F43" s="68">
        <v>38.333041999999999</v>
      </c>
      <c r="G43" s="20">
        <v>1.1546371999999999E-2</v>
      </c>
    </row>
    <row r="44" spans="1:7" ht="12.75" x14ac:dyDescent="0.2">
      <c r="A44" s="21">
        <v>38</v>
      </c>
      <c r="B44" s="22" t="s">
        <v>76</v>
      </c>
      <c r="C44" s="26" t="s">
        <v>77</v>
      </c>
      <c r="D44" s="17" t="s">
        <v>14</v>
      </c>
      <c r="E44" s="62">
        <v>4830</v>
      </c>
      <c r="F44" s="68">
        <v>35.036819999999999</v>
      </c>
      <c r="G44" s="20">
        <v>1.0553511E-2</v>
      </c>
    </row>
    <row r="45" spans="1:7" ht="12.75" x14ac:dyDescent="0.2">
      <c r="A45" s="21">
        <v>39</v>
      </c>
      <c r="B45" s="22" t="s">
        <v>375</v>
      </c>
      <c r="C45" s="26" t="s">
        <v>376</v>
      </c>
      <c r="D45" s="17" t="s">
        <v>178</v>
      </c>
      <c r="E45" s="62">
        <v>10141</v>
      </c>
      <c r="F45" s="68">
        <v>33.348678499999998</v>
      </c>
      <c r="G45" s="20">
        <v>1.0045022000000001E-2</v>
      </c>
    </row>
    <row r="46" spans="1:7" ht="12.75" x14ac:dyDescent="0.2">
      <c r="A46" s="21">
        <v>40</v>
      </c>
      <c r="B46" s="22" t="s">
        <v>555</v>
      </c>
      <c r="C46" s="26" t="s">
        <v>556</v>
      </c>
      <c r="D46" s="17" t="s">
        <v>175</v>
      </c>
      <c r="E46" s="62">
        <v>6249</v>
      </c>
      <c r="F46" s="68">
        <v>32.429185500000003</v>
      </c>
      <c r="G46" s="20">
        <v>9.7680600000000003E-3</v>
      </c>
    </row>
    <row r="47" spans="1:7" ht="25.5" x14ac:dyDescent="0.2">
      <c r="A47" s="21">
        <v>41</v>
      </c>
      <c r="B47" s="22" t="s">
        <v>338</v>
      </c>
      <c r="C47" s="26" t="s">
        <v>339</v>
      </c>
      <c r="D47" s="17" t="s">
        <v>59</v>
      </c>
      <c r="E47" s="62">
        <v>2329</v>
      </c>
      <c r="F47" s="68">
        <v>31.9899795</v>
      </c>
      <c r="G47" s="20">
        <v>9.6357660000000005E-3</v>
      </c>
    </row>
    <row r="48" spans="1:7" ht="12.75" x14ac:dyDescent="0.2">
      <c r="A48" s="21">
        <v>42</v>
      </c>
      <c r="B48" s="22" t="s">
        <v>373</v>
      </c>
      <c r="C48" s="26" t="s">
        <v>374</v>
      </c>
      <c r="D48" s="17" t="s">
        <v>17</v>
      </c>
      <c r="E48" s="62">
        <v>38010</v>
      </c>
      <c r="F48" s="68">
        <v>26.283915</v>
      </c>
      <c r="G48" s="20">
        <v>7.9170309999999997E-3</v>
      </c>
    </row>
    <row r="49" spans="1:7" ht="12.75" x14ac:dyDescent="0.2">
      <c r="A49" s="21">
        <v>43</v>
      </c>
      <c r="B49" s="22" t="s">
        <v>557</v>
      </c>
      <c r="C49" s="26" t="s">
        <v>558</v>
      </c>
      <c r="D49" s="17" t="s">
        <v>175</v>
      </c>
      <c r="E49" s="62">
        <v>15741</v>
      </c>
      <c r="F49" s="68">
        <v>25.594866</v>
      </c>
      <c r="G49" s="20">
        <v>7.7094809999999998E-3</v>
      </c>
    </row>
    <row r="50" spans="1:7" ht="12.75" x14ac:dyDescent="0.2">
      <c r="A50" s="21">
        <v>44</v>
      </c>
      <c r="B50" s="22" t="s">
        <v>371</v>
      </c>
      <c r="C50" s="26" t="s">
        <v>372</v>
      </c>
      <c r="D50" s="17" t="s">
        <v>178</v>
      </c>
      <c r="E50" s="62">
        <v>11310</v>
      </c>
      <c r="F50" s="68">
        <v>22.716135000000001</v>
      </c>
      <c r="G50" s="20">
        <v>6.8423720000000002E-3</v>
      </c>
    </row>
    <row r="51" spans="1:7" ht="25.5" x14ac:dyDescent="0.2">
      <c r="A51" s="21">
        <v>45</v>
      </c>
      <c r="B51" s="22" t="s">
        <v>318</v>
      </c>
      <c r="C51" s="26" t="s">
        <v>319</v>
      </c>
      <c r="D51" s="17" t="s">
        <v>20</v>
      </c>
      <c r="E51" s="62">
        <v>856</v>
      </c>
      <c r="F51" s="68">
        <v>1.99448</v>
      </c>
      <c r="G51" s="20">
        <v>6.00761E-4</v>
      </c>
    </row>
    <row r="52" spans="1:7" ht="12.75" x14ac:dyDescent="0.2">
      <c r="A52" s="16"/>
      <c r="B52" s="17"/>
      <c r="C52" s="23" t="s">
        <v>112</v>
      </c>
      <c r="D52" s="27"/>
      <c r="E52" s="64"/>
      <c r="F52" s="70">
        <v>3020.7904765000003</v>
      </c>
      <c r="G52" s="28">
        <v>0.90989833499999984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16"/>
      <c r="B54" s="17"/>
      <c r="C54" s="23" t="s">
        <v>113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112</v>
      </c>
      <c r="D55" s="27"/>
      <c r="E55" s="64"/>
      <c r="F55" s="70">
        <v>0</v>
      </c>
      <c r="G55" s="28">
        <v>0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31"/>
      <c r="B57" s="32"/>
      <c r="C57" s="23" t="s">
        <v>114</v>
      </c>
      <c r="D57" s="24"/>
      <c r="E57" s="63"/>
      <c r="F57" s="69"/>
      <c r="G57" s="25"/>
    </row>
    <row r="58" spans="1:7" ht="12.75" x14ac:dyDescent="0.2">
      <c r="A58" s="33"/>
      <c r="B58" s="34"/>
      <c r="C58" s="23" t="s">
        <v>112</v>
      </c>
      <c r="D58" s="35"/>
      <c r="E58" s="65"/>
      <c r="F58" s="71">
        <v>0</v>
      </c>
      <c r="G58" s="36">
        <v>0</v>
      </c>
    </row>
    <row r="59" spans="1:7" ht="12.75" x14ac:dyDescent="0.2">
      <c r="A59" s="33"/>
      <c r="B59" s="34"/>
      <c r="C59" s="29"/>
      <c r="D59" s="37"/>
      <c r="E59" s="66"/>
      <c r="F59" s="72"/>
      <c r="G59" s="38"/>
    </row>
    <row r="60" spans="1:7" ht="12.75" x14ac:dyDescent="0.2">
      <c r="A60" s="16"/>
      <c r="B60" s="17"/>
      <c r="C60" s="23" t="s">
        <v>116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117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118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21"/>
      <c r="B69" s="22"/>
      <c r="C69" s="39" t="s">
        <v>119</v>
      </c>
      <c r="D69" s="40"/>
      <c r="E69" s="64"/>
      <c r="F69" s="70">
        <v>3020.7904765000003</v>
      </c>
      <c r="G69" s="28">
        <v>0.90989833499999984</v>
      </c>
    </row>
    <row r="70" spans="1:7" ht="12.75" x14ac:dyDescent="0.2">
      <c r="A70" s="16"/>
      <c r="B70" s="17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120</v>
      </c>
      <c r="D71" s="19"/>
      <c r="E71" s="62"/>
      <c r="F71" s="68"/>
      <c r="G71" s="20"/>
    </row>
    <row r="72" spans="1:7" ht="25.5" x14ac:dyDescent="0.2">
      <c r="A72" s="16"/>
      <c r="B72" s="17"/>
      <c r="C72" s="23" t="s">
        <v>11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16"/>
      <c r="B75" s="41"/>
      <c r="C75" s="23" t="s">
        <v>121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74"/>
      <c r="G77" s="43"/>
    </row>
    <row r="78" spans="1:7" ht="12.75" x14ac:dyDescent="0.2">
      <c r="A78" s="16"/>
      <c r="B78" s="17"/>
      <c r="C78" s="23" t="s">
        <v>122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16"/>
      <c r="B81" s="41"/>
      <c r="C81" s="23" t="s">
        <v>123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21"/>
      <c r="B84" s="22"/>
      <c r="C84" s="44" t="s">
        <v>124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125</v>
      </c>
      <c r="D86" s="19"/>
      <c r="E86" s="62"/>
      <c r="F86" s="68"/>
      <c r="G86" s="20"/>
    </row>
    <row r="87" spans="1:7" ht="12.75" x14ac:dyDescent="0.2">
      <c r="A87" s="21"/>
      <c r="B87" s="22"/>
      <c r="C87" s="23" t="s">
        <v>126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127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128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1152</v>
      </c>
      <c r="D96" s="24"/>
      <c r="E96" s="63"/>
      <c r="F96" s="69"/>
      <c r="G96" s="25"/>
    </row>
    <row r="97" spans="1:7" ht="12.75" x14ac:dyDescent="0.2">
      <c r="A97" s="21">
        <v>1</v>
      </c>
      <c r="B97" s="22"/>
      <c r="C97" s="26" t="s">
        <v>1153</v>
      </c>
      <c r="D97" s="30"/>
      <c r="E97" s="62"/>
      <c r="F97" s="68">
        <v>296.9493152</v>
      </c>
      <c r="G97" s="20">
        <v>8.9444697000000004E-2</v>
      </c>
    </row>
    <row r="98" spans="1:7" ht="12.75" x14ac:dyDescent="0.2">
      <c r="A98" s="21"/>
      <c r="B98" s="22"/>
      <c r="C98" s="23" t="s">
        <v>112</v>
      </c>
      <c r="D98" s="40"/>
      <c r="E98" s="64"/>
      <c r="F98" s="70">
        <v>296.9493152</v>
      </c>
      <c r="G98" s="28">
        <v>8.9444697000000004E-2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39" t="s">
        <v>129</v>
      </c>
      <c r="D100" s="40"/>
      <c r="E100" s="64"/>
      <c r="F100" s="70">
        <v>296.9493152</v>
      </c>
      <c r="G100" s="28">
        <v>8.9444697000000004E-2</v>
      </c>
    </row>
    <row r="101" spans="1:7" ht="12.75" x14ac:dyDescent="0.2">
      <c r="A101" s="21"/>
      <c r="B101" s="22"/>
      <c r="C101" s="45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130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131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132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25.5" x14ac:dyDescent="0.2">
      <c r="A110" s="21"/>
      <c r="B110" s="22"/>
      <c r="C110" s="23" t="s">
        <v>134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74"/>
      <c r="G112" s="43"/>
    </row>
    <row r="113" spans="1:7" ht="25.5" x14ac:dyDescent="0.2">
      <c r="A113" s="21"/>
      <c r="B113" s="22"/>
      <c r="C113" s="45" t="s">
        <v>135</v>
      </c>
      <c r="D113" s="22"/>
      <c r="E113" s="62"/>
      <c r="F113" s="74">
        <v>2.1810812999999998</v>
      </c>
      <c r="G113" s="43">
        <v>6.5696799999999996E-4</v>
      </c>
    </row>
    <row r="114" spans="1:7" ht="12.75" x14ac:dyDescent="0.2">
      <c r="A114" s="21"/>
      <c r="B114" s="22"/>
      <c r="C114" s="46" t="s">
        <v>136</v>
      </c>
      <c r="D114" s="27"/>
      <c r="E114" s="64"/>
      <c r="F114" s="70">
        <v>3319.9208730000005</v>
      </c>
      <c r="G114" s="28">
        <v>0.99999999999999989</v>
      </c>
    </row>
    <row r="116" spans="1:7" ht="12.75" x14ac:dyDescent="0.2">
      <c r="B116" s="392"/>
      <c r="C116" s="392"/>
      <c r="D116" s="392"/>
      <c r="E116" s="392"/>
      <c r="F116" s="392"/>
    </row>
    <row r="117" spans="1:7" ht="12.75" x14ac:dyDescent="0.2">
      <c r="B117" s="392"/>
      <c r="C117" s="392"/>
      <c r="D117" s="392"/>
      <c r="E117" s="392"/>
      <c r="F117" s="392"/>
    </row>
    <row r="119" spans="1:7" ht="12.75" x14ac:dyDescent="0.2">
      <c r="B119" s="52" t="s">
        <v>138</v>
      </c>
      <c r="C119" s="53"/>
      <c r="D119" s="54"/>
    </row>
    <row r="120" spans="1:7" ht="12.75" x14ac:dyDescent="0.2">
      <c r="B120" s="55" t="s">
        <v>139</v>
      </c>
      <c r="C120" s="56"/>
      <c r="D120" s="81" t="s">
        <v>140</v>
      </c>
    </row>
    <row r="121" spans="1:7" ht="12.75" x14ac:dyDescent="0.2">
      <c r="B121" s="55" t="s">
        <v>141</v>
      </c>
      <c r="C121" s="56"/>
      <c r="D121" s="81" t="s">
        <v>140</v>
      </c>
    </row>
    <row r="122" spans="1:7" ht="12.75" x14ac:dyDescent="0.2">
      <c r="B122" s="57" t="s">
        <v>142</v>
      </c>
      <c r="C122" s="56"/>
      <c r="D122" s="58"/>
    </row>
    <row r="123" spans="1:7" ht="25.5" customHeight="1" x14ac:dyDescent="0.2">
      <c r="B123" s="58"/>
      <c r="C123" s="48" t="s">
        <v>143</v>
      </c>
      <c r="D123" s="49" t="s">
        <v>144</v>
      </c>
    </row>
    <row r="124" spans="1:7" ht="12.75" customHeight="1" x14ac:dyDescent="0.2">
      <c r="B124" s="75" t="s">
        <v>145</v>
      </c>
      <c r="C124" s="76" t="s">
        <v>146</v>
      </c>
      <c r="D124" s="76" t="s">
        <v>147</v>
      </c>
    </row>
    <row r="125" spans="1:7" ht="12.75" x14ac:dyDescent="0.2">
      <c r="B125" s="58" t="s">
        <v>148</v>
      </c>
      <c r="C125" s="59">
        <v>8.9999000000000002</v>
      </c>
      <c r="D125" s="59">
        <v>8.9712999999999994</v>
      </c>
    </row>
    <row r="126" spans="1:7" ht="12.75" x14ac:dyDescent="0.2">
      <c r="B126" s="58" t="s">
        <v>149</v>
      </c>
      <c r="C126" s="59">
        <v>8.9999000000000002</v>
      </c>
      <c r="D126" s="59">
        <v>8.9712999999999994</v>
      </c>
    </row>
    <row r="127" spans="1:7" ht="12.75" x14ac:dyDescent="0.2">
      <c r="B127" s="58" t="s">
        <v>150</v>
      </c>
      <c r="C127" s="59">
        <v>8.8671000000000006</v>
      </c>
      <c r="D127" s="59">
        <v>8.8332999999999995</v>
      </c>
    </row>
    <row r="128" spans="1:7" ht="12.75" x14ac:dyDescent="0.2">
      <c r="B128" s="58" t="s">
        <v>151</v>
      </c>
      <c r="C128" s="59">
        <v>8.8671000000000006</v>
      </c>
      <c r="D128" s="59">
        <v>8.8332999999999995</v>
      </c>
    </row>
    <row r="130" spans="2:4" ht="12.75" x14ac:dyDescent="0.2">
      <c r="B130" s="77" t="s">
        <v>152</v>
      </c>
      <c r="C130" s="60"/>
      <c r="D130" s="78" t="s">
        <v>140</v>
      </c>
    </row>
    <row r="131" spans="2:4" ht="24.75" customHeight="1" x14ac:dyDescent="0.2">
      <c r="B131" s="79"/>
      <c r="C131" s="79"/>
    </row>
    <row r="132" spans="2:4" ht="15" x14ac:dyDescent="0.25">
      <c r="B132" s="82"/>
      <c r="C132" s="80"/>
      <c r="D132"/>
    </row>
    <row r="134" spans="2:4" ht="12.75" x14ac:dyDescent="0.2">
      <c r="B134" s="57" t="s">
        <v>153</v>
      </c>
      <c r="C134" s="56"/>
      <c r="D134" s="83" t="s">
        <v>140</v>
      </c>
    </row>
    <row r="135" spans="2:4" ht="12.75" x14ac:dyDescent="0.2">
      <c r="B135" s="57" t="s">
        <v>154</v>
      </c>
      <c r="C135" s="56"/>
      <c r="D135" s="83" t="s">
        <v>140</v>
      </c>
    </row>
    <row r="136" spans="2:4" ht="12.75" x14ac:dyDescent="0.2">
      <c r="B136" s="57" t="s">
        <v>155</v>
      </c>
      <c r="C136" s="56"/>
      <c r="D136" s="61">
        <v>0.25804767737652456</v>
      </c>
    </row>
    <row r="137" spans="2:4" ht="12.75" x14ac:dyDescent="0.2">
      <c r="B137" s="57" t="s">
        <v>156</v>
      </c>
      <c r="C137" s="56"/>
      <c r="D137" s="61" t="s">
        <v>140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561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44</v>
      </c>
      <c r="C7" s="26" t="s">
        <v>45</v>
      </c>
      <c r="D7" s="17" t="s">
        <v>20</v>
      </c>
      <c r="E7" s="62">
        <v>2440889</v>
      </c>
      <c r="F7" s="68">
        <v>5020.9086729999999</v>
      </c>
      <c r="G7" s="20">
        <v>4.8303854E-2</v>
      </c>
    </row>
    <row r="8" spans="1:7" ht="25.5" x14ac:dyDescent="0.2">
      <c r="A8" s="21">
        <v>2</v>
      </c>
      <c r="B8" s="22" t="s">
        <v>27</v>
      </c>
      <c r="C8" s="26" t="s">
        <v>28</v>
      </c>
      <c r="D8" s="17" t="s">
        <v>23</v>
      </c>
      <c r="E8" s="62">
        <v>3294335</v>
      </c>
      <c r="F8" s="68">
        <v>4674.6613649999999</v>
      </c>
      <c r="G8" s="20">
        <v>4.4972766999999997E-2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682501</v>
      </c>
      <c r="F9" s="68">
        <v>4058.1509460000002</v>
      </c>
      <c r="G9" s="20">
        <v>3.9041604000000001E-2</v>
      </c>
    </row>
    <row r="10" spans="1:7" ht="12.75" x14ac:dyDescent="0.2">
      <c r="A10" s="21">
        <v>4</v>
      </c>
      <c r="B10" s="22" t="s">
        <v>187</v>
      </c>
      <c r="C10" s="26" t="s">
        <v>188</v>
      </c>
      <c r="D10" s="17" t="s">
        <v>17</v>
      </c>
      <c r="E10" s="62">
        <v>1931856</v>
      </c>
      <c r="F10" s="68">
        <v>3511.1482799999999</v>
      </c>
      <c r="G10" s="20">
        <v>3.3779142999999998E-2</v>
      </c>
    </row>
    <row r="11" spans="1:7" ht="12.75" x14ac:dyDescent="0.2">
      <c r="A11" s="21">
        <v>5</v>
      </c>
      <c r="B11" s="22" t="s">
        <v>76</v>
      </c>
      <c r="C11" s="26" t="s">
        <v>77</v>
      </c>
      <c r="D11" s="17" t="s">
        <v>14</v>
      </c>
      <c r="E11" s="62">
        <v>454856</v>
      </c>
      <c r="F11" s="68">
        <v>3299.5254239999999</v>
      </c>
      <c r="G11" s="20">
        <v>3.1743216999999997E-2</v>
      </c>
    </row>
    <row r="12" spans="1:7" ht="12.75" x14ac:dyDescent="0.2">
      <c r="A12" s="21">
        <v>6</v>
      </c>
      <c r="B12" s="22" t="s">
        <v>166</v>
      </c>
      <c r="C12" s="26" t="s">
        <v>167</v>
      </c>
      <c r="D12" s="17" t="s">
        <v>14</v>
      </c>
      <c r="E12" s="62">
        <v>2081000</v>
      </c>
      <c r="F12" s="68">
        <v>3170.4034999999999</v>
      </c>
      <c r="G12" s="20">
        <v>3.0500994E-2</v>
      </c>
    </row>
    <row r="13" spans="1:7" ht="25.5" x14ac:dyDescent="0.2">
      <c r="A13" s="21">
        <v>7</v>
      </c>
      <c r="B13" s="22" t="s">
        <v>191</v>
      </c>
      <c r="C13" s="26" t="s">
        <v>192</v>
      </c>
      <c r="D13" s="17" t="s">
        <v>165</v>
      </c>
      <c r="E13" s="62">
        <v>599008</v>
      </c>
      <c r="F13" s="68">
        <v>3156.4726559999999</v>
      </c>
      <c r="G13" s="20">
        <v>3.0366971999999999E-2</v>
      </c>
    </row>
    <row r="14" spans="1:7" ht="25.5" x14ac:dyDescent="0.2">
      <c r="A14" s="21">
        <v>8</v>
      </c>
      <c r="B14" s="22" t="s">
        <v>34</v>
      </c>
      <c r="C14" s="26" t="s">
        <v>35</v>
      </c>
      <c r="D14" s="17" t="s">
        <v>36</v>
      </c>
      <c r="E14" s="62">
        <v>782879</v>
      </c>
      <c r="F14" s="68">
        <v>3125.6444074999999</v>
      </c>
      <c r="G14" s="20">
        <v>3.0070388E-2</v>
      </c>
    </row>
    <row r="15" spans="1:7" ht="12.75" x14ac:dyDescent="0.2">
      <c r="A15" s="21">
        <v>9</v>
      </c>
      <c r="B15" s="22" t="s">
        <v>185</v>
      </c>
      <c r="C15" s="26" t="s">
        <v>186</v>
      </c>
      <c r="D15" s="17" t="s">
        <v>178</v>
      </c>
      <c r="E15" s="62">
        <v>246000</v>
      </c>
      <c r="F15" s="68">
        <v>2947.08</v>
      </c>
      <c r="G15" s="20">
        <v>2.8352502000000002E-2</v>
      </c>
    </row>
    <row r="16" spans="1:7" ht="25.5" x14ac:dyDescent="0.2">
      <c r="A16" s="21">
        <v>10</v>
      </c>
      <c r="B16" s="22" t="s">
        <v>205</v>
      </c>
      <c r="C16" s="26" t="s">
        <v>206</v>
      </c>
      <c r="D16" s="17" t="s">
        <v>172</v>
      </c>
      <c r="E16" s="62">
        <v>995262</v>
      </c>
      <c r="F16" s="68">
        <v>2761.3544189999998</v>
      </c>
      <c r="G16" s="20">
        <v>2.6565721E-2</v>
      </c>
    </row>
    <row r="17" spans="1:7" ht="25.5" x14ac:dyDescent="0.2">
      <c r="A17" s="21">
        <v>11</v>
      </c>
      <c r="B17" s="22" t="s">
        <v>196</v>
      </c>
      <c r="C17" s="26" t="s">
        <v>197</v>
      </c>
      <c r="D17" s="17" t="s">
        <v>39</v>
      </c>
      <c r="E17" s="62">
        <v>600000</v>
      </c>
      <c r="F17" s="68">
        <v>2741.1</v>
      </c>
      <c r="G17" s="20">
        <v>2.6370863000000001E-2</v>
      </c>
    </row>
    <row r="18" spans="1:7" ht="25.5" x14ac:dyDescent="0.2">
      <c r="A18" s="21">
        <v>12</v>
      </c>
      <c r="B18" s="22" t="s">
        <v>158</v>
      </c>
      <c r="C18" s="26" t="s">
        <v>159</v>
      </c>
      <c r="D18" s="17" t="s">
        <v>23</v>
      </c>
      <c r="E18" s="62">
        <v>1300000</v>
      </c>
      <c r="F18" s="68">
        <v>2666.95</v>
      </c>
      <c r="G18" s="20">
        <v>2.56575E-2</v>
      </c>
    </row>
    <row r="19" spans="1:7" ht="25.5" x14ac:dyDescent="0.2">
      <c r="A19" s="21">
        <v>13</v>
      </c>
      <c r="B19" s="22" t="s">
        <v>29</v>
      </c>
      <c r="C19" s="26" t="s">
        <v>30</v>
      </c>
      <c r="D19" s="17" t="s">
        <v>20</v>
      </c>
      <c r="E19" s="62">
        <v>444000</v>
      </c>
      <c r="F19" s="68">
        <v>2533.02</v>
      </c>
      <c r="G19" s="20">
        <v>2.4369021000000001E-2</v>
      </c>
    </row>
    <row r="20" spans="1:7" ht="25.5" x14ac:dyDescent="0.2">
      <c r="A20" s="21">
        <v>14</v>
      </c>
      <c r="B20" s="22" t="s">
        <v>53</v>
      </c>
      <c r="C20" s="26" t="s">
        <v>54</v>
      </c>
      <c r="D20" s="17" t="s">
        <v>23</v>
      </c>
      <c r="E20" s="62">
        <v>52619</v>
      </c>
      <c r="F20" s="68">
        <v>2445.310168</v>
      </c>
      <c r="G20" s="20">
        <v>2.3525205E-2</v>
      </c>
    </row>
    <row r="21" spans="1:7" ht="12.75" x14ac:dyDescent="0.2">
      <c r="A21" s="21">
        <v>15</v>
      </c>
      <c r="B21" s="22" t="s">
        <v>269</v>
      </c>
      <c r="C21" s="26" t="s">
        <v>270</v>
      </c>
      <c r="D21" s="17" t="s">
        <v>14</v>
      </c>
      <c r="E21" s="62">
        <v>1245500</v>
      </c>
      <c r="F21" s="68">
        <v>2387.6235000000001</v>
      </c>
      <c r="G21" s="20">
        <v>2.2970227999999999E-2</v>
      </c>
    </row>
    <row r="22" spans="1:7" ht="12.75" x14ac:dyDescent="0.2">
      <c r="A22" s="21">
        <v>16</v>
      </c>
      <c r="B22" s="22" t="s">
        <v>274</v>
      </c>
      <c r="C22" s="26" t="s">
        <v>275</v>
      </c>
      <c r="D22" s="17" t="s">
        <v>175</v>
      </c>
      <c r="E22" s="62">
        <v>611272</v>
      </c>
      <c r="F22" s="68">
        <v>2355.2310160000002</v>
      </c>
      <c r="G22" s="20">
        <v>2.2658595E-2</v>
      </c>
    </row>
    <row r="23" spans="1:7" ht="12.75" x14ac:dyDescent="0.2">
      <c r="A23" s="21">
        <v>17</v>
      </c>
      <c r="B23" s="22" t="s">
        <v>69</v>
      </c>
      <c r="C23" s="26" t="s">
        <v>70</v>
      </c>
      <c r="D23" s="17" t="s">
        <v>71</v>
      </c>
      <c r="E23" s="62">
        <v>1830021</v>
      </c>
      <c r="F23" s="68">
        <v>2334.1917855000002</v>
      </c>
      <c r="G23" s="20">
        <v>2.2456186E-2</v>
      </c>
    </row>
    <row r="24" spans="1:7" ht="12.75" x14ac:dyDescent="0.2">
      <c r="A24" s="21">
        <v>18</v>
      </c>
      <c r="B24" s="22" t="s">
        <v>80</v>
      </c>
      <c r="C24" s="26" t="s">
        <v>81</v>
      </c>
      <c r="D24" s="17" t="s">
        <v>71</v>
      </c>
      <c r="E24" s="62">
        <v>2064037</v>
      </c>
      <c r="F24" s="68">
        <v>2183.7511460000001</v>
      </c>
      <c r="G24" s="20">
        <v>2.1008866000000001E-2</v>
      </c>
    </row>
    <row r="25" spans="1:7" ht="51" x14ac:dyDescent="0.2">
      <c r="A25" s="21">
        <v>19</v>
      </c>
      <c r="B25" s="22" t="s">
        <v>250</v>
      </c>
      <c r="C25" s="26" t="s">
        <v>251</v>
      </c>
      <c r="D25" s="17" t="s">
        <v>242</v>
      </c>
      <c r="E25" s="62">
        <v>1164194</v>
      </c>
      <c r="F25" s="68">
        <v>2131.0571169999998</v>
      </c>
      <c r="G25" s="20">
        <v>2.0501920999999999E-2</v>
      </c>
    </row>
    <row r="26" spans="1:7" ht="25.5" x14ac:dyDescent="0.2">
      <c r="A26" s="21">
        <v>20</v>
      </c>
      <c r="B26" s="22" t="s">
        <v>64</v>
      </c>
      <c r="C26" s="26" t="s">
        <v>65</v>
      </c>
      <c r="D26" s="17" t="s">
        <v>26</v>
      </c>
      <c r="E26" s="62">
        <v>1794023</v>
      </c>
      <c r="F26" s="68">
        <v>2125.9172549999998</v>
      </c>
      <c r="G26" s="20">
        <v>2.0452471999999999E-2</v>
      </c>
    </row>
    <row r="27" spans="1:7" ht="25.5" x14ac:dyDescent="0.2">
      <c r="A27" s="21">
        <v>21</v>
      </c>
      <c r="B27" s="22" t="s">
        <v>85</v>
      </c>
      <c r="C27" s="26" t="s">
        <v>86</v>
      </c>
      <c r="D27" s="17" t="s">
        <v>59</v>
      </c>
      <c r="E27" s="62">
        <v>943522</v>
      </c>
      <c r="F27" s="68">
        <v>2105.941104</v>
      </c>
      <c r="G27" s="20">
        <v>2.0260291E-2</v>
      </c>
    </row>
    <row r="28" spans="1:7" ht="12.75" x14ac:dyDescent="0.2">
      <c r="A28" s="21">
        <v>22</v>
      </c>
      <c r="B28" s="22" t="s">
        <v>473</v>
      </c>
      <c r="C28" s="26" t="s">
        <v>474</v>
      </c>
      <c r="D28" s="17" t="s">
        <v>175</v>
      </c>
      <c r="E28" s="62">
        <v>585073</v>
      </c>
      <c r="F28" s="68">
        <v>2094.5613400000002</v>
      </c>
      <c r="G28" s="20">
        <v>2.0150812000000001E-2</v>
      </c>
    </row>
    <row r="29" spans="1:7" ht="12.75" x14ac:dyDescent="0.2">
      <c r="A29" s="21">
        <v>23</v>
      </c>
      <c r="B29" s="22" t="s">
        <v>562</v>
      </c>
      <c r="C29" s="26" t="s">
        <v>563</v>
      </c>
      <c r="D29" s="17" t="s">
        <v>254</v>
      </c>
      <c r="E29" s="62">
        <v>694506</v>
      </c>
      <c r="F29" s="68">
        <v>2042.542146</v>
      </c>
      <c r="G29" s="20">
        <v>1.9650358999999999E-2</v>
      </c>
    </row>
    <row r="30" spans="1:7" ht="12.75" x14ac:dyDescent="0.2">
      <c r="A30" s="21">
        <v>24</v>
      </c>
      <c r="B30" s="22" t="s">
        <v>179</v>
      </c>
      <c r="C30" s="26" t="s">
        <v>180</v>
      </c>
      <c r="D30" s="17" t="s">
        <v>14</v>
      </c>
      <c r="E30" s="62">
        <v>2241576</v>
      </c>
      <c r="F30" s="68">
        <v>1964.741364</v>
      </c>
      <c r="G30" s="20">
        <v>1.8901873E-2</v>
      </c>
    </row>
    <row r="31" spans="1:7" ht="25.5" x14ac:dyDescent="0.2">
      <c r="A31" s="21">
        <v>25</v>
      </c>
      <c r="B31" s="22" t="s">
        <v>181</v>
      </c>
      <c r="C31" s="26" t="s">
        <v>182</v>
      </c>
      <c r="D31" s="17" t="s">
        <v>59</v>
      </c>
      <c r="E31" s="62">
        <v>1158665</v>
      </c>
      <c r="F31" s="68">
        <v>1939.0258775</v>
      </c>
      <c r="G31" s="20">
        <v>1.8654476E-2</v>
      </c>
    </row>
    <row r="32" spans="1:7" ht="25.5" x14ac:dyDescent="0.2">
      <c r="A32" s="21">
        <v>26</v>
      </c>
      <c r="B32" s="22" t="s">
        <v>168</v>
      </c>
      <c r="C32" s="26" t="s">
        <v>169</v>
      </c>
      <c r="D32" s="17" t="s">
        <v>20</v>
      </c>
      <c r="E32" s="62">
        <v>343414</v>
      </c>
      <c r="F32" s="68">
        <v>1868.1721600000001</v>
      </c>
      <c r="G32" s="20">
        <v>1.7972825000000001E-2</v>
      </c>
    </row>
    <row r="33" spans="1:7" ht="12.75" x14ac:dyDescent="0.2">
      <c r="A33" s="21">
        <v>27</v>
      </c>
      <c r="B33" s="22" t="s">
        <v>74</v>
      </c>
      <c r="C33" s="26" t="s">
        <v>75</v>
      </c>
      <c r="D33" s="17" t="s">
        <v>71</v>
      </c>
      <c r="E33" s="62">
        <v>942882</v>
      </c>
      <c r="F33" s="68">
        <v>1858.4204219999999</v>
      </c>
      <c r="G33" s="20">
        <v>1.7879007999999998E-2</v>
      </c>
    </row>
    <row r="34" spans="1:7" ht="12.75" x14ac:dyDescent="0.2">
      <c r="A34" s="21">
        <v>28</v>
      </c>
      <c r="B34" s="22" t="s">
        <v>220</v>
      </c>
      <c r="C34" s="26" t="s">
        <v>221</v>
      </c>
      <c r="D34" s="17" t="s">
        <v>204</v>
      </c>
      <c r="E34" s="62">
        <v>1409445</v>
      </c>
      <c r="F34" s="68">
        <v>1804.7943224999999</v>
      </c>
      <c r="G34" s="20">
        <v>1.7363096000000001E-2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195</v>
      </c>
      <c r="E35" s="62">
        <v>1073974</v>
      </c>
      <c r="F35" s="68">
        <v>1796.7585019999999</v>
      </c>
      <c r="G35" s="20">
        <v>1.7285787E-2</v>
      </c>
    </row>
    <row r="36" spans="1:7" ht="12.75" x14ac:dyDescent="0.2">
      <c r="A36" s="21">
        <v>30</v>
      </c>
      <c r="B36" s="22" t="s">
        <v>453</v>
      </c>
      <c r="C36" s="26" t="s">
        <v>454</v>
      </c>
      <c r="D36" s="17" t="s">
        <v>178</v>
      </c>
      <c r="E36" s="62">
        <v>1719580</v>
      </c>
      <c r="F36" s="68">
        <v>1760.8499200000001</v>
      </c>
      <c r="G36" s="20">
        <v>1.6940327000000002E-2</v>
      </c>
    </row>
    <row r="37" spans="1:7" ht="25.5" x14ac:dyDescent="0.2">
      <c r="A37" s="21">
        <v>31</v>
      </c>
      <c r="B37" s="22" t="s">
        <v>163</v>
      </c>
      <c r="C37" s="26" t="s">
        <v>164</v>
      </c>
      <c r="D37" s="17" t="s">
        <v>165</v>
      </c>
      <c r="E37" s="62">
        <v>826885</v>
      </c>
      <c r="F37" s="68">
        <v>1615.7332899999999</v>
      </c>
      <c r="G37" s="20">
        <v>1.5544227000000001E-2</v>
      </c>
    </row>
    <row r="38" spans="1:7" ht="12.75" x14ac:dyDescent="0.2">
      <c r="A38" s="21">
        <v>32</v>
      </c>
      <c r="B38" s="22" t="s">
        <v>373</v>
      </c>
      <c r="C38" s="26" t="s">
        <v>374</v>
      </c>
      <c r="D38" s="17" t="s">
        <v>17</v>
      </c>
      <c r="E38" s="62">
        <v>2288228</v>
      </c>
      <c r="F38" s="68">
        <v>1582.3096619999999</v>
      </c>
      <c r="G38" s="20">
        <v>1.5222674E-2</v>
      </c>
    </row>
    <row r="39" spans="1:7" ht="25.5" x14ac:dyDescent="0.2">
      <c r="A39" s="21">
        <v>33</v>
      </c>
      <c r="B39" s="22" t="s">
        <v>55</v>
      </c>
      <c r="C39" s="26" t="s">
        <v>56</v>
      </c>
      <c r="D39" s="17" t="s">
        <v>20</v>
      </c>
      <c r="E39" s="62">
        <v>229600</v>
      </c>
      <c r="F39" s="68">
        <v>1491.252</v>
      </c>
      <c r="G39" s="20">
        <v>1.4346650000000001E-2</v>
      </c>
    </row>
    <row r="40" spans="1:7" ht="25.5" x14ac:dyDescent="0.2">
      <c r="A40" s="21">
        <v>34</v>
      </c>
      <c r="B40" s="22" t="s">
        <v>98</v>
      </c>
      <c r="C40" s="26" t="s">
        <v>99</v>
      </c>
      <c r="D40" s="17" t="s">
        <v>23</v>
      </c>
      <c r="E40" s="62">
        <v>1106726</v>
      </c>
      <c r="F40" s="68">
        <v>1416.0559169999999</v>
      </c>
      <c r="G40" s="20">
        <v>1.3623223E-2</v>
      </c>
    </row>
    <row r="41" spans="1:7" ht="12.75" x14ac:dyDescent="0.2">
      <c r="A41" s="21">
        <v>35</v>
      </c>
      <c r="B41" s="22" t="s">
        <v>87</v>
      </c>
      <c r="C41" s="26" t="s">
        <v>1181</v>
      </c>
      <c r="D41" s="17" t="s">
        <v>71</v>
      </c>
      <c r="E41" s="62">
        <v>629306</v>
      </c>
      <c r="F41" s="68">
        <v>1318.39607</v>
      </c>
      <c r="G41" s="20">
        <v>1.2683682E-2</v>
      </c>
    </row>
    <row r="42" spans="1:7" ht="12.75" x14ac:dyDescent="0.2">
      <c r="A42" s="21">
        <v>36</v>
      </c>
      <c r="B42" s="22" t="s">
        <v>457</v>
      </c>
      <c r="C42" s="26" t="s">
        <v>458</v>
      </c>
      <c r="D42" s="17" t="s">
        <v>204</v>
      </c>
      <c r="E42" s="62">
        <v>252600</v>
      </c>
      <c r="F42" s="68">
        <v>1258.8321000000001</v>
      </c>
      <c r="G42" s="20">
        <v>1.2110645E-2</v>
      </c>
    </row>
    <row r="43" spans="1:7" ht="12.75" x14ac:dyDescent="0.2">
      <c r="A43" s="21">
        <v>37</v>
      </c>
      <c r="B43" s="22" t="s">
        <v>459</v>
      </c>
      <c r="C43" s="26" t="s">
        <v>460</v>
      </c>
      <c r="D43" s="17" t="s">
        <v>195</v>
      </c>
      <c r="E43" s="62">
        <v>159153</v>
      </c>
      <c r="F43" s="68">
        <v>1221.8971575</v>
      </c>
      <c r="G43" s="20">
        <v>1.1755310999999999E-2</v>
      </c>
    </row>
    <row r="44" spans="1:7" ht="12.75" x14ac:dyDescent="0.2">
      <c r="A44" s="21">
        <v>38</v>
      </c>
      <c r="B44" s="22" t="s">
        <v>243</v>
      </c>
      <c r="C44" s="26" t="s">
        <v>244</v>
      </c>
      <c r="D44" s="17" t="s">
        <v>245</v>
      </c>
      <c r="E44" s="62">
        <v>757166</v>
      </c>
      <c r="F44" s="68">
        <v>1141.049162</v>
      </c>
      <c r="G44" s="20">
        <v>1.0977509E-2</v>
      </c>
    </row>
    <row r="45" spans="1:7" ht="25.5" x14ac:dyDescent="0.2">
      <c r="A45" s="21">
        <v>39</v>
      </c>
      <c r="B45" s="22" t="s">
        <v>207</v>
      </c>
      <c r="C45" s="26" t="s">
        <v>1182</v>
      </c>
      <c r="D45" s="17" t="s">
        <v>59</v>
      </c>
      <c r="E45" s="62">
        <v>63766</v>
      </c>
      <c r="F45" s="68">
        <v>1084.2132979999999</v>
      </c>
      <c r="G45" s="20">
        <v>1.0430718E-2</v>
      </c>
    </row>
    <row r="46" spans="1:7" ht="38.25" x14ac:dyDescent="0.2">
      <c r="A46" s="21">
        <v>40</v>
      </c>
      <c r="B46" s="22" t="s">
        <v>95</v>
      </c>
      <c r="C46" s="26" t="s">
        <v>96</v>
      </c>
      <c r="D46" s="17" t="s">
        <v>97</v>
      </c>
      <c r="E46" s="62">
        <v>1349184</v>
      </c>
      <c r="F46" s="68">
        <v>1066.5299520000001</v>
      </c>
      <c r="G46" s="20">
        <v>1.0260594E-2</v>
      </c>
    </row>
    <row r="47" spans="1:7" ht="12.75" x14ac:dyDescent="0.2">
      <c r="A47" s="21">
        <v>41</v>
      </c>
      <c r="B47" s="22" t="s">
        <v>60</v>
      </c>
      <c r="C47" s="26" t="s">
        <v>61</v>
      </c>
      <c r="D47" s="17" t="s">
        <v>14</v>
      </c>
      <c r="E47" s="62">
        <v>1000000</v>
      </c>
      <c r="F47" s="68">
        <v>981</v>
      </c>
      <c r="G47" s="20">
        <v>9.43775E-3</v>
      </c>
    </row>
    <row r="48" spans="1:7" ht="12.75" x14ac:dyDescent="0.2">
      <c r="A48" s="21">
        <v>42</v>
      </c>
      <c r="B48" s="22" t="s">
        <v>534</v>
      </c>
      <c r="C48" s="26" t="s">
        <v>535</v>
      </c>
      <c r="D48" s="17" t="s">
        <v>204</v>
      </c>
      <c r="E48" s="62">
        <v>403594</v>
      </c>
      <c r="F48" s="68">
        <v>961.36090799999999</v>
      </c>
      <c r="G48" s="20">
        <v>9.2488109999999991E-3</v>
      </c>
    </row>
    <row r="49" spans="1:7" ht="25.5" x14ac:dyDescent="0.2">
      <c r="A49" s="21">
        <v>43</v>
      </c>
      <c r="B49" s="22" t="s">
        <v>216</v>
      </c>
      <c r="C49" s="26" t="s">
        <v>217</v>
      </c>
      <c r="D49" s="17" t="s">
        <v>59</v>
      </c>
      <c r="E49" s="62">
        <v>255000</v>
      </c>
      <c r="F49" s="68">
        <v>924.88499999999999</v>
      </c>
      <c r="G49" s="20">
        <v>8.8978930000000005E-3</v>
      </c>
    </row>
    <row r="50" spans="1:7" ht="12.75" x14ac:dyDescent="0.2">
      <c r="A50" s="21">
        <v>44</v>
      </c>
      <c r="B50" s="22" t="s">
        <v>564</v>
      </c>
      <c r="C50" s="26" t="s">
        <v>565</v>
      </c>
      <c r="D50" s="17" t="s">
        <v>175</v>
      </c>
      <c r="E50" s="62">
        <v>335000</v>
      </c>
      <c r="F50" s="68">
        <v>918.23500000000001</v>
      </c>
      <c r="G50" s="20">
        <v>8.8339170000000002E-3</v>
      </c>
    </row>
    <row r="51" spans="1:7" ht="25.5" x14ac:dyDescent="0.2">
      <c r="A51" s="21">
        <v>45</v>
      </c>
      <c r="B51" s="22" t="s">
        <v>92</v>
      </c>
      <c r="C51" s="26" t="s">
        <v>93</v>
      </c>
      <c r="D51" s="17" t="s">
        <v>94</v>
      </c>
      <c r="E51" s="62">
        <v>290172</v>
      </c>
      <c r="F51" s="68">
        <v>892.85924399999999</v>
      </c>
      <c r="G51" s="20">
        <v>8.5897879999999992E-3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84</v>
      </c>
      <c r="E52" s="62">
        <v>979355</v>
      </c>
      <c r="F52" s="68">
        <v>829.02400750000004</v>
      </c>
      <c r="G52" s="20">
        <v>7.9756589999999995E-3</v>
      </c>
    </row>
    <row r="53" spans="1:7" ht="51" x14ac:dyDescent="0.2">
      <c r="A53" s="21">
        <v>47</v>
      </c>
      <c r="B53" s="22" t="s">
        <v>482</v>
      </c>
      <c r="C53" s="26" t="s">
        <v>483</v>
      </c>
      <c r="D53" s="17" t="s">
        <v>242</v>
      </c>
      <c r="E53" s="62">
        <v>1000000</v>
      </c>
      <c r="F53" s="68">
        <v>760.5</v>
      </c>
      <c r="G53" s="20">
        <v>7.316421E-3</v>
      </c>
    </row>
    <row r="54" spans="1:7" ht="25.5" x14ac:dyDescent="0.2">
      <c r="A54" s="21">
        <v>48</v>
      </c>
      <c r="B54" s="22" t="s">
        <v>566</v>
      </c>
      <c r="C54" s="26" t="s">
        <v>567</v>
      </c>
      <c r="D54" s="17" t="s">
        <v>59</v>
      </c>
      <c r="E54" s="62">
        <v>415115</v>
      </c>
      <c r="F54" s="68">
        <v>722.92277249999995</v>
      </c>
      <c r="G54" s="20">
        <v>6.9549080000000001E-3</v>
      </c>
    </row>
    <row r="55" spans="1:7" ht="12.75" x14ac:dyDescent="0.2">
      <c r="A55" s="21">
        <v>49</v>
      </c>
      <c r="B55" s="22" t="s">
        <v>231</v>
      </c>
      <c r="C55" s="26" t="s">
        <v>232</v>
      </c>
      <c r="D55" s="17" t="s">
        <v>71</v>
      </c>
      <c r="E55" s="62">
        <v>367557</v>
      </c>
      <c r="F55" s="68">
        <v>644.69497799999999</v>
      </c>
      <c r="G55" s="20">
        <v>6.2023139999999996E-3</v>
      </c>
    </row>
    <row r="56" spans="1:7" ht="51" x14ac:dyDescent="0.2">
      <c r="A56" s="21">
        <v>50</v>
      </c>
      <c r="B56" s="22" t="s">
        <v>568</v>
      </c>
      <c r="C56" s="26" t="s">
        <v>569</v>
      </c>
      <c r="D56" s="17" t="s">
        <v>242</v>
      </c>
      <c r="E56" s="62">
        <v>160000</v>
      </c>
      <c r="F56" s="68">
        <v>564.96</v>
      </c>
      <c r="G56" s="20">
        <v>5.4352200000000002E-3</v>
      </c>
    </row>
    <row r="57" spans="1:7" ht="12.75" x14ac:dyDescent="0.2">
      <c r="A57" s="16"/>
      <c r="B57" s="17"/>
      <c r="C57" s="23" t="s">
        <v>112</v>
      </c>
      <c r="D57" s="27"/>
      <c r="E57" s="64"/>
      <c r="F57" s="70">
        <v>100262.01933449999</v>
      </c>
      <c r="G57" s="28">
        <v>0.9645747870000001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113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112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114</v>
      </c>
      <c r="D62" s="24"/>
      <c r="E62" s="63"/>
      <c r="F62" s="69"/>
      <c r="G62" s="25"/>
    </row>
    <row r="63" spans="1:7" ht="25.5" x14ac:dyDescent="0.2">
      <c r="A63" s="21">
        <v>1</v>
      </c>
      <c r="B63" s="22" t="s">
        <v>115</v>
      </c>
      <c r="C63" s="87" t="s">
        <v>1068</v>
      </c>
      <c r="D63" s="30" t="s">
        <v>94</v>
      </c>
      <c r="E63" s="62">
        <v>375961</v>
      </c>
      <c r="F63" s="68">
        <v>7.5190000000000003E-6</v>
      </c>
      <c r="G63" s="85" t="s">
        <v>1067</v>
      </c>
    </row>
    <row r="64" spans="1:7" ht="12.75" x14ac:dyDescent="0.2">
      <c r="A64" s="33"/>
      <c r="B64" s="34"/>
      <c r="C64" s="23" t="s">
        <v>112</v>
      </c>
      <c r="D64" s="35"/>
      <c r="E64" s="65"/>
      <c r="F64" s="71">
        <v>7.5190000000000003E-6</v>
      </c>
      <c r="G64" s="86" t="s">
        <v>1067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119</v>
      </c>
      <c r="D75" s="40"/>
      <c r="E75" s="64"/>
      <c r="F75" s="70">
        <v>100262.01934201899</v>
      </c>
      <c r="G75" s="28">
        <v>0.9645747870000001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124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1152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1153</v>
      </c>
      <c r="D103" s="30"/>
      <c r="E103" s="62"/>
      <c r="F103" s="68">
        <v>4073.3114409999998</v>
      </c>
      <c r="G103" s="20">
        <v>3.9187456000000002E-2</v>
      </c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4073.3114409999998</v>
      </c>
      <c r="G104" s="28">
        <v>3.9187456000000002E-2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129</v>
      </c>
      <c r="D106" s="40"/>
      <c r="E106" s="64"/>
      <c r="F106" s="70">
        <v>4073.3114409999998</v>
      </c>
      <c r="G106" s="28">
        <v>3.9187456000000002E-2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130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131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132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134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135</v>
      </c>
      <c r="D119" s="22"/>
      <c r="E119" s="62"/>
      <c r="F119" s="152">
        <v>-391.06337303999999</v>
      </c>
      <c r="G119" s="153">
        <v>-3.7622409999999999E-3</v>
      </c>
    </row>
    <row r="120" spans="1:7" ht="12.75" x14ac:dyDescent="0.2">
      <c r="A120" s="21"/>
      <c r="B120" s="22"/>
      <c r="C120" s="46" t="s">
        <v>136</v>
      </c>
      <c r="D120" s="27"/>
      <c r="E120" s="64"/>
      <c r="F120" s="70">
        <v>103944.26740997899</v>
      </c>
      <c r="G120" s="28">
        <v>1.0000000020000002</v>
      </c>
    </row>
    <row r="122" spans="1:7" ht="12.75" x14ac:dyDescent="0.2">
      <c r="B122" s="392"/>
      <c r="C122" s="392"/>
      <c r="D122" s="392"/>
      <c r="E122" s="392"/>
      <c r="F122" s="392"/>
    </row>
    <row r="123" spans="1:7" ht="12.75" x14ac:dyDescent="0.2">
      <c r="B123" s="392" t="s">
        <v>137</v>
      </c>
      <c r="C123" s="392"/>
      <c r="D123" s="392"/>
      <c r="E123" s="392"/>
      <c r="F123" s="392"/>
    </row>
    <row r="125" spans="1:7" ht="12.75" x14ac:dyDescent="0.2">
      <c r="B125" s="52" t="s">
        <v>138</v>
      </c>
      <c r="C125" s="53"/>
      <c r="D125" s="54"/>
    </row>
    <row r="126" spans="1:7" ht="12.75" x14ac:dyDescent="0.2">
      <c r="B126" s="55" t="s">
        <v>1069</v>
      </c>
      <c r="C126" s="56"/>
      <c r="D126" s="81" t="s">
        <v>1070</v>
      </c>
    </row>
    <row r="127" spans="1:7" ht="12.75" x14ac:dyDescent="0.2">
      <c r="B127" s="55" t="s">
        <v>141</v>
      </c>
      <c r="C127" s="56"/>
      <c r="D127" s="81" t="s">
        <v>140</v>
      </c>
    </row>
    <row r="128" spans="1:7" ht="12.75" x14ac:dyDescent="0.2">
      <c r="B128" s="57" t="s">
        <v>142</v>
      </c>
      <c r="C128" s="56"/>
      <c r="D128" s="58"/>
    </row>
    <row r="129" spans="2:4" ht="25.5" customHeight="1" x14ac:dyDescent="0.2">
      <c r="B129" s="58"/>
      <c r="C129" s="48" t="s">
        <v>143</v>
      </c>
      <c r="D129" s="49" t="s">
        <v>144</v>
      </c>
    </row>
    <row r="130" spans="2:4" ht="12.75" customHeight="1" x14ac:dyDescent="0.2">
      <c r="B130" s="75" t="s">
        <v>145</v>
      </c>
      <c r="C130" s="76" t="s">
        <v>146</v>
      </c>
      <c r="D130" s="76" t="s">
        <v>147</v>
      </c>
    </row>
    <row r="131" spans="2:4" ht="12.75" x14ac:dyDescent="0.2">
      <c r="B131" s="58" t="s">
        <v>148</v>
      </c>
      <c r="C131" s="59">
        <v>78.650800000000004</v>
      </c>
      <c r="D131" s="59">
        <v>78.044799999999995</v>
      </c>
    </row>
    <row r="132" spans="2:4" ht="12.75" x14ac:dyDescent="0.2">
      <c r="B132" s="58" t="s">
        <v>149</v>
      </c>
      <c r="C132" s="59">
        <v>16.811699999999998</v>
      </c>
      <c r="D132" s="59">
        <v>16.3322</v>
      </c>
    </row>
    <row r="133" spans="2:4" ht="12.75" x14ac:dyDescent="0.2">
      <c r="B133" s="58" t="s">
        <v>385</v>
      </c>
      <c r="C133" s="59">
        <v>80.299599999999998</v>
      </c>
      <c r="D133" s="59">
        <v>79.679100000000005</v>
      </c>
    </row>
    <row r="134" spans="2:4" ht="12.75" x14ac:dyDescent="0.2">
      <c r="B134" s="58" t="s">
        <v>386</v>
      </c>
      <c r="C134" s="59">
        <v>17.355399999999999</v>
      </c>
      <c r="D134" s="59">
        <v>16.871400000000001</v>
      </c>
    </row>
    <row r="135" spans="2:4" ht="12.75" x14ac:dyDescent="0.2">
      <c r="B135" s="58" t="s">
        <v>150</v>
      </c>
      <c r="C135" s="59">
        <v>76.098100000000002</v>
      </c>
      <c r="D135" s="59">
        <v>75.459400000000002</v>
      </c>
    </row>
    <row r="136" spans="2:4" ht="12.75" x14ac:dyDescent="0.2">
      <c r="B136" s="58" t="s">
        <v>151</v>
      </c>
      <c r="C136" s="59">
        <v>16.0596</v>
      </c>
      <c r="D136" s="59">
        <v>15.5747</v>
      </c>
    </row>
    <row r="138" spans="2:4" ht="12.75" x14ac:dyDescent="0.2">
      <c r="B138" s="88" t="s">
        <v>152</v>
      </c>
      <c r="C138" s="89"/>
    </row>
    <row r="139" spans="2:4" ht="24.75" customHeight="1" x14ac:dyDescent="0.2">
      <c r="B139" s="90" t="s">
        <v>145</v>
      </c>
      <c r="C139" s="90" t="s">
        <v>503</v>
      </c>
    </row>
    <row r="140" spans="2:4" ht="12.75" x14ac:dyDescent="0.2">
      <c r="B140" s="58" t="s">
        <v>149</v>
      </c>
      <c r="C140" s="91">
        <v>0.30989299999999997</v>
      </c>
    </row>
    <row r="141" spans="2:4" ht="12.75" x14ac:dyDescent="0.2">
      <c r="B141" s="58" t="s">
        <v>386</v>
      </c>
      <c r="C141" s="91">
        <v>0.30989299999999997</v>
      </c>
    </row>
    <row r="142" spans="2:4" ht="12.75" x14ac:dyDescent="0.2">
      <c r="B142" s="58" t="s">
        <v>151</v>
      </c>
      <c r="C142" s="91">
        <v>0.30989299999999997</v>
      </c>
    </row>
    <row r="144" spans="2:4" ht="12.75" x14ac:dyDescent="0.2">
      <c r="B144" s="57" t="s">
        <v>153</v>
      </c>
      <c r="C144" s="56"/>
      <c r="D144" s="83" t="s">
        <v>140</v>
      </c>
    </row>
    <row r="145" spans="2:4" ht="12.75" x14ac:dyDescent="0.2">
      <c r="B145" s="57" t="s">
        <v>154</v>
      </c>
      <c r="C145" s="56"/>
      <c r="D145" s="83" t="s">
        <v>140</v>
      </c>
    </row>
    <row r="146" spans="2:4" ht="12.75" x14ac:dyDescent="0.2">
      <c r="B146" s="57" t="s">
        <v>155</v>
      </c>
      <c r="C146" s="56"/>
      <c r="D146" s="61">
        <v>0.18083241747664813</v>
      </c>
    </row>
    <row r="147" spans="2:4" ht="12.75" x14ac:dyDescent="0.2">
      <c r="B147" s="57" t="s">
        <v>156</v>
      </c>
      <c r="C147" s="56"/>
      <c r="D147" s="61" t="s">
        <v>140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570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392</v>
      </c>
      <c r="C7" s="26" t="s">
        <v>393</v>
      </c>
      <c r="D7" s="17" t="s">
        <v>39</v>
      </c>
      <c r="E7" s="62">
        <v>4450000</v>
      </c>
      <c r="F7" s="68">
        <v>12284.225</v>
      </c>
      <c r="G7" s="20">
        <v>5.2767869000000002E-2</v>
      </c>
    </row>
    <row r="8" spans="1:7" ht="25.5" x14ac:dyDescent="0.2">
      <c r="A8" s="21">
        <v>2</v>
      </c>
      <c r="B8" s="22" t="s">
        <v>510</v>
      </c>
      <c r="C8" s="26" t="s">
        <v>511</v>
      </c>
      <c r="D8" s="17" t="s">
        <v>39</v>
      </c>
      <c r="E8" s="62">
        <v>700000</v>
      </c>
      <c r="F8" s="68">
        <v>12128.55</v>
      </c>
      <c r="G8" s="20">
        <v>5.2099154000000002E-2</v>
      </c>
    </row>
    <row r="9" spans="1:7" ht="12.75" x14ac:dyDescent="0.2">
      <c r="A9" s="21">
        <v>3</v>
      </c>
      <c r="B9" s="22" t="s">
        <v>416</v>
      </c>
      <c r="C9" s="26" t="s">
        <v>417</v>
      </c>
      <c r="D9" s="17" t="s">
        <v>228</v>
      </c>
      <c r="E9" s="62">
        <v>1500000</v>
      </c>
      <c r="F9" s="68">
        <v>9688.5</v>
      </c>
      <c r="G9" s="20">
        <v>4.1617725000000001E-2</v>
      </c>
    </row>
    <row r="10" spans="1:7" ht="12.75" x14ac:dyDescent="0.2">
      <c r="A10" s="21">
        <v>4</v>
      </c>
      <c r="B10" s="22" t="s">
        <v>545</v>
      </c>
      <c r="C10" s="26" t="s">
        <v>546</v>
      </c>
      <c r="D10" s="17" t="s">
        <v>245</v>
      </c>
      <c r="E10" s="62">
        <v>1000000</v>
      </c>
      <c r="F10" s="68">
        <v>8776</v>
      </c>
      <c r="G10" s="20">
        <v>3.7698007999999998E-2</v>
      </c>
    </row>
    <row r="11" spans="1:7" ht="25.5" x14ac:dyDescent="0.2">
      <c r="A11" s="21">
        <v>5</v>
      </c>
      <c r="B11" s="22" t="s">
        <v>571</v>
      </c>
      <c r="C11" s="26" t="s">
        <v>572</v>
      </c>
      <c r="D11" s="17" t="s">
        <v>39</v>
      </c>
      <c r="E11" s="62">
        <v>200000</v>
      </c>
      <c r="F11" s="68">
        <v>6113.8</v>
      </c>
      <c r="G11" s="20">
        <v>2.6262316000000001E-2</v>
      </c>
    </row>
    <row r="12" spans="1:7" ht="25.5" x14ac:dyDescent="0.2">
      <c r="A12" s="21">
        <v>6</v>
      </c>
      <c r="B12" s="22" t="s">
        <v>402</v>
      </c>
      <c r="C12" s="26" t="s">
        <v>403</v>
      </c>
      <c r="D12" s="17" t="s">
        <v>39</v>
      </c>
      <c r="E12" s="62">
        <v>425000</v>
      </c>
      <c r="F12" s="68">
        <v>5972.1</v>
      </c>
      <c r="G12" s="20">
        <v>2.5653631999999999E-2</v>
      </c>
    </row>
    <row r="13" spans="1:7" ht="12.75" x14ac:dyDescent="0.2">
      <c r="A13" s="21">
        <v>7</v>
      </c>
      <c r="B13" s="22" t="s">
        <v>62</v>
      </c>
      <c r="C13" s="26" t="s">
        <v>63</v>
      </c>
      <c r="D13" s="17" t="s">
        <v>17</v>
      </c>
      <c r="E13" s="62">
        <v>2114265</v>
      </c>
      <c r="F13" s="68">
        <v>5688.4299824999998</v>
      </c>
      <c r="G13" s="20">
        <v>2.4435104999999999E-2</v>
      </c>
    </row>
    <row r="14" spans="1:7" ht="25.5" x14ac:dyDescent="0.2">
      <c r="A14" s="21">
        <v>8</v>
      </c>
      <c r="B14" s="22" t="s">
        <v>547</v>
      </c>
      <c r="C14" s="26" t="s">
        <v>548</v>
      </c>
      <c r="D14" s="17" t="s">
        <v>59</v>
      </c>
      <c r="E14" s="62">
        <v>410000</v>
      </c>
      <c r="F14" s="68">
        <v>5284.08</v>
      </c>
      <c r="G14" s="20">
        <v>2.2698187000000002E-2</v>
      </c>
    </row>
    <row r="15" spans="1:7" ht="25.5" x14ac:dyDescent="0.2">
      <c r="A15" s="21">
        <v>9</v>
      </c>
      <c r="B15" s="22" t="s">
        <v>516</v>
      </c>
      <c r="C15" s="26" t="s">
        <v>517</v>
      </c>
      <c r="D15" s="17" t="s">
        <v>39</v>
      </c>
      <c r="E15" s="62">
        <v>420000</v>
      </c>
      <c r="F15" s="68">
        <v>5277.09</v>
      </c>
      <c r="G15" s="20">
        <v>2.2668160999999999E-2</v>
      </c>
    </row>
    <row r="16" spans="1:7" ht="25.5" x14ac:dyDescent="0.2">
      <c r="A16" s="21">
        <v>10</v>
      </c>
      <c r="B16" s="22" t="s">
        <v>573</v>
      </c>
      <c r="C16" s="26" t="s">
        <v>574</v>
      </c>
      <c r="D16" s="17" t="s">
        <v>39</v>
      </c>
      <c r="E16" s="62">
        <v>1200000</v>
      </c>
      <c r="F16" s="68">
        <v>5256.6</v>
      </c>
      <c r="G16" s="20">
        <v>2.2580144999999999E-2</v>
      </c>
    </row>
    <row r="17" spans="1:7" ht="25.5" x14ac:dyDescent="0.2">
      <c r="A17" s="21">
        <v>11</v>
      </c>
      <c r="B17" s="22" t="s">
        <v>575</v>
      </c>
      <c r="C17" s="26" t="s">
        <v>576</v>
      </c>
      <c r="D17" s="17" t="s">
        <v>59</v>
      </c>
      <c r="E17" s="62">
        <v>68352</v>
      </c>
      <c r="F17" s="68">
        <v>5177.458944</v>
      </c>
      <c r="G17" s="20">
        <v>2.2240188000000001E-2</v>
      </c>
    </row>
    <row r="18" spans="1:7" ht="12.75" x14ac:dyDescent="0.2">
      <c r="A18" s="21">
        <v>12</v>
      </c>
      <c r="B18" s="22" t="s">
        <v>330</v>
      </c>
      <c r="C18" s="26" t="s">
        <v>331</v>
      </c>
      <c r="D18" s="17" t="s">
        <v>17</v>
      </c>
      <c r="E18" s="62">
        <v>2750000</v>
      </c>
      <c r="F18" s="68">
        <v>5044.875</v>
      </c>
      <c r="G18" s="20">
        <v>2.1670663E-2</v>
      </c>
    </row>
    <row r="19" spans="1:7" ht="12.75" x14ac:dyDescent="0.2">
      <c r="A19" s="21">
        <v>13</v>
      </c>
      <c r="B19" s="22" t="s">
        <v>12</v>
      </c>
      <c r="C19" s="26" t="s">
        <v>13</v>
      </c>
      <c r="D19" s="17" t="s">
        <v>14</v>
      </c>
      <c r="E19" s="62">
        <v>697000</v>
      </c>
      <c r="F19" s="68">
        <v>4676.1729999999998</v>
      </c>
      <c r="G19" s="20">
        <v>2.0086874000000001E-2</v>
      </c>
    </row>
    <row r="20" spans="1:7" ht="25.5" x14ac:dyDescent="0.2">
      <c r="A20" s="21">
        <v>14</v>
      </c>
      <c r="B20" s="22" t="s">
        <v>340</v>
      </c>
      <c r="C20" s="26" t="s">
        <v>341</v>
      </c>
      <c r="D20" s="17" t="s">
        <v>39</v>
      </c>
      <c r="E20" s="62">
        <v>2400000</v>
      </c>
      <c r="F20" s="68">
        <v>4648.8</v>
      </c>
      <c r="G20" s="20">
        <v>1.9969291E-2</v>
      </c>
    </row>
    <row r="21" spans="1:7" ht="25.5" x14ac:dyDescent="0.2">
      <c r="A21" s="21">
        <v>15</v>
      </c>
      <c r="B21" s="22" t="s">
        <v>336</v>
      </c>
      <c r="C21" s="26" t="s">
        <v>337</v>
      </c>
      <c r="D21" s="17" t="s">
        <v>39</v>
      </c>
      <c r="E21" s="62">
        <v>41874</v>
      </c>
      <c r="F21" s="68">
        <v>4506.7311239999999</v>
      </c>
      <c r="G21" s="20">
        <v>1.9359023E-2</v>
      </c>
    </row>
    <row r="22" spans="1:7" ht="25.5" x14ac:dyDescent="0.2">
      <c r="A22" s="21">
        <v>16</v>
      </c>
      <c r="B22" s="22" t="s">
        <v>51</v>
      </c>
      <c r="C22" s="26" t="s">
        <v>52</v>
      </c>
      <c r="D22" s="17" t="s">
        <v>26</v>
      </c>
      <c r="E22" s="62">
        <v>5100000</v>
      </c>
      <c r="F22" s="68">
        <v>4365.6000000000004</v>
      </c>
      <c r="G22" s="20">
        <v>1.8752782999999999E-2</v>
      </c>
    </row>
    <row r="23" spans="1:7" ht="25.5" x14ac:dyDescent="0.2">
      <c r="A23" s="21">
        <v>17</v>
      </c>
      <c r="B23" s="22" t="s">
        <v>577</v>
      </c>
      <c r="C23" s="26" t="s">
        <v>578</v>
      </c>
      <c r="D23" s="17" t="s">
        <v>39</v>
      </c>
      <c r="E23" s="62">
        <v>40000</v>
      </c>
      <c r="F23" s="68">
        <v>4255.8999999999996</v>
      </c>
      <c r="G23" s="20">
        <v>1.8281558E-2</v>
      </c>
    </row>
    <row r="24" spans="1:7" ht="25.5" x14ac:dyDescent="0.2">
      <c r="A24" s="21">
        <v>18</v>
      </c>
      <c r="B24" s="22" t="s">
        <v>350</v>
      </c>
      <c r="C24" s="26" t="s">
        <v>351</v>
      </c>
      <c r="D24" s="17" t="s">
        <v>39</v>
      </c>
      <c r="E24" s="62">
        <v>525000</v>
      </c>
      <c r="F24" s="68">
        <v>4247.7749999999996</v>
      </c>
      <c r="G24" s="20">
        <v>1.8246656E-2</v>
      </c>
    </row>
    <row r="25" spans="1:7" ht="12.75" x14ac:dyDescent="0.2">
      <c r="A25" s="21">
        <v>19</v>
      </c>
      <c r="B25" s="22" t="s">
        <v>342</v>
      </c>
      <c r="C25" s="26" t="s">
        <v>343</v>
      </c>
      <c r="D25" s="17" t="s">
        <v>162</v>
      </c>
      <c r="E25" s="62">
        <v>742000</v>
      </c>
      <c r="F25" s="68">
        <v>4128.1170000000002</v>
      </c>
      <c r="G25" s="20">
        <v>1.7732655999999999E-2</v>
      </c>
    </row>
    <row r="26" spans="1:7" ht="12.75" x14ac:dyDescent="0.2">
      <c r="A26" s="21">
        <v>20</v>
      </c>
      <c r="B26" s="22" t="s">
        <v>176</v>
      </c>
      <c r="C26" s="26" t="s">
        <v>177</v>
      </c>
      <c r="D26" s="17" t="s">
        <v>178</v>
      </c>
      <c r="E26" s="62">
        <v>1433346</v>
      </c>
      <c r="F26" s="68">
        <v>3975.385131</v>
      </c>
      <c r="G26" s="20">
        <v>1.7076583999999999E-2</v>
      </c>
    </row>
    <row r="27" spans="1:7" ht="12.75" x14ac:dyDescent="0.2">
      <c r="A27" s="21">
        <v>21</v>
      </c>
      <c r="B27" s="22" t="s">
        <v>501</v>
      </c>
      <c r="C27" s="26" t="s">
        <v>502</v>
      </c>
      <c r="D27" s="17" t="s">
        <v>228</v>
      </c>
      <c r="E27" s="62">
        <v>57000</v>
      </c>
      <c r="F27" s="68">
        <v>3892.9290000000001</v>
      </c>
      <c r="G27" s="20">
        <v>1.6722386999999998E-2</v>
      </c>
    </row>
    <row r="28" spans="1:7" ht="25.5" x14ac:dyDescent="0.2">
      <c r="A28" s="21">
        <v>22</v>
      </c>
      <c r="B28" s="22" t="s">
        <v>158</v>
      </c>
      <c r="C28" s="26" t="s">
        <v>159</v>
      </c>
      <c r="D28" s="17" t="s">
        <v>23</v>
      </c>
      <c r="E28" s="62">
        <v>1872000</v>
      </c>
      <c r="F28" s="68">
        <v>3840.4079999999999</v>
      </c>
      <c r="G28" s="20">
        <v>1.6496779E-2</v>
      </c>
    </row>
    <row r="29" spans="1:7" ht="12.75" x14ac:dyDescent="0.2">
      <c r="A29" s="21">
        <v>23</v>
      </c>
      <c r="B29" s="22" t="s">
        <v>579</v>
      </c>
      <c r="C29" s="26" t="s">
        <v>580</v>
      </c>
      <c r="D29" s="17" t="s">
        <v>14</v>
      </c>
      <c r="E29" s="62">
        <v>270000</v>
      </c>
      <c r="F29" s="68">
        <v>3840.21</v>
      </c>
      <c r="G29" s="20">
        <v>1.6495928E-2</v>
      </c>
    </row>
    <row r="30" spans="1:7" ht="25.5" x14ac:dyDescent="0.2">
      <c r="A30" s="21">
        <v>24</v>
      </c>
      <c r="B30" s="22" t="s">
        <v>354</v>
      </c>
      <c r="C30" s="26" t="s">
        <v>355</v>
      </c>
      <c r="D30" s="17" t="s">
        <v>178</v>
      </c>
      <c r="E30" s="62">
        <v>963000</v>
      </c>
      <c r="F30" s="68">
        <v>3816.8505</v>
      </c>
      <c r="G30" s="20">
        <v>1.6395586E-2</v>
      </c>
    </row>
    <row r="31" spans="1:7" ht="25.5" x14ac:dyDescent="0.2">
      <c r="A31" s="21">
        <v>25</v>
      </c>
      <c r="B31" s="22" t="s">
        <v>297</v>
      </c>
      <c r="C31" s="26" t="s">
        <v>298</v>
      </c>
      <c r="D31" s="17" t="s">
        <v>299</v>
      </c>
      <c r="E31" s="62">
        <v>1683538</v>
      </c>
      <c r="F31" s="68">
        <v>3793.0111139999999</v>
      </c>
      <c r="G31" s="20">
        <v>1.6293182E-2</v>
      </c>
    </row>
    <row r="32" spans="1:7" ht="25.5" x14ac:dyDescent="0.2">
      <c r="A32" s="21">
        <v>26</v>
      </c>
      <c r="B32" s="22" t="s">
        <v>414</v>
      </c>
      <c r="C32" s="26" t="s">
        <v>415</v>
      </c>
      <c r="D32" s="17" t="s">
        <v>178</v>
      </c>
      <c r="E32" s="62">
        <v>405000</v>
      </c>
      <c r="F32" s="68">
        <v>3771.1574999999998</v>
      </c>
      <c r="G32" s="20">
        <v>1.6199307999999999E-2</v>
      </c>
    </row>
    <row r="33" spans="1:7" ht="25.5" x14ac:dyDescent="0.2">
      <c r="A33" s="21">
        <v>27</v>
      </c>
      <c r="B33" s="22" t="s">
        <v>196</v>
      </c>
      <c r="C33" s="26" t="s">
        <v>197</v>
      </c>
      <c r="D33" s="17" t="s">
        <v>39</v>
      </c>
      <c r="E33" s="62">
        <v>825144</v>
      </c>
      <c r="F33" s="68">
        <v>3769.6703640000001</v>
      </c>
      <c r="G33" s="20">
        <v>1.619292E-2</v>
      </c>
    </row>
    <row r="34" spans="1:7" ht="12.75" x14ac:dyDescent="0.2">
      <c r="A34" s="21">
        <v>28</v>
      </c>
      <c r="B34" s="22" t="s">
        <v>396</v>
      </c>
      <c r="C34" s="26" t="s">
        <v>397</v>
      </c>
      <c r="D34" s="17" t="s">
        <v>228</v>
      </c>
      <c r="E34" s="62">
        <v>136200</v>
      </c>
      <c r="F34" s="68">
        <v>3579.4722000000002</v>
      </c>
      <c r="G34" s="20">
        <v>1.5375908000000001E-2</v>
      </c>
    </row>
    <row r="35" spans="1:7" ht="25.5" x14ac:dyDescent="0.2">
      <c r="A35" s="21">
        <v>29</v>
      </c>
      <c r="B35" s="22" t="s">
        <v>581</v>
      </c>
      <c r="C35" s="26" t="s">
        <v>582</v>
      </c>
      <c r="D35" s="17" t="s">
        <v>39</v>
      </c>
      <c r="E35" s="62">
        <v>500000</v>
      </c>
      <c r="F35" s="68">
        <v>3364.25</v>
      </c>
      <c r="G35" s="20">
        <v>1.4451403999999999E-2</v>
      </c>
    </row>
    <row r="36" spans="1:7" ht="25.5" x14ac:dyDescent="0.2">
      <c r="A36" s="21">
        <v>30</v>
      </c>
      <c r="B36" s="22" t="s">
        <v>583</v>
      </c>
      <c r="C36" s="26" t="s">
        <v>584</v>
      </c>
      <c r="D36" s="17" t="s">
        <v>39</v>
      </c>
      <c r="E36" s="62">
        <v>975000</v>
      </c>
      <c r="F36" s="68">
        <v>3312.0749999999998</v>
      </c>
      <c r="G36" s="20">
        <v>1.4227282000000001E-2</v>
      </c>
    </row>
    <row r="37" spans="1:7" ht="12.75" x14ac:dyDescent="0.2">
      <c r="A37" s="21">
        <v>31</v>
      </c>
      <c r="B37" s="22" t="s">
        <v>449</v>
      </c>
      <c r="C37" s="26" t="s">
        <v>450</v>
      </c>
      <c r="D37" s="17" t="s">
        <v>178</v>
      </c>
      <c r="E37" s="62">
        <v>786636</v>
      </c>
      <c r="F37" s="68">
        <v>3276.732258</v>
      </c>
      <c r="G37" s="20">
        <v>1.4075465000000001E-2</v>
      </c>
    </row>
    <row r="38" spans="1:7" ht="12.75" x14ac:dyDescent="0.2">
      <c r="A38" s="21">
        <v>32</v>
      </c>
      <c r="B38" s="22" t="s">
        <v>521</v>
      </c>
      <c r="C38" s="26" t="s">
        <v>522</v>
      </c>
      <c r="D38" s="17" t="s">
        <v>14</v>
      </c>
      <c r="E38" s="62">
        <v>421643</v>
      </c>
      <c r="F38" s="68">
        <v>3276.3769315</v>
      </c>
      <c r="G38" s="20">
        <v>1.4073939000000001E-2</v>
      </c>
    </row>
    <row r="39" spans="1:7" ht="25.5" x14ac:dyDescent="0.2">
      <c r="A39" s="21">
        <v>33</v>
      </c>
      <c r="B39" s="22" t="s">
        <v>383</v>
      </c>
      <c r="C39" s="26" t="s">
        <v>384</v>
      </c>
      <c r="D39" s="17" t="s">
        <v>172</v>
      </c>
      <c r="E39" s="62">
        <v>700000</v>
      </c>
      <c r="F39" s="68">
        <v>3266.9</v>
      </c>
      <c r="G39" s="20">
        <v>1.4033230000000001E-2</v>
      </c>
    </row>
    <row r="40" spans="1:7" ht="25.5" x14ac:dyDescent="0.2">
      <c r="A40" s="21">
        <v>34</v>
      </c>
      <c r="B40" s="22" t="s">
        <v>408</v>
      </c>
      <c r="C40" s="26" t="s">
        <v>409</v>
      </c>
      <c r="D40" s="17" t="s">
        <v>178</v>
      </c>
      <c r="E40" s="62">
        <v>560000</v>
      </c>
      <c r="F40" s="68">
        <v>3239.88</v>
      </c>
      <c r="G40" s="20">
        <v>1.3917163E-2</v>
      </c>
    </row>
    <row r="41" spans="1:7" ht="25.5" x14ac:dyDescent="0.2">
      <c r="A41" s="21">
        <v>35</v>
      </c>
      <c r="B41" s="22" t="s">
        <v>512</v>
      </c>
      <c r="C41" s="26" t="s">
        <v>513</v>
      </c>
      <c r="D41" s="17" t="s">
        <v>39</v>
      </c>
      <c r="E41" s="62">
        <v>2209717</v>
      </c>
      <c r="F41" s="68">
        <v>2894.7292699999998</v>
      </c>
      <c r="G41" s="20">
        <v>1.2434541E-2</v>
      </c>
    </row>
    <row r="42" spans="1:7" ht="12.75" x14ac:dyDescent="0.2">
      <c r="A42" s="21">
        <v>36</v>
      </c>
      <c r="B42" s="22" t="s">
        <v>365</v>
      </c>
      <c r="C42" s="26" t="s">
        <v>366</v>
      </c>
      <c r="D42" s="17" t="s">
        <v>245</v>
      </c>
      <c r="E42" s="62">
        <v>62650</v>
      </c>
      <c r="F42" s="68">
        <v>2722.7063499999999</v>
      </c>
      <c r="G42" s="20">
        <v>1.1695601999999999E-2</v>
      </c>
    </row>
    <row r="43" spans="1:7" ht="25.5" x14ac:dyDescent="0.2">
      <c r="A43" s="21">
        <v>37</v>
      </c>
      <c r="B43" s="22" t="s">
        <v>477</v>
      </c>
      <c r="C43" s="26" t="s">
        <v>478</v>
      </c>
      <c r="D43" s="17" t="s">
        <v>59</v>
      </c>
      <c r="E43" s="62">
        <v>377289</v>
      </c>
      <c r="F43" s="68">
        <v>2663.6603399999999</v>
      </c>
      <c r="G43" s="20">
        <v>1.1441966E-2</v>
      </c>
    </row>
    <row r="44" spans="1:7" ht="25.5" x14ac:dyDescent="0.2">
      <c r="A44" s="21">
        <v>38</v>
      </c>
      <c r="B44" s="22" t="s">
        <v>527</v>
      </c>
      <c r="C44" s="26" t="s">
        <v>528</v>
      </c>
      <c r="D44" s="17" t="s">
        <v>39</v>
      </c>
      <c r="E44" s="62">
        <v>292000</v>
      </c>
      <c r="F44" s="68">
        <v>2585.9520000000002</v>
      </c>
      <c r="G44" s="20">
        <v>1.1108163000000001E-2</v>
      </c>
    </row>
    <row r="45" spans="1:7" ht="25.5" x14ac:dyDescent="0.2">
      <c r="A45" s="21">
        <v>39</v>
      </c>
      <c r="B45" s="22" t="s">
        <v>410</v>
      </c>
      <c r="C45" s="26" t="s">
        <v>411</v>
      </c>
      <c r="D45" s="17" t="s">
        <v>59</v>
      </c>
      <c r="E45" s="62">
        <v>1200000</v>
      </c>
      <c r="F45" s="68">
        <v>2520</v>
      </c>
      <c r="G45" s="20">
        <v>1.0824861E-2</v>
      </c>
    </row>
    <row r="46" spans="1:7" ht="12.75" x14ac:dyDescent="0.2">
      <c r="A46" s="21">
        <v>40</v>
      </c>
      <c r="B46" s="22" t="s">
        <v>585</v>
      </c>
      <c r="C46" s="26" t="s">
        <v>586</v>
      </c>
      <c r="D46" s="17" t="s">
        <v>162</v>
      </c>
      <c r="E46" s="62">
        <v>200000</v>
      </c>
      <c r="F46" s="68">
        <v>2304.9</v>
      </c>
      <c r="G46" s="20">
        <v>9.9008819999999997E-3</v>
      </c>
    </row>
    <row r="47" spans="1:7" ht="25.5" x14ac:dyDescent="0.2">
      <c r="A47" s="21">
        <v>41</v>
      </c>
      <c r="B47" s="22" t="s">
        <v>587</v>
      </c>
      <c r="C47" s="26" t="s">
        <v>588</v>
      </c>
      <c r="D47" s="17" t="s">
        <v>358</v>
      </c>
      <c r="E47" s="62">
        <v>1400000</v>
      </c>
      <c r="F47" s="68">
        <v>2214.1</v>
      </c>
      <c r="G47" s="20">
        <v>9.5108429999999997E-3</v>
      </c>
    </row>
    <row r="48" spans="1:7" ht="12.75" x14ac:dyDescent="0.2">
      <c r="A48" s="21">
        <v>42</v>
      </c>
      <c r="B48" s="22" t="s">
        <v>356</v>
      </c>
      <c r="C48" s="26" t="s">
        <v>357</v>
      </c>
      <c r="D48" s="17" t="s">
        <v>358</v>
      </c>
      <c r="E48" s="62">
        <v>500000</v>
      </c>
      <c r="F48" s="68">
        <v>2209.25</v>
      </c>
      <c r="G48" s="20">
        <v>9.4900100000000001E-3</v>
      </c>
    </row>
    <row r="49" spans="1:7" ht="25.5" x14ac:dyDescent="0.2">
      <c r="A49" s="21">
        <v>43</v>
      </c>
      <c r="B49" s="22" t="s">
        <v>57</v>
      </c>
      <c r="C49" s="26" t="s">
        <v>58</v>
      </c>
      <c r="D49" s="17" t="s">
        <v>59</v>
      </c>
      <c r="E49" s="62">
        <v>345596</v>
      </c>
      <c r="F49" s="68">
        <v>2145.4599680000001</v>
      </c>
      <c r="G49" s="20">
        <v>9.2159939999999999E-3</v>
      </c>
    </row>
    <row r="50" spans="1:7" ht="12.75" x14ac:dyDescent="0.2">
      <c r="A50" s="21">
        <v>44</v>
      </c>
      <c r="B50" s="22" t="s">
        <v>243</v>
      </c>
      <c r="C50" s="26" t="s">
        <v>244</v>
      </c>
      <c r="D50" s="17" t="s">
        <v>245</v>
      </c>
      <c r="E50" s="62">
        <v>1408216</v>
      </c>
      <c r="F50" s="68">
        <v>2122.1815120000001</v>
      </c>
      <c r="G50" s="20">
        <v>9.1160000000000008E-3</v>
      </c>
    </row>
    <row r="51" spans="1:7" ht="25.5" x14ac:dyDescent="0.2">
      <c r="A51" s="21">
        <v>45</v>
      </c>
      <c r="B51" s="22" t="s">
        <v>361</v>
      </c>
      <c r="C51" s="26" t="s">
        <v>362</v>
      </c>
      <c r="D51" s="17" t="s">
        <v>39</v>
      </c>
      <c r="E51" s="62">
        <v>1182492</v>
      </c>
      <c r="F51" s="68">
        <v>2120.7994020000001</v>
      </c>
      <c r="G51" s="20">
        <v>9.1100629999999998E-3</v>
      </c>
    </row>
    <row r="52" spans="1:7" ht="12.75" x14ac:dyDescent="0.2">
      <c r="A52" s="21">
        <v>46</v>
      </c>
      <c r="B52" s="22" t="s">
        <v>367</v>
      </c>
      <c r="C52" s="26" t="s">
        <v>368</v>
      </c>
      <c r="D52" s="17" t="s">
        <v>178</v>
      </c>
      <c r="E52" s="62">
        <v>128601</v>
      </c>
      <c r="F52" s="68">
        <v>2108.6062965000001</v>
      </c>
      <c r="G52" s="20">
        <v>9.057687E-3</v>
      </c>
    </row>
    <row r="53" spans="1:7" ht="12.75" x14ac:dyDescent="0.2">
      <c r="A53" s="21">
        <v>47</v>
      </c>
      <c r="B53" s="22" t="s">
        <v>589</v>
      </c>
      <c r="C53" s="26" t="s">
        <v>590</v>
      </c>
      <c r="D53" s="17" t="s">
        <v>245</v>
      </c>
      <c r="E53" s="62">
        <v>399922</v>
      </c>
      <c r="F53" s="68">
        <v>2008.8082059999999</v>
      </c>
      <c r="G53" s="20">
        <v>8.6289959999999999E-3</v>
      </c>
    </row>
    <row r="54" spans="1:7" ht="25.5" x14ac:dyDescent="0.2">
      <c r="A54" s="21">
        <v>48</v>
      </c>
      <c r="B54" s="22" t="s">
        <v>210</v>
      </c>
      <c r="C54" s="26" t="s">
        <v>211</v>
      </c>
      <c r="D54" s="17" t="s">
        <v>39</v>
      </c>
      <c r="E54" s="62">
        <v>2260964</v>
      </c>
      <c r="F54" s="68">
        <v>1971.560608</v>
      </c>
      <c r="G54" s="20">
        <v>8.4689959999999995E-3</v>
      </c>
    </row>
    <row r="55" spans="1:7" ht="25.5" x14ac:dyDescent="0.2">
      <c r="A55" s="21">
        <v>49</v>
      </c>
      <c r="B55" s="22" t="s">
        <v>591</v>
      </c>
      <c r="C55" s="26" t="s">
        <v>592</v>
      </c>
      <c r="D55" s="17" t="s">
        <v>39</v>
      </c>
      <c r="E55" s="62">
        <v>398118</v>
      </c>
      <c r="F55" s="68">
        <v>1914.748521</v>
      </c>
      <c r="G55" s="20">
        <v>8.2249550000000008E-3</v>
      </c>
    </row>
    <row r="56" spans="1:7" ht="12.75" x14ac:dyDescent="0.2">
      <c r="A56" s="21">
        <v>50</v>
      </c>
      <c r="B56" s="22" t="s">
        <v>179</v>
      </c>
      <c r="C56" s="26" t="s">
        <v>180</v>
      </c>
      <c r="D56" s="17" t="s">
        <v>14</v>
      </c>
      <c r="E56" s="62">
        <v>2170099</v>
      </c>
      <c r="F56" s="68">
        <v>1902.0917735</v>
      </c>
      <c r="G56" s="20">
        <v>8.170587E-3</v>
      </c>
    </row>
    <row r="57" spans="1:7" ht="25.5" x14ac:dyDescent="0.2">
      <c r="A57" s="21">
        <v>51</v>
      </c>
      <c r="B57" s="22" t="s">
        <v>160</v>
      </c>
      <c r="C57" s="26" t="s">
        <v>161</v>
      </c>
      <c r="D57" s="17" t="s">
        <v>162</v>
      </c>
      <c r="E57" s="62">
        <v>300000</v>
      </c>
      <c r="F57" s="68">
        <v>1783.8</v>
      </c>
      <c r="G57" s="20">
        <v>7.6624550000000003E-3</v>
      </c>
    </row>
    <row r="58" spans="1:7" ht="12.75" x14ac:dyDescent="0.2">
      <c r="A58" s="21">
        <v>52</v>
      </c>
      <c r="B58" s="22" t="s">
        <v>60</v>
      </c>
      <c r="C58" s="26" t="s">
        <v>61</v>
      </c>
      <c r="D58" s="17" t="s">
        <v>14</v>
      </c>
      <c r="E58" s="62">
        <v>1620558</v>
      </c>
      <c r="F58" s="68">
        <v>1589.767398</v>
      </c>
      <c r="G58" s="20">
        <v>6.8289730000000003E-3</v>
      </c>
    </row>
    <row r="59" spans="1:7" ht="12.75" x14ac:dyDescent="0.2">
      <c r="A59" s="21">
        <v>53</v>
      </c>
      <c r="B59" s="22" t="s">
        <v>593</v>
      </c>
      <c r="C59" s="26" t="s">
        <v>594</v>
      </c>
      <c r="D59" s="17" t="s">
        <v>178</v>
      </c>
      <c r="E59" s="62">
        <v>282398</v>
      </c>
      <c r="F59" s="68">
        <v>1550.9298160000001</v>
      </c>
      <c r="G59" s="20">
        <v>6.6621429999999997E-3</v>
      </c>
    </row>
    <row r="60" spans="1:7" ht="25.5" x14ac:dyDescent="0.2">
      <c r="A60" s="21">
        <v>54</v>
      </c>
      <c r="B60" s="22" t="s">
        <v>412</v>
      </c>
      <c r="C60" s="26" t="s">
        <v>413</v>
      </c>
      <c r="D60" s="17" t="s">
        <v>39</v>
      </c>
      <c r="E60" s="62">
        <v>275100</v>
      </c>
      <c r="F60" s="68">
        <v>1502.7337500000001</v>
      </c>
      <c r="G60" s="20">
        <v>6.4551130000000002E-3</v>
      </c>
    </row>
    <row r="61" spans="1:7" ht="25.5" x14ac:dyDescent="0.2">
      <c r="A61" s="21">
        <v>55</v>
      </c>
      <c r="B61" s="22" t="s">
        <v>595</v>
      </c>
      <c r="C61" s="26" t="s">
        <v>596</v>
      </c>
      <c r="D61" s="17" t="s">
        <v>358</v>
      </c>
      <c r="E61" s="62">
        <v>1546000</v>
      </c>
      <c r="F61" s="68">
        <v>1404.5409999999999</v>
      </c>
      <c r="G61" s="20">
        <v>6.0333180000000002E-3</v>
      </c>
    </row>
    <row r="62" spans="1:7" ht="25.5" x14ac:dyDescent="0.2">
      <c r="A62" s="21">
        <v>56</v>
      </c>
      <c r="B62" s="22" t="s">
        <v>338</v>
      </c>
      <c r="C62" s="26" t="s">
        <v>339</v>
      </c>
      <c r="D62" s="17" t="s">
        <v>59</v>
      </c>
      <c r="E62" s="62">
        <v>100000</v>
      </c>
      <c r="F62" s="68">
        <v>1373.55</v>
      </c>
      <c r="G62" s="20">
        <v>5.9001940000000001E-3</v>
      </c>
    </row>
    <row r="63" spans="1:7" ht="12.75" x14ac:dyDescent="0.2">
      <c r="A63" s="21">
        <v>57</v>
      </c>
      <c r="B63" s="22" t="s">
        <v>597</v>
      </c>
      <c r="C63" s="26" t="s">
        <v>598</v>
      </c>
      <c r="D63" s="17" t="s">
        <v>228</v>
      </c>
      <c r="E63" s="62">
        <v>95711</v>
      </c>
      <c r="F63" s="68">
        <v>1347.0844695000001</v>
      </c>
      <c r="G63" s="20">
        <v>5.7865089999999996E-3</v>
      </c>
    </row>
    <row r="64" spans="1:7" ht="12.75" x14ac:dyDescent="0.2">
      <c r="A64" s="21">
        <v>58</v>
      </c>
      <c r="B64" s="22" t="s">
        <v>193</v>
      </c>
      <c r="C64" s="26" t="s">
        <v>194</v>
      </c>
      <c r="D64" s="17" t="s">
        <v>195</v>
      </c>
      <c r="E64" s="62">
        <v>718923</v>
      </c>
      <c r="F64" s="68">
        <v>1202.7581789999999</v>
      </c>
      <c r="G64" s="20">
        <v>5.1665440000000003E-3</v>
      </c>
    </row>
    <row r="65" spans="1:7" ht="25.5" x14ac:dyDescent="0.2">
      <c r="A65" s="21">
        <v>59</v>
      </c>
      <c r="B65" s="22" t="s">
        <v>599</v>
      </c>
      <c r="C65" s="26" t="s">
        <v>600</v>
      </c>
      <c r="D65" s="17" t="s">
        <v>20</v>
      </c>
      <c r="E65" s="62">
        <v>1820994</v>
      </c>
      <c r="F65" s="68">
        <v>1035.235089</v>
      </c>
      <c r="G65" s="20">
        <v>4.446935E-3</v>
      </c>
    </row>
    <row r="66" spans="1:7" ht="25.5" x14ac:dyDescent="0.2">
      <c r="A66" s="21">
        <v>60</v>
      </c>
      <c r="B66" s="22" t="s">
        <v>601</v>
      </c>
      <c r="C66" s="26" t="s">
        <v>602</v>
      </c>
      <c r="D66" s="17" t="s">
        <v>237</v>
      </c>
      <c r="E66" s="62">
        <v>498484</v>
      </c>
      <c r="F66" s="68">
        <v>935.15598399999999</v>
      </c>
      <c r="G66" s="20">
        <v>4.0170370000000002E-3</v>
      </c>
    </row>
    <row r="67" spans="1:7" ht="25.5" x14ac:dyDescent="0.2">
      <c r="A67" s="21">
        <v>61</v>
      </c>
      <c r="B67" s="22" t="s">
        <v>603</v>
      </c>
      <c r="C67" s="26" t="s">
        <v>604</v>
      </c>
      <c r="D67" s="17" t="s">
        <v>39</v>
      </c>
      <c r="E67" s="62">
        <v>5000</v>
      </c>
      <c r="F67" s="68">
        <v>360.7</v>
      </c>
      <c r="G67" s="20">
        <v>1.5494160000000001E-3</v>
      </c>
    </row>
    <row r="68" spans="1:7" ht="12.75" x14ac:dyDescent="0.2">
      <c r="A68" s="16"/>
      <c r="B68" s="17"/>
      <c r="C68" s="23" t="s">
        <v>112</v>
      </c>
      <c r="D68" s="27"/>
      <c r="E68" s="64"/>
      <c r="F68" s="70">
        <v>222031.92298149996</v>
      </c>
      <c r="G68" s="28">
        <v>0.95375584199999963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114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112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222031.92298149996</v>
      </c>
      <c r="G85" s="28">
        <v>0.95375584199999963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1152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1153</v>
      </c>
      <c r="D113" s="30"/>
      <c r="E113" s="62"/>
      <c r="F113" s="68">
        <v>10560.2304121</v>
      </c>
      <c r="G113" s="20">
        <v>4.5362312000000002E-2</v>
      </c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10560.2304121</v>
      </c>
      <c r="G114" s="28">
        <v>4.5362312000000002E-2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129</v>
      </c>
      <c r="D116" s="40"/>
      <c r="E116" s="64"/>
      <c r="F116" s="70">
        <v>10560.2304121</v>
      </c>
      <c r="G116" s="28">
        <v>4.5362312000000002E-2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130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131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132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133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134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112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135</v>
      </c>
      <c r="D129" s="22"/>
      <c r="E129" s="62"/>
      <c r="F129" s="74">
        <v>205.29193580000003</v>
      </c>
      <c r="G129" s="43">
        <v>8.8184799999999975E-4</v>
      </c>
    </row>
    <row r="130" spans="1:7" ht="12.75" x14ac:dyDescent="0.2">
      <c r="A130" s="21"/>
      <c r="B130" s="22"/>
      <c r="C130" s="46" t="s">
        <v>136</v>
      </c>
      <c r="D130" s="27"/>
      <c r="E130" s="64"/>
      <c r="F130" s="70">
        <v>232797.44532939998</v>
      </c>
      <c r="G130" s="28">
        <v>1.0000000019999997</v>
      </c>
    </row>
    <row r="132" spans="1:7" ht="12.75" x14ac:dyDescent="0.2">
      <c r="B132" s="392"/>
      <c r="C132" s="392"/>
      <c r="D132" s="392"/>
      <c r="E132" s="392"/>
      <c r="F132" s="392"/>
    </row>
    <row r="133" spans="1:7" ht="12.75" x14ac:dyDescent="0.2">
      <c r="B133" s="392"/>
      <c r="C133" s="392"/>
      <c r="D133" s="392"/>
      <c r="E133" s="392"/>
      <c r="F133" s="392"/>
    </row>
    <row r="135" spans="1:7" ht="12.75" x14ac:dyDescent="0.2">
      <c r="B135" s="52" t="s">
        <v>138</v>
      </c>
      <c r="C135" s="53"/>
      <c r="D135" s="54"/>
    </row>
    <row r="136" spans="1:7" ht="12.75" x14ac:dyDescent="0.2">
      <c r="B136" s="55" t="s">
        <v>139</v>
      </c>
      <c r="C136" s="56"/>
      <c r="D136" s="81" t="s">
        <v>140</v>
      </c>
    </row>
    <row r="137" spans="1:7" ht="12.75" x14ac:dyDescent="0.2">
      <c r="B137" s="55" t="s">
        <v>141</v>
      </c>
      <c r="C137" s="56"/>
      <c r="D137" s="81" t="s">
        <v>140</v>
      </c>
    </row>
    <row r="138" spans="1:7" ht="12.75" x14ac:dyDescent="0.2">
      <c r="B138" s="57" t="s">
        <v>142</v>
      </c>
      <c r="C138" s="56"/>
      <c r="D138" s="58"/>
    </row>
    <row r="139" spans="1:7" ht="25.5" customHeight="1" x14ac:dyDescent="0.2">
      <c r="B139" s="58"/>
      <c r="C139" s="48" t="s">
        <v>143</v>
      </c>
      <c r="D139" s="49" t="s">
        <v>144</v>
      </c>
    </row>
    <row r="140" spans="1:7" ht="12.75" customHeight="1" x14ac:dyDescent="0.2">
      <c r="B140" s="75" t="s">
        <v>145</v>
      </c>
      <c r="C140" s="76" t="s">
        <v>146</v>
      </c>
      <c r="D140" s="76" t="s">
        <v>147</v>
      </c>
    </row>
    <row r="141" spans="1:7" ht="12.75" x14ac:dyDescent="0.2">
      <c r="B141" s="58" t="s">
        <v>148</v>
      </c>
      <c r="C141" s="59">
        <v>40.885199999999998</v>
      </c>
      <c r="D141" s="59">
        <v>40.600099999999998</v>
      </c>
    </row>
    <row r="142" spans="1:7" ht="12.75" x14ac:dyDescent="0.2">
      <c r="B142" s="58" t="s">
        <v>149</v>
      </c>
      <c r="C142" s="59">
        <v>18.8248</v>
      </c>
      <c r="D142" s="59">
        <v>18.1845</v>
      </c>
    </row>
    <row r="143" spans="1:7" ht="12.75" x14ac:dyDescent="0.2">
      <c r="B143" s="58" t="s">
        <v>150</v>
      </c>
      <c r="C143" s="59">
        <v>39.412399999999998</v>
      </c>
      <c r="D143" s="59">
        <v>39.114899999999999</v>
      </c>
    </row>
    <row r="144" spans="1:7" ht="12.75" x14ac:dyDescent="0.2">
      <c r="B144" s="58" t="s">
        <v>151</v>
      </c>
      <c r="C144" s="59">
        <v>17.955200000000001</v>
      </c>
      <c r="D144" s="59">
        <v>17.3108</v>
      </c>
    </row>
    <row r="146" spans="2:4" ht="12.75" x14ac:dyDescent="0.2">
      <c r="B146" s="88" t="s">
        <v>152</v>
      </c>
      <c r="C146" s="89"/>
    </row>
    <row r="147" spans="2:4" ht="24.75" customHeight="1" x14ac:dyDescent="0.2">
      <c r="B147" s="90" t="s">
        <v>145</v>
      </c>
      <c r="C147" s="90" t="s">
        <v>503</v>
      </c>
    </row>
    <row r="148" spans="2:4" ht="12.75" x14ac:dyDescent="0.2">
      <c r="B148" s="58" t="s">
        <v>149</v>
      </c>
      <c r="C148" s="91">
        <v>0.44270399999999999</v>
      </c>
    </row>
    <row r="149" spans="2:4" ht="12.75" x14ac:dyDescent="0.2">
      <c r="B149" s="58" t="s">
        <v>151</v>
      </c>
      <c r="C149" s="91">
        <v>0.44270399999999999</v>
      </c>
    </row>
    <row r="151" spans="2:4" ht="12.75" x14ac:dyDescent="0.2">
      <c r="B151" s="57" t="s">
        <v>153</v>
      </c>
      <c r="C151" s="56"/>
      <c r="D151" s="92" t="s">
        <v>140</v>
      </c>
    </row>
    <row r="152" spans="2:4" ht="12.75" x14ac:dyDescent="0.2">
      <c r="B152" s="57" t="s">
        <v>154</v>
      </c>
      <c r="C152" s="56"/>
      <c r="D152" s="83" t="s">
        <v>140</v>
      </c>
    </row>
    <row r="153" spans="2:4" ht="12.75" x14ac:dyDescent="0.2">
      <c r="B153" s="57" t="s">
        <v>155</v>
      </c>
      <c r="C153" s="56"/>
      <c r="D153" s="61">
        <v>0.19613284136640358</v>
      </c>
    </row>
    <row r="154" spans="2:4" ht="12.75" x14ac:dyDescent="0.2">
      <c r="B154" s="57" t="s">
        <v>156</v>
      </c>
      <c r="C154" s="56"/>
      <c r="D154" s="61" t="s">
        <v>140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605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40</v>
      </c>
      <c r="C7" s="26" t="s">
        <v>41</v>
      </c>
      <c r="D7" s="17" t="s">
        <v>17</v>
      </c>
      <c r="E7" s="62">
        <v>447268</v>
      </c>
      <c r="F7" s="68">
        <v>9292.2163340000006</v>
      </c>
      <c r="G7" s="20">
        <v>8.5707223999999999E-2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2242208</v>
      </c>
      <c r="F8" s="68">
        <v>7851.0913119999996</v>
      </c>
      <c r="G8" s="20">
        <v>7.2414935E-2</v>
      </c>
    </row>
    <row r="9" spans="1:7" ht="12.75" x14ac:dyDescent="0.2">
      <c r="A9" s="21">
        <v>3</v>
      </c>
      <c r="B9" s="22" t="s">
        <v>490</v>
      </c>
      <c r="C9" s="26" t="s">
        <v>491</v>
      </c>
      <c r="D9" s="17" t="s">
        <v>17</v>
      </c>
      <c r="E9" s="62">
        <v>464986</v>
      </c>
      <c r="F9" s="68">
        <v>5640.7451659999997</v>
      </c>
      <c r="G9" s="20">
        <v>5.2027696999999998E-2</v>
      </c>
    </row>
    <row r="10" spans="1:7" ht="25.5" x14ac:dyDescent="0.2">
      <c r="A10" s="21">
        <v>4</v>
      </c>
      <c r="B10" s="22" t="s">
        <v>439</v>
      </c>
      <c r="C10" s="26" t="s">
        <v>440</v>
      </c>
      <c r="D10" s="17" t="s">
        <v>178</v>
      </c>
      <c r="E10" s="62">
        <v>247327</v>
      </c>
      <c r="F10" s="68">
        <v>4553.7847240000001</v>
      </c>
      <c r="G10" s="20">
        <v>4.2002062E-2</v>
      </c>
    </row>
    <row r="11" spans="1:7" ht="25.5" x14ac:dyDescent="0.2">
      <c r="A11" s="21">
        <v>5</v>
      </c>
      <c r="B11" s="22" t="s">
        <v>606</v>
      </c>
      <c r="C11" s="26" t="s">
        <v>607</v>
      </c>
      <c r="D11" s="17" t="s">
        <v>59</v>
      </c>
      <c r="E11" s="62">
        <v>328760</v>
      </c>
      <c r="F11" s="68">
        <v>3370.4475200000002</v>
      </c>
      <c r="G11" s="20">
        <v>3.1087492000000001E-2</v>
      </c>
    </row>
    <row r="12" spans="1:7" ht="12.75" x14ac:dyDescent="0.2">
      <c r="A12" s="21">
        <v>6</v>
      </c>
      <c r="B12" s="22" t="s">
        <v>300</v>
      </c>
      <c r="C12" s="26" t="s">
        <v>301</v>
      </c>
      <c r="D12" s="17" t="s">
        <v>299</v>
      </c>
      <c r="E12" s="62">
        <v>1034056</v>
      </c>
      <c r="F12" s="68">
        <v>3360.164972</v>
      </c>
      <c r="G12" s="20">
        <v>3.099265E-2</v>
      </c>
    </row>
    <row r="13" spans="1:7" ht="25.5" x14ac:dyDescent="0.2">
      <c r="A13" s="21">
        <v>7</v>
      </c>
      <c r="B13" s="22" t="s">
        <v>414</v>
      </c>
      <c r="C13" s="26" t="s">
        <v>415</v>
      </c>
      <c r="D13" s="17" t="s">
        <v>178</v>
      </c>
      <c r="E13" s="62">
        <v>324152</v>
      </c>
      <c r="F13" s="68">
        <v>3018.3413479999999</v>
      </c>
      <c r="G13" s="20">
        <v>2.7839823E-2</v>
      </c>
    </row>
    <row r="14" spans="1:7" ht="25.5" x14ac:dyDescent="0.2">
      <c r="A14" s="21">
        <v>8</v>
      </c>
      <c r="B14" s="22" t="s">
        <v>297</v>
      </c>
      <c r="C14" s="26" t="s">
        <v>298</v>
      </c>
      <c r="D14" s="17" t="s">
        <v>299</v>
      </c>
      <c r="E14" s="62">
        <v>1297749</v>
      </c>
      <c r="F14" s="68">
        <v>2923.828497</v>
      </c>
      <c r="G14" s="20">
        <v>2.6968078999999999E-2</v>
      </c>
    </row>
    <row r="15" spans="1:7" ht="25.5" x14ac:dyDescent="0.2">
      <c r="A15" s="21">
        <v>9</v>
      </c>
      <c r="B15" s="22" t="s">
        <v>314</v>
      </c>
      <c r="C15" s="26" t="s">
        <v>315</v>
      </c>
      <c r="D15" s="17" t="s">
        <v>68</v>
      </c>
      <c r="E15" s="62">
        <v>345551</v>
      </c>
      <c r="F15" s="68">
        <v>2474.14516</v>
      </c>
      <c r="G15" s="20">
        <v>2.2820402E-2</v>
      </c>
    </row>
    <row r="16" spans="1:7" ht="25.5" x14ac:dyDescent="0.2">
      <c r="A16" s="21">
        <v>10</v>
      </c>
      <c r="B16" s="22" t="s">
        <v>408</v>
      </c>
      <c r="C16" s="26" t="s">
        <v>409</v>
      </c>
      <c r="D16" s="17" t="s">
        <v>178</v>
      </c>
      <c r="E16" s="62">
        <v>368023</v>
      </c>
      <c r="F16" s="68">
        <v>2129.1970664999999</v>
      </c>
      <c r="G16" s="20">
        <v>1.9638756E-2</v>
      </c>
    </row>
    <row r="17" spans="1:7" ht="12.75" x14ac:dyDescent="0.2">
      <c r="A17" s="21">
        <v>11</v>
      </c>
      <c r="B17" s="22" t="s">
        <v>499</v>
      </c>
      <c r="C17" s="26" t="s">
        <v>500</v>
      </c>
      <c r="D17" s="17" t="s">
        <v>17</v>
      </c>
      <c r="E17" s="62">
        <v>139723</v>
      </c>
      <c r="F17" s="68">
        <v>2059.3074354999999</v>
      </c>
      <c r="G17" s="20">
        <v>1.8994126E-2</v>
      </c>
    </row>
    <row r="18" spans="1:7" ht="25.5" x14ac:dyDescent="0.2">
      <c r="A18" s="21">
        <v>12</v>
      </c>
      <c r="B18" s="22" t="s">
        <v>205</v>
      </c>
      <c r="C18" s="26" t="s">
        <v>206</v>
      </c>
      <c r="D18" s="17" t="s">
        <v>172</v>
      </c>
      <c r="E18" s="62">
        <v>736912</v>
      </c>
      <c r="F18" s="68">
        <v>2044.5623439999999</v>
      </c>
      <c r="G18" s="20">
        <v>1.8858124E-2</v>
      </c>
    </row>
    <row r="19" spans="1:7" ht="51" x14ac:dyDescent="0.2">
      <c r="A19" s="21">
        <v>13</v>
      </c>
      <c r="B19" s="22" t="s">
        <v>240</v>
      </c>
      <c r="C19" s="26" t="s">
        <v>241</v>
      </c>
      <c r="D19" s="17" t="s">
        <v>242</v>
      </c>
      <c r="E19" s="62">
        <v>1007850</v>
      </c>
      <c r="F19" s="68">
        <v>2028.80205</v>
      </c>
      <c r="G19" s="20">
        <v>1.8712757999999999E-2</v>
      </c>
    </row>
    <row r="20" spans="1:7" ht="12.75" x14ac:dyDescent="0.2">
      <c r="A20" s="21">
        <v>14</v>
      </c>
      <c r="B20" s="22" t="s">
        <v>310</v>
      </c>
      <c r="C20" s="26" t="s">
        <v>311</v>
      </c>
      <c r="D20" s="17" t="s">
        <v>104</v>
      </c>
      <c r="E20" s="62">
        <v>679839</v>
      </c>
      <c r="F20" s="68">
        <v>1990.5685920000001</v>
      </c>
      <c r="G20" s="20">
        <v>1.8360108999999999E-2</v>
      </c>
    </row>
    <row r="21" spans="1:7" ht="12.75" x14ac:dyDescent="0.2">
      <c r="A21" s="21">
        <v>15</v>
      </c>
      <c r="B21" s="22" t="s">
        <v>608</v>
      </c>
      <c r="C21" s="26" t="s">
        <v>609</v>
      </c>
      <c r="D21" s="17" t="s">
        <v>204</v>
      </c>
      <c r="E21" s="62">
        <v>100000</v>
      </c>
      <c r="F21" s="68">
        <v>1789.65</v>
      </c>
      <c r="G21" s="20">
        <v>1.6506927000000001E-2</v>
      </c>
    </row>
    <row r="22" spans="1:7" ht="51" x14ac:dyDescent="0.2">
      <c r="A22" s="21">
        <v>16</v>
      </c>
      <c r="B22" s="22" t="s">
        <v>326</v>
      </c>
      <c r="C22" s="26" t="s">
        <v>327</v>
      </c>
      <c r="D22" s="17" t="s">
        <v>242</v>
      </c>
      <c r="E22" s="62">
        <v>824179</v>
      </c>
      <c r="F22" s="68">
        <v>1529.2641345</v>
      </c>
      <c r="G22" s="20">
        <v>1.4105245000000001E-2</v>
      </c>
    </row>
    <row r="23" spans="1:7" ht="25.5" x14ac:dyDescent="0.2">
      <c r="A23" s="21">
        <v>17</v>
      </c>
      <c r="B23" s="22" t="s">
        <v>420</v>
      </c>
      <c r="C23" s="26" t="s">
        <v>421</v>
      </c>
      <c r="D23" s="17" t="s">
        <v>178</v>
      </c>
      <c r="E23" s="62">
        <v>419569</v>
      </c>
      <c r="F23" s="68">
        <v>1477.9318025</v>
      </c>
      <c r="G23" s="20">
        <v>1.3631778000000001E-2</v>
      </c>
    </row>
    <row r="24" spans="1:7" ht="25.5" x14ac:dyDescent="0.2">
      <c r="A24" s="21">
        <v>18</v>
      </c>
      <c r="B24" s="22" t="s">
        <v>383</v>
      </c>
      <c r="C24" s="26" t="s">
        <v>384</v>
      </c>
      <c r="D24" s="17" t="s">
        <v>172</v>
      </c>
      <c r="E24" s="62">
        <v>313905</v>
      </c>
      <c r="F24" s="68">
        <v>1464.994635</v>
      </c>
      <c r="G24" s="20">
        <v>1.3512451999999999E-2</v>
      </c>
    </row>
    <row r="25" spans="1:7" ht="25.5" x14ac:dyDescent="0.2">
      <c r="A25" s="21">
        <v>19</v>
      </c>
      <c r="B25" s="22" t="s">
        <v>369</v>
      </c>
      <c r="C25" s="26" t="s">
        <v>370</v>
      </c>
      <c r="D25" s="17" t="s">
        <v>68</v>
      </c>
      <c r="E25" s="62">
        <v>171574</v>
      </c>
      <c r="F25" s="68">
        <v>1398.9286090000001</v>
      </c>
      <c r="G25" s="20">
        <v>1.2903088E-2</v>
      </c>
    </row>
    <row r="26" spans="1:7" ht="25.5" x14ac:dyDescent="0.2">
      <c r="A26" s="21">
        <v>20</v>
      </c>
      <c r="B26" s="22" t="s">
        <v>163</v>
      </c>
      <c r="C26" s="26" t="s">
        <v>164</v>
      </c>
      <c r="D26" s="17" t="s">
        <v>165</v>
      </c>
      <c r="E26" s="62">
        <v>652856</v>
      </c>
      <c r="F26" s="68">
        <v>1275.6806240000001</v>
      </c>
      <c r="G26" s="20">
        <v>1.1766304E-2</v>
      </c>
    </row>
    <row r="27" spans="1:7" ht="12.75" x14ac:dyDescent="0.2">
      <c r="A27" s="21">
        <v>21</v>
      </c>
      <c r="B27" s="22" t="s">
        <v>202</v>
      </c>
      <c r="C27" s="26" t="s">
        <v>203</v>
      </c>
      <c r="D27" s="17" t="s">
        <v>204</v>
      </c>
      <c r="E27" s="62">
        <v>194031</v>
      </c>
      <c r="F27" s="68">
        <v>1246.067082</v>
      </c>
      <c r="G27" s="20">
        <v>1.1493161999999999E-2</v>
      </c>
    </row>
    <row r="28" spans="1:7" ht="12.75" x14ac:dyDescent="0.2">
      <c r="A28" s="21">
        <v>22</v>
      </c>
      <c r="B28" s="22" t="s">
        <v>400</v>
      </c>
      <c r="C28" s="26" t="s">
        <v>401</v>
      </c>
      <c r="D28" s="17" t="s">
        <v>204</v>
      </c>
      <c r="E28" s="62">
        <v>184926</v>
      </c>
      <c r="F28" s="68">
        <v>1211.6351520000001</v>
      </c>
      <c r="G28" s="20">
        <v>1.1175578E-2</v>
      </c>
    </row>
    <row r="29" spans="1:7" ht="25.5" x14ac:dyDescent="0.2">
      <c r="A29" s="21">
        <v>23</v>
      </c>
      <c r="B29" s="22" t="s">
        <v>496</v>
      </c>
      <c r="C29" s="26" t="s">
        <v>497</v>
      </c>
      <c r="D29" s="17" t="s">
        <v>498</v>
      </c>
      <c r="E29" s="62">
        <v>371902</v>
      </c>
      <c r="F29" s="68">
        <v>1182.8343110000001</v>
      </c>
      <c r="G29" s="20">
        <v>1.0909932000000001E-2</v>
      </c>
    </row>
    <row r="30" spans="1:7" ht="25.5" x14ac:dyDescent="0.2">
      <c r="A30" s="21">
        <v>24</v>
      </c>
      <c r="B30" s="22" t="s">
        <v>398</v>
      </c>
      <c r="C30" s="26" t="s">
        <v>399</v>
      </c>
      <c r="D30" s="17" t="s">
        <v>39</v>
      </c>
      <c r="E30" s="62">
        <v>89053</v>
      </c>
      <c r="F30" s="68">
        <v>1129.8599374999999</v>
      </c>
      <c r="G30" s="20">
        <v>1.042132E-2</v>
      </c>
    </row>
    <row r="31" spans="1:7" ht="25.5" x14ac:dyDescent="0.2">
      <c r="A31" s="21">
        <v>25</v>
      </c>
      <c r="B31" s="22" t="s">
        <v>191</v>
      </c>
      <c r="C31" s="26" t="s">
        <v>192</v>
      </c>
      <c r="D31" s="17" t="s">
        <v>165</v>
      </c>
      <c r="E31" s="62">
        <v>195000</v>
      </c>
      <c r="F31" s="68">
        <v>1027.5525</v>
      </c>
      <c r="G31" s="20">
        <v>9.4776819999999994E-3</v>
      </c>
    </row>
    <row r="32" spans="1:7" ht="51" x14ac:dyDescent="0.2">
      <c r="A32" s="21">
        <v>26</v>
      </c>
      <c r="B32" s="22" t="s">
        <v>568</v>
      </c>
      <c r="C32" s="26" t="s">
        <v>569</v>
      </c>
      <c r="D32" s="17" t="s">
        <v>242</v>
      </c>
      <c r="E32" s="62">
        <v>279298</v>
      </c>
      <c r="F32" s="68">
        <v>986.20123799999999</v>
      </c>
      <c r="G32" s="20">
        <v>9.0962769999999998E-3</v>
      </c>
    </row>
    <row r="33" spans="1:7" ht="12.75" x14ac:dyDescent="0.2">
      <c r="A33" s="21">
        <v>27</v>
      </c>
      <c r="B33" s="22" t="s">
        <v>238</v>
      </c>
      <c r="C33" s="26" t="s">
        <v>239</v>
      </c>
      <c r="D33" s="17" t="s">
        <v>204</v>
      </c>
      <c r="E33" s="62">
        <v>107333</v>
      </c>
      <c r="F33" s="68">
        <v>949.73605050000003</v>
      </c>
      <c r="G33" s="20">
        <v>8.7599380000000001E-3</v>
      </c>
    </row>
    <row r="34" spans="1:7" ht="51" x14ac:dyDescent="0.2">
      <c r="A34" s="21">
        <v>28</v>
      </c>
      <c r="B34" s="22" t="s">
        <v>482</v>
      </c>
      <c r="C34" s="26" t="s">
        <v>483</v>
      </c>
      <c r="D34" s="17" t="s">
        <v>242</v>
      </c>
      <c r="E34" s="62">
        <v>1184411</v>
      </c>
      <c r="F34" s="68">
        <v>900.74456550000002</v>
      </c>
      <c r="G34" s="20">
        <v>8.3080629999999992E-3</v>
      </c>
    </row>
    <row r="35" spans="1:7" ht="25.5" x14ac:dyDescent="0.2">
      <c r="A35" s="21">
        <v>29</v>
      </c>
      <c r="B35" s="22" t="s">
        <v>308</v>
      </c>
      <c r="C35" s="26" t="s">
        <v>309</v>
      </c>
      <c r="D35" s="17" t="s">
        <v>165</v>
      </c>
      <c r="E35" s="62">
        <v>69682</v>
      </c>
      <c r="F35" s="68">
        <v>795.001938</v>
      </c>
      <c r="G35" s="20">
        <v>7.3327399999999999E-3</v>
      </c>
    </row>
    <row r="36" spans="1:7" ht="12.75" x14ac:dyDescent="0.2">
      <c r="A36" s="21">
        <v>30</v>
      </c>
      <c r="B36" s="22" t="s">
        <v>371</v>
      </c>
      <c r="C36" s="26" t="s">
        <v>372</v>
      </c>
      <c r="D36" s="17" t="s">
        <v>178</v>
      </c>
      <c r="E36" s="62">
        <v>375395</v>
      </c>
      <c r="F36" s="68">
        <v>753.98085749999996</v>
      </c>
      <c r="G36" s="20">
        <v>6.9543799999999996E-3</v>
      </c>
    </row>
    <row r="37" spans="1:7" ht="12.75" x14ac:dyDescent="0.2">
      <c r="A37" s="21">
        <v>31</v>
      </c>
      <c r="B37" s="22" t="s">
        <v>375</v>
      </c>
      <c r="C37" s="26" t="s">
        <v>376</v>
      </c>
      <c r="D37" s="17" t="s">
        <v>178</v>
      </c>
      <c r="E37" s="62">
        <v>223966</v>
      </c>
      <c r="F37" s="68">
        <v>736.51219100000003</v>
      </c>
      <c r="G37" s="20">
        <v>6.7932569999999996E-3</v>
      </c>
    </row>
    <row r="38" spans="1:7" ht="25.5" x14ac:dyDescent="0.2">
      <c r="A38" s="21">
        <v>32</v>
      </c>
      <c r="B38" s="22" t="s">
        <v>610</v>
      </c>
      <c r="C38" s="26" t="s">
        <v>611</v>
      </c>
      <c r="D38" s="17" t="s">
        <v>178</v>
      </c>
      <c r="E38" s="62">
        <v>318320</v>
      </c>
      <c r="F38" s="68">
        <v>579.97904000000005</v>
      </c>
      <c r="G38" s="20">
        <v>5.3494659999999998E-3</v>
      </c>
    </row>
    <row r="39" spans="1:7" ht="51" x14ac:dyDescent="0.2">
      <c r="A39" s="21">
        <v>33</v>
      </c>
      <c r="B39" s="22" t="s">
        <v>291</v>
      </c>
      <c r="C39" s="26" t="s">
        <v>292</v>
      </c>
      <c r="D39" s="17" t="s">
        <v>242</v>
      </c>
      <c r="E39" s="62">
        <v>1430606</v>
      </c>
      <c r="F39" s="68">
        <v>557.93633999999997</v>
      </c>
      <c r="G39" s="20">
        <v>5.146154E-3</v>
      </c>
    </row>
    <row r="40" spans="1:7" ht="25.5" x14ac:dyDescent="0.2">
      <c r="A40" s="21">
        <v>34</v>
      </c>
      <c r="B40" s="22" t="s">
        <v>170</v>
      </c>
      <c r="C40" s="26" t="s">
        <v>171</v>
      </c>
      <c r="D40" s="17" t="s">
        <v>172</v>
      </c>
      <c r="E40" s="62">
        <v>34967</v>
      </c>
      <c r="F40" s="68">
        <v>525.41414199999997</v>
      </c>
      <c r="G40" s="20">
        <v>4.8461839999999999E-3</v>
      </c>
    </row>
    <row r="41" spans="1:7" ht="12.75" x14ac:dyDescent="0.2">
      <c r="A41" s="21">
        <v>35</v>
      </c>
      <c r="B41" s="22" t="s">
        <v>220</v>
      </c>
      <c r="C41" s="26" t="s">
        <v>221</v>
      </c>
      <c r="D41" s="17" t="s">
        <v>204</v>
      </c>
      <c r="E41" s="62">
        <v>375222</v>
      </c>
      <c r="F41" s="68">
        <v>480.47177099999999</v>
      </c>
      <c r="G41" s="20">
        <v>4.431656E-3</v>
      </c>
    </row>
    <row r="42" spans="1:7" ht="12.75" x14ac:dyDescent="0.2">
      <c r="A42" s="16"/>
      <c r="B42" s="17"/>
      <c r="C42" s="23" t="s">
        <v>112</v>
      </c>
      <c r="D42" s="27"/>
      <c r="E42" s="64"/>
      <c r="F42" s="70">
        <v>74737.579442000031</v>
      </c>
      <c r="G42" s="28">
        <v>0.68934581999999966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113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112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114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112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116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112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117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112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118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112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119</v>
      </c>
      <c r="D59" s="40"/>
      <c r="E59" s="64"/>
      <c r="F59" s="70">
        <v>74737.579442000031</v>
      </c>
      <c r="G59" s="28">
        <v>0.68934581999999966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120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112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121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112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122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123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124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125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126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127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128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112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1152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1153</v>
      </c>
      <c r="D87" s="30"/>
      <c r="E87" s="62"/>
      <c r="F87" s="68">
        <v>33906.209701</v>
      </c>
      <c r="G87" s="20">
        <v>0.31273562900000001</v>
      </c>
    </row>
    <row r="88" spans="1:7" ht="12.75" x14ac:dyDescent="0.2">
      <c r="A88" s="21"/>
      <c r="B88" s="22"/>
      <c r="C88" s="23" t="s">
        <v>112</v>
      </c>
      <c r="D88" s="40"/>
      <c r="E88" s="64"/>
      <c r="F88" s="70">
        <v>33906.209701</v>
      </c>
      <c r="G88" s="28">
        <v>0.31273562900000001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129</v>
      </c>
      <c r="D90" s="40"/>
      <c r="E90" s="64"/>
      <c r="F90" s="70">
        <v>33906.209701</v>
      </c>
      <c r="G90" s="28">
        <v>0.31273562900000001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130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131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132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133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134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135</v>
      </c>
      <c r="D103" s="22"/>
      <c r="E103" s="62"/>
      <c r="F103" s="152">
        <v>-225.66681019000001</v>
      </c>
      <c r="G103" s="153">
        <v>-2.081449E-3</v>
      </c>
    </row>
    <row r="104" spans="1:7" ht="12.75" x14ac:dyDescent="0.2">
      <c r="A104" s="21"/>
      <c r="B104" s="22"/>
      <c r="C104" s="46" t="s">
        <v>136</v>
      </c>
      <c r="D104" s="27"/>
      <c r="E104" s="64"/>
      <c r="F104" s="70">
        <v>108418.12233281003</v>
      </c>
      <c r="G104" s="28">
        <v>0.99999999999999978</v>
      </c>
    </row>
    <row r="106" spans="1:7" ht="12.75" x14ac:dyDescent="0.2">
      <c r="B106" s="392"/>
      <c r="C106" s="392"/>
      <c r="D106" s="392"/>
      <c r="E106" s="392"/>
      <c r="F106" s="392"/>
    </row>
    <row r="107" spans="1:7" ht="12.75" x14ac:dyDescent="0.2">
      <c r="B107" s="392"/>
      <c r="C107" s="392"/>
      <c r="D107" s="392"/>
      <c r="E107" s="392"/>
      <c r="F107" s="392"/>
    </row>
    <row r="109" spans="1:7" ht="12.75" x14ac:dyDescent="0.2">
      <c r="B109" s="52" t="s">
        <v>138</v>
      </c>
      <c r="C109" s="53"/>
      <c r="D109" s="54"/>
    </row>
    <row r="110" spans="1:7" ht="12.75" x14ac:dyDescent="0.2">
      <c r="B110" s="55" t="s">
        <v>139</v>
      </c>
      <c r="C110" s="56"/>
      <c r="D110" s="81" t="s">
        <v>140</v>
      </c>
    </row>
    <row r="111" spans="1:7" ht="12.75" x14ac:dyDescent="0.2">
      <c r="B111" s="55" t="s">
        <v>141</v>
      </c>
      <c r="C111" s="56"/>
      <c r="D111" s="81" t="s">
        <v>140</v>
      </c>
    </row>
    <row r="112" spans="1:7" ht="12.75" x14ac:dyDescent="0.2">
      <c r="B112" s="57" t="s">
        <v>142</v>
      </c>
      <c r="C112" s="56"/>
      <c r="D112" s="58"/>
    </row>
    <row r="113" spans="2:4" ht="25.5" customHeight="1" x14ac:dyDescent="0.2">
      <c r="B113" s="58"/>
      <c r="C113" s="48" t="s">
        <v>143</v>
      </c>
      <c r="D113" s="49" t="s">
        <v>144</v>
      </c>
    </row>
    <row r="114" spans="2:4" ht="12.75" customHeight="1" x14ac:dyDescent="0.2">
      <c r="B114" s="75" t="s">
        <v>145</v>
      </c>
      <c r="C114" s="76" t="s">
        <v>146</v>
      </c>
      <c r="D114" s="76" t="s">
        <v>147</v>
      </c>
    </row>
    <row r="115" spans="2:4" ht="12.75" x14ac:dyDescent="0.2">
      <c r="B115" s="58" t="s">
        <v>148</v>
      </c>
      <c r="C115" s="59">
        <v>10.2995</v>
      </c>
      <c r="D115" s="59">
        <v>10.3087</v>
      </c>
    </row>
    <row r="116" spans="2:4" ht="12.75" x14ac:dyDescent="0.2">
      <c r="B116" s="58" t="s">
        <v>149</v>
      </c>
      <c r="C116" s="59">
        <v>10.299300000000001</v>
      </c>
      <c r="D116" s="59">
        <v>10.3085</v>
      </c>
    </row>
    <row r="117" spans="2:4" ht="12.75" x14ac:dyDescent="0.2">
      <c r="B117" s="58" t="s">
        <v>150</v>
      </c>
      <c r="C117" s="59">
        <v>10.263400000000001</v>
      </c>
      <c r="D117" s="59">
        <v>10.2651</v>
      </c>
    </row>
    <row r="118" spans="2:4" ht="12.75" x14ac:dyDescent="0.2">
      <c r="B118" s="58" t="s">
        <v>151</v>
      </c>
      <c r="C118" s="59">
        <v>10.263400000000001</v>
      </c>
      <c r="D118" s="59">
        <v>10.265000000000001</v>
      </c>
    </row>
    <row r="120" spans="2:4" ht="12.75" x14ac:dyDescent="0.2">
      <c r="B120" s="77" t="s">
        <v>152</v>
      </c>
      <c r="C120" s="60"/>
      <c r="D120" s="78" t="s">
        <v>140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153</v>
      </c>
      <c r="C124" s="56"/>
      <c r="D124" s="83" t="s">
        <v>140</v>
      </c>
    </row>
    <row r="125" spans="2:4" ht="12.75" x14ac:dyDescent="0.2">
      <c r="B125" s="57" t="s">
        <v>154</v>
      </c>
      <c r="C125" s="56"/>
      <c r="D125" s="83" t="s">
        <v>140</v>
      </c>
    </row>
    <row r="126" spans="2:4" ht="12.75" x14ac:dyDescent="0.2">
      <c r="B126" s="57" t="s">
        <v>155</v>
      </c>
      <c r="C126" s="56"/>
      <c r="D126" s="61">
        <v>0.23026813864590359</v>
      </c>
    </row>
    <row r="127" spans="2:4" ht="12.75" x14ac:dyDescent="0.2">
      <c r="B127" s="57" t="s">
        <v>156</v>
      </c>
      <c r="C127" s="56"/>
      <c r="D127" s="61" t="s">
        <v>140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612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359</v>
      </c>
      <c r="C7" s="26" t="s">
        <v>360</v>
      </c>
      <c r="D7" s="17" t="s">
        <v>17</v>
      </c>
      <c r="E7" s="62">
        <v>11308</v>
      </c>
      <c r="F7" s="68">
        <v>26.138442000000001</v>
      </c>
      <c r="G7" s="20">
        <v>1.2419446000000001E-2</v>
      </c>
    </row>
    <row r="8" spans="1:7" ht="12.75" x14ac:dyDescent="0.2">
      <c r="A8" s="21">
        <v>2</v>
      </c>
      <c r="B8" s="22" t="s">
        <v>394</v>
      </c>
      <c r="C8" s="26" t="s">
        <v>395</v>
      </c>
      <c r="D8" s="17" t="s">
        <v>204</v>
      </c>
      <c r="E8" s="62">
        <v>3042</v>
      </c>
      <c r="F8" s="68">
        <v>25.253163000000001</v>
      </c>
      <c r="G8" s="20">
        <v>1.1998814E-2</v>
      </c>
    </row>
    <row r="9" spans="1:7" ht="12.75" x14ac:dyDescent="0.2">
      <c r="A9" s="21">
        <v>3</v>
      </c>
      <c r="B9" s="22" t="s">
        <v>545</v>
      </c>
      <c r="C9" s="26" t="s">
        <v>546</v>
      </c>
      <c r="D9" s="17" t="s">
        <v>245</v>
      </c>
      <c r="E9" s="62">
        <v>2798</v>
      </c>
      <c r="F9" s="68">
        <v>24.555247999999999</v>
      </c>
      <c r="G9" s="20">
        <v>1.1667205999999999E-2</v>
      </c>
    </row>
    <row r="10" spans="1:7" ht="12.75" x14ac:dyDescent="0.2">
      <c r="A10" s="21">
        <v>4</v>
      </c>
      <c r="B10" s="22" t="s">
        <v>613</v>
      </c>
      <c r="C10" s="26" t="s">
        <v>614</v>
      </c>
      <c r="D10" s="17" t="s">
        <v>204</v>
      </c>
      <c r="E10" s="62">
        <v>6491</v>
      </c>
      <c r="F10" s="68">
        <v>23.945298999999999</v>
      </c>
      <c r="G10" s="20">
        <v>1.1377394000000001E-2</v>
      </c>
    </row>
    <row r="11" spans="1:7" ht="38.25" x14ac:dyDescent="0.2">
      <c r="A11" s="21">
        <v>5</v>
      </c>
      <c r="B11" s="22" t="s">
        <v>615</v>
      </c>
      <c r="C11" s="26" t="s">
        <v>616</v>
      </c>
      <c r="D11" s="17" t="s">
        <v>97</v>
      </c>
      <c r="E11" s="62">
        <v>8126</v>
      </c>
      <c r="F11" s="68">
        <v>23.861999000000001</v>
      </c>
      <c r="G11" s="20">
        <v>1.1337814999999999E-2</v>
      </c>
    </row>
    <row r="12" spans="1:7" ht="25.5" x14ac:dyDescent="0.2">
      <c r="A12" s="21">
        <v>6</v>
      </c>
      <c r="B12" s="22" t="s">
        <v>606</v>
      </c>
      <c r="C12" s="26" t="s">
        <v>607</v>
      </c>
      <c r="D12" s="17" t="s">
        <v>59</v>
      </c>
      <c r="E12" s="62">
        <v>2316</v>
      </c>
      <c r="F12" s="68">
        <v>23.743632000000002</v>
      </c>
      <c r="G12" s="20">
        <v>1.1281574000000001E-2</v>
      </c>
    </row>
    <row r="13" spans="1:7" ht="12.75" x14ac:dyDescent="0.2">
      <c r="A13" s="21">
        <v>7</v>
      </c>
      <c r="B13" s="22" t="s">
        <v>388</v>
      </c>
      <c r="C13" s="26" t="s">
        <v>389</v>
      </c>
      <c r="D13" s="17" t="s">
        <v>17</v>
      </c>
      <c r="E13" s="62">
        <v>3345</v>
      </c>
      <c r="F13" s="68">
        <v>23.734447500000002</v>
      </c>
      <c r="G13" s="20">
        <v>1.1277209999999999E-2</v>
      </c>
    </row>
    <row r="14" spans="1:7" ht="12.75" x14ac:dyDescent="0.2">
      <c r="A14" s="21">
        <v>8</v>
      </c>
      <c r="B14" s="22" t="s">
        <v>523</v>
      </c>
      <c r="C14" s="26" t="s">
        <v>524</v>
      </c>
      <c r="D14" s="17" t="s">
        <v>204</v>
      </c>
      <c r="E14" s="62">
        <v>2242</v>
      </c>
      <c r="F14" s="68">
        <v>23.628437999999999</v>
      </c>
      <c r="G14" s="20">
        <v>1.122684E-2</v>
      </c>
    </row>
    <row r="15" spans="1:7" ht="12.75" x14ac:dyDescent="0.2">
      <c r="A15" s="21">
        <v>9</v>
      </c>
      <c r="B15" s="22" t="s">
        <v>431</v>
      </c>
      <c r="C15" s="26" t="s">
        <v>432</v>
      </c>
      <c r="D15" s="17" t="s">
        <v>204</v>
      </c>
      <c r="E15" s="62">
        <v>3186</v>
      </c>
      <c r="F15" s="68">
        <v>23.394798000000002</v>
      </c>
      <c r="G15" s="20">
        <v>1.1115829000000001E-2</v>
      </c>
    </row>
    <row r="16" spans="1:7" ht="25.5" x14ac:dyDescent="0.2">
      <c r="A16" s="21">
        <v>10</v>
      </c>
      <c r="B16" s="22" t="s">
        <v>31</v>
      </c>
      <c r="C16" s="26" t="s">
        <v>32</v>
      </c>
      <c r="D16" s="17" t="s">
        <v>33</v>
      </c>
      <c r="E16" s="62">
        <v>1898</v>
      </c>
      <c r="F16" s="68">
        <v>23.365328999999999</v>
      </c>
      <c r="G16" s="20">
        <v>1.1101827E-2</v>
      </c>
    </row>
    <row r="17" spans="1:7" ht="25.5" x14ac:dyDescent="0.2">
      <c r="A17" s="21">
        <v>11</v>
      </c>
      <c r="B17" s="22" t="s">
        <v>336</v>
      </c>
      <c r="C17" s="26" t="s">
        <v>337</v>
      </c>
      <c r="D17" s="17" t="s">
        <v>39</v>
      </c>
      <c r="E17" s="62">
        <v>216</v>
      </c>
      <c r="F17" s="68">
        <v>23.247216000000002</v>
      </c>
      <c r="G17" s="20">
        <v>1.1045706000000001E-2</v>
      </c>
    </row>
    <row r="18" spans="1:7" ht="25.5" x14ac:dyDescent="0.2">
      <c r="A18" s="21">
        <v>12</v>
      </c>
      <c r="B18" s="22" t="s">
        <v>414</v>
      </c>
      <c r="C18" s="26" t="s">
        <v>415</v>
      </c>
      <c r="D18" s="17" t="s">
        <v>178</v>
      </c>
      <c r="E18" s="62">
        <v>2465</v>
      </c>
      <c r="F18" s="68">
        <v>22.952847500000001</v>
      </c>
      <c r="G18" s="20">
        <v>1.090584E-2</v>
      </c>
    </row>
    <row r="19" spans="1:7" ht="12.75" x14ac:dyDescent="0.2">
      <c r="A19" s="21">
        <v>13</v>
      </c>
      <c r="B19" s="22" t="s">
        <v>617</v>
      </c>
      <c r="C19" s="26" t="s">
        <v>618</v>
      </c>
      <c r="D19" s="17" t="s">
        <v>254</v>
      </c>
      <c r="E19" s="62">
        <v>4091</v>
      </c>
      <c r="F19" s="68">
        <v>22.686640499999999</v>
      </c>
      <c r="G19" s="20">
        <v>1.0779354E-2</v>
      </c>
    </row>
    <row r="20" spans="1:7" ht="12.75" x14ac:dyDescent="0.2">
      <c r="A20" s="21">
        <v>14</v>
      </c>
      <c r="B20" s="22" t="s">
        <v>619</v>
      </c>
      <c r="C20" s="26" t="s">
        <v>620</v>
      </c>
      <c r="D20" s="17" t="s">
        <v>261</v>
      </c>
      <c r="E20" s="62">
        <v>22120</v>
      </c>
      <c r="F20" s="68">
        <v>22.274840000000001</v>
      </c>
      <c r="G20" s="20">
        <v>1.0583690999999999E-2</v>
      </c>
    </row>
    <row r="21" spans="1:7" ht="25.5" x14ac:dyDescent="0.2">
      <c r="A21" s="21">
        <v>15</v>
      </c>
      <c r="B21" s="22" t="s">
        <v>621</v>
      </c>
      <c r="C21" s="26" t="s">
        <v>622</v>
      </c>
      <c r="D21" s="17" t="s">
        <v>254</v>
      </c>
      <c r="E21" s="62">
        <v>4951</v>
      </c>
      <c r="F21" s="68">
        <v>22.039376499999999</v>
      </c>
      <c r="G21" s="20">
        <v>1.0471812E-2</v>
      </c>
    </row>
    <row r="22" spans="1:7" ht="25.5" x14ac:dyDescent="0.2">
      <c r="A22" s="21">
        <v>16</v>
      </c>
      <c r="B22" s="22" t="s">
        <v>623</v>
      </c>
      <c r="C22" s="26" t="s">
        <v>624</v>
      </c>
      <c r="D22" s="17" t="s">
        <v>172</v>
      </c>
      <c r="E22" s="62">
        <v>3585</v>
      </c>
      <c r="F22" s="68">
        <v>21.8057625</v>
      </c>
      <c r="G22" s="20">
        <v>1.0360813E-2</v>
      </c>
    </row>
    <row r="23" spans="1:7" ht="12.75" x14ac:dyDescent="0.2">
      <c r="A23" s="21">
        <v>17</v>
      </c>
      <c r="B23" s="22" t="s">
        <v>433</v>
      </c>
      <c r="C23" s="26" t="s">
        <v>434</v>
      </c>
      <c r="D23" s="17" t="s">
        <v>178</v>
      </c>
      <c r="E23" s="62">
        <v>823</v>
      </c>
      <c r="F23" s="68">
        <v>21.801269999999999</v>
      </c>
      <c r="G23" s="20">
        <v>1.0358678E-2</v>
      </c>
    </row>
    <row r="24" spans="1:7" ht="25.5" x14ac:dyDescent="0.2">
      <c r="A24" s="21">
        <v>18</v>
      </c>
      <c r="B24" s="22" t="s">
        <v>625</v>
      </c>
      <c r="C24" s="26" t="s">
        <v>626</v>
      </c>
      <c r="D24" s="17" t="s">
        <v>59</v>
      </c>
      <c r="E24" s="62">
        <v>3031</v>
      </c>
      <c r="F24" s="68">
        <v>21.6822585</v>
      </c>
      <c r="G24" s="20">
        <v>1.0302131000000001E-2</v>
      </c>
    </row>
    <row r="25" spans="1:7" ht="12.75" x14ac:dyDescent="0.2">
      <c r="A25" s="21">
        <v>19</v>
      </c>
      <c r="B25" s="22" t="s">
        <v>627</v>
      </c>
      <c r="C25" s="26" t="s">
        <v>628</v>
      </c>
      <c r="D25" s="17" t="s">
        <v>254</v>
      </c>
      <c r="E25" s="62">
        <v>929</v>
      </c>
      <c r="F25" s="68">
        <v>21.613649500000001</v>
      </c>
      <c r="G25" s="20">
        <v>1.0269532E-2</v>
      </c>
    </row>
    <row r="26" spans="1:7" ht="12.75" x14ac:dyDescent="0.2">
      <c r="A26" s="21">
        <v>20</v>
      </c>
      <c r="B26" s="22" t="s">
        <v>494</v>
      </c>
      <c r="C26" s="26" t="s">
        <v>495</v>
      </c>
      <c r="D26" s="17" t="s">
        <v>204</v>
      </c>
      <c r="E26" s="62">
        <v>1089</v>
      </c>
      <c r="F26" s="68">
        <v>21.599770500000002</v>
      </c>
      <c r="G26" s="20">
        <v>1.0262937E-2</v>
      </c>
    </row>
    <row r="27" spans="1:7" ht="25.5" x14ac:dyDescent="0.2">
      <c r="A27" s="21">
        <v>21</v>
      </c>
      <c r="B27" s="22" t="s">
        <v>573</v>
      </c>
      <c r="C27" s="26" t="s">
        <v>574</v>
      </c>
      <c r="D27" s="17" t="s">
        <v>39</v>
      </c>
      <c r="E27" s="62">
        <v>4921</v>
      </c>
      <c r="F27" s="68">
        <v>21.556440500000001</v>
      </c>
      <c r="G27" s="20">
        <v>1.0242349E-2</v>
      </c>
    </row>
    <row r="28" spans="1:7" ht="12.75" x14ac:dyDescent="0.2">
      <c r="A28" s="21">
        <v>22</v>
      </c>
      <c r="B28" s="22" t="s">
        <v>541</v>
      </c>
      <c r="C28" s="26" t="s">
        <v>542</v>
      </c>
      <c r="D28" s="17" t="s">
        <v>178</v>
      </c>
      <c r="E28" s="62">
        <v>333</v>
      </c>
      <c r="F28" s="68">
        <v>21.519958500000001</v>
      </c>
      <c r="G28" s="20">
        <v>1.0225015E-2</v>
      </c>
    </row>
    <row r="29" spans="1:7" ht="25.5" x14ac:dyDescent="0.2">
      <c r="A29" s="21">
        <v>23</v>
      </c>
      <c r="B29" s="22" t="s">
        <v>383</v>
      </c>
      <c r="C29" s="26" t="s">
        <v>384</v>
      </c>
      <c r="D29" s="17" t="s">
        <v>172</v>
      </c>
      <c r="E29" s="62">
        <v>4605</v>
      </c>
      <c r="F29" s="68">
        <v>21.491534999999999</v>
      </c>
      <c r="G29" s="20">
        <v>1.021151E-2</v>
      </c>
    </row>
    <row r="30" spans="1:7" ht="25.5" x14ac:dyDescent="0.2">
      <c r="A30" s="21">
        <v>24</v>
      </c>
      <c r="B30" s="22" t="s">
        <v>629</v>
      </c>
      <c r="C30" s="26" t="s">
        <v>630</v>
      </c>
      <c r="D30" s="17" t="s">
        <v>631</v>
      </c>
      <c r="E30" s="62">
        <v>14434</v>
      </c>
      <c r="F30" s="68">
        <v>21.456140999999999</v>
      </c>
      <c r="G30" s="20">
        <v>1.0194692999999999E-2</v>
      </c>
    </row>
    <row r="31" spans="1:7" ht="12.75" x14ac:dyDescent="0.2">
      <c r="A31" s="21">
        <v>25</v>
      </c>
      <c r="B31" s="22" t="s">
        <v>632</v>
      </c>
      <c r="C31" s="26" t="s">
        <v>633</v>
      </c>
      <c r="D31" s="17" t="s">
        <v>228</v>
      </c>
      <c r="E31" s="62">
        <v>12067</v>
      </c>
      <c r="F31" s="68">
        <v>21.412891500000001</v>
      </c>
      <c r="G31" s="20">
        <v>1.0174143E-2</v>
      </c>
    </row>
    <row r="32" spans="1:7" ht="12.75" x14ac:dyDescent="0.2">
      <c r="A32" s="21">
        <v>26</v>
      </c>
      <c r="B32" s="22" t="s">
        <v>406</v>
      </c>
      <c r="C32" s="26" t="s">
        <v>407</v>
      </c>
      <c r="D32" s="17" t="s">
        <v>228</v>
      </c>
      <c r="E32" s="62">
        <v>738</v>
      </c>
      <c r="F32" s="68">
        <v>21.406427999999998</v>
      </c>
      <c r="G32" s="20">
        <v>1.0171072E-2</v>
      </c>
    </row>
    <row r="33" spans="1:7" ht="12.75" x14ac:dyDescent="0.2">
      <c r="A33" s="21">
        <v>27</v>
      </c>
      <c r="B33" s="22" t="s">
        <v>390</v>
      </c>
      <c r="C33" s="26" t="s">
        <v>391</v>
      </c>
      <c r="D33" s="17" t="s">
        <v>254</v>
      </c>
      <c r="E33" s="62">
        <v>813</v>
      </c>
      <c r="F33" s="68">
        <v>21.395314500000001</v>
      </c>
      <c r="G33" s="20">
        <v>1.0165792E-2</v>
      </c>
    </row>
    <row r="34" spans="1:7" ht="12.75" x14ac:dyDescent="0.2">
      <c r="A34" s="21">
        <v>28</v>
      </c>
      <c r="B34" s="22" t="s">
        <v>634</v>
      </c>
      <c r="C34" s="26" t="s">
        <v>635</v>
      </c>
      <c r="D34" s="17" t="s">
        <v>104</v>
      </c>
      <c r="E34" s="62">
        <v>9515</v>
      </c>
      <c r="F34" s="68">
        <v>21.275539999999999</v>
      </c>
      <c r="G34" s="20">
        <v>1.0108882E-2</v>
      </c>
    </row>
    <row r="35" spans="1:7" ht="25.5" x14ac:dyDescent="0.2">
      <c r="A35" s="21">
        <v>29</v>
      </c>
      <c r="B35" s="22" t="s">
        <v>496</v>
      </c>
      <c r="C35" s="26" t="s">
        <v>497</v>
      </c>
      <c r="D35" s="17" t="s">
        <v>498</v>
      </c>
      <c r="E35" s="62">
        <v>6682</v>
      </c>
      <c r="F35" s="68">
        <v>21.252101</v>
      </c>
      <c r="G35" s="20">
        <v>1.0097745E-2</v>
      </c>
    </row>
    <row r="36" spans="1:7" ht="25.5" x14ac:dyDescent="0.2">
      <c r="A36" s="21">
        <v>30</v>
      </c>
      <c r="B36" s="22" t="s">
        <v>636</v>
      </c>
      <c r="C36" s="26" t="s">
        <v>637</v>
      </c>
      <c r="D36" s="17" t="s">
        <v>178</v>
      </c>
      <c r="E36" s="62">
        <v>6645</v>
      </c>
      <c r="F36" s="68">
        <v>21.23742</v>
      </c>
      <c r="G36" s="20">
        <v>1.0090770000000001E-2</v>
      </c>
    </row>
    <row r="37" spans="1:7" ht="25.5" x14ac:dyDescent="0.2">
      <c r="A37" s="21">
        <v>31</v>
      </c>
      <c r="B37" s="22" t="s">
        <v>402</v>
      </c>
      <c r="C37" s="26" t="s">
        <v>403</v>
      </c>
      <c r="D37" s="17" t="s">
        <v>39</v>
      </c>
      <c r="E37" s="62">
        <v>1501</v>
      </c>
      <c r="F37" s="68">
        <v>21.092051999999999</v>
      </c>
      <c r="G37" s="20">
        <v>1.0021699E-2</v>
      </c>
    </row>
    <row r="38" spans="1:7" ht="12.75" x14ac:dyDescent="0.2">
      <c r="A38" s="21">
        <v>32</v>
      </c>
      <c r="B38" s="22" t="s">
        <v>490</v>
      </c>
      <c r="C38" s="26" t="s">
        <v>491</v>
      </c>
      <c r="D38" s="17" t="s">
        <v>17</v>
      </c>
      <c r="E38" s="62">
        <v>1737</v>
      </c>
      <c r="F38" s="68">
        <v>21.071546999999999</v>
      </c>
      <c r="G38" s="20">
        <v>1.0011957E-2</v>
      </c>
    </row>
    <row r="39" spans="1:7" ht="25.5" x14ac:dyDescent="0.2">
      <c r="A39" s="21">
        <v>33</v>
      </c>
      <c r="B39" s="22" t="s">
        <v>549</v>
      </c>
      <c r="C39" s="26" t="s">
        <v>550</v>
      </c>
      <c r="D39" s="17" t="s">
        <v>23</v>
      </c>
      <c r="E39" s="62">
        <v>2124</v>
      </c>
      <c r="F39" s="68">
        <v>21.069018</v>
      </c>
      <c r="G39" s="20">
        <v>1.0010755E-2</v>
      </c>
    </row>
    <row r="40" spans="1:7" ht="12.75" x14ac:dyDescent="0.2">
      <c r="A40" s="21">
        <v>34</v>
      </c>
      <c r="B40" s="22" t="s">
        <v>638</v>
      </c>
      <c r="C40" s="26" t="s">
        <v>639</v>
      </c>
      <c r="D40" s="17" t="s">
        <v>254</v>
      </c>
      <c r="E40" s="62">
        <v>2946</v>
      </c>
      <c r="F40" s="68">
        <v>20.976993</v>
      </c>
      <c r="G40" s="20">
        <v>9.96703E-3</v>
      </c>
    </row>
    <row r="41" spans="1:7" ht="12.75" x14ac:dyDescent="0.2">
      <c r="A41" s="21">
        <v>35</v>
      </c>
      <c r="B41" s="22" t="s">
        <v>640</v>
      </c>
      <c r="C41" s="26" t="s">
        <v>641</v>
      </c>
      <c r="D41" s="17" t="s">
        <v>254</v>
      </c>
      <c r="E41" s="62">
        <v>3375</v>
      </c>
      <c r="F41" s="68">
        <v>20.973937500000002</v>
      </c>
      <c r="G41" s="20">
        <v>9.9655779999999992E-3</v>
      </c>
    </row>
    <row r="42" spans="1:7" ht="25.5" x14ac:dyDescent="0.2">
      <c r="A42" s="21">
        <v>36</v>
      </c>
      <c r="B42" s="22" t="s">
        <v>531</v>
      </c>
      <c r="C42" s="26" t="s">
        <v>532</v>
      </c>
      <c r="D42" s="17" t="s">
        <v>33</v>
      </c>
      <c r="E42" s="62">
        <v>14473</v>
      </c>
      <c r="F42" s="68">
        <v>20.927958</v>
      </c>
      <c r="G42" s="20">
        <v>9.9437320000000003E-3</v>
      </c>
    </row>
    <row r="43" spans="1:7" ht="12.75" x14ac:dyDescent="0.2">
      <c r="A43" s="21">
        <v>37</v>
      </c>
      <c r="B43" s="22" t="s">
        <v>348</v>
      </c>
      <c r="C43" s="26" t="s">
        <v>349</v>
      </c>
      <c r="D43" s="17" t="s">
        <v>178</v>
      </c>
      <c r="E43" s="62">
        <v>4399</v>
      </c>
      <c r="F43" s="68">
        <v>20.917245000000001</v>
      </c>
      <c r="G43" s="20">
        <v>9.9386409999999998E-3</v>
      </c>
    </row>
    <row r="44" spans="1:7" ht="25.5" x14ac:dyDescent="0.2">
      <c r="A44" s="21">
        <v>38</v>
      </c>
      <c r="B44" s="22" t="s">
        <v>392</v>
      </c>
      <c r="C44" s="26" t="s">
        <v>393</v>
      </c>
      <c r="D44" s="17" t="s">
        <v>39</v>
      </c>
      <c r="E44" s="62">
        <v>7569</v>
      </c>
      <c r="F44" s="68">
        <v>20.8942245</v>
      </c>
      <c r="G44" s="20">
        <v>9.9277029999999995E-3</v>
      </c>
    </row>
    <row r="45" spans="1:7" ht="25.5" x14ac:dyDescent="0.2">
      <c r="A45" s="21">
        <v>39</v>
      </c>
      <c r="B45" s="22" t="s">
        <v>408</v>
      </c>
      <c r="C45" s="26" t="s">
        <v>409</v>
      </c>
      <c r="D45" s="17" t="s">
        <v>178</v>
      </c>
      <c r="E45" s="62">
        <v>3609</v>
      </c>
      <c r="F45" s="68">
        <v>20.879869500000002</v>
      </c>
      <c r="G45" s="20">
        <v>9.9208830000000001E-3</v>
      </c>
    </row>
    <row r="46" spans="1:7" ht="25.5" x14ac:dyDescent="0.2">
      <c r="A46" s="21">
        <v>40</v>
      </c>
      <c r="B46" s="22" t="s">
        <v>642</v>
      </c>
      <c r="C46" s="26" t="s">
        <v>643</v>
      </c>
      <c r="D46" s="17" t="s">
        <v>520</v>
      </c>
      <c r="E46" s="62">
        <v>7729</v>
      </c>
      <c r="F46" s="68">
        <v>20.8257905</v>
      </c>
      <c r="G46" s="20">
        <v>9.8951879999999992E-3</v>
      </c>
    </row>
    <row r="47" spans="1:7" ht="12.75" x14ac:dyDescent="0.2">
      <c r="A47" s="21">
        <v>41</v>
      </c>
      <c r="B47" s="22" t="s">
        <v>585</v>
      </c>
      <c r="C47" s="26" t="s">
        <v>586</v>
      </c>
      <c r="D47" s="17" t="s">
        <v>162</v>
      </c>
      <c r="E47" s="62">
        <v>1803</v>
      </c>
      <c r="F47" s="68">
        <v>20.7786735</v>
      </c>
      <c r="G47" s="20">
        <v>9.8727999999999993E-3</v>
      </c>
    </row>
    <row r="48" spans="1:7" ht="12.75" x14ac:dyDescent="0.2">
      <c r="A48" s="21">
        <v>42</v>
      </c>
      <c r="B48" s="22" t="s">
        <v>644</v>
      </c>
      <c r="C48" s="26" t="s">
        <v>645</v>
      </c>
      <c r="D48" s="17" t="s">
        <v>84</v>
      </c>
      <c r="E48" s="62">
        <v>1846</v>
      </c>
      <c r="F48" s="68">
        <v>20.773961</v>
      </c>
      <c r="G48" s="20">
        <v>9.8705609999999999E-3</v>
      </c>
    </row>
    <row r="49" spans="1:7" ht="12.75" x14ac:dyDescent="0.2">
      <c r="A49" s="21">
        <v>43</v>
      </c>
      <c r="B49" s="22" t="s">
        <v>646</v>
      </c>
      <c r="C49" s="26" t="s">
        <v>647</v>
      </c>
      <c r="D49" s="17" t="s">
        <v>175</v>
      </c>
      <c r="E49" s="62">
        <v>109</v>
      </c>
      <c r="F49" s="68">
        <v>20.738667</v>
      </c>
      <c r="G49" s="20">
        <v>9.8537920000000001E-3</v>
      </c>
    </row>
    <row r="50" spans="1:7" ht="12.75" x14ac:dyDescent="0.2">
      <c r="A50" s="21">
        <v>44</v>
      </c>
      <c r="B50" s="22" t="s">
        <v>648</v>
      </c>
      <c r="C50" s="26" t="s">
        <v>649</v>
      </c>
      <c r="D50" s="17" t="s">
        <v>631</v>
      </c>
      <c r="E50" s="62">
        <v>11876</v>
      </c>
      <c r="F50" s="68">
        <v>20.735496000000001</v>
      </c>
      <c r="G50" s="20">
        <v>9.8522850000000006E-3</v>
      </c>
    </row>
    <row r="51" spans="1:7" ht="25.5" x14ac:dyDescent="0.2">
      <c r="A51" s="21">
        <v>45</v>
      </c>
      <c r="B51" s="22" t="s">
        <v>571</v>
      </c>
      <c r="C51" s="26" t="s">
        <v>572</v>
      </c>
      <c r="D51" s="17" t="s">
        <v>39</v>
      </c>
      <c r="E51" s="62">
        <v>678</v>
      </c>
      <c r="F51" s="68">
        <v>20.725781999999999</v>
      </c>
      <c r="G51" s="20">
        <v>9.8476699999999993E-3</v>
      </c>
    </row>
    <row r="52" spans="1:7" ht="12.75" x14ac:dyDescent="0.2">
      <c r="A52" s="21">
        <v>46</v>
      </c>
      <c r="B52" s="22" t="s">
        <v>650</v>
      </c>
      <c r="C52" s="26" t="s">
        <v>651</v>
      </c>
      <c r="D52" s="17" t="s">
        <v>50</v>
      </c>
      <c r="E52" s="62">
        <v>4131</v>
      </c>
      <c r="F52" s="68">
        <v>20.673589499999999</v>
      </c>
      <c r="G52" s="20">
        <v>9.8228710000000004E-3</v>
      </c>
    </row>
    <row r="53" spans="1:7" ht="12.75" x14ac:dyDescent="0.2">
      <c r="A53" s="21">
        <v>47</v>
      </c>
      <c r="B53" s="22" t="s">
        <v>40</v>
      </c>
      <c r="C53" s="26" t="s">
        <v>41</v>
      </c>
      <c r="D53" s="17" t="s">
        <v>17</v>
      </c>
      <c r="E53" s="62">
        <v>994</v>
      </c>
      <c r="F53" s="68">
        <v>20.650846999999999</v>
      </c>
      <c r="G53" s="20">
        <v>9.812065E-3</v>
      </c>
    </row>
    <row r="54" spans="1:7" ht="25.5" x14ac:dyDescent="0.2">
      <c r="A54" s="21">
        <v>48</v>
      </c>
      <c r="B54" s="22" t="s">
        <v>516</v>
      </c>
      <c r="C54" s="26" t="s">
        <v>517</v>
      </c>
      <c r="D54" s="17" t="s">
        <v>39</v>
      </c>
      <c r="E54" s="62">
        <v>1641</v>
      </c>
      <c r="F54" s="68">
        <v>20.618344499999999</v>
      </c>
      <c r="G54" s="20">
        <v>9.7966219999999996E-3</v>
      </c>
    </row>
    <row r="55" spans="1:7" ht="12.75" x14ac:dyDescent="0.2">
      <c r="A55" s="21">
        <v>49</v>
      </c>
      <c r="B55" s="22" t="s">
        <v>557</v>
      </c>
      <c r="C55" s="26" t="s">
        <v>558</v>
      </c>
      <c r="D55" s="17" t="s">
        <v>175</v>
      </c>
      <c r="E55" s="62">
        <v>12650</v>
      </c>
      <c r="F55" s="68">
        <v>20.568899999999999</v>
      </c>
      <c r="G55" s="20">
        <v>9.7731280000000007E-3</v>
      </c>
    </row>
    <row r="56" spans="1:7" ht="12.75" x14ac:dyDescent="0.2">
      <c r="A56" s="21">
        <v>50</v>
      </c>
      <c r="B56" s="22" t="s">
        <v>102</v>
      </c>
      <c r="C56" s="26" t="s">
        <v>103</v>
      </c>
      <c r="D56" s="17" t="s">
        <v>104</v>
      </c>
      <c r="E56" s="62">
        <v>6013</v>
      </c>
      <c r="F56" s="68">
        <v>20.56446</v>
      </c>
      <c r="G56" s="20">
        <v>9.7710190000000006E-3</v>
      </c>
    </row>
    <row r="57" spans="1:7" ht="12.75" x14ac:dyDescent="0.2">
      <c r="A57" s="21">
        <v>51</v>
      </c>
      <c r="B57" s="22" t="s">
        <v>15</v>
      </c>
      <c r="C57" s="26" t="s">
        <v>16</v>
      </c>
      <c r="D57" s="17" t="s">
        <v>17</v>
      </c>
      <c r="E57" s="62">
        <v>5872</v>
      </c>
      <c r="F57" s="68">
        <v>20.560808000000002</v>
      </c>
      <c r="G57" s="20">
        <v>9.7692839999999996E-3</v>
      </c>
    </row>
    <row r="58" spans="1:7" ht="12.75" x14ac:dyDescent="0.2">
      <c r="A58" s="21">
        <v>52</v>
      </c>
      <c r="B58" s="22" t="s">
        <v>652</v>
      </c>
      <c r="C58" s="26" t="s">
        <v>653</v>
      </c>
      <c r="D58" s="17" t="s">
        <v>14</v>
      </c>
      <c r="E58" s="62">
        <v>9632</v>
      </c>
      <c r="F58" s="68">
        <v>20.424655999999999</v>
      </c>
      <c r="G58" s="20">
        <v>9.7045919999999997E-3</v>
      </c>
    </row>
    <row r="59" spans="1:7" ht="12.75" x14ac:dyDescent="0.2">
      <c r="A59" s="21">
        <v>53</v>
      </c>
      <c r="B59" s="22" t="s">
        <v>492</v>
      </c>
      <c r="C59" s="26" t="s">
        <v>493</v>
      </c>
      <c r="D59" s="17" t="s">
        <v>36</v>
      </c>
      <c r="E59" s="62">
        <v>14450</v>
      </c>
      <c r="F59" s="68">
        <v>20.410625</v>
      </c>
      <c r="G59" s="20">
        <v>9.6979249999999996E-3</v>
      </c>
    </row>
    <row r="60" spans="1:7" ht="12.75" x14ac:dyDescent="0.2">
      <c r="A60" s="21">
        <v>54</v>
      </c>
      <c r="B60" s="22" t="s">
        <v>42</v>
      </c>
      <c r="C60" s="26" t="s">
        <v>43</v>
      </c>
      <c r="D60" s="17" t="s">
        <v>14</v>
      </c>
      <c r="E60" s="62">
        <v>123</v>
      </c>
      <c r="F60" s="68">
        <v>20.409144000000001</v>
      </c>
      <c r="G60" s="20">
        <v>9.6972220000000001E-3</v>
      </c>
    </row>
    <row r="61" spans="1:7" ht="25.5" x14ac:dyDescent="0.2">
      <c r="A61" s="21">
        <v>55</v>
      </c>
      <c r="B61" s="22" t="s">
        <v>654</v>
      </c>
      <c r="C61" s="26" t="s">
        <v>655</v>
      </c>
      <c r="D61" s="17" t="s">
        <v>204</v>
      </c>
      <c r="E61" s="62">
        <v>582</v>
      </c>
      <c r="F61" s="68">
        <v>20.380766999999999</v>
      </c>
      <c r="G61" s="20">
        <v>9.6837390000000002E-3</v>
      </c>
    </row>
    <row r="62" spans="1:7" ht="25.5" x14ac:dyDescent="0.2">
      <c r="A62" s="21">
        <v>56</v>
      </c>
      <c r="B62" s="22" t="s">
        <v>510</v>
      </c>
      <c r="C62" s="26" t="s">
        <v>511</v>
      </c>
      <c r="D62" s="17" t="s">
        <v>39</v>
      </c>
      <c r="E62" s="62">
        <v>1176</v>
      </c>
      <c r="F62" s="68">
        <v>20.375964</v>
      </c>
      <c r="G62" s="20">
        <v>9.6814569999999992E-3</v>
      </c>
    </row>
    <row r="63" spans="1:7" ht="25.5" x14ac:dyDescent="0.2">
      <c r="A63" s="21">
        <v>57</v>
      </c>
      <c r="B63" s="22" t="s">
        <v>381</v>
      </c>
      <c r="C63" s="26" t="s">
        <v>382</v>
      </c>
      <c r="D63" s="17" t="s">
        <v>23</v>
      </c>
      <c r="E63" s="62">
        <v>1642</v>
      </c>
      <c r="F63" s="68">
        <v>20.148161000000002</v>
      </c>
      <c r="G63" s="20">
        <v>9.5732179999999997E-3</v>
      </c>
    </row>
    <row r="64" spans="1:7" ht="12.75" x14ac:dyDescent="0.2">
      <c r="A64" s="21">
        <v>58</v>
      </c>
      <c r="B64" s="22" t="s">
        <v>437</v>
      </c>
      <c r="C64" s="26" t="s">
        <v>438</v>
      </c>
      <c r="D64" s="17" t="s">
        <v>14</v>
      </c>
      <c r="E64" s="62">
        <v>526</v>
      </c>
      <c r="F64" s="68">
        <v>20.127389999999998</v>
      </c>
      <c r="G64" s="20">
        <v>9.5633490000000005E-3</v>
      </c>
    </row>
    <row r="65" spans="1:7" ht="12.75" x14ac:dyDescent="0.2">
      <c r="A65" s="21">
        <v>59</v>
      </c>
      <c r="B65" s="22" t="s">
        <v>579</v>
      </c>
      <c r="C65" s="26" t="s">
        <v>580</v>
      </c>
      <c r="D65" s="17" t="s">
        <v>14</v>
      </c>
      <c r="E65" s="62">
        <v>1411</v>
      </c>
      <c r="F65" s="68">
        <v>20.068653000000001</v>
      </c>
      <c r="G65" s="20">
        <v>9.5354410000000004E-3</v>
      </c>
    </row>
    <row r="66" spans="1:7" ht="12.75" x14ac:dyDescent="0.2">
      <c r="A66" s="21">
        <v>60</v>
      </c>
      <c r="B66" s="22" t="s">
        <v>521</v>
      </c>
      <c r="C66" s="26" t="s">
        <v>522</v>
      </c>
      <c r="D66" s="17" t="s">
        <v>14</v>
      </c>
      <c r="E66" s="62">
        <v>2559</v>
      </c>
      <c r="F66" s="68">
        <v>19.8847095</v>
      </c>
      <c r="G66" s="20">
        <v>9.4480410000000008E-3</v>
      </c>
    </row>
    <row r="67" spans="1:7" ht="12.75" x14ac:dyDescent="0.2">
      <c r="A67" s="21">
        <v>61</v>
      </c>
      <c r="B67" s="22" t="s">
        <v>656</v>
      </c>
      <c r="C67" s="26" t="s">
        <v>657</v>
      </c>
      <c r="D67" s="17" t="s">
        <v>178</v>
      </c>
      <c r="E67" s="62">
        <v>21531</v>
      </c>
      <c r="F67" s="68">
        <v>19.786988999999998</v>
      </c>
      <c r="G67" s="20">
        <v>9.4016099999999995E-3</v>
      </c>
    </row>
    <row r="68" spans="1:7" ht="12.75" x14ac:dyDescent="0.2">
      <c r="A68" s="21">
        <v>62</v>
      </c>
      <c r="B68" s="22" t="s">
        <v>499</v>
      </c>
      <c r="C68" s="26" t="s">
        <v>500</v>
      </c>
      <c r="D68" s="17" t="s">
        <v>17</v>
      </c>
      <c r="E68" s="62">
        <v>1338</v>
      </c>
      <c r="F68" s="68">
        <v>19.720113000000001</v>
      </c>
      <c r="G68" s="20">
        <v>9.369835E-3</v>
      </c>
    </row>
    <row r="69" spans="1:7" ht="25.5" x14ac:dyDescent="0.2">
      <c r="A69" s="21">
        <v>63</v>
      </c>
      <c r="B69" s="22" t="s">
        <v>658</v>
      </c>
      <c r="C69" s="26" t="s">
        <v>659</v>
      </c>
      <c r="D69" s="17" t="s">
        <v>36</v>
      </c>
      <c r="E69" s="62">
        <v>10778</v>
      </c>
      <c r="F69" s="68">
        <v>19.707573</v>
      </c>
      <c r="G69" s="20">
        <v>9.3638769999999996E-3</v>
      </c>
    </row>
    <row r="70" spans="1:7" ht="12.75" x14ac:dyDescent="0.2">
      <c r="A70" s="21">
        <v>64</v>
      </c>
      <c r="B70" s="22" t="s">
        <v>660</v>
      </c>
      <c r="C70" s="26" t="s">
        <v>661</v>
      </c>
      <c r="D70" s="17" t="s">
        <v>50</v>
      </c>
      <c r="E70" s="62">
        <v>7008</v>
      </c>
      <c r="F70" s="68">
        <v>19.699487999999999</v>
      </c>
      <c r="G70" s="20">
        <v>9.3600349999999992E-3</v>
      </c>
    </row>
    <row r="71" spans="1:7" ht="12.75" x14ac:dyDescent="0.2">
      <c r="A71" s="21">
        <v>65</v>
      </c>
      <c r="B71" s="22" t="s">
        <v>662</v>
      </c>
      <c r="C71" s="26" t="s">
        <v>663</v>
      </c>
      <c r="D71" s="17" t="s">
        <v>254</v>
      </c>
      <c r="E71" s="62">
        <v>6181</v>
      </c>
      <c r="F71" s="68">
        <v>19.698847000000001</v>
      </c>
      <c r="G71" s="20">
        <v>9.3597309999999996E-3</v>
      </c>
    </row>
    <row r="72" spans="1:7" ht="25.5" x14ac:dyDescent="0.2">
      <c r="A72" s="21">
        <v>66</v>
      </c>
      <c r="B72" s="22" t="s">
        <v>439</v>
      </c>
      <c r="C72" s="26" t="s">
        <v>440</v>
      </c>
      <c r="D72" s="17" t="s">
        <v>178</v>
      </c>
      <c r="E72" s="62">
        <v>1068</v>
      </c>
      <c r="F72" s="68">
        <v>19.664016</v>
      </c>
      <c r="G72" s="20">
        <v>9.3431810000000007E-3</v>
      </c>
    </row>
    <row r="73" spans="1:7" ht="25.5" x14ac:dyDescent="0.2">
      <c r="A73" s="21">
        <v>67</v>
      </c>
      <c r="B73" s="22" t="s">
        <v>664</v>
      </c>
      <c r="C73" s="26" t="s">
        <v>665</v>
      </c>
      <c r="D73" s="17" t="s">
        <v>23</v>
      </c>
      <c r="E73" s="62">
        <v>23791</v>
      </c>
      <c r="F73" s="68">
        <v>19.627575</v>
      </c>
      <c r="G73" s="20">
        <v>9.3258660000000004E-3</v>
      </c>
    </row>
    <row r="74" spans="1:7" ht="12.75" x14ac:dyDescent="0.2">
      <c r="A74" s="21">
        <v>68</v>
      </c>
      <c r="B74" s="22" t="s">
        <v>666</v>
      </c>
      <c r="C74" s="26" t="s">
        <v>667</v>
      </c>
      <c r="D74" s="17" t="s">
        <v>50</v>
      </c>
      <c r="E74" s="62">
        <v>40513</v>
      </c>
      <c r="F74" s="68">
        <v>19.547522499999999</v>
      </c>
      <c r="G74" s="20">
        <v>9.2878300000000004E-3</v>
      </c>
    </row>
    <row r="75" spans="1:7" ht="25.5" x14ac:dyDescent="0.2">
      <c r="A75" s="21">
        <v>69</v>
      </c>
      <c r="B75" s="22" t="s">
        <v>420</v>
      </c>
      <c r="C75" s="26" t="s">
        <v>421</v>
      </c>
      <c r="D75" s="17" t="s">
        <v>178</v>
      </c>
      <c r="E75" s="62">
        <v>5546</v>
      </c>
      <c r="F75" s="68">
        <v>19.535785000000001</v>
      </c>
      <c r="G75" s="20">
        <v>9.2822530000000007E-3</v>
      </c>
    </row>
    <row r="76" spans="1:7" ht="12.75" x14ac:dyDescent="0.2">
      <c r="A76" s="21">
        <v>70</v>
      </c>
      <c r="B76" s="22" t="s">
        <v>514</v>
      </c>
      <c r="C76" s="26" t="s">
        <v>515</v>
      </c>
      <c r="D76" s="17" t="s">
        <v>261</v>
      </c>
      <c r="E76" s="62">
        <v>8549</v>
      </c>
      <c r="F76" s="68">
        <v>19.517367</v>
      </c>
      <c r="G76" s="20">
        <v>9.2735019999999994E-3</v>
      </c>
    </row>
    <row r="77" spans="1:7" ht="25.5" x14ac:dyDescent="0.2">
      <c r="A77" s="21">
        <v>71</v>
      </c>
      <c r="B77" s="22" t="s">
        <v>668</v>
      </c>
      <c r="C77" s="26" t="s">
        <v>669</v>
      </c>
      <c r="D77" s="17" t="s">
        <v>178</v>
      </c>
      <c r="E77" s="62">
        <v>1702</v>
      </c>
      <c r="F77" s="68">
        <v>19.441095000000001</v>
      </c>
      <c r="G77" s="20">
        <v>9.2372619999999996E-3</v>
      </c>
    </row>
    <row r="78" spans="1:7" ht="12.75" x14ac:dyDescent="0.2">
      <c r="A78" s="21">
        <v>72</v>
      </c>
      <c r="B78" s="22" t="s">
        <v>62</v>
      </c>
      <c r="C78" s="26" t="s">
        <v>63</v>
      </c>
      <c r="D78" s="17" t="s">
        <v>17</v>
      </c>
      <c r="E78" s="62">
        <v>7219</v>
      </c>
      <c r="F78" s="68">
        <v>19.422719499999999</v>
      </c>
      <c r="G78" s="20">
        <v>9.2285309999999999E-3</v>
      </c>
    </row>
    <row r="79" spans="1:7" ht="25.5" x14ac:dyDescent="0.2">
      <c r="A79" s="21">
        <v>73</v>
      </c>
      <c r="B79" s="22" t="s">
        <v>670</v>
      </c>
      <c r="C79" s="26" t="s">
        <v>671</v>
      </c>
      <c r="D79" s="17" t="s">
        <v>178</v>
      </c>
      <c r="E79" s="62">
        <v>11258</v>
      </c>
      <c r="F79" s="68">
        <v>19.42005</v>
      </c>
      <c r="G79" s="20">
        <v>9.2272629999999994E-3</v>
      </c>
    </row>
    <row r="80" spans="1:7" ht="25.5" x14ac:dyDescent="0.2">
      <c r="A80" s="21">
        <v>74</v>
      </c>
      <c r="B80" s="22" t="s">
        <v>672</v>
      </c>
      <c r="C80" s="26" t="s">
        <v>673</v>
      </c>
      <c r="D80" s="17" t="s">
        <v>23</v>
      </c>
      <c r="E80" s="62">
        <v>30119</v>
      </c>
      <c r="F80" s="68">
        <v>19.4116955</v>
      </c>
      <c r="G80" s="20">
        <v>9.2232930000000005E-3</v>
      </c>
    </row>
    <row r="81" spans="1:7" ht="25.5" x14ac:dyDescent="0.2">
      <c r="A81" s="21">
        <v>75</v>
      </c>
      <c r="B81" s="22" t="s">
        <v>674</v>
      </c>
      <c r="C81" s="26" t="s">
        <v>675</v>
      </c>
      <c r="D81" s="17" t="s">
        <v>33</v>
      </c>
      <c r="E81" s="62">
        <v>8683</v>
      </c>
      <c r="F81" s="68">
        <v>19.393480499999999</v>
      </c>
      <c r="G81" s="20">
        <v>9.2146380000000007E-3</v>
      </c>
    </row>
    <row r="82" spans="1:7" ht="25.5" x14ac:dyDescent="0.2">
      <c r="A82" s="21">
        <v>76</v>
      </c>
      <c r="B82" s="22" t="s">
        <v>525</v>
      </c>
      <c r="C82" s="26" t="s">
        <v>526</v>
      </c>
      <c r="D82" s="17" t="s">
        <v>33</v>
      </c>
      <c r="E82" s="62">
        <v>5740</v>
      </c>
      <c r="F82" s="68">
        <v>19.37537</v>
      </c>
      <c r="G82" s="20">
        <v>9.2060330000000006E-3</v>
      </c>
    </row>
    <row r="83" spans="1:7" ht="25.5" x14ac:dyDescent="0.2">
      <c r="A83" s="21">
        <v>77</v>
      </c>
      <c r="B83" s="22" t="s">
        <v>583</v>
      </c>
      <c r="C83" s="26" t="s">
        <v>584</v>
      </c>
      <c r="D83" s="17" t="s">
        <v>39</v>
      </c>
      <c r="E83" s="62">
        <v>5650</v>
      </c>
      <c r="F83" s="68">
        <v>19.193049999999999</v>
      </c>
      <c r="G83" s="20">
        <v>9.119406E-3</v>
      </c>
    </row>
    <row r="84" spans="1:7" ht="12.75" x14ac:dyDescent="0.2">
      <c r="A84" s="21">
        <v>78</v>
      </c>
      <c r="B84" s="22" t="s">
        <v>676</v>
      </c>
      <c r="C84" s="26" t="s">
        <v>677</v>
      </c>
      <c r="D84" s="17" t="s">
        <v>254</v>
      </c>
      <c r="E84" s="62">
        <v>2510</v>
      </c>
      <c r="F84" s="68">
        <v>19.170124999999999</v>
      </c>
      <c r="G84" s="20">
        <v>9.1085130000000004E-3</v>
      </c>
    </row>
    <row r="85" spans="1:7" ht="25.5" x14ac:dyDescent="0.2">
      <c r="A85" s="21">
        <v>79</v>
      </c>
      <c r="B85" s="22" t="s">
        <v>678</v>
      </c>
      <c r="C85" s="26" t="s">
        <v>679</v>
      </c>
      <c r="D85" s="17" t="s">
        <v>84</v>
      </c>
      <c r="E85" s="62">
        <v>4050</v>
      </c>
      <c r="F85" s="68">
        <v>19.146374999999999</v>
      </c>
      <c r="G85" s="20">
        <v>9.0972280000000006E-3</v>
      </c>
    </row>
    <row r="86" spans="1:7" ht="12.75" x14ac:dyDescent="0.2">
      <c r="A86" s="21">
        <v>80</v>
      </c>
      <c r="B86" s="22" t="s">
        <v>680</v>
      </c>
      <c r="C86" s="26" t="s">
        <v>681</v>
      </c>
      <c r="D86" s="17" t="s">
        <v>299</v>
      </c>
      <c r="E86" s="62">
        <v>1309</v>
      </c>
      <c r="F86" s="68">
        <v>19.056422000000001</v>
      </c>
      <c r="G86" s="20">
        <v>9.0544879999999994E-3</v>
      </c>
    </row>
    <row r="87" spans="1:7" ht="25.5" x14ac:dyDescent="0.2">
      <c r="A87" s="21">
        <v>81</v>
      </c>
      <c r="B87" s="22" t="s">
        <v>24</v>
      </c>
      <c r="C87" s="26" t="s">
        <v>25</v>
      </c>
      <c r="D87" s="17" t="s">
        <v>26</v>
      </c>
      <c r="E87" s="62">
        <v>1471</v>
      </c>
      <c r="F87" s="68">
        <v>19.019294500000001</v>
      </c>
      <c r="G87" s="20">
        <v>9.0368470000000006E-3</v>
      </c>
    </row>
    <row r="88" spans="1:7" ht="12.75" x14ac:dyDescent="0.2">
      <c r="A88" s="21">
        <v>82</v>
      </c>
      <c r="B88" s="22" t="s">
        <v>682</v>
      </c>
      <c r="C88" s="26" t="s">
        <v>683</v>
      </c>
      <c r="D88" s="17" t="s">
        <v>17</v>
      </c>
      <c r="E88" s="62">
        <v>3957</v>
      </c>
      <c r="F88" s="68">
        <v>18.995578500000001</v>
      </c>
      <c r="G88" s="20">
        <v>9.0255790000000006E-3</v>
      </c>
    </row>
    <row r="89" spans="1:7" ht="25.5" x14ac:dyDescent="0.2">
      <c r="A89" s="21">
        <v>83</v>
      </c>
      <c r="B89" s="22" t="s">
        <v>684</v>
      </c>
      <c r="C89" s="26" t="s">
        <v>685</v>
      </c>
      <c r="D89" s="17" t="s">
        <v>520</v>
      </c>
      <c r="E89" s="62">
        <v>9703</v>
      </c>
      <c r="F89" s="68">
        <v>18.993622500000001</v>
      </c>
      <c r="G89" s="20">
        <v>9.0246489999999992E-3</v>
      </c>
    </row>
    <row r="90" spans="1:7" ht="12.75" x14ac:dyDescent="0.2">
      <c r="A90" s="21">
        <v>84</v>
      </c>
      <c r="B90" s="22" t="s">
        <v>686</v>
      </c>
      <c r="C90" s="26" t="s">
        <v>687</v>
      </c>
      <c r="D90" s="17" t="s">
        <v>36</v>
      </c>
      <c r="E90" s="62">
        <v>82238</v>
      </c>
      <c r="F90" s="68">
        <v>18.873621</v>
      </c>
      <c r="G90" s="20">
        <v>8.9676319999999997E-3</v>
      </c>
    </row>
    <row r="91" spans="1:7" ht="25.5" x14ac:dyDescent="0.2">
      <c r="A91" s="21">
        <v>85</v>
      </c>
      <c r="B91" s="22" t="s">
        <v>412</v>
      </c>
      <c r="C91" s="26" t="s">
        <v>413</v>
      </c>
      <c r="D91" s="17" t="s">
        <v>39</v>
      </c>
      <c r="E91" s="62">
        <v>3424</v>
      </c>
      <c r="F91" s="68">
        <v>18.703600000000002</v>
      </c>
      <c r="G91" s="20">
        <v>8.8868479999999993E-3</v>
      </c>
    </row>
    <row r="92" spans="1:7" ht="25.5" x14ac:dyDescent="0.2">
      <c r="A92" s="21">
        <v>86</v>
      </c>
      <c r="B92" s="22" t="s">
        <v>688</v>
      </c>
      <c r="C92" s="26" t="s">
        <v>689</v>
      </c>
      <c r="D92" s="17" t="s">
        <v>84</v>
      </c>
      <c r="E92" s="62">
        <v>5711</v>
      </c>
      <c r="F92" s="68">
        <v>18.6092935</v>
      </c>
      <c r="G92" s="20">
        <v>8.8420389999999995E-3</v>
      </c>
    </row>
    <row r="93" spans="1:7" ht="12.75" x14ac:dyDescent="0.2">
      <c r="A93" s="21">
        <v>87</v>
      </c>
      <c r="B93" s="22" t="s">
        <v>501</v>
      </c>
      <c r="C93" s="26" t="s">
        <v>502</v>
      </c>
      <c r="D93" s="17" t="s">
        <v>228</v>
      </c>
      <c r="E93" s="62">
        <v>272</v>
      </c>
      <c r="F93" s="68">
        <v>18.576784</v>
      </c>
      <c r="G93" s="20">
        <v>8.8265919999999994E-3</v>
      </c>
    </row>
    <row r="94" spans="1:7" ht="12.75" x14ac:dyDescent="0.2">
      <c r="A94" s="21">
        <v>88</v>
      </c>
      <c r="B94" s="22" t="s">
        <v>690</v>
      </c>
      <c r="C94" s="26" t="s">
        <v>691</v>
      </c>
      <c r="D94" s="17" t="s">
        <v>71</v>
      </c>
      <c r="E94" s="62">
        <v>11066</v>
      </c>
      <c r="F94" s="68">
        <v>18.225701999999998</v>
      </c>
      <c r="G94" s="20">
        <v>8.6597789999999994E-3</v>
      </c>
    </row>
    <row r="95" spans="1:7" ht="12.75" x14ac:dyDescent="0.2">
      <c r="A95" s="21">
        <v>89</v>
      </c>
      <c r="B95" s="22" t="s">
        <v>529</v>
      </c>
      <c r="C95" s="26" t="s">
        <v>530</v>
      </c>
      <c r="D95" s="17" t="s">
        <v>17</v>
      </c>
      <c r="E95" s="62">
        <v>17988</v>
      </c>
      <c r="F95" s="68">
        <v>18.16788</v>
      </c>
      <c r="G95" s="20">
        <v>8.6323049999999998E-3</v>
      </c>
    </row>
    <row r="96" spans="1:7" ht="12.75" x14ac:dyDescent="0.2">
      <c r="A96" s="21">
        <v>90</v>
      </c>
      <c r="B96" s="22" t="s">
        <v>416</v>
      </c>
      <c r="C96" s="26" t="s">
        <v>417</v>
      </c>
      <c r="D96" s="17" t="s">
        <v>228</v>
      </c>
      <c r="E96" s="62">
        <v>2796</v>
      </c>
      <c r="F96" s="68">
        <v>18.059363999999999</v>
      </c>
      <c r="G96" s="20">
        <v>8.5807450000000007E-3</v>
      </c>
    </row>
    <row r="97" spans="1:7" ht="25.5" x14ac:dyDescent="0.2">
      <c r="A97" s="21">
        <v>91</v>
      </c>
      <c r="B97" s="22" t="s">
        <v>692</v>
      </c>
      <c r="C97" s="26" t="s">
        <v>693</v>
      </c>
      <c r="D97" s="17" t="s">
        <v>520</v>
      </c>
      <c r="E97" s="62">
        <v>10587</v>
      </c>
      <c r="F97" s="68">
        <v>17.934377999999999</v>
      </c>
      <c r="G97" s="20">
        <v>8.5213589999999992E-3</v>
      </c>
    </row>
    <row r="98" spans="1:7" ht="12.75" x14ac:dyDescent="0.2">
      <c r="A98" s="21">
        <v>92</v>
      </c>
      <c r="B98" s="22" t="s">
        <v>418</v>
      </c>
      <c r="C98" s="26" t="s">
        <v>419</v>
      </c>
      <c r="D98" s="17" t="s">
        <v>175</v>
      </c>
      <c r="E98" s="62">
        <v>31</v>
      </c>
      <c r="F98" s="68">
        <v>17.620260500000001</v>
      </c>
      <c r="G98" s="20">
        <v>8.3721090000000008E-3</v>
      </c>
    </row>
    <row r="99" spans="1:7" ht="25.5" x14ac:dyDescent="0.2">
      <c r="A99" s="21">
        <v>93</v>
      </c>
      <c r="B99" s="22" t="s">
        <v>581</v>
      </c>
      <c r="C99" s="26" t="s">
        <v>582</v>
      </c>
      <c r="D99" s="17" t="s">
        <v>39</v>
      </c>
      <c r="E99" s="62">
        <v>2601</v>
      </c>
      <c r="F99" s="68">
        <v>17.500828500000001</v>
      </c>
      <c r="G99" s="20">
        <v>8.3153619999999998E-3</v>
      </c>
    </row>
    <row r="100" spans="1:7" ht="12.75" x14ac:dyDescent="0.2">
      <c r="A100" s="21">
        <v>94</v>
      </c>
      <c r="B100" s="22" t="s">
        <v>694</v>
      </c>
      <c r="C100" s="26" t="s">
        <v>695</v>
      </c>
      <c r="D100" s="17" t="s">
        <v>228</v>
      </c>
      <c r="E100" s="62">
        <v>20202</v>
      </c>
      <c r="F100" s="68">
        <v>17.474730000000001</v>
      </c>
      <c r="G100" s="20">
        <v>8.3029609999999993E-3</v>
      </c>
    </row>
    <row r="101" spans="1:7" ht="12.75" x14ac:dyDescent="0.2">
      <c r="A101" s="21">
        <v>95</v>
      </c>
      <c r="B101" s="22" t="s">
        <v>696</v>
      </c>
      <c r="C101" s="26" t="s">
        <v>697</v>
      </c>
      <c r="D101" s="17" t="s">
        <v>228</v>
      </c>
      <c r="E101" s="62">
        <v>86</v>
      </c>
      <c r="F101" s="68">
        <v>17.087426000000001</v>
      </c>
      <c r="G101" s="20">
        <v>8.1189369999999997E-3</v>
      </c>
    </row>
    <row r="102" spans="1:7" ht="12.75" x14ac:dyDescent="0.2">
      <c r="A102" s="21">
        <v>96</v>
      </c>
      <c r="B102" s="22" t="s">
        <v>698</v>
      </c>
      <c r="C102" s="26" t="s">
        <v>699</v>
      </c>
      <c r="D102" s="17" t="s">
        <v>178</v>
      </c>
      <c r="E102" s="62">
        <v>13562</v>
      </c>
      <c r="F102" s="68">
        <v>16.844004000000002</v>
      </c>
      <c r="G102" s="20">
        <v>8.0032769999999996E-3</v>
      </c>
    </row>
    <row r="103" spans="1:7" ht="25.5" x14ac:dyDescent="0.2">
      <c r="A103" s="21">
        <v>97</v>
      </c>
      <c r="B103" s="22" t="s">
        <v>700</v>
      </c>
      <c r="C103" s="26" t="s">
        <v>701</v>
      </c>
      <c r="D103" s="17" t="s">
        <v>178</v>
      </c>
      <c r="E103" s="62">
        <v>7741</v>
      </c>
      <c r="F103" s="68">
        <v>16.832804500000002</v>
      </c>
      <c r="G103" s="20">
        <v>7.9979560000000005E-3</v>
      </c>
    </row>
    <row r="104" spans="1:7" ht="25.5" x14ac:dyDescent="0.2">
      <c r="A104" s="21">
        <v>98</v>
      </c>
      <c r="B104" s="22" t="s">
        <v>702</v>
      </c>
      <c r="C104" s="26" t="s">
        <v>703</v>
      </c>
      <c r="D104" s="17" t="s">
        <v>498</v>
      </c>
      <c r="E104" s="62">
        <v>56228</v>
      </c>
      <c r="F104" s="68">
        <v>16.812172</v>
      </c>
      <c r="G104" s="20">
        <v>7.9881529999999996E-3</v>
      </c>
    </row>
    <row r="105" spans="1:7" ht="25.5" x14ac:dyDescent="0.2">
      <c r="A105" s="21">
        <v>99</v>
      </c>
      <c r="B105" s="22" t="s">
        <v>704</v>
      </c>
      <c r="C105" s="26" t="s">
        <v>705</v>
      </c>
      <c r="D105" s="17" t="s">
        <v>178</v>
      </c>
      <c r="E105" s="62">
        <v>2553</v>
      </c>
      <c r="F105" s="68">
        <v>16.7285325</v>
      </c>
      <c r="G105" s="20">
        <v>7.9484120000000002E-3</v>
      </c>
    </row>
    <row r="106" spans="1:7" ht="12.75" x14ac:dyDescent="0.2">
      <c r="A106" s="21">
        <v>100</v>
      </c>
      <c r="B106" s="22" t="s">
        <v>396</v>
      </c>
      <c r="C106" s="26" t="s">
        <v>397</v>
      </c>
      <c r="D106" s="17" t="s">
        <v>228</v>
      </c>
      <c r="E106" s="62">
        <v>631</v>
      </c>
      <c r="F106" s="68">
        <v>16.583310999999998</v>
      </c>
      <c r="G106" s="20">
        <v>7.8794120000000006E-3</v>
      </c>
    </row>
    <row r="107" spans="1:7" ht="12.75" x14ac:dyDescent="0.2">
      <c r="A107" s="16"/>
      <c r="B107" s="17"/>
      <c r="C107" s="23" t="s">
        <v>112</v>
      </c>
      <c r="D107" s="27"/>
      <c r="E107" s="64"/>
      <c r="F107" s="70">
        <v>2043.755275</v>
      </c>
      <c r="G107" s="28">
        <v>0.97107199499999952</v>
      </c>
    </row>
    <row r="108" spans="1:7" ht="12.75" x14ac:dyDescent="0.2">
      <c r="A108" s="21"/>
      <c r="B108" s="22"/>
      <c r="C108" s="29"/>
      <c r="D108" s="30"/>
      <c r="E108" s="62"/>
      <c r="F108" s="68"/>
      <c r="G108" s="20"/>
    </row>
    <row r="109" spans="1:7" ht="12.75" x14ac:dyDescent="0.2">
      <c r="A109" s="16"/>
      <c r="B109" s="17"/>
      <c r="C109" s="23" t="s">
        <v>113</v>
      </c>
      <c r="D109" s="24"/>
      <c r="E109" s="63"/>
      <c r="F109" s="69"/>
      <c r="G109" s="25"/>
    </row>
    <row r="110" spans="1:7" ht="12.75" x14ac:dyDescent="0.2">
      <c r="A110" s="16"/>
      <c r="B110" s="17"/>
      <c r="C110" s="23" t="s">
        <v>112</v>
      </c>
      <c r="D110" s="27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30"/>
      <c r="E111" s="62"/>
      <c r="F111" s="68"/>
      <c r="G111" s="20"/>
    </row>
    <row r="112" spans="1:7" ht="12.75" x14ac:dyDescent="0.2">
      <c r="A112" s="31"/>
      <c r="B112" s="32"/>
      <c r="C112" s="23" t="s">
        <v>114</v>
      </c>
      <c r="D112" s="24"/>
      <c r="E112" s="63"/>
      <c r="F112" s="69"/>
      <c r="G112" s="25"/>
    </row>
    <row r="113" spans="1:7" ht="12.75" x14ac:dyDescent="0.2">
      <c r="A113" s="33"/>
      <c r="B113" s="34"/>
      <c r="C113" s="23" t="s">
        <v>112</v>
      </c>
      <c r="D113" s="35"/>
      <c r="E113" s="65"/>
      <c r="F113" s="71">
        <v>0</v>
      </c>
      <c r="G113" s="36">
        <v>0</v>
      </c>
    </row>
    <row r="114" spans="1:7" ht="12.75" x14ac:dyDescent="0.2">
      <c r="A114" s="33"/>
      <c r="B114" s="34"/>
      <c r="C114" s="29"/>
      <c r="D114" s="37"/>
      <c r="E114" s="66"/>
      <c r="F114" s="72"/>
      <c r="G114" s="38"/>
    </row>
    <row r="115" spans="1:7" ht="12.75" x14ac:dyDescent="0.2">
      <c r="A115" s="16"/>
      <c r="B115" s="17"/>
      <c r="C115" s="23" t="s">
        <v>116</v>
      </c>
      <c r="D115" s="24"/>
      <c r="E115" s="63"/>
      <c r="F115" s="69"/>
      <c r="G115" s="25"/>
    </row>
    <row r="116" spans="1:7" ht="12.75" x14ac:dyDescent="0.2">
      <c r="A116" s="16"/>
      <c r="B116" s="17"/>
      <c r="C116" s="23" t="s">
        <v>112</v>
      </c>
      <c r="D116" s="27"/>
      <c r="E116" s="64"/>
      <c r="F116" s="70">
        <v>0</v>
      </c>
      <c r="G116" s="28">
        <v>0</v>
      </c>
    </row>
    <row r="117" spans="1:7" ht="12.75" x14ac:dyDescent="0.2">
      <c r="A117" s="16"/>
      <c r="B117" s="17"/>
      <c r="C117" s="29"/>
      <c r="D117" s="19"/>
      <c r="E117" s="62"/>
      <c r="F117" s="68"/>
      <c r="G117" s="20"/>
    </row>
    <row r="118" spans="1:7" ht="12.75" x14ac:dyDescent="0.2">
      <c r="A118" s="16"/>
      <c r="B118" s="17"/>
      <c r="C118" s="23" t="s">
        <v>117</v>
      </c>
      <c r="D118" s="24"/>
      <c r="E118" s="63"/>
      <c r="F118" s="69"/>
      <c r="G118" s="25"/>
    </row>
    <row r="119" spans="1:7" ht="12.75" x14ac:dyDescent="0.2">
      <c r="A119" s="16"/>
      <c r="B119" s="17"/>
      <c r="C119" s="23" t="s">
        <v>112</v>
      </c>
      <c r="D119" s="27"/>
      <c r="E119" s="64"/>
      <c r="F119" s="70">
        <v>0</v>
      </c>
      <c r="G119" s="28">
        <v>0</v>
      </c>
    </row>
    <row r="120" spans="1:7" ht="12.75" x14ac:dyDescent="0.2">
      <c r="A120" s="16"/>
      <c r="B120" s="17"/>
      <c r="C120" s="29"/>
      <c r="D120" s="19"/>
      <c r="E120" s="62"/>
      <c r="F120" s="68"/>
      <c r="G120" s="20"/>
    </row>
    <row r="121" spans="1:7" ht="12.75" x14ac:dyDescent="0.2">
      <c r="A121" s="16"/>
      <c r="B121" s="17"/>
      <c r="C121" s="23" t="s">
        <v>118</v>
      </c>
      <c r="D121" s="24"/>
      <c r="E121" s="63"/>
      <c r="F121" s="69"/>
      <c r="G121" s="25"/>
    </row>
    <row r="122" spans="1:7" ht="12.75" x14ac:dyDescent="0.2">
      <c r="A122" s="16"/>
      <c r="B122" s="17"/>
      <c r="C122" s="23" t="s">
        <v>112</v>
      </c>
      <c r="D122" s="27"/>
      <c r="E122" s="64"/>
      <c r="F122" s="70">
        <v>0</v>
      </c>
      <c r="G122" s="28">
        <v>0</v>
      </c>
    </row>
    <row r="123" spans="1:7" ht="12.75" x14ac:dyDescent="0.2">
      <c r="A123" s="16"/>
      <c r="B123" s="17"/>
      <c r="C123" s="29"/>
      <c r="D123" s="19"/>
      <c r="E123" s="62"/>
      <c r="F123" s="68"/>
      <c r="G123" s="20"/>
    </row>
    <row r="124" spans="1:7" ht="25.5" x14ac:dyDescent="0.2">
      <c r="A124" s="21"/>
      <c r="B124" s="22"/>
      <c r="C124" s="39" t="s">
        <v>119</v>
      </c>
      <c r="D124" s="40"/>
      <c r="E124" s="64"/>
      <c r="F124" s="70">
        <v>2043.755275</v>
      </c>
      <c r="G124" s="28">
        <v>0.97107199499999952</v>
      </c>
    </row>
    <row r="125" spans="1:7" ht="12.75" x14ac:dyDescent="0.2">
      <c r="A125" s="16"/>
      <c r="B125" s="17"/>
      <c r="C125" s="26"/>
      <c r="D125" s="19"/>
      <c r="E125" s="62"/>
      <c r="F125" s="68"/>
      <c r="G125" s="20"/>
    </row>
    <row r="126" spans="1:7" ht="12.75" x14ac:dyDescent="0.2">
      <c r="A126" s="16"/>
      <c r="B126" s="17"/>
      <c r="C126" s="18" t="s">
        <v>120</v>
      </c>
      <c r="D126" s="19"/>
      <c r="E126" s="62"/>
      <c r="F126" s="68"/>
      <c r="G126" s="20"/>
    </row>
    <row r="127" spans="1:7" ht="25.5" x14ac:dyDescent="0.2">
      <c r="A127" s="16"/>
      <c r="B127" s="17"/>
      <c r="C127" s="23" t="s">
        <v>11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112</v>
      </c>
      <c r="D128" s="27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19"/>
      <c r="E129" s="62"/>
      <c r="F129" s="68"/>
      <c r="G129" s="20"/>
    </row>
    <row r="130" spans="1:7" ht="12.75" x14ac:dyDescent="0.2">
      <c r="A130" s="16"/>
      <c r="B130" s="41"/>
      <c r="C130" s="23" t="s">
        <v>121</v>
      </c>
      <c r="D130" s="24"/>
      <c r="E130" s="63"/>
      <c r="F130" s="69"/>
      <c r="G130" s="25"/>
    </row>
    <row r="131" spans="1:7" ht="12.75" x14ac:dyDescent="0.2">
      <c r="A131" s="21"/>
      <c r="B131" s="22"/>
      <c r="C131" s="23" t="s">
        <v>112</v>
      </c>
      <c r="D131" s="27"/>
      <c r="E131" s="64"/>
      <c r="F131" s="70">
        <v>0</v>
      </c>
      <c r="G131" s="28">
        <v>0</v>
      </c>
    </row>
    <row r="132" spans="1:7" ht="12.75" x14ac:dyDescent="0.2">
      <c r="A132" s="21"/>
      <c r="B132" s="22"/>
      <c r="C132" s="29"/>
      <c r="D132" s="19"/>
      <c r="E132" s="62"/>
      <c r="F132" s="74"/>
      <c r="G132" s="43"/>
    </row>
    <row r="133" spans="1:7" ht="12.75" x14ac:dyDescent="0.2">
      <c r="A133" s="16"/>
      <c r="B133" s="17"/>
      <c r="C133" s="23" t="s">
        <v>122</v>
      </c>
      <c r="D133" s="24"/>
      <c r="E133" s="63"/>
      <c r="F133" s="69"/>
      <c r="G133" s="25"/>
    </row>
    <row r="134" spans="1:7" ht="12.75" x14ac:dyDescent="0.2">
      <c r="A134" s="21"/>
      <c r="B134" s="22"/>
      <c r="C134" s="23" t="s">
        <v>112</v>
      </c>
      <c r="D134" s="27"/>
      <c r="E134" s="64"/>
      <c r="F134" s="70">
        <v>0</v>
      </c>
      <c r="G134" s="28">
        <v>0</v>
      </c>
    </row>
    <row r="135" spans="1:7" ht="12.75" x14ac:dyDescent="0.2">
      <c r="A135" s="16"/>
      <c r="B135" s="17"/>
      <c r="C135" s="29"/>
      <c r="D135" s="19"/>
      <c r="E135" s="62"/>
      <c r="F135" s="68"/>
      <c r="G135" s="20"/>
    </row>
    <row r="136" spans="1:7" ht="25.5" x14ac:dyDescent="0.2">
      <c r="A136" s="16"/>
      <c r="B136" s="41"/>
      <c r="C136" s="23" t="s">
        <v>123</v>
      </c>
      <c r="D136" s="24"/>
      <c r="E136" s="63"/>
      <c r="F136" s="69"/>
      <c r="G136" s="25"/>
    </row>
    <row r="137" spans="1:7" ht="12.75" x14ac:dyDescent="0.2">
      <c r="A137" s="21"/>
      <c r="B137" s="22"/>
      <c r="C137" s="23" t="s">
        <v>112</v>
      </c>
      <c r="D137" s="27"/>
      <c r="E137" s="64"/>
      <c r="F137" s="70">
        <v>0</v>
      </c>
      <c r="G137" s="28">
        <v>0</v>
      </c>
    </row>
    <row r="138" spans="1:7" ht="12.75" x14ac:dyDescent="0.2">
      <c r="A138" s="21"/>
      <c r="B138" s="22"/>
      <c r="C138" s="29"/>
      <c r="D138" s="19"/>
      <c r="E138" s="62"/>
      <c r="F138" s="68"/>
      <c r="G138" s="20"/>
    </row>
    <row r="139" spans="1:7" ht="12.75" x14ac:dyDescent="0.2">
      <c r="A139" s="21"/>
      <c r="B139" s="22"/>
      <c r="C139" s="44" t="s">
        <v>124</v>
      </c>
      <c r="D139" s="40"/>
      <c r="E139" s="64"/>
      <c r="F139" s="70">
        <v>0</v>
      </c>
      <c r="G139" s="28">
        <v>0</v>
      </c>
    </row>
    <row r="140" spans="1:7" ht="12.75" x14ac:dyDescent="0.2">
      <c r="A140" s="21"/>
      <c r="B140" s="22"/>
      <c r="C140" s="26"/>
      <c r="D140" s="19"/>
      <c r="E140" s="62"/>
      <c r="F140" s="68"/>
      <c r="G140" s="20"/>
    </row>
    <row r="141" spans="1:7" ht="12.75" x14ac:dyDescent="0.2">
      <c r="A141" s="16"/>
      <c r="B141" s="17"/>
      <c r="C141" s="18" t="s">
        <v>125</v>
      </c>
      <c r="D141" s="19"/>
      <c r="E141" s="62"/>
      <c r="F141" s="68"/>
      <c r="G141" s="20"/>
    </row>
    <row r="142" spans="1:7" ht="12.75" x14ac:dyDescent="0.2">
      <c r="A142" s="21"/>
      <c r="B142" s="22"/>
      <c r="C142" s="23" t="s">
        <v>126</v>
      </c>
      <c r="D142" s="24"/>
      <c r="E142" s="63"/>
      <c r="F142" s="69"/>
      <c r="G142" s="25"/>
    </row>
    <row r="143" spans="1:7" ht="12.75" x14ac:dyDescent="0.2">
      <c r="A143" s="21"/>
      <c r="B143" s="22"/>
      <c r="C143" s="23" t="s">
        <v>112</v>
      </c>
      <c r="D143" s="40"/>
      <c r="E143" s="64"/>
      <c r="F143" s="70">
        <v>0</v>
      </c>
      <c r="G143" s="28">
        <v>0</v>
      </c>
    </row>
    <row r="144" spans="1:7" ht="12.75" x14ac:dyDescent="0.2">
      <c r="A144" s="21"/>
      <c r="B144" s="22"/>
      <c r="C144" s="29"/>
      <c r="D144" s="22"/>
      <c r="E144" s="62"/>
      <c r="F144" s="68"/>
      <c r="G144" s="20"/>
    </row>
    <row r="145" spans="1:7" ht="12.75" x14ac:dyDescent="0.2">
      <c r="A145" s="21"/>
      <c r="B145" s="22"/>
      <c r="C145" s="23" t="s">
        <v>127</v>
      </c>
      <c r="D145" s="24"/>
      <c r="E145" s="63"/>
      <c r="F145" s="69"/>
      <c r="G145" s="25"/>
    </row>
    <row r="146" spans="1:7" ht="12.75" x14ac:dyDescent="0.2">
      <c r="A146" s="21"/>
      <c r="B146" s="22"/>
      <c r="C146" s="23" t="s">
        <v>112</v>
      </c>
      <c r="D146" s="40"/>
      <c r="E146" s="64"/>
      <c r="F146" s="70">
        <v>0</v>
      </c>
      <c r="G146" s="28">
        <v>0</v>
      </c>
    </row>
    <row r="147" spans="1:7" ht="12.75" x14ac:dyDescent="0.2">
      <c r="A147" s="21"/>
      <c r="B147" s="22"/>
      <c r="C147" s="29"/>
      <c r="D147" s="22"/>
      <c r="E147" s="62"/>
      <c r="F147" s="68"/>
      <c r="G147" s="20"/>
    </row>
    <row r="148" spans="1:7" ht="12.75" x14ac:dyDescent="0.2">
      <c r="A148" s="21"/>
      <c r="B148" s="22"/>
      <c r="C148" s="23" t="s">
        <v>128</v>
      </c>
      <c r="D148" s="24"/>
      <c r="E148" s="63"/>
      <c r="F148" s="69"/>
      <c r="G148" s="25"/>
    </row>
    <row r="149" spans="1:7" ht="12.75" x14ac:dyDescent="0.2">
      <c r="A149" s="21"/>
      <c r="B149" s="22"/>
      <c r="C149" s="23" t="s">
        <v>112</v>
      </c>
      <c r="D149" s="40"/>
      <c r="E149" s="64"/>
      <c r="F149" s="70">
        <v>0</v>
      </c>
      <c r="G149" s="28">
        <v>0</v>
      </c>
    </row>
    <row r="150" spans="1:7" ht="12.75" x14ac:dyDescent="0.2">
      <c r="A150" s="21"/>
      <c r="B150" s="22"/>
      <c r="C150" s="29"/>
      <c r="D150" s="22"/>
      <c r="E150" s="62"/>
      <c r="F150" s="68"/>
      <c r="G150" s="20"/>
    </row>
    <row r="151" spans="1:7" ht="12.75" x14ac:dyDescent="0.2">
      <c r="A151" s="21"/>
      <c r="B151" s="22"/>
      <c r="C151" s="23" t="s">
        <v>1152</v>
      </c>
      <c r="D151" s="24"/>
      <c r="E151" s="63"/>
      <c r="F151" s="69"/>
      <c r="G151" s="25"/>
    </row>
    <row r="152" spans="1:7" ht="12.75" x14ac:dyDescent="0.2">
      <c r="A152" s="21">
        <v>1</v>
      </c>
      <c r="B152" s="22"/>
      <c r="C152" s="26" t="s">
        <v>1153</v>
      </c>
      <c r="D152" s="30"/>
      <c r="E152" s="62"/>
      <c r="F152" s="68">
        <v>53.990784599999998</v>
      </c>
      <c r="G152" s="20">
        <v>2.5653236999999999E-2</v>
      </c>
    </row>
    <row r="153" spans="1:7" ht="12.75" x14ac:dyDescent="0.2">
      <c r="A153" s="21"/>
      <c r="B153" s="22"/>
      <c r="C153" s="23" t="s">
        <v>112</v>
      </c>
      <c r="D153" s="40"/>
      <c r="E153" s="64"/>
      <c r="F153" s="70">
        <v>53.990784599999998</v>
      </c>
      <c r="G153" s="28">
        <v>2.5653236999999999E-2</v>
      </c>
    </row>
    <row r="154" spans="1:7" ht="12.75" x14ac:dyDescent="0.2">
      <c r="A154" s="21"/>
      <c r="B154" s="22"/>
      <c r="C154" s="29"/>
      <c r="D154" s="22"/>
      <c r="E154" s="62"/>
      <c r="F154" s="68"/>
      <c r="G154" s="20"/>
    </row>
    <row r="155" spans="1:7" ht="25.5" x14ac:dyDescent="0.2">
      <c r="A155" s="21"/>
      <c r="B155" s="22"/>
      <c r="C155" s="39" t="s">
        <v>129</v>
      </c>
      <c r="D155" s="40"/>
      <c r="E155" s="64"/>
      <c r="F155" s="70">
        <v>53.990784599999998</v>
      </c>
      <c r="G155" s="28">
        <v>2.5653236999999999E-2</v>
      </c>
    </row>
    <row r="156" spans="1:7" ht="12.75" x14ac:dyDescent="0.2">
      <c r="A156" s="21"/>
      <c r="B156" s="22"/>
      <c r="C156" s="45"/>
      <c r="D156" s="22"/>
      <c r="E156" s="62"/>
      <c r="F156" s="68"/>
      <c r="G156" s="20"/>
    </row>
    <row r="157" spans="1:7" ht="12.75" x14ac:dyDescent="0.2">
      <c r="A157" s="16"/>
      <c r="B157" s="17"/>
      <c r="C157" s="18" t="s">
        <v>130</v>
      </c>
      <c r="D157" s="19"/>
      <c r="E157" s="62"/>
      <c r="F157" s="68"/>
      <c r="G157" s="20"/>
    </row>
    <row r="158" spans="1:7" ht="25.5" x14ac:dyDescent="0.2">
      <c r="A158" s="21"/>
      <c r="B158" s="22"/>
      <c r="C158" s="23" t="s">
        <v>131</v>
      </c>
      <c r="D158" s="24"/>
      <c r="E158" s="63"/>
      <c r="F158" s="69"/>
      <c r="G158" s="25"/>
    </row>
    <row r="159" spans="1:7" ht="12.75" x14ac:dyDescent="0.2">
      <c r="A159" s="21"/>
      <c r="B159" s="22"/>
      <c r="C159" s="23" t="s">
        <v>112</v>
      </c>
      <c r="D159" s="40"/>
      <c r="E159" s="64"/>
      <c r="F159" s="70">
        <v>0</v>
      </c>
      <c r="G159" s="28">
        <v>0</v>
      </c>
    </row>
    <row r="160" spans="1:7" ht="12.75" x14ac:dyDescent="0.2">
      <c r="A160" s="21"/>
      <c r="B160" s="22"/>
      <c r="C160" s="29"/>
      <c r="D160" s="22"/>
      <c r="E160" s="62"/>
      <c r="F160" s="68"/>
      <c r="G160" s="20"/>
    </row>
    <row r="161" spans="1:7" ht="12.75" x14ac:dyDescent="0.2">
      <c r="A161" s="16"/>
      <c r="B161" s="17"/>
      <c r="C161" s="18" t="s">
        <v>132</v>
      </c>
      <c r="D161" s="19"/>
      <c r="E161" s="62"/>
      <c r="F161" s="68"/>
      <c r="G161" s="20"/>
    </row>
    <row r="162" spans="1:7" ht="25.5" x14ac:dyDescent="0.2">
      <c r="A162" s="21"/>
      <c r="B162" s="22"/>
      <c r="C162" s="23" t="s">
        <v>133</v>
      </c>
      <c r="D162" s="24"/>
      <c r="E162" s="63"/>
      <c r="F162" s="69"/>
      <c r="G162" s="25"/>
    </row>
    <row r="163" spans="1:7" ht="12.75" x14ac:dyDescent="0.2">
      <c r="A163" s="21"/>
      <c r="B163" s="22"/>
      <c r="C163" s="23" t="s">
        <v>112</v>
      </c>
      <c r="D163" s="40"/>
      <c r="E163" s="64"/>
      <c r="F163" s="70">
        <v>0</v>
      </c>
      <c r="G163" s="28">
        <v>0</v>
      </c>
    </row>
    <row r="164" spans="1:7" ht="12.75" x14ac:dyDescent="0.2">
      <c r="A164" s="21"/>
      <c r="B164" s="22"/>
      <c r="C164" s="29"/>
      <c r="D164" s="22"/>
      <c r="E164" s="62"/>
      <c r="F164" s="68"/>
      <c r="G164" s="20"/>
    </row>
    <row r="165" spans="1:7" ht="25.5" x14ac:dyDescent="0.2">
      <c r="A165" s="21"/>
      <c r="B165" s="22"/>
      <c r="C165" s="23" t="s">
        <v>134</v>
      </c>
      <c r="D165" s="24"/>
      <c r="E165" s="63"/>
      <c r="F165" s="69"/>
      <c r="G165" s="25"/>
    </row>
    <row r="166" spans="1:7" ht="12.75" x14ac:dyDescent="0.2">
      <c r="A166" s="21"/>
      <c r="B166" s="22"/>
      <c r="C166" s="23" t="s">
        <v>112</v>
      </c>
      <c r="D166" s="40"/>
      <c r="E166" s="64"/>
      <c r="F166" s="70">
        <v>0</v>
      </c>
      <c r="G166" s="28">
        <v>0</v>
      </c>
    </row>
    <row r="167" spans="1:7" ht="12.75" x14ac:dyDescent="0.2">
      <c r="A167" s="21"/>
      <c r="B167" s="22"/>
      <c r="C167" s="29"/>
      <c r="D167" s="22"/>
      <c r="E167" s="62"/>
      <c r="F167" s="74"/>
      <c r="G167" s="43"/>
    </row>
    <row r="168" spans="1:7" ht="25.5" x14ac:dyDescent="0.2">
      <c r="A168" s="21"/>
      <c r="B168" s="22"/>
      <c r="C168" s="45" t="s">
        <v>135</v>
      </c>
      <c r="D168" s="22"/>
      <c r="E168" s="62"/>
      <c r="F168" s="74">
        <v>6.8922002000000004</v>
      </c>
      <c r="G168" s="43">
        <v>3.274767E-3</v>
      </c>
    </row>
    <row r="169" spans="1:7" ht="12.75" x14ac:dyDescent="0.2">
      <c r="A169" s="21"/>
      <c r="B169" s="22"/>
      <c r="C169" s="46" t="s">
        <v>136</v>
      </c>
      <c r="D169" s="27"/>
      <c r="E169" s="64"/>
      <c r="F169" s="70">
        <v>2104.6382598</v>
      </c>
      <c r="G169" s="28">
        <v>0.99999999899999947</v>
      </c>
    </row>
    <row r="171" spans="1:7" ht="12.75" x14ac:dyDescent="0.2">
      <c r="B171" s="392"/>
      <c r="C171" s="392"/>
      <c r="D171" s="392"/>
      <c r="E171" s="392"/>
      <c r="F171" s="392"/>
    </row>
    <row r="172" spans="1:7" ht="12.75" x14ac:dyDescent="0.2">
      <c r="B172" s="392"/>
      <c r="C172" s="392"/>
      <c r="D172" s="392"/>
      <c r="E172" s="392"/>
      <c r="F172" s="392"/>
    </row>
    <row r="174" spans="1:7" ht="12.75" x14ac:dyDescent="0.2">
      <c r="B174" s="52" t="s">
        <v>138</v>
      </c>
      <c r="C174" s="53"/>
      <c r="D174" s="54"/>
    </row>
    <row r="175" spans="1:7" ht="12.75" x14ac:dyDescent="0.2">
      <c r="B175" s="55" t="s">
        <v>139</v>
      </c>
      <c r="C175" s="56"/>
      <c r="D175" s="81" t="s">
        <v>140</v>
      </c>
    </row>
    <row r="176" spans="1:7" ht="12.75" x14ac:dyDescent="0.2">
      <c r="B176" s="55" t="s">
        <v>141</v>
      </c>
      <c r="C176" s="56"/>
      <c r="D176" s="81" t="s">
        <v>140</v>
      </c>
    </row>
    <row r="177" spans="2:4" ht="12.75" x14ac:dyDescent="0.2">
      <c r="B177" s="57" t="s">
        <v>142</v>
      </c>
      <c r="C177" s="56"/>
      <c r="D177" s="58"/>
    </row>
    <row r="178" spans="2:4" ht="25.5" customHeight="1" x14ac:dyDescent="0.2">
      <c r="B178" s="58"/>
      <c r="C178" s="48" t="s">
        <v>143</v>
      </c>
      <c r="D178" s="49" t="s">
        <v>144</v>
      </c>
    </row>
    <row r="179" spans="2:4" ht="12.75" customHeight="1" x14ac:dyDescent="0.2">
      <c r="B179" s="75" t="s">
        <v>145</v>
      </c>
      <c r="C179" s="76" t="s">
        <v>146</v>
      </c>
      <c r="D179" s="76" t="s">
        <v>147</v>
      </c>
    </row>
    <row r="180" spans="2:4" ht="12.75" x14ac:dyDescent="0.2">
      <c r="B180" s="58" t="s">
        <v>148</v>
      </c>
      <c r="C180" s="59">
        <v>11.309100000000001</v>
      </c>
      <c r="D180" s="59">
        <v>11.439399999999999</v>
      </c>
    </row>
    <row r="181" spans="2:4" ht="12.75" x14ac:dyDescent="0.2">
      <c r="B181" s="58" t="s">
        <v>149</v>
      </c>
      <c r="C181" s="59">
        <v>10.825100000000001</v>
      </c>
      <c r="D181" s="59">
        <v>10.9498</v>
      </c>
    </row>
    <row r="182" spans="2:4" ht="12.75" x14ac:dyDescent="0.2">
      <c r="B182" s="58" t="s">
        <v>150</v>
      </c>
      <c r="C182" s="59">
        <v>11.114800000000001</v>
      </c>
      <c r="D182" s="59">
        <v>11.234299999999999</v>
      </c>
    </row>
    <row r="183" spans="2:4" ht="12.75" x14ac:dyDescent="0.2">
      <c r="B183" s="58" t="s">
        <v>151</v>
      </c>
      <c r="C183" s="59">
        <v>10.635</v>
      </c>
      <c r="D183" s="59">
        <v>10.7493</v>
      </c>
    </row>
    <row r="185" spans="2:4" ht="12.75" x14ac:dyDescent="0.2">
      <c r="B185" s="77" t="s">
        <v>152</v>
      </c>
      <c r="C185" s="60"/>
      <c r="D185" s="78" t="s">
        <v>140</v>
      </c>
    </row>
    <row r="186" spans="2:4" ht="24.75" customHeight="1" x14ac:dyDescent="0.2">
      <c r="B186" s="79"/>
      <c r="C186" s="79"/>
    </row>
    <row r="187" spans="2:4" ht="15" x14ac:dyDescent="0.25">
      <c r="B187" s="82"/>
      <c r="C187" s="80"/>
      <c r="D187"/>
    </row>
    <row r="189" spans="2:4" ht="12.75" x14ac:dyDescent="0.2">
      <c r="B189" s="57" t="s">
        <v>153</v>
      </c>
      <c r="C189" s="56"/>
      <c r="D189" s="83" t="s">
        <v>140</v>
      </c>
    </row>
    <row r="190" spans="2:4" ht="12.75" x14ac:dyDescent="0.2">
      <c r="B190" s="57" t="s">
        <v>154</v>
      </c>
      <c r="C190" s="56"/>
      <c r="D190" s="83" t="s">
        <v>140</v>
      </c>
    </row>
    <row r="191" spans="2:4" ht="12.75" x14ac:dyDescent="0.2">
      <c r="B191" s="57" t="s">
        <v>155</v>
      </c>
      <c r="C191" s="56"/>
      <c r="D191" s="61">
        <v>0.56180126191534341</v>
      </c>
    </row>
    <row r="192" spans="2:4" ht="12.75" x14ac:dyDescent="0.2">
      <c r="B192" s="57" t="s">
        <v>156</v>
      </c>
      <c r="C192" s="56"/>
      <c r="D192" s="61" t="s">
        <v>140</v>
      </c>
    </row>
  </sheetData>
  <mergeCells count="5">
    <mergeCell ref="A1:G1"/>
    <mergeCell ref="A2:G2"/>
    <mergeCell ref="A3:G3"/>
    <mergeCell ref="B171:F171"/>
    <mergeCell ref="B172:F1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265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222978</v>
      </c>
      <c r="F7" s="68">
        <v>316.40578199999999</v>
      </c>
      <c r="G7" s="20">
        <v>4.8319122999999999E-2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46133</v>
      </c>
      <c r="F8" s="68">
        <v>250.91738699999999</v>
      </c>
      <c r="G8" s="20">
        <v>3.8318224999999997E-2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38000</v>
      </c>
      <c r="F9" s="68">
        <v>225.94800000000001</v>
      </c>
      <c r="G9" s="20">
        <v>3.4505088000000003E-2</v>
      </c>
    </row>
    <row r="10" spans="1:7" ht="25.5" x14ac:dyDescent="0.2">
      <c r="A10" s="21">
        <v>4</v>
      </c>
      <c r="B10" s="22" t="s">
        <v>34</v>
      </c>
      <c r="C10" s="26" t="s">
        <v>35</v>
      </c>
      <c r="D10" s="17" t="s">
        <v>36</v>
      </c>
      <c r="E10" s="62">
        <v>51426</v>
      </c>
      <c r="F10" s="68">
        <v>205.31830500000001</v>
      </c>
      <c r="G10" s="20">
        <v>3.1354674999999999E-2</v>
      </c>
    </row>
    <row r="11" spans="1:7" ht="25.5" x14ac:dyDescent="0.2">
      <c r="A11" s="21">
        <v>5</v>
      </c>
      <c r="B11" s="22" t="s">
        <v>163</v>
      </c>
      <c r="C11" s="26" t="s">
        <v>164</v>
      </c>
      <c r="D11" s="17" t="s">
        <v>165</v>
      </c>
      <c r="E11" s="62">
        <v>100000</v>
      </c>
      <c r="F11" s="68">
        <v>195.4</v>
      </c>
      <c r="G11" s="20">
        <v>2.9840025999999999E-2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26</v>
      </c>
      <c r="E12" s="62">
        <v>163130</v>
      </c>
      <c r="F12" s="68">
        <v>193.30905000000001</v>
      </c>
      <c r="G12" s="20">
        <v>2.9520711000000002E-2</v>
      </c>
    </row>
    <row r="13" spans="1:7" ht="25.5" x14ac:dyDescent="0.2">
      <c r="A13" s="21">
        <v>7</v>
      </c>
      <c r="B13" s="22" t="s">
        <v>168</v>
      </c>
      <c r="C13" s="26" t="s">
        <v>169</v>
      </c>
      <c r="D13" s="17" t="s">
        <v>20</v>
      </c>
      <c r="E13" s="62">
        <v>34808</v>
      </c>
      <c r="F13" s="68">
        <v>189.35552000000001</v>
      </c>
      <c r="G13" s="20">
        <v>2.8916958E-2</v>
      </c>
    </row>
    <row r="14" spans="1:7" ht="12.75" x14ac:dyDescent="0.2">
      <c r="A14" s="21">
        <v>8</v>
      </c>
      <c r="B14" s="22" t="s">
        <v>166</v>
      </c>
      <c r="C14" s="26" t="s">
        <v>167</v>
      </c>
      <c r="D14" s="17" t="s">
        <v>14</v>
      </c>
      <c r="E14" s="62">
        <v>123534</v>
      </c>
      <c r="F14" s="68">
        <v>188.204049</v>
      </c>
      <c r="G14" s="20">
        <v>2.8741114000000002E-2</v>
      </c>
    </row>
    <row r="15" spans="1:7" ht="25.5" x14ac:dyDescent="0.2">
      <c r="A15" s="21">
        <v>9</v>
      </c>
      <c r="B15" s="22" t="s">
        <v>44</v>
      </c>
      <c r="C15" s="26" t="s">
        <v>45</v>
      </c>
      <c r="D15" s="17" t="s">
        <v>20</v>
      </c>
      <c r="E15" s="62">
        <v>76551</v>
      </c>
      <c r="F15" s="68">
        <v>157.465407</v>
      </c>
      <c r="G15" s="20">
        <v>2.4046938E-2</v>
      </c>
    </row>
    <row r="16" spans="1:7" ht="25.5" x14ac:dyDescent="0.2">
      <c r="A16" s="21">
        <v>10</v>
      </c>
      <c r="B16" s="22" t="s">
        <v>51</v>
      </c>
      <c r="C16" s="26" t="s">
        <v>52</v>
      </c>
      <c r="D16" s="17" t="s">
        <v>26</v>
      </c>
      <c r="E16" s="62">
        <v>180279</v>
      </c>
      <c r="F16" s="68">
        <v>154.31882400000001</v>
      </c>
      <c r="G16" s="20">
        <v>2.3566416E-2</v>
      </c>
    </row>
    <row r="17" spans="1:7" ht="38.25" x14ac:dyDescent="0.2">
      <c r="A17" s="21">
        <v>11</v>
      </c>
      <c r="B17" s="22" t="s">
        <v>95</v>
      </c>
      <c r="C17" s="26" t="s">
        <v>96</v>
      </c>
      <c r="D17" s="17" t="s">
        <v>97</v>
      </c>
      <c r="E17" s="62">
        <v>191867</v>
      </c>
      <c r="F17" s="68">
        <v>151.6708635</v>
      </c>
      <c r="G17" s="20">
        <v>2.3162038999999999E-2</v>
      </c>
    </row>
    <row r="18" spans="1:7" ht="12.75" x14ac:dyDescent="0.2">
      <c r="A18" s="21">
        <v>12</v>
      </c>
      <c r="B18" s="22" t="s">
        <v>76</v>
      </c>
      <c r="C18" s="26" t="s">
        <v>77</v>
      </c>
      <c r="D18" s="17" t="s">
        <v>14</v>
      </c>
      <c r="E18" s="62">
        <v>18936</v>
      </c>
      <c r="F18" s="68">
        <v>137.36174399999999</v>
      </c>
      <c r="G18" s="20">
        <v>2.0976858000000001E-2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48741</v>
      </c>
      <c r="F19" s="68">
        <v>135.18316350000001</v>
      </c>
      <c r="G19" s="20">
        <v>2.0644161000000001E-2</v>
      </c>
    </row>
    <row r="20" spans="1:7" ht="25.5" x14ac:dyDescent="0.2">
      <c r="A20" s="21">
        <v>14</v>
      </c>
      <c r="B20" s="22" t="s">
        <v>191</v>
      </c>
      <c r="C20" s="26" t="s">
        <v>192</v>
      </c>
      <c r="D20" s="17" t="s">
        <v>165</v>
      </c>
      <c r="E20" s="62">
        <v>24507</v>
      </c>
      <c r="F20" s="68">
        <v>129.13963649999999</v>
      </c>
      <c r="G20" s="20">
        <v>1.9721239000000002E-2</v>
      </c>
    </row>
    <row r="21" spans="1:7" ht="12.75" x14ac:dyDescent="0.2">
      <c r="A21" s="21">
        <v>15</v>
      </c>
      <c r="B21" s="22" t="s">
        <v>173</v>
      </c>
      <c r="C21" s="26" t="s">
        <v>174</v>
      </c>
      <c r="D21" s="17" t="s">
        <v>175</v>
      </c>
      <c r="E21" s="62">
        <v>51995</v>
      </c>
      <c r="F21" s="68">
        <v>127.2577625</v>
      </c>
      <c r="G21" s="20">
        <v>1.9433853000000001E-2</v>
      </c>
    </row>
    <row r="22" spans="1:7" ht="25.5" x14ac:dyDescent="0.2">
      <c r="A22" s="21">
        <v>16</v>
      </c>
      <c r="B22" s="22" t="s">
        <v>92</v>
      </c>
      <c r="C22" s="26" t="s">
        <v>93</v>
      </c>
      <c r="D22" s="17" t="s">
        <v>94</v>
      </c>
      <c r="E22" s="62">
        <v>40891</v>
      </c>
      <c r="F22" s="68">
        <v>125.821607</v>
      </c>
      <c r="G22" s="20">
        <v>1.9214533999999998E-2</v>
      </c>
    </row>
    <row r="23" spans="1:7" ht="12.75" x14ac:dyDescent="0.2">
      <c r="A23" s="21">
        <v>17</v>
      </c>
      <c r="B23" s="22" t="s">
        <v>179</v>
      </c>
      <c r="C23" s="26" t="s">
        <v>180</v>
      </c>
      <c r="D23" s="17" t="s">
        <v>14</v>
      </c>
      <c r="E23" s="62">
        <v>138867</v>
      </c>
      <c r="F23" s="68">
        <v>121.7169255</v>
      </c>
      <c r="G23" s="20">
        <v>1.8587698E-2</v>
      </c>
    </row>
    <row r="24" spans="1:7" ht="12.75" x14ac:dyDescent="0.2">
      <c r="A24" s="21">
        <v>18</v>
      </c>
      <c r="B24" s="22" t="s">
        <v>198</v>
      </c>
      <c r="C24" s="26" t="s">
        <v>199</v>
      </c>
      <c r="D24" s="17" t="s">
        <v>36</v>
      </c>
      <c r="E24" s="62">
        <v>150000</v>
      </c>
      <c r="F24" s="68">
        <v>114.9</v>
      </c>
      <c r="G24" s="20">
        <v>1.7546668000000001E-2</v>
      </c>
    </row>
    <row r="25" spans="1:7" ht="25.5" x14ac:dyDescent="0.2">
      <c r="A25" s="21">
        <v>19</v>
      </c>
      <c r="B25" s="22" t="s">
        <v>214</v>
      </c>
      <c r="C25" s="26" t="s">
        <v>215</v>
      </c>
      <c r="D25" s="17" t="s">
        <v>172</v>
      </c>
      <c r="E25" s="62">
        <v>108643</v>
      </c>
      <c r="F25" s="68">
        <v>113.3689705</v>
      </c>
      <c r="G25" s="20">
        <v>1.7312860999999999E-2</v>
      </c>
    </row>
    <row r="26" spans="1:7" ht="51" x14ac:dyDescent="0.2">
      <c r="A26" s="21">
        <v>20</v>
      </c>
      <c r="B26" s="22" t="s">
        <v>240</v>
      </c>
      <c r="C26" s="26" t="s">
        <v>241</v>
      </c>
      <c r="D26" s="17" t="s">
        <v>242</v>
      </c>
      <c r="E26" s="62">
        <v>55299</v>
      </c>
      <c r="F26" s="68">
        <v>111.31688699999999</v>
      </c>
      <c r="G26" s="20">
        <v>1.6999482E-2</v>
      </c>
    </row>
    <row r="27" spans="1:7" ht="12.75" x14ac:dyDescent="0.2">
      <c r="A27" s="21">
        <v>21</v>
      </c>
      <c r="B27" s="22" t="s">
        <v>238</v>
      </c>
      <c r="C27" s="26" t="s">
        <v>239</v>
      </c>
      <c r="D27" s="17" t="s">
        <v>204</v>
      </c>
      <c r="E27" s="62">
        <v>12428</v>
      </c>
      <c r="F27" s="68">
        <v>109.96915799999999</v>
      </c>
      <c r="G27" s="20">
        <v>1.6793667000000002E-2</v>
      </c>
    </row>
    <row r="28" spans="1:7" ht="12.75" x14ac:dyDescent="0.2">
      <c r="A28" s="21">
        <v>22</v>
      </c>
      <c r="B28" s="22" t="s">
        <v>185</v>
      </c>
      <c r="C28" s="26" t="s">
        <v>186</v>
      </c>
      <c r="D28" s="17" t="s">
        <v>178</v>
      </c>
      <c r="E28" s="62">
        <v>9085</v>
      </c>
      <c r="F28" s="68">
        <v>108.8383</v>
      </c>
      <c r="G28" s="20">
        <v>1.6620970999999998E-2</v>
      </c>
    </row>
    <row r="29" spans="1:7" ht="12.75" x14ac:dyDescent="0.2">
      <c r="A29" s="21">
        <v>23</v>
      </c>
      <c r="B29" s="22" t="s">
        <v>235</v>
      </c>
      <c r="C29" s="26" t="s">
        <v>236</v>
      </c>
      <c r="D29" s="17" t="s">
        <v>237</v>
      </c>
      <c r="E29" s="62">
        <v>46521</v>
      </c>
      <c r="F29" s="68">
        <v>107.39372849999999</v>
      </c>
      <c r="G29" s="20">
        <v>1.6400366E-2</v>
      </c>
    </row>
    <row r="30" spans="1:7" ht="12.75" x14ac:dyDescent="0.2">
      <c r="A30" s="21">
        <v>24</v>
      </c>
      <c r="B30" s="22" t="s">
        <v>222</v>
      </c>
      <c r="C30" s="26" t="s">
        <v>223</v>
      </c>
      <c r="D30" s="17" t="s">
        <v>84</v>
      </c>
      <c r="E30" s="62">
        <v>126486</v>
      </c>
      <c r="F30" s="68">
        <v>107.07039899999999</v>
      </c>
      <c r="G30" s="20">
        <v>1.6350989999999999E-2</v>
      </c>
    </row>
    <row r="31" spans="1:7" ht="12.75" x14ac:dyDescent="0.2">
      <c r="A31" s="21">
        <v>25</v>
      </c>
      <c r="B31" s="22" t="s">
        <v>60</v>
      </c>
      <c r="C31" s="26" t="s">
        <v>61</v>
      </c>
      <c r="D31" s="17" t="s">
        <v>14</v>
      </c>
      <c r="E31" s="62">
        <v>105670</v>
      </c>
      <c r="F31" s="68">
        <v>103.66227000000001</v>
      </c>
      <c r="G31" s="20">
        <v>1.5830526000000001E-2</v>
      </c>
    </row>
    <row r="32" spans="1:7" ht="25.5" x14ac:dyDescent="0.2">
      <c r="A32" s="21">
        <v>26</v>
      </c>
      <c r="B32" s="22" t="s">
        <v>207</v>
      </c>
      <c r="C32" s="26" t="s">
        <v>1182</v>
      </c>
      <c r="D32" s="17" t="s">
        <v>59</v>
      </c>
      <c r="E32" s="62">
        <v>6059</v>
      </c>
      <c r="F32" s="68">
        <v>103.02117699999999</v>
      </c>
      <c r="G32" s="20">
        <v>1.5732623000000001E-2</v>
      </c>
    </row>
    <row r="33" spans="1:7" ht="25.5" x14ac:dyDescent="0.2">
      <c r="A33" s="21">
        <v>27</v>
      </c>
      <c r="B33" s="22" t="s">
        <v>252</v>
      </c>
      <c r="C33" s="26" t="s">
        <v>253</v>
      </c>
      <c r="D33" s="17" t="s">
        <v>254</v>
      </c>
      <c r="E33" s="62">
        <v>30858</v>
      </c>
      <c r="F33" s="68">
        <v>100.658796</v>
      </c>
      <c r="G33" s="20">
        <v>1.5371858E-2</v>
      </c>
    </row>
    <row r="34" spans="1:7" ht="12.75" x14ac:dyDescent="0.2">
      <c r="A34" s="21">
        <v>28</v>
      </c>
      <c r="B34" s="22" t="s">
        <v>193</v>
      </c>
      <c r="C34" s="26" t="s">
        <v>194</v>
      </c>
      <c r="D34" s="17" t="s">
        <v>195</v>
      </c>
      <c r="E34" s="62">
        <v>59674</v>
      </c>
      <c r="F34" s="68">
        <v>99.834602000000004</v>
      </c>
      <c r="G34" s="20">
        <v>1.5245992999999999E-2</v>
      </c>
    </row>
    <row r="35" spans="1:7" ht="12.75" x14ac:dyDescent="0.2">
      <c r="A35" s="21">
        <v>29</v>
      </c>
      <c r="B35" s="22" t="s">
        <v>243</v>
      </c>
      <c r="C35" s="26" t="s">
        <v>244</v>
      </c>
      <c r="D35" s="17" t="s">
        <v>245</v>
      </c>
      <c r="E35" s="62">
        <v>64192</v>
      </c>
      <c r="F35" s="68">
        <v>96.737343999999993</v>
      </c>
      <c r="G35" s="20">
        <v>1.4773003E-2</v>
      </c>
    </row>
    <row r="36" spans="1:7" ht="25.5" x14ac:dyDescent="0.2">
      <c r="A36" s="21">
        <v>30</v>
      </c>
      <c r="B36" s="22" t="s">
        <v>53</v>
      </c>
      <c r="C36" s="26" t="s">
        <v>54</v>
      </c>
      <c r="D36" s="17" t="s">
        <v>23</v>
      </c>
      <c r="E36" s="62">
        <v>2076</v>
      </c>
      <c r="F36" s="68">
        <v>96.475871999999995</v>
      </c>
      <c r="G36" s="20">
        <v>1.4733072999999999E-2</v>
      </c>
    </row>
    <row r="37" spans="1:7" ht="25.5" x14ac:dyDescent="0.2">
      <c r="A37" s="21">
        <v>31</v>
      </c>
      <c r="B37" s="22" t="s">
        <v>205</v>
      </c>
      <c r="C37" s="26" t="s">
        <v>206</v>
      </c>
      <c r="D37" s="17" t="s">
        <v>172</v>
      </c>
      <c r="E37" s="62">
        <v>34372</v>
      </c>
      <c r="F37" s="68">
        <v>95.365114000000005</v>
      </c>
      <c r="G37" s="20">
        <v>1.4563446000000001E-2</v>
      </c>
    </row>
    <row r="38" spans="1:7" ht="12.75" x14ac:dyDescent="0.2">
      <c r="A38" s="21">
        <v>32</v>
      </c>
      <c r="B38" s="22" t="s">
        <v>187</v>
      </c>
      <c r="C38" s="26" t="s">
        <v>188</v>
      </c>
      <c r="D38" s="17" t="s">
        <v>17</v>
      </c>
      <c r="E38" s="62">
        <v>52406</v>
      </c>
      <c r="F38" s="68">
        <v>95.247905000000003</v>
      </c>
      <c r="G38" s="20">
        <v>1.4545547000000001E-2</v>
      </c>
    </row>
    <row r="39" spans="1:7" ht="12.75" x14ac:dyDescent="0.2">
      <c r="A39" s="21">
        <v>33</v>
      </c>
      <c r="B39" s="22" t="s">
        <v>74</v>
      </c>
      <c r="C39" s="26" t="s">
        <v>75</v>
      </c>
      <c r="D39" s="17" t="s">
        <v>71</v>
      </c>
      <c r="E39" s="62">
        <v>48192</v>
      </c>
      <c r="F39" s="68">
        <v>94.986431999999994</v>
      </c>
      <c r="G39" s="20">
        <v>1.4505617E-2</v>
      </c>
    </row>
    <row r="40" spans="1:7" ht="12.75" x14ac:dyDescent="0.2">
      <c r="A40" s="21">
        <v>34</v>
      </c>
      <c r="B40" s="22" t="s">
        <v>202</v>
      </c>
      <c r="C40" s="26" t="s">
        <v>203</v>
      </c>
      <c r="D40" s="17" t="s">
        <v>204</v>
      </c>
      <c r="E40" s="62">
        <v>14681</v>
      </c>
      <c r="F40" s="68">
        <v>94.281381999999994</v>
      </c>
      <c r="G40" s="20">
        <v>1.4397946999999999E-2</v>
      </c>
    </row>
    <row r="41" spans="1:7" ht="25.5" x14ac:dyDescent="0.2">
      <c r="A41" s="21">
        <v>35</v>
      </c>
      <c r="B41" s="22" t="s">
        <v>29</v>
      </c>
      <c r="C41" s="26" t="s">
        <v>30</v>
      </c>
      <c r="D41" s="17" t="s">
        <v>20</v>
      </c>
      <c r="E41" s="62">
        <v>16156</v>
      </c>
      <c r="F41" s="68">
        <v>92.169979999999995</v>
      </c>
      <c r="G41" s="20">
        <v>1.4075509999999999E-2</v>
      </c>
    </row>
    <row r="42" spans="1:7" ht="12.75" x14ac:dyDescent="0.2">
      <c r="A42" s="21">
        <v>36</v>
      </c>
      <c r="B42" s="22" t="s">
        <v>212</v>
      </c>
      <c r="C42" s="26" t="s">
        <v>213</v>
      </c>
      <c r="D42" s="17" t="s">
        <v>162</v>
      </c>
      <c r="E42" s="62">
        <v>37272</v>
      </c>
      <c r="F42" s="68">
        <v>87.402839999999998</v>
      </c>
      <c r="G42" s="20">
        <v>1.3347507999999999E-2</v>
      </c>
    </row>
    <row r="43" spans="1:7" ht="12.75" x14ac:dyDescent="0.2">
      <c r="A43" s="21">
        <v>37</v>
      </c>
      <c r="B43" s="22" t="s">
        <v>246</v>
      </c>
      <c r="C43" s="26" t="s">
        <v>247</v>
      </c>
      <c r="D43" s="17" t="s">
        <v>175</v>
      </c>
      <c r="E43" s="62">
        <v>28709</v>
      </c>
      <c r="F43" s="68">
        <v>86.629407499999999</v>
      </c>
      <c r="G43" s="20">
        <v>1.3229395E-2</v>
      </c>
    </row>
    <row r="44" spans="1:7" ht="12.75" x14ac:dyDescent="0.2">
      <c r="A44" s="21">
        <v>38</v>
      </c>
      <c r="B44" s="22" t="s">
        <v>200</v>
      </c>
      <c r="C44" s="26" t="s">
        <v>201</v>
      </c>
      <c r="D44" s="17" t="s">
        <v>178</v>
      </c>
      <c r="E44" s="62">
        <v>24830</v>
      </c>
      <c r="F44" s="68">
        <v>85.067580000000007</v>
      </c>
      <c r="G44" s="20">
        <v>1.2990883999999999E-2</v>
      </c>
    </row>
    <row r="45" spans="1:7" ht="12.75" x14ac:dyDescent="0.2">
      <c r="A45" s="21">
        <v>39</v>
      </c>
      <c r="B45" s="22" t="s">
        <v>231</v>
      </c>
      <c r="C45" s="26" t="s">
        <v>232</v>
      </c>
      <c r="D45" s="17" t="s">
        <v>71</v>
      </c>
      <c r="E45" s="62">
        <v>48000</v>
      </c>
      <c r="F45" s="68">
        <v>84.191999999999993</v>
      </c>
      <c r="G45" s="20">
        <v>1.2857172E-2</v>
      </c>
    </row>
    <row r="46" spans="1:7" ht="25.5" x14ac:dyDescent="0.2">
      <c r="A46" s="21">
        <v>40</v>
      </c>
      <c r="B46" s="22" t="s">
        <v>110</v>
      </c>
      <c r="C46" s="26" t="s">
        <v>111</v>
      </c>
      <c r="D46" s="17" t="s">
        <v>20</v>
      </c>
      <c r="E46" s="62">
        <v>23277</v>
      </c>
      <c r="F46" s="68">
        <v>79.630617000000001</v>
      </c>
      <c r="G46" s="20">
        <v>1.2160592E-2</v>
      </c>
    </row>
    <row r="47" spans="1:7" ht="25.5" x14ac:dyDescent="0.2">
      <c r="A47" s="21">
        <v>41</v>
      </c>
      <c r="B47" s="22" t="s">
        <v>196</v>
      </c>
      <c r="C47" s="26" t="s">
        <v>197</v>
      </c>
      <c r="D47" s="17" t="s">
        <v>39</v>
      </c>
      <c r="E47" s="62">
        <v>16000</v>
      </c>
      <c r="F47" s="68">
        <v>73.096000000000004</v>
      </c>
      <c r="G47" s="20">
        <v>1.1162673999999999E-2</v>
      </c>
    </row>
    <row r="48" spans="1:7" ht="51" x14ac:dyDescent="0.2">
      <c r="A48" s="21">
        <v>42</v>
      </c>
      <c r="B48" s="22" t="s">
        <v>250</v>
      </c>
      <c r="C48" s="26" t="s">
        <v>251</v>
      </c>
      <c r="D48" s="17" t="s">
        <v>242</v>
      </c>
      <c r="E48" s="62">
        <v>37596</v>
      </c>
      <c r="F48" s="68">
        <v>68.819478000000004</v>
      </c>
      <c r="G48" s="20">
        <v>1.0509596E-2</v>
      </c>
    </row>
    <row r="49" spans="1:7" ht="12.75" x14ac:dyDescent="0.2">
      <c r="A49" s="21">
        <v>43</v>
      </c>
      <c r="B49" s="22" t="s">
        <v>248</v>
      </c>
      <c r="C49" s="26" t="s">
        <v>249</v>
      </c>
      <c r="D49" s="17" t="s">
        <v>204</v>
      </c>
      <c r="E49" s="62">
        <v>7400</v>
      </c>
      <c r="F49" s="68">
        <v>68.516599999999997</v>
      </c>
      <c r="G49" s="20">
        <v>1.0463342E-2</v>
      </c>
    </row>
    <row r="50" spans="1:7" ht="25.5" x14ac:dyDescent="0.2">
      <c r="A50" s="21">
        <v>44</v>
      </c>
      <c r="B50" s="22" t="s">
        <v>181</v>
      </c>
      <c r="C50" s="26" t="s">
        <v>182</v>
      </c>
      <c r="D50" s="17" t="s">
        <v>59</v>
      </c>
      <c r="E50" s="62">
        <v>40763</v>
      </c>
      <c r="F50" s="68">
        <v>68.216880500000002</v>
      </c>
      <c r="G50" s="20">
        <v>1.0417571E-2</v>
      </c>
    </row>
    <row r="51" spans="1:7" ht="25.5" x14ac:dyDescent="0.2">
      <c r="A51" s="21">
        <v>45</v>
      </c>
      <c r="B51" s="22" t="s">
        <v>85</v>
      </c>
      <c r="C51" s="26" t="s">
        <v>86</v>
      </c>
      <c r="D51" s="17" t="s">
        <v>59</v>
      </c>
      <c r="E51" s="62">
        <v>30000</v>
      </c>
      <c r="F51" s="68">
        <v>66.959999999999994</v>
      </c>
      <c r="G51" s="20">
        <v>1.0225629999999999E-2</v>
      </c>
    </row>
    <row r="52" spans="1:7" ht="12.75" x14ac:dyDescent="0.2">
      <c r="A52" s="21">
        <v>46</v>
      </c>
      <c r="B52" s="22" t="s">
        <v>255</v>
      </c>
      <c r="C52" s="26" t="s">
        <v>256</v>
      </c>
      <c r="D52" s="17" t="s">
        <v>195</v>
      </c>
      <c r="E52" s="62">
        <v>50605</v>
      </c>
      <c r="F52" s="68">
        <v>60.751302500000001</v>
      </c>
      <c r="G52" s="20">
        <v>9.2774840000000008E-3</v>
      </c>
    </row>
    <row r="53" spans="1:7" ht="25.5" x14ac:dyDescent="0.2">
      <c r="A53" s="21">
        <v>47</v>
      </c>
      <c r="B53" s="22" t="s">
        <v>216</v>
      </c>
      <c r="C53" s="26" t="s">
        <v>217</v>
      </c>
      <c r="D53" s="17" t="s">
        <v>59</v>
      </c>
      <c r="E53" s="62">
        <v>16740</v>
      </c>
      <c r="F53" s="68">
        <v>60.715980000000002</v>
      </c>
      <c r="G53" s="20">
        <v>9.2720900000000002E-3</v>
      </c>
    </row>
    <row r="54" spans="1:7" ht="25.5" x14ac:dyDescent="0.2">
      <c r="A54" s="21">
        <v>48</v>
      </c>
      <c r="B54" s="22" t="s">
        <v>257</v>
      </c>
      <c r="C54" s="26" t="s">
        <v>258</v>
      </c>
      <c r="D54" s="17" t="s">
        <v>23</v>
      </c>
      <c r="E54" s="62">
        <v>58394</v>
      </c>
      <c r="F54" s="68">
        <v>59.649470999999998</v>
      </c>
      <c r="G54" s="20">
        <v>9.1092210000000007E-3</v>
      </c>
    </row>
    <row r="55" spans="1:7" ht="25.5" x14ac:dyDescent="0.2">
      <c r="A55" s="21">
        <v>49</v>
      </c>
      <c r="B55" s="22" t="s">
        <v>210</v>
      </c>
      <c r="C55" s="26" t="s">
        <v>211</v>
      </c>
      <c r="D55" s="17" t="s">
        <v>39</v>
      </c>
      <c r="E55" s="62">
        <v>67267</v>
      </c>
      <c r="F55" s="68">
        <v>58.656824</v>
      </c>
      <c r="G55" s="20">
        <v>8.9576310000000006E-3</v>
      </c>
    </row>
    <row r="56" spans="1:7" ht="12.75" x14ac:dyDescent="0.2">
      <c r="A56" s="21">
        <v>50</v>
      </c>
      <c r="B56" s="22" t="s">
        <v>87</v>
      </c>
      <c r="C56" s="26" t="s">
        <v>1181</v>
      </c>
      <c r="D56" s="17" t="s">
        <v>71</v>
      </c>
      <c r="E56" s="62">
        <v>26761</v>
      </c>
      <c r="F56" s="68">
        <v>56.064295000000001</v>
      </c>
      <c r="G56" s="20">
        <v>8.5617200000000001E-3</v>
      </c>
    </row>
    <row r="57" spans="1:7" ht="25.5" x14ac:dyDescent="0.2">
      <c r="A57" s="21">
        <v>51</v>
      </c>
      <c r="B57" s="22" t="s">
        <v>259</v>
      </c>
      <c r="C57" s="26" t="s">
        <v>260</v>
      </c>
      <c r="D57" s="17" t="s">
        <v>261</v>
      </c>
      <c r="E57" s="62">
        <v>69055</v>
      </c>
      <c r="F57" s="68">
        <v>53.137822499999999</v>
      </c>
      <c r="G57" s="20">
        <v>8.1148109999999996E-3</v>
      </c>
    </row>
    <row r="58" spans="1:7" ht="12.75" x14ac:dyDescent="0.2">
      <c r="A58" s="21">
        <v>52</v>
      </c>
      <c r="B58" s="22" t="s">
        <v>224</v>
      </c>
      <c r="C58" s="26" t="s">
        <v>225</v>
      </c>
      <c r="D58" s="17" t="s">
        <v>195</v>
      </c>
      <c r="E58" s="62">
        <v>19140</v>
      </c>
      <c r="F58" s="68">
        <v>51.802410000000002</v>
      </c>
      <c r="G58" s="20">
        <v>7.9108760000000007E-3</v>
      </c>
    </row>
    <row r="59" spans="1:7" ht="38.25" x14ac:dyDescent="0.2">
      <c r="A59" s="21">
        <v>53</v>
      </c>
      <c r="B59" s="22" t="s">
        <v>262</v>
      </c>
      <c r="C59" s="26" t="s">
        <v>263</v>
      </c>
      <c r="D59" s="17" t="s">
        <v>264</v>
      </c>
      <c r="E59" s="62">
        <v>35911</v>
      </c>
      <c r="F59" s="68">
        <v>43.003422499999999</v>
      </c>
      <c r="G59" s="20">
        <v>6.5671610000000002E-3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23</v>
      </c>
      <c r="E60" s="62">
        <v>33263</v>
      </c>
      <c r="F60" s="68">
        <v>42.560008500000002</v>
      </c>
      <c r="G60" s="20">
        <v>6.4994459999999999E-3</v>
      </c>
    </row>
    <row r="61" spans="1:7" ht="12.75" x14ac:dyDescent="0.2">
      <c r="A61" s="21">
        <v>55</v>
      </c>
      <c r="B61" s="22" t="s">
        <v>226</v>
      </c>
      <c r="C61" s="26" t="s">
        <v>227</v>
      </c>
      <c r="D61" s="17" t="s">
        <v>228</v>
      </c>
      <c r="E61" s="62">
        <v>3000</v>
      </c>
      <c r="F61" s="68">
        <v>41.560499999999998</v>
      </c>
      <c r="G61" s="20">
        <v>6.3468090000000001E-3</v>
      </c>
    </row>
    <row r="62" spans="1:7" ht="25.5" x14ac:dyDescent="0.2">
      <c r="A62" s="21">
        <v>56</v>
      </c>
      <c r="B62" s="22" t="s">
        <v>229</v>
      </c>
      <c r="C62" s="26" t="s">
        <v>230</v>
      </c>
      <c r="D62" s="17" t="s">
        <v>172</v>
      </c>
      <c r="E62" s="62">
        <v>19647</v>
      </c>
      <c r="F62" s="68">
        <v>35.384247000000002</v>
      </c>
      <c r="G62" s="20">
        <v>5.4036170000000003E-3</v>
      </c>
    </row>
    <row r="63" spans="1:7" ht="12.75" x14ac:dyDescent="0.2">
      <c r="A63" s="21">
        <v>57</v>
      </c>
      <c r="B63" s="22" t="s">
        <v>105</v>
      </c>
      <c r="C63" s="26" t="s">
        <v>106</v>
      </c>
      <c r="D63" s="17" t="s">
        <v>71</v>
      </c>
      <c r="E63" s="62">
        <v>22460</v>
      </c>
      <c r="F63" s="68">
        <v>22.75198</v>
      </c>
      <c r="G63" s="20">
        <v>3.4745119999999999E-3</v>
      </c>
    </row>
    <row r="64" spans="1:7" ht="25.5" x14ac:dyDescent="0.2">
      <c r="A64" s="21">
        <v>58</v>
      </c>
      <c r="B64" s="22" t="s">
        <v>233</v>
      </c>
      <c r="C64" s="26" t="s">
        <v>234</v>
      </c>
      <c r="D64" s="17" t="s">
        <v>20</v>
      </c>
      <c r="E64" s="62">
        <v>17693</v>
      </c>
      <c r="F64" s="68">
        <v>13.004355</v>
      </c>
      <c r="G64" s="20">
        <v>1.9859280000000001E-3</v>
      </c>
    </row>
    <row r="65" spans="1:7" ht="12.75" x14ac:dyDescent="0.2">
      <c r="A65" s="16"/>
      <c r="B65" s="17"/>
      <c r="C65" s="23" t="s">
        <v>112</v>
      </c>
      <c r="D65" s="27"/>
      <c r="E65" s="64"/>
      <c r="F65" s="70">
        <v>6217.6663644999971</v>
      </c>
      <c r="G65" s="28">
        <v>0.94951547399999958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114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112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6217.6663644999971</v>
      </c>
      <c r="G82" s="28">
        <v>0.94951547399999958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1152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1153</v>
      </c>
      <c r="D110" s="30"/>
      <c r="E110" s="62"/>
      <c r="F110" s="68">
        <v>328.94385419999998</v>
      </c>
      <c r="G110" s="20">
        <v>5.0233844E-2</v>
      </c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328.94385419999998</v>
      </c>
      <c r="G111" s="28">
        <v>5.0233844E-2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129</v>
      </c>
      <c r="D113" s="40"/>
      <c r="E113" s="64"/>
      <c r="F113" s="70">
        <v>328.94385419999998</v>
      </c>
      <c r="G113" s="28">
        <v>5.0233844E-2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130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131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134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135</v>
      </c>
      <c r="D126" s="22"/>
      <c r="E126" s="62"/>
      <c r="F126" s="74">
        <v>1.64153419</v>
      </c>
      <c r="G126" s="43">
        <v>2.5068300000000003E-4</v>
      </c>
    </row>
    <row r="127" spans="1:7" ht="12.75" x14ac:dyDescent="0.2">
      <c r="A127" s="21"/>
      <c r="B127" s="22"/>
      <c r="C127" s="46" t="s">
        <v>136</v>
      </c>
      <c r="D127" s="27"/>
      <c r="E127" s="64"/>
      <c r="F127" s="70">
        <v>6548.251752889998</v>
      </c>
      <c r="G127" s="28">
        <v>1.0000000009999996</v>
      </c>
    </row>
    <row r="129" spans="2:6" ht="12.75" x14ac:dyDescent="0.2">
      <c r="B129" s="392"/>
      <c r="C129" s="392"/>
      <c r="D129" s="392"/>
      <c r="E129" s="392"/>
      <c r="F129" s="392"/>
    </row>
    <row r="130" spans="2:6" ht="12.75" x14ac:dyDescent="0.2">
      <c r="B130" s="392"/>
      <c r="C130" s="392"/>
      <c r="D130" s="392"/>
      <c r="E130" s="392"/>
      <c r="F130" s="392"/>
    </row>
    <row r="132" spans="2:6" ht="12.75" x14ac:dyDescent="0.2">
      <c r="B132" s="52" t="s">
        <v>138</v>
      </c>
      <c r="C132" s="53"/>
      <c r="D132" s="54"/>
    </row>
    <row r="133" spans="2:6" ht="12.75" x14ac:dyDescent="0.2">
      <c r="B133" s="55" t="s">
        <v>139</v>
      </c>
      <c r="C133" s="56"/>
      <c r="D133" s="81" t="s">
        <v>140</v>
      </c>
    </row>
    <row r="134" spans="2:6" ht="12.75" x14ac:dyDescent="0.2">
      <c r="B134" s="55" t="s">
        <v>141</v>
      </c>
      <c r="C134" s="56"/>
      <c r="D134" s="81" t="s">
        <v>140</v>
      </c>
    </row>
    <row r="135" spans="2:6" ht="12.75" x14ac:dyDescent="0.2">
      <c r="B135" s="57" t="s">
        <v>142</v>
      </c>
      <c r="C135" s="56"/>
      <c r="D135" s="58"/>
    </row>
    <row r="136" spans="2:6" ht="25.5" customHeight="1" x14ac:dyDescent="0.2">
      <c r="B136" s="58"/>
      <c r="C136" s="48" t="s">
        <v>143</v>
      </c>
      <c r="D136" s="49" t="s">
        <v>144</v>
      </c>
    </row>
    <row r="137" spans="2:6" ht="12.75" customHeight="1" x14ac:dyDescent="0.2">
      <c r="B137" s="75" t="s">
        <v>145</v>
      </c>
      <c r="C137" s="76" t="s">
        <v>146</v>
      </c>
      <c r="D137" s="76" t="s">
        <v>147</v>
      </c>
    </row>
    <row r="138" spans="2:6" ht="12.75" x14ac:dyDescent="0.2">
      <c r="B138" s="58" t="s">
        <v>148</v>
      </c>
      <c r="C138" s="59">
        <v>9.3413000000000004</v>
      </c>
      <c r="D138" s="59">
        <v>9.3145000000000007</v>
      </c>
    </row>
    <row r="139" spans="2:6" ht="12.75" x14ac:dyDescent="0.2">
      <c r="B139" s="58" t="s">
        <v>149</v>
      </c>
      <c r="C139" s="59">
        <v>9.3413000000000004</v>
      </c>
      <c r="D139" s="59">
        <v>9.3145000000000007</v>
      </c>
    </row>
    <row r="140" spans="2:6" ht="12.75" x14ac:dyDescent="0.2">
      <c r="B140" s="58" t="s">
        <v>150</v>
      </c>
      <c r="C140" s="59">
        <v>9.1652000000000005</v>
      </c>
      <c r="D140" s="59">
        <v>9.1323000000000008</v>
      </c>
    </row>
    <row r="141" spans="2:6" ht="12.75" x14ac:dyDescent="0.2">
      <c r="B141" s="58" t="s">
        <v>151</v>
      </c>
      <c r="C141" s="59">
        <v>9.1652000000000005</v>
      </c>
      <c r="D141" s="59">
        <v>9.1323000000000008</v>
      </c>
    </row>
    <row r="143" spans="2:6" ht="12.75" x14ac:dyDescent="0.2">
      <c r="B143" s="77" t="s">
        <v>152</v>
      </c>
      <c r="C143" s="60"/>
      <c r="D143" s="78" t="s">
        <v>140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153</v>
      </c>
      <c r="C147" s="56"/>
      <c r="D147" s="83" t="s">
        <v>140</v>
      </c>
    </row>
    <row r="148" spans="2:4" ht="12.75" x14ac:dyDescent="0.2">
      <c r="B148" s="57" t="s">
        <v>154</v>
      </c>
      <c r="C148" s="56"/>
      <c r="D148" s="83" t="s">
        <v>140</v>
      </c>
    </row>
    <row r="149" spans="2:4" ht="12.75" x14ac:dyDescent="0.2">
      <c r="B149" s="57" t="s">
        <v>155</v>
      </c>
      <c r="C149" s="56"/>
      <c r="D149" s="61">
        <v>0.10525579625344997</v>
      </c>
    </row>
    <row r="150" spans="2:4" ht="12.75" x14ac:dyDescent="0.2">
      <c r="B150" s="57" t="s">
        <v>156</v>
      </c>
      <c r="C150" s="56"/>
      <c r="D150" s="61" t="s">
        <v>140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706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4261114</v>
      </c>
      <c r="F7" s="68">
        <v>14920.290671000001</v>
      </c>
      <c r="G7" s="20">
        <v>5.8582760999999997E-2</v>
      </c>
    </row>
    <row r="8" spans="1:7" ht="12.75" x14ac:dyDescent="0.2">
      <c r="A8" s="21">
        <v>2</v>
      </c>
      <c r="B8" s="22" t="s">
        <v>40</v>
      </c>
      <c r="C8" s="26" t="s">
        <v>41</v>
      </c>
      <c r="D8" s="17" t="s">
        <v>17</v>
      </c>
      <c r="E8" s="62">
        <v>625597</v>
      </c>
      <c r="F8" s="68">
        <v>12997.0904735</v>
      </c>
      <c r="G8" s="20">
        <v>5.1031541999999999E-2</v>
      </c>
    </row>
    <row r="9" spans="1:7" ht="12.75" x14ac:dyDescent="0.2">
      <c r="A9" s="21">
        <v>3</v>
      </c>
      <c r="B9" s="22" t="s">
        <v>388</v>
      </c>
      <c r="C9" s="26" t="s">
        <v>389</v>
      </c>
      <c r="D9" s="17" t="s">
        <v>17</v>
      </c>
      <c r="E9" s="62">
        <v>1641415</v>
      </c>
      <c r="F9" s="68">
        <v>11646.660132499999</v>
      </c>
      <c r="G9" s="20">
        <v>4.5729236999999999E-2</v>
      </c>
    </row>
    <row r="10" spans="1:7" ht="12.75" x14ac:dyDescent="0.2">
      <c r="A10" s="21">
        <v>4</v>
      </c>
      <c r="B10" s="22" t="s">
        <v>433</v>
      </c>
      <c r="C10" s="26" t="s">
        <v>434</v>
      </c>
      <c r="D10" s="17" t="s">
        <v>178</v>
      </c>
      <c r="E10" s="62">
        <v>401460</v>
      </c>
      <c r="F10" s="68">
        <v>10634.6754</v>
      </c>
      <c r="G10" s="20">
        <v>4.1755797999999997E-2</v>
      </c>
    </row>
    <row r="11" spans="1:7" ht="25.5" x14ac:dyDescent="0.2">
      <c r="A11" s="21">
        <v>5</v>
      </c>
      <c r="B11" s="22" t="s">
        <v>31</v>
      </c>
      <c r="C11" s="26" t="s">
        <v>32</v>
      </c>
      <c r="D11" s="17" t="s">
        <v>33</v>
      </c>
      <c r="E11" s="62">
        <v>780073</v>
      </c>
      <c r="F11" s="68">
        <v>9603.0886664999998</v>
      </c>
      <c r="G11" s="20">
        <v>3.7705394000000003E-2</v>
      </c>
    </row>
    <row r="12" spans="1:7" ht="12.75" x14ac:dyDescent="0.2">
      <c r="A12" s="21">
        <v>6</v>
      </c>
      <c r="B12" s="22" t="s">
        <v>62</v>
      </c>
      <c r="C12" s="26" t="s">
        <v>63</v>
      </c>
      <c r="D12" s="17" t="s">
        <v>17</v>
      </c>
      <c r="E12" s="62">
        <v>3479521</v>
      </c>
      <c r="F12" s="68">
        <v>9361.6512504999992</v>
      </c>
      <c r="G12" s="20">
        <v>3.6757419E-2</v>
      </c>
    </row>
    <row r="13" spans="1:7" ht="12.75" x14ac:dyDescent="0.2">
      <c r="A13" s="21">
        <v>7</v>
      </c>
      <c r="B13" s="22" t="s">
        <v>394</v>
      </c>
      <c r="C13" s="26" t="s">
        <v>395</v>
      </c>
      <c r="D13" s="17" t="s">
        <v>204</v>
      </c>
      <c r="E13" s="62">
        <v>942641</v>
      </c>
      <c r="F13" s="68">
        <v>7825.3342615000001</v>
      </c>
      <c r="G13" s="20">
        <v>3.0725252000000002E-2</v>
      </c>
    </row>
    <row r="14" spans="1:7" ht="12.75" x14ac:dyDescent="0.2">
      <c r="A14" s="21">
        <v>8</v>
      </c>
      <c r="B14" s="22" t="s">
        <v>431</v>
      </c>
      <c r="C14" s="26" t="s">
        <v>432</v>
      </c>
      <c r="D14" s="17" t="s">
        <v>204</v>
      </c>
      <c r="E14" s="62">
        <v>1063000</v>
      </c>
      <c r="F14" s="68">
        <v>7805.6090000000004</v>
      </c>
      <c r="G14" s="20">
        <v>3.0647803000000001E-2</v>
      </c>
    </row>
    <row r="15" spans="1:7" ht="12.75" x14ac:dyDescent="0.2">
      <c r="A15" s="21">
        <v>9</v>
      </c>
      <c r="B15" s="22" t="s">
        <v>12</v>
      </c>
      <c r="C15" s="26" t="s">
        <v>13</v>
      </c>
      <c r="D15" s="17" t="s">
        <v>14</v>
      </c>
      <c r="E15" s="62">
        <v>1070287</v>
      </c>
      <c r="F15" s="68">
        <v>7180.5554830000001</v>
      </c>
      <c r="G15" s="20">
        <v>2.8193604000000001E-2</v>
      </c>
    </row>
    <row r="16" spans="1:7" ht="12.75" x14ac:dyDescent="0.2">
      <c r="A16" s="21">
        <v>10</v>
      </c>
      <c r="B16" s="22" t="s">
        <v>390</v>
      </c>
      <c r="C16" s="26" t="s">
        <v>391</v>
      </c>
      <c r="D16" s="17" t="s">
        <v>254</v>
      </c>
      <c r="E16" s="62">
        <v>258353</v>
      </c>
      <c r="F16" s="68">
        <v>6798.9467244999996</v>
      </c>
      <c r="G16" s="20">
        <v>2.6695262000000001E-2</v>
      </c>
    </row>
    <row r="17" spans="1:7" ht="25.5" x14ac:dyDescent="0.2">
      <c r="A17" s="21">
        <v>11</v>
      </c>
      <c r="B17" s="22" t="s">
        <v>314</v>
      </c>
      <c r="C17" s="26" t="s">
        <v>315</v>
      </c>
      <c r="D17" s="17" t="s">
        <v>68</v>
      </c>
      <c r="E17" s="62">
        <v>847178</v>
      </c>
      <c r="F17" s="68">
        <v>6065.7944799999996</v>
      </c>
      <c r="G17" s="20">
        <v>2.3816626E-2</v>
      </c>
    </row>
    <row r="18" spans="1:7" ht="25.5" x14ac:dyDescent="0.2">
      <c r="A18" s="21">
        <v>12</v>
      </c>
      <c r="B18" s="22" t="s">
        <v>414</v>
      </c>
      <c r="C18" s="26" t="s">
        <v>415</v>
      </c>
      <c r="D18" s="17" t="s">
        <v>178</v>
      </c>
      <c r="E18" s="62">
        <v>607036</v>
      </c>
      <c r="F18" s="68">
        <v>5652.4157139999998</v>
      </c>
      <c r="G18" s="20">
        <v>2.2193543E-2</v>
      </c>
    </row>
    <row r="19" spans="1:7" ht="12.75" x14ac:dyDescent="0.2">
      <c r="A19" s="21">
        <v>13</v>
      </c>
      <c r="B19" s="22" t="s">
        <v>416</v>
      </c>
      <c r="C19" s="26" t="s">
        <v>417</v>
      </c>
      <c r="D19" s="17" t="s">
        <v>228</v>
      </c>
      <c r="E19" s="62">
        <v>840300</v>
      </c>
      <c r="F19" s="68">
        <v>5427.4976999999999</v>
      </c>
      <c r="G19" s="20">
        <v>2.1310428999999999E-2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204</v>
      </c>
      <c r="E20" s="62">
        <v>265041</v>
      </c>
      <c r="F20" s="68">
        <v>5256.9557144999999</v>
      </c>
      <c r="G20" s="20">
        <v>2.0640815999999999E-2</v>
      </c>
    </row>
    <row r="21" spans="1:7" ht="12.75" x14ac:dyDescent="0.2">
      <c r="A21" s="21">
        <v>15</v>
      </c>
      <c r="B21" s="22" t="s">
        <v>328</v>
      </c>
      <c r="C21" s="26" t="s">
        <v>329</v>
      </c>
      <c r="D21" s="17" t="s">
        <v>204</v>
      </c>
      <c r="E21" s="62">
        <v>499896</v>
      </c>
      <c r="F21" s="68">
        <v>5204.917152</v>
      </c>
      <c r="G21" s="20">
        <v>2.0436493E-2</v>
      </c>
    </row>
    <row r="22" spans="1:7" ht="25.5" x14ac:dyDescent="0.2">
      <c r="A22" s="21">
        <v>16</v>
      </c>
      <c r="B22" s="22" t="s">
        <v>332</v>
      </c>
      <c r="C22" s="26" t="s">
        <v>333</v>
      </c>
      <c r="D22" s="17" t="s">
        <v>178</v>
      </c>
      <c r="E22" s="62">
        <v>411025</v>
      </c>
      <c r="F22" s="68">
        <v>5060.1287750000001</v>
      </c>
      <c r="G22" s="20">
        <v>1.9867999000000001E-2</v>
      </c>
    </row>
    <row r="23" spans="1:7" ht="25.5" x14ac:dyDescent="0.2">
      <c r="A23" s="21">
        <v>17</v>
      </c>
      <c r="B23" s="22" t="s">
        <v>24</v>
      </c>
      <c r="C23" s="26" t="s">
        <v>25</v>
      </c>
      <c r="D23" s="17" t="s">
        <v>26</v>
      </c>
      <c r="E23" s="62">
        <v>390589</v>
      </c>
      <c r="F23" s="68">
        <v>5050.1204754999999</v>
      </c>
      <c r="G23" s="20">
        <v>1.9828702E-2</v>
      </c>
    </row>
    <row r="24" spans="1:7" ht="25.5" x14ac:dyDescent="0.2">
      <c r="A24" s="21">
        <v>18</v>
      </c>
      <c r="B24" s="22" t="s">
        <v>392</v>
      </c>
      <c r="C24" s="26" t="s">
        <v>393</v>
      </c>
      <c r="D24" s="17" t="s">
        <v>39</v>
      </c>
      <c r="E24" s="62">
        <v>1822999</v>
      </c>
      <c r="F24" s="68">
        <v>5032.3887395000002</v>
      </c>
      <c r="G24" s="20">
        <v>1.9759081000000001E-2</v>
      </c>
    </row>
    <row r="25" spans="1:7" ht="25.5" x14ac:dyDescent="0.2">
      <c r="A25" s="21">
        <v>19</v>
      </c>
      <c r="B25" s="22" t="s">
        <v>21</v>
      </c>
      <c r="C25" s="26" t="s">
        <v>22</v>
      </c>
      <c r="D25" s="17" t="s">
        <v>23</v>
      </c>
      <c r="E25" s="62">
        <v>19556</v>
      </c>
      <c r="F25" s="68">
        <v>4224.8097939999998</v>
      </c>
      <c r="G25" s="20">
        <v>1.6588216999999999E-2</v>
      </c>
    </row>
    <row r="26" spans="1:7" ht="25.5" x14ac:dyDescent="0.2">
      <c r="A26" s="21">
        <v>20</v>
      </c>
      <c r="B26" s="22" t="s">
        <v>549</v>
      </c>
      <c r="C26" s="26" t="s">
        <v>550</v>
      </c>
      <c r="D26" s="17" t="s">
        <v>23</v>
      </c>
      <c r="E26" s="62">
        <v>414463</v>
      </c>
      <c r="F26" s="68">
        <v>4111.2657284999996</v>
      </c>
      <c r="G26" s="20">
        <v>1.6142400000000001E-2</v>
      </c>
    </row>
    <row r="27" spans="1:7" ht="25.5" x14ac:dyDescent="0.2">
      <c r="A27" s="21">
        <v>21</v>
      </c>
      <c r="B27" s="22" t="s">
        <v>170</v>
      </c>
      <c r="C27" s="26" t="s">
        <v>171</v>
      </c>
      <c r="D27" s="17" t="s">
        <v>172</v>
      </c>
      <c r="E27" s="62">
        <v>271764</v>
      </c>
      <c r="F27" s="68">
        <v>4083.5258640000002</v>
      </c>
      <c r="G27" s="20">
        <v>1.6033482000000002E-2</v>
      </c>
    </row>
    <row r="28" spans="1:7" ht="25.5" x14ac:dyDescent="0.2">
      <c r="A28" s="21">
        <v>22</v>
      </c>
      <c r="B28" s="22" t="s">
        <v>336</v>
      </c>
      <c r="C28" s="26" t="s">
        <v>337</v>
      </c>
      <c r="D28" s="17" t="s">
        <v>39</v>
      </c>
      <c r="E28" s="62">
        <v>35760</v>
      </c>
      <c r="F28" s="68">
        <v>3848.7057599999998</v>
      </c>
      <c r="G28" s="20">
        <v>1.5111489000000001E-2</v>
      </c>
    </row>
    <row r="29" spans="1:7" ht="25.5" x14ac:dyDescent="0.2">
      <c r="A29" s="21">
        <v>23</v>
      </c>
      <c r="B29" s="22" t="s">
        <v>318</v>
      </c>
      <c r="C29" s="26" t="s">
        <v>319</v>
      </c>
      <c r="D29" s="17" t="s">
        <v>20</v>
      </c>
      <c r="E29" s="62">
        <v>1581570</v>
      </c>
      <c r="F29" s="68">
        <v>3685.0581000000002</v>
      </c>
      <c r="G29" s="20">
        <v>1.4468946E-2</v>
      </c>
    </row>
    <row r="30" spans="1:7" ht="12.75" x14ac:dyDescent="0.2">
      <c r="A30" s="21">
        <v>24</v>
      </c>
      <c r="B30" s="22" t="s">
        <v>396</v>
      </c>
      <c r="C30" s="26" t="s">
        <v>397</v>
      </c>
      <c r="D30" s="17" t="s">
        <v>228</v>
      </c>
      <c r="E30" s="62">
        <v>135461</v>
      </c>
      <c r="F30" s="68">
        <v>3560.0505410000001</v>
      </c>
      <c r="G30" s="20">
        <v>1.3978117999999999E-2</v>
      </c>
    </row>
    <row r="31" spans="1:7" ht="25.5" x14ac:dyDescent="0.2">
      <c r="A31" s="21">
        <v>25</v>
      </c>
      <c r="B31" s="22" t="s">
        <v>398</v>
      </c>
      <c r="C31" s="26" t="s">
        <v>399</v>
      </c>
      <c r="D31" s="17" t="s">
        <v>39</v>
      </c>
      <c r="E31" s="62">
        <v>278557</v>
      </c>
      <c r="F31" s="68">
        <v>3534.1919375000002</v>
      </c>
      <c r="G31" s="20">
        <v>1.3876588E-2</v>
      </c>
    </row>
    <row r="32" spans="1:7" ht="25.5" x14ac:dyDescent="0.2">
      <c r="A32" s="21">
        <v>26</v>
      </c>
      <c r="B32" s="22" t="s">
        <v>37</v>
      </c>
      <c r="C32" s="26" t="s">
        <v>38</v>
      </c>
      <c r="D32" s="17" t="s">
        <v>39</v>
      </c>
      <c r="E32" s="62">
        <v>773985</v>
      </c>
      <c r="F32" s="68">
        <v>3484.48047</v>
      </c>
      <c r="G32" s="20">
        <v>1.3681400999999999E-2</v>
      </c>
    </row>
    <row r="33" spans="1:7" ht="25.5" x14ac:dyDescent="0.2">
      <c r="A33" s="21">
        <v>27</v>
      </c>
      <c r="B33" s="22" t="s">
        <v>18</v>
      </c>
      <c r="C33" s="26" t="s">
        <v>19</v>
      </c>
      <c r="D33" s="17" t="s">
        <v>20</v>
      </c>
      <c r="E33" s="62">
        <v>637434</v>
      </c>
      <c r="F33" s="68">
        <v>3467.003526</v>
      </c>
      <c r="G33" s="20">
        <v>1.361278E-2</v>
      </c>
    </row>
    <row r="34" spans="1:7" ht="12.75" x14ac:dyDescent="0.2">
      <c r="A34" s="21">
        <v>28</v>
      </c>
      <c r="B34" s="22" t="s">
        <v>304</v>
      </c>
      <c r="C34" s="26" t="s">
        <v>305</v>
      </c>
      <c r="D34" s="17" t="s">
        <v>175</v>
      </c>
      <c r="E34" s="62">
        <v>1568378</v>
      </c>
      <c r="F34" s="68">
        <v>3446.510655</v>
      </c>
      <c r="G34" s="20">
        <v>1.3532317E-2</v>
      </c>
    </row>
    <row r="35" spans="1:7" ht="25.5" x14ac:dyDescent="0.2">
      <c r="A35" s="21">
        <v>29</v>
      </c>
      <c r="B35" s="22" t="s">
        <v>410</v>
      </c>
      <c r="C35" s="26" t="s">
        <v>411</v>
      </c>
      <c r="D35" s="17" t="s">
        <v>59</v>
      </c>
      <c r="E35" s="62">
        <v>1610580</v>
      </c>
      <c r="F35" s="68">
        <v>3382.2179999999998</v>
      </c>
      <c r="G35" s="20">
        <v>1.3279880000000001E-2</v>
      </c>
    </row>
    <row r="36" spans="1:7" ht="25.5" x14ac:dyDescent="0.2">
      <c r="A36" s="21">
        <v>30</v>
      </c>
      <c r="B36" s="22" t="s">
        <v>408</v>
      </c>
      <c r="C36" s="26" t="s">
        <v>409</v>
      </c>
      <c r="D36" s="17" t="s">
        <v>178</v>
      </c>
      <c r="E36" s="62">
        <v>576221</v>
      </c>
      <c r="F36" s="68">
        <v>3333.7265954999998</v>
      </c>
      <c r="G36" s="20">
        <v>1.3089484E-2</v>
      </c>
    </row>
    <row r="37" spans="1:7" ht="25.5" x14ac:dyDescent="0.2">
      <c r="A37" s="21">
        <v>31</v>
      </c>
      <c r="B37" s="22" t="s">
        <v>46</v>
      </c>
      <c r="C37" s="26" t="s">
        <v>47</v>
      </c>
      <c r="D37" s="17" t="s">
        <v>23</v>
      </c>
      <c r="E37" s="62">
        <v>327774</v>
      </c>
      <c r="F37" s="68">
        <v>3241.5209730000001</v>
      </c>
      <c r="G37" s="20">
        <v>1.272745E-2</v>
      </c>
    </row>
    <row r="38" spans="1:7" ht="12.75" x14ac:dyDescent="0.2">
      <c r="A38" s="21">
        <v>32</v>
      </c>
      <c r="B38" s="22" t="s">
        <v>365</v>
      </c>
      <c r="C38" s="26" t="s">
        <v>366</v>
      </c>
      <c r="D38" s="17" t="s">
        <v>245</v>
      </c>
      <c r="E38" s="62">
        <v>73553</v>
      </c>
      <c r="F38" s="68">
        <v>3196.5398270000001</v>
      </c>
      <c r="G38" s="20">
        <v>1.2550835999999999E-2</v>
      </c>
    </row>
    <row r="39" spans="1:7" ht="25.5" x14ac:dyDescent="0.2">
      <c r="A39" s="21">
        <v>33</v>
      </c>
      <c r="B39" s="22" t="s">
        <v>350</v>
      </c>
      <c r="C39" s="26" t="s">
        <v>351</v>
      </c>
      <c r="D39" s="17" t="s">
        <v>39</v>
      </c>
      <c r="E39" s="62">
        <v>380000</v>
      </c>
      <c r="F39" s="68">
        <v>3074.58</v>
      </c>
      <c r="G39" s="20">
        <v>1.2071976E-2</v>
      </c>
    </row>
    <row r="40" spans="1:7" ht="12.75" x14ac:dyDescent="0.2">
      <c r="A40" s="21">
        <v>34</v>
      </c>
      <c r="B40" s="22" t="s">
        <v>310</v>
      </c>
      <c r="C40" s="26" t="s">
        <v>311</v>
      </c>
      <c r="D40" s="17" t="s">
        <v>104</v>
      </c>
      <c r="E40" s="62">
        <v>1050000</v>
      </c>
      <c r="F40" s="68">
        <v>3074.4</v>
      </c>
      <c r="G40" s="20">
        <v>1.2071269000000001E-2</v>
      </c>
    </row>
    <row r="41" spans="1:7" ht="12.75" x14ac:dyDescent="0.2">
      <c r="A41" s="21">
        <v>35</v>
      </c>
      <c r="B41" s="22" t="s">
        <v>60</v>
      </c>
      <c r="C41" s="26" t="s">
        <v>61</v>
      </c>
      <c r="D41" s="17" t="s">
        <v>14</v>
      </c>
      <c r="E41" s="62">
        <v>3010398</v>
      </c>
      <c r="F41" s="68">
        <v>2953.2004379999998</v>
      </c>
      <c r="G41" s="20">
        <v>1.1595393000000001E-2</v>
      </c>
    </row>
    <row r="42" spans="1:7" ht="25.5" x14ac:dyDescent="0.2">
      <c r="A42" s="21">
        <v>36</v>
      </c>
      <c r="B42" s="22" t="s">
        <v>344</v>
      </c>
      <c r="C42" s="26" t="s">
        <v>345</v>
      </c>
      <c r="D42" s="17" t="s">
        <v>39</v>
      </c>
      <c r="E42" s="62">
        <v>751033</v>
      </c>
      <c r="F42" s="68">
        <v>2942.1717775000002</v>
      </c>
      <c r="G42" s="20">
        <v>1.1552089999999999E-2</v>
      </c>
    </row>
    <row r="43" spans="1:7" ht="25.5" x14ac:dyDescent="0.2">
      <c r="A43" s="21">
        <v>37</v>
      </c>
      <c r="B43" s="22" t="s">
        <v>302</v>
      </c>
      <c r="C43" s="26" t="s">
        <v>303</v>
      </c>
      <c r="D43" s="17" t="s">
        <v>20</v>
      </c>
      <c r="E43" s="62">
        <v>53281</v>
      </c>
      <c r="F43" s="68">
        <v>2876.9075950000001</v>
      </c>
      <c r="G43" s="20">
        <v>1.1295838000000001E-2</v>
      </c>
    </row>
    <row r="44" spans="1:7" ht="25.5" x14ac:dyDescent="0.2">
      <c r="A44" s="21">
        <v>38</v>
      </c>
      <c r="B44" s="22" t="s">
        <v>308</v>
      </c>
      <c r="C44" s="26" t="s">
        <v>309</v>
      </c>
      <c r="D44" s="17" t="s">
        <v>165</v>
      </c>
      <c r="E44" s="62">
        <v>248251</v>
      </c>
      <c r="F44" s="68">
        <v>2832.2956589999999</v>
      </c>
      <c r="G44" s="20">
        <v>1.1120675E-2</v>
      </c>
    </row>
    <row r="45" spans="1:7" ht="12.75" x14ac:dyDescent="0.2">
      <c r="A45" s="21">
        <v>39</v>
      </c>
      <c r="B45" s="22" t="s">
        <v>346</v>
      </c>
      <c r="C45" s="26" t="s">
        <v>347</v>
      </c>
      <c r="D45" s="17" t="s">
        <v>178</v>
      </c>
      <c r="E45" s="62">
        <v>713725</v>
      </c>
      <c r="F45" s="68">
        <v>2816.7157124999999</v>
      </c>
      <c r="G45" s="20">
        <v>1.1059502000000001E-2</v>
      </c>
    </row>
    <row r="46" spans="1:7" ht="12.75" x14ac:dyDescent="0.2">
      <c r="A46" s="21">
        <v>40</v>
      </c>
      <c r="B46" s="22" t="s">
        <v>632</v>
      </c>
      <c r="C46" s="26" t="s">
        <v>633</v>
      </c>
      <c r="D46" s="17" t="s">
        <v>228</v>
      </c>
      <c r="E46" s="62">
        <v>1545931</v>
      </c>
      <c r="F46" s="68">
        <v>2743.2545595000001</v>
      </c>
      <c r="G46" s="20">
        <v>1.0771065E-2</v>
      </c>
    </row>
    <row r="47" spans="1:7" ht="12.75" x14ac:dyDescent="0.2">
      <c r="A47" s="21">
        <v>41</v>
      </c>
      <c r="B47" s="22" t="s">
        <v>359</v>
      </c>
      <c r="C47" s="26" t="s">
        <v>360</v>
      </c>
      <c r="D47" s="17" t="s">
        <v>17</v>
      </c>
      <c r="E47" s="62">
        <v>1154672</v>
      </c>
      <c r="F47" s="68">
        <v>2669.024328</v>
      </c>
      <c r="G47" s="20">
        <v>1.0479609000000001E-2</v>
      </c>
    </row>
    <row r="48" spans="1:7" ht="25.5" x14ac:dyDescent="0.2">
      <c r="A48" s="21">
        <v>42</v>
      </c>
      <c r="B48" s="22" t="s">
        <v>163</v>
      </c>
      <c r="C48" s="26" t="s">
        <v>164</v>
      </c>
      <c r="D48" s="17" t="s">
        <v>165</v>
      </c>
      <c r="E48" s="62">
        <v>1337642</v>
      </c>
      <c r="F48" s="68">
        <v>2613.7524680000001</v>
      </c>
      <c r="G48" s="20">
        <v>1.0262591E-2</v>
      </c>
    </row>
    <row r="49" spans="1:7" ht="12.75" x14ac:dyDescent="0.2">
      <c r="A49" s="21">
        <v>43</v>
      </c>
      <c r="B49" s="22" t="s">
        <v>102</v>
      </c>
      <c r="C49" s="26" t="s">
        <v>103</v>
      </c>
      <c r="D49" s="17" t="s">
        <v>104</v>
      </c>
      <c r="E49" s="62">
        <v>752459</v>
      </c>
      <c r="F49" s="68">
        <v>2573.40978</v>
      </c>
      <c r="G49" s="20">
        <v>1.0104190000000001E-2</v>
      </c>
    </row>
    <row r="50" spans="1:7" ht="25.5" x14ac:dyDescent="0.2">
      <c r="A50" s="21">
        <v>44</v>
      </c>
      <c r="B50" s="22" t="s">
        <v>51</v>
      </c>
      <c r="C50" s="26" t="s">
        <v>52</v>
      </c>
      <c r="D50" s="17" t="s">
        <v>26</v>
      </c>
      <c r="E50" s="62">
        <v>2990897</v>
      </c>
      <c r="F50" s="68">
        <v>2560.2078320000001</v>
      </c>
      <c r="G50" s="20">
        <v>1.0052353999999999E-2</v>
      </c>
    </row>
    <row r="51" spans="1:7" ht="25.5" x14ac:dyDescent="0.2">
      <c r="A51" s="21">
        <v>45</v>
      </c>
      <c r="B51" s="22" t="s">
        <v>369</v>
      </c>
      <c r="C51" s="26" t="s">
        <v>370</v>
      </c>
      <c r="D51" s="17" t="s">
        <v>68</v>
      </c>
      <c r="E51" s="62">
        <v>309197</v>
      </c>
      <c r="F51" s="68">
        <v>2521.0377395</v>
      </c>
      <c r="G51" s="20">
        <v>9.8985570000000005E-3</v>
      </c>
    </row>
    <row r="52" spans="1:7" ht="12.75" x14ac:dyDescent="0.2">
      <c r="A52" s="21">
        <v>46</v>
      </c>
      <c r="B52" s="22" t="s">
        <v>48</v>
      </c>
      <c r="C52" s="26" t="s">
        <v>49</v>
      </c>
      <c r="D52" s="17" t="s">
        <v>50</v>
      </c>
      <c r="E52" s="62">
        <v>1579139</v>
      </c>
      <c r="F52" s="68">
        <v>2476.8795215</v>
      </c>
      <c r="G52" s="20">
        <v>9.7251750000000008E-3</v>
      </c>
    </row>
    <row r="53" spans="1:7" ht="12.75" x14ac:dyDescent="0.2">
      <c r="A53" s="21">
        <v>47</v>
      </c>
      <c r="B53" s="22" t="s">
        <v>322</v>
      </c>
      <c r="C53" s="26" t="s">
        <v>323</v>
      </c>
      <c r="D53" s="17" t="s">
        <v>17</v>
      </c>
      <c r="E53" s="62">
        <v>2945596</v>
      </c>
      <c r="F53" s="68">
        <v>2469.8822460000001</v>
      </c>
      <c r="G53" s="20">
        <v>9.6977009999999995E-3</v>
      </c>
    </row>
    <row r="54" spans="1:7" ht="12.75" x14ac:dyDescent="0.2">
      <c r="A54" s="21">
        <v>48</v>
      </c>
      <c r="B54" s="22" t="s">
        <v>373</v>
      </c>
      <c r="C54" s="26" t="s">
        <v>374</v>
      </c>
      <c r="D54" s="17" t="s">
        <v>17</v>
      </c>
      <c r="E54" s="62">
        <v>3555722</v>
      </c>
      <c r="F54" s="68">
        <v>2458.781763</v>
      </c>
      <c r="G54" s="20">
        <v>9.6541160000000008E-3</v>
      </c>
    </row>
    <row r="55" spans="1:7" ht="12.75" x14ac:dyDescent="0.2">
      <c r="A55" s="21">
        <v>49</v>
      </c>
      <c r="B55" s="22" t="s">
        <v>185</v>
      </c>
      <c r="C55" s="26" t="s">
        <v>186</v>
      </c>
      <c r="D55" s="17" t="s">
        <v>178</v>
      </c>
      <c r="E55" s="62">
        <v>203068</v>
      </c>
      <c r="F55" s="68">
        <v>2432.7546400000001</v>
      </c>
      <c r="G55" s="20">
        <v>9.5519239999999998E-3</v>
      </c>
    </row>
    <row r="56" spans="1:7" ht="12.75" x14ac:dyDescent="0.2">
      <c r="A56" s="21">
        <v>50</v>
      </c>
      <c r="B56" s="22" t="s">
        <v>379</v>
      </c>
      <c r="C56" s="26" t="s">
        <v>380</v>
      </c>
      <c r="D56" s="17" t="s">
        <v>178</v>
      </c>
      <c r="E56" s="62">
        <v>2820278</v>
      </c>
      <c r="F56" s="68">
        <v>2188.5357279999998</v>
      </c>
      <c r="G56" s="20">
        <v>8.5930269999999996E-3</v>
      </c>
    </row>
    <row r="57" spans="1:7" ht="12.75" x14ac:dyDescent="0.2">
      <c r="A57" s="21">
        <v>51</v>
      </c>
      <c r="B57" s="22" t="s">
        <v>557</v>
      </c>
      <c r="C57" s="26" t="s">
        <v>558</v>
      </c>
      <c r="D57" s="17" t="s">
        <v>175</v>
      </c>
      <c r="E57" s="62">
        <v>1059498</v>
      </c>
      <c r="F57" s="68">
        <v>1722.7437480000001</v>
      </c>
      <c r="G57" s="20">
        <v>6.76415E-3</v>
      </c>
    </row>
    <row r="58" spans="1:7" ht="25.5" x14ac:dyDescent="0.2">
      <c r="A58" s="21">
        <v>52</v>
      </c>
      <c r="B58" s="22" t="s">
        <v>181</v>
      </c>
      <c r="C58" s="26" t="s">
        <v>182</v>
      </c>
      <c r="D58" s="17" t="s">
        <v>59</v>
      </c>
      <c r="E58" s="62">
        <v>979560</v>
      </c>
      <c r="F58" s="68">
        <v>1639.29366</v>
      </c>
      <c r="G58" s="20">
        <v>6.4364929999999997E-3</v>
      </c>
    </row>
    <row r="59" spans="1:7" ht="12.75" x14ac:dyDescent="0.2">
      <c r="A59" s="21">
        <v>53</v>
      </c>
      <c r="B59" s="22" t="s">
        <v>356</v>
      </c>
      <c r="C59" s="26" t="s">
        <v>357</v>
      </c>
      <c r="D59" s="17" t="s">
        <v>358</v>
      </c>
      <c r="E59" s="62">
        <v>351375</v>
      </c>
      <c r="F59" s="68">
        <v>1552.5504375</v>
      </c>
      <c r="G59" s="20">
        <v>6.0959059999999999E-3</v>
      </c>
    </row>
    <row r="60" spans="1:7" ht="12.75" x14ac:dyDescent="0.2">
      <c r="A60" s="21">
        <v>54</v>
      </c>
      <c r="B60" s="22" t="s">
        <v>87</v>
      </c>
      <c r="C60" s="26" t="s">
        <v>1181</v>
      </c>
      <c r="D60" s="17" t="s">
        <v>71</v>
      </c>
      <c r="E60" s="62">
        <v>721519</v>
      </c>
      <c r="F60" s="68">
        <v>1511.5823049999999</v>
      </c>
      <c r="G60" s="20">
        <v>5.9350499999999999E-3</v>
      </c>
    </row>
    <row r="61" spans="1:7" ht="25.5" x14ac:dyDescent="0.2">
      <c r="A61" s="21">
        <v>55</v>
      </c>
      <c r="B61" s="22" t="s">
        <v>381</v>
      </c>
      <c r="C61" s="26" t="s">
        <v>382</v>
      </c>
      <c r="D61" s="17" t="s">
        <v>23</v>
      </c>
      <c r="E61" s="62">
        <v>120308</v>
      </c>
      <c r="F61" s="68">
        <v>1476.2393139999999</v>
      </c>
      <c r="G61" s="20">
        <v>5.7962789999999997E-3</v>
      </c>
    </row>
    <row r="62" spans="1:7" ht="12.75" x14ac:dyDescent="0.2">
      <c r="A62" s="21">
        <v>56</v>
      </c>
      <c r="B62" s="22" t="s">
        <v>226</v>
      </c>
      <c r="C62" s="26" t="s">
        <v>227</v>
      </c>
      <c r="D62" s="17" t="s">
        <v>228</v>
      </c>
      <c r="E62" s="62">
        <v>101856</v>
      </c>
      <c r="F62" s="68">
        <v>1411.0620960000001</v>
      </c>
      <c r="G62" s="20">
        <v>5.5403689999999998E-3</v>
      </c>
    </row>
    <row r="63" spans="1:7" ht="12.75" x14ac:dyDescent="0.2">
      <c r="A63" s="21">
        <v>57</v>
      </c>
      <c r="B63" s="22" t="s">
        <v>375</v>
      </c>
      <c r="C63" s="26" t="s">
        <v>376</v>
      </c>
      <c r="D63" s="17" t="s">
        <v>178</v>
      </c>
      <c r="E63" s="62">
        <v>393458</v>
      </c>
      <c r="F63" s="68">
        <v>1293.8866330000001</v>
      </c>
      <c r="G63" s="20">
        <v>5.0802929999999996E-3</v>
      </c>
    </row>
    <row r="64" spans="1:7" ht="38.25" x14ac:dyDescent="0.2">
      <c r="A64" s="21">
        <v>58</v>
      </c>
      <c r="B64" s="22" t="s">
        <v>262</v>
      </c>
      <c r="C64" s="26" t="s">
        <v>263</v>
      </c>
      <c r="D64" s="17" t="s">
        <v>264</v>
      </c>
      <c r="E64" s="62">
        <v>573530</v>
      </c>
      <c r="F64" s="68">
        <v>686.80217500000003</v>
      </c>
      <c r="G64" s="20">
        <v>2.6966479999999998E-3</v>
      </c>
    </row>
    <row r="65" spans="1:7" ht="12.75" x14ac:dyDescent="0.2">
      <c r="A65" s="16"/>
      <c r="B65" s="17"/>
      <c r="C65" s="23" t="s">
        <v>112</v>
      </c>
      <c r="D65" s="27"/>
      <c r="E65" s="64"/>
      <c r="F65" s="70">
        <v>251695.6807409999</v>
      </c>
      <c r="G65" s="28">
        <v>0.98825338900000037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113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112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114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112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112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251695.6807409999</v>
      </c>
      <c r="G82" s="28">
        <v>0.98825338900000037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112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1152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1153</v>
      </c>
      <c r="D110" s="30"/>
      <c r="E110" s="62"/>
      <c r="F110" s="68">
        <v>6209.9672694999999</v>
      </c>
      <c r="G110" s="20">
        <v>2.4382704000000002E-2</v>
      </c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6209.9672694999999</v>
      </c>
      <c r="G111" s="28">
        <v>2.4382704000000002E-2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129</v>
      </c>
      <c r="D113" s="40"/>
      <c r="E113" s="64"/>
      <c r="F113" s="70">
        <v>6209.9672694999999</v>
      </c>
      <c r="G113" s="28">
        <v>2.4382704000000002E-2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130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131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134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135</v>
      </c>
      <c r="D126" s="22"/>
      <c r="E126" s="62"/>
      <c r="F126" s="152">
        <v>-3218.2538355900001</v>
      </c>
      <c r="G126" s="153">
        <v>-1.2636094E-2</v>
      </c>
    </row>
    <row r="127" spans="1:7" ht="12.75" x14ac:dyDescent="0.2">
      <c r="A127" s="21"/>
      <c r="B127" s="22"/>
      <c r="C127" s="46" t="s">
        <v>136</v>
      </c>
      <c r="D127" s="27"/>
      <c r="E127" s="64"/>
      <c r="F127" s="70">
        <v>254687.39417490992</v>
      </c>
      <c r="G127" s="28">
        <v>0.99999999900000025</v>
      </c>
    </row>
    <row r="129" spans="2:6" ht="12.75" x14ac:dyDescent="0.2">
      <c r="B129" s="392"/>
      <c r="C129" s="392"/>
      <c r="D129" s="392"/>
      <c r="E129" s="392"/>
      <c r="F129" s="392"/>
    </row>
    <row r="130" spans="2:6" ht="12.75" x14ac:dyDescent="0.2">
      <c r="B130" s="392"/>
      <c r="C130" s="392"/>
      <c r="D130" s="392"/>
      <c r="E130" s="392"/>
      <c r="F130" s="392"/>
    </row>
    <row r="132" spans="2:6" ht="12.75" x14ac:dyDescent="0.2">
      <c r="B132" s="52" t="s">
        <v>138</v>
      </c>
      <c r="C132" s="53"/>
      <c r="D132" s="54"/>
    </row>
    <row r="133" spans="2:6" ht="12.75" x14ac:dyDescent="0.2">
      <c r="B133" s="55" t="s">
        <v>139</v>
      </c>
      <c r="C133" s="56"/>
      <c r="D133" s="81" t="s">
        <v>140</v>
      </c>
    </row>
    <row r="134" spans="2:6" ht="12.75" x14ac:dyDescent="0.2">
      <c r="B134" s="55" t="s">
        <v>141</v>
      </c>
      <c r="C134" s="56"/>
      <c r="D134" s="81" t="s">
        <v>140</v>
      </c>
    </row>
    <row r="135" spans="2:6" ht="12.75" x14ac:dyDescent="0.2">
      <c r="B135" s="57" t="s">
        <v>142</v>
      </c>
      <c r="C135" s="56"/>
      <c r="D135" s="58"/>
    </row>
    <row r="136" spans="2:6" ht="25.5" customHeight="1" x14ac:dyDescent="0.2">
      <c r="B136" s="58"/>
      <c r="C136" s="48" t="s">
        <v>143</v>
      </c>
      <c r="D136" s="49" t="s">
        <v>144</v>
      </c>
    </row>
    <row r="137" spans="2:6" ht="12.75" customHeight="1" x14ac:dyDescent="0.2">
      <c r="B137" s="75" t="s">
        <v>145</v>
      </c>
      <c r="C137" s="76" t="s">
        <v>146</v>
      </c>
      <c r="D137" s="76" t="s">
        <v>147</v>
      </c>
    </row>
    <row r="138" spans="2:6" ht="12.75" x14ac:dyDescent="0.2">
      <c r="B138" s="58" t="s">
        <v>148</v>
      </c>
      <c r="C138" s="59">
        <v>96.952299999999994</v>
      </c>
      <c r="D138" s="59">
        <v>96.908699999999996</v>
      </c>
    </row>
    <row r="139" spans="2:6" ht="12.75" x14ac:dyDescent="0.2">
      <c r="B139" s="58" t="s">
        <v>149</v>
      </c>
      <c r="C139" s="59">
        <v>11.9717</v>
      </c>
      <c r="D139" s="59">
        <v>11.9663</v>
      </c>
    </row>
    <row r="140" spans="2:6" ht="12.75" x14ac:dyDescent="0.2">
      <c r="B140" s="58" t="s">
        <v>150</v>
      </c>
      <c r="C140" s="59">
        <v>94.575999999999993</v>
      </c>
      <c r="D140" s="59">
        <v>94.501300000000001</v>
      </c>
    </row>
    <row r="141" spans="2:6" ht="12.75" x14ac:dyDescent="0.2">
      <c r="B141" s="58" t="s">
        <v>151</v>
      </c>
      <c r="C141" s="59">
        <v>11.072100000000001</v>
      </c>
      <c r="D141" s="59">
        <v>11.0633</v>
      </c>
    </row>
    <row r="143" spans="2:6" ht="12.75" x14ac:dyDescent="0.2">
      <c r="B143" s="77" t="s">
        <v>152</v>
      </c>
      <c r="C143" s="60"/>
      <c r="D143" s="78" t="s">
        <v>140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153</v>
      </c>
      <c r="C147" s="56"/>
      <c r="D147" s="83" t="s">
        <v>140</v>
      </c>
    </row>
    <row r="148" spans="2:4" ht="12.75" x14ac:dyDescent="0.2">
      <c r="B148" s="57" t="s">
        <v>154</v>
      </c>
      <c r="C148" s="56"/>
      <c r="D148" s="83" t="s">
        <v>140</v>
      </c>
    </row>
    <row r="149" spans="2:4" ht="12.75" x14ac:dyDescent="0.2">
      <c r="B149" s="57" t="s">
        <v>155</v>
      </c>
      <c r="C149" s="56"/>
      <c r="D149" s="61">
        <v>0.70447682402954803</v>
      </c>
    </row>
    <row r="150" spans="2:4" ht="12.75" x14ac:dyDescent="0.2">
      <c r="B150" s="57" t="s">
        <v>156</v>
      </c>
      <c r="C150" s="56"/>
      <c r="D150" s="61" t="s">
        <v>140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28203</v>
      </c>
      <c r="F7" s="68">
        <v>207.094629</v>
      </c>
      <c r="G7" s="20">
        <v>7.5246370000000007E-2</v>
      </c>
    </row>
    <row r="8" spans="1:7" ht="12.75" x14ac:dyDescent="0.2">
      <c r="A8" s="21">
        <v>2</v>
      </c>
      <c r="B8" s="22" t="s">
        <v>40</v>
      </c>
      <c r="C8" s="26" t="s">
        <v>41</v>
      </c>
      <c r="D8" s="17" t="s">
        <v>17</v>
      </c>
      <c r="E8" s="62">
        <v>9203</v>
      </c>
      <c r="F8" s="68">
        <v>191.19692649999999</v>
      </c>
      <c r="G8" s="20">
        <v>6.9470052000000004E-2</v>
      </c>
    </row>
    <row r="9" spans="1:7" ht="12.75" x14ac:dyDescent="0.2">
      <c r="A9" s="21">
        <v>3</v>
      </c>
      <c r="B9" s="22" t="s">
        <v>394</v>
      </c>
      <c r="C9" s="26" t="s">
        <v>395</v>
      </c>
      <c r="D9" s="17" t="s">
        <v>204</v>
      </c>
      <c r="E9" s="62">
        <v>19292</v>
      </c>
      <c r="F9" s="68">
        <v>160.15253799999999</v>
      </c>
      <c r="G9" s="20">
        <v>5.8190292999999997E-2</v>
      </c>
    </row>
    <row r="10" spans="1:7" ht="12.75" x14ac:dyDescent="0.2">
      <c r="A10" s="21">
        <v>4</v>
      </c>
      <c r="B10" s="22" t="s">
        <v>490</v>
      </c>
      <c r="C10" s="26" t="s">
        <v>491</v>
      </c>
      <c r="D10" s="17" t="s">
        <v>17</v>
      </c>
      <c r="E10" s="62">
        <v>13121</v>
      </c>
      <c r="F10" s="68">
        <v>159.170851</v>
      </c>
      <c r="G10" s="20">
        <v>5.7833603999999997E-2</v>
      </c>
    </row>
    <row r="11" spans="1:7" ht="12.75" x14ac:dyDescent="0.2">
      <c r="A11" s="21">
        <v>5</v>
      </c>
      <c r="B11" s="22" t="s">
        <v>334</v>
      </c>
      <c r="C11" s="26" t="s">
        <v>335</v>
      </c>
      <c r="D11" s="17" t="s">
        <v>254</v>
      </c>
      <c r="E11" s="62">
        <v>8461</v>
      </c>
      <c r="F11" s="68">
        <v>152.46298949999999</v>
      </c>
      <c r="G11" s="20">
        <v>5.5396349999999997E-2</v>
      </c>
    </row>
    <row r="12" spans="1:7" ht="25.5" x14ac:dyDescent="0.2">
      <c r="A12" s="21">
        <v>6</v>
      </c>
      <c r="B12" s="22" t="s">
        <v>577</v>
      </c>
      <c r="C12" s="26" t="s">
        <v>578</v>
      </c>
      <c r="D12" s="17" t="s">
        <v>39</v>
      </c>
      <c r="E12" s="62">
        <v>1376</v>
      </c>
      <c r="F12" s="68">
        <v>146.40296000000001</v>
      </c>
      <c r="G12" s="20">
        <v>5.3194481000000002E-2</v>
      </c>
    </row>
    <row r="13" spans="1:7" ht="12.75" x14ac:dyDescent="0.2">
      <c r="A13" s="21">
        <v>7</v>
      </c>
      <c r="B13" s="22" t="s">
        <v>304</v>
      </c>
      <c r="C13" s="26" t="s">
        <v>305</v>
      </c>
      <c r="D13" s="17" t="s">
        <v>175</v>
      </c>
      <c r="E13" s="62">
        <v>65915</v>
      </c>
      <c r="F13" s="68">
        <v>144.84821249999999</v>
      </c>
      <c r="G13" s="20">
        <v>5.2629574999999998E-2</v>
      </c>
    </row>
    <row r="14" spans="1:7" ht="25.5" x14ac:dyDescent="0.2">
      <c r="A14" s="21">
        <v>8</v>
      </c>
      <c r="B14" s="22" t="s">
        <v>439</v>
      </c>
      <c r="C14" s="26" t="s">
        <v>440</v>
      </c>
      <c r="D14" s="17" t="s">
        <v>178</v>
      </c>
      <c r="E14" s="62">
        <v>7853</v>
      </c>
      <c r="F14" s="68">
        <v>144.58943600000001</v>
      </c>
      <c r="G14" s="20">
        <v>5.253555E-2</v>
      </c>
    </row>
    <row r="15" spans="1:7" ht="25.5" x14ac:dyDescent="0.2">
      <c r="A15" s="21">
        <v>9</v>
      </c>
      <c r="B15" s="22" t="s">
        <v>31</v>
      </c>
      <c r="C15" s="26" t="s">
        <v>32</v>
      </c>
      <c r="D15" s="17" t="s">
        <v>33</v>
      </c>
      <c r="E15" s="62">
        <v>10642</v>
      </c>
      <c r="F15" s="68">
        <v>131.008341</v>
      </c>
      <c r="G15" s="20">
        <v>4.7600955E-2</v>
      </c>
    </row>
    <row r="16" spans="1:7" ht="12.75" x14ac:dyDescent="0.2">
      <c r="A16" s="21">
        <v>10</v>
      </c>
      <c r="B16" s="22" t="s">
        <v>696</v>
      </c>
      <c r="C16" s="26" t="s">
        <v>697</v>
      </c>
      <c r="D16" s="17" t="s">
        <v>228</v>
      </c>
      <c r="E16" s="62">
        <v>545</v>
      </c>
      <c r="F16" s="68">
        <v>108.28659500000001</v>
      </c>
      <c r="G16" s="20">
        <v>3.9345168999999999E-2</v>
      </c>
    </row>
    <row r="17" spans="1:7" ht="12.75" x14ac:dyDescent="0.2">
      <c r="A17" s="21">
        <v>11</v>
      </c>
      <c r="B17" s="22" t="s">
        <v>396</v>
      </c>
      <c r="C17" s="26" t="s">
        <v>397</v>
      </c>
      <c r="D17" s="17" t="s">
        <v>228</v>
      </c>
      <c r="E17" s="62">
        <v>3929</v>
      </c>
      <c r="F17" s="68">
        <v>103.258049</v>
      </c>
      <c r="G17" s="20">
        <v>3.7518083000000001E-2</v>
      </c>
    </row>
    <row r="18" spans="1:7" ht="25.5" x14ac:dyDescent="0.2">
      <c r="A18" s="21">
        <v>12</v>
      </c>
      <c r="B18" s="22" t="s">
        <v>606</v>
      </c>
      <c r="C18" s="26" t="s">
        <v>607</v>
      </c>
      <c r="D18" s="17" t="s">
        <v>59</v>
      </c>
      <c r="E18" s="62">
        <v>8891</v>
      </c>
      <c r="F18" s="68">
        <v>91.150531999999998</v>
      </c>
      <c r="G18" s="20">
        <v>3.3118901999999999E-2</v>
      </c>
    </row>
    <row r="19" spans="1:7" ht="12.75" x14ac:dyDescent="0.2">
      <c r="A19" s="21">
        <v>13</v>
      </c>
      <c r="B19" s="22" t="s">
        <v>617</v>
      </c>
      <c r="C19" s="26" t="s">
        <v>618</v>
      </c>
      <c r="D19" s="17" t="s">
        <v>254</v>
      </c>
      <c r="E19" s="62">
        <v>14715</v>
      </c>
      <c r="F19" s="68">
        <v>81.602032500000007</v>
      </c>
      <c r="G19" s="20">
        <v>2.9649522000000001E-2</v>
      </c>
    </row>
    <row r="20" spans="1:7" ht="12.75" x14ac:dyDescent="0.2">
      <c r="A20" s="21">
        <v>14</v>
      </c>
      <c r="B20" s="22" t="s">
        <v>501</v>
      </c>
      <c r="C20" s="26" t="s">
        <v>502</v>
      </c>
      <c r="D20" s="17" t="s">
        <v>228</v>
      </c>
      <c r="E20" s="62">
        <v>1194</v>
      </c>
      <c r="F20" s="68">
        <v>81.546617999999995</v>
      </c>
      <c r="G20" s="20">
        <v>2.9629387E-2</v>
      </c>
    </row>
    <row r="21" spans="1:7" ht="12.75" x14ac:dyDescent="0.2">
      <c r="A21" s="21">
        <v>15</v>
      </c>
      <c r="B21" s="22" t="s">
        <v>499</v>
      </c>
      <c r="C21" s="26" t="s">
        <v>500</v>
      </c>
      <c r="D21" s="17" t="s">
        <v>17</v>
      </c>
      <c r="E21" s="62">
        <v>5187</v>
      </c>
      <c r="F21" s="68">
        <v>76.4485995</v>
      </c>
      <c r="G21" s="20">
        <v>2.7777058E-2</v>
      </c>
    </row>
    <row r="22" spans="1:7" ht="12.75" x14ac:dyDescent="0.2">
      <c r="A22" s="21">
        <v>16</v>
      </c>
      <c r="B22" s="22" t="s">
        <v>42</v>
      </c>
      <c r="C22" s="26" t="s">
        <v>43</v>
      </c>
      <c r="D22" s="17" t="s">
        <v>14</v>
      </c>
      <c r="E22" s="62">
        <v>386</v>
      </c>
      <c r="F22" s="68">
        <v>64.048208000000002</v>
      </c>
      <c r="G22" s="20">
        <v>2.3271463999999999E-2</v>
      </c>
    </row>
    <row r="23" spans="1:7" ht="25.5" x14ac:dyDescent="0.2">
      <c r="A23" s="21">
        <v>17</v>
      </c>
      <c r="B23" s="22" t="s">
        <v>571</v>
      </c>
      <c r="C23" s="26" t="s">
        <v>572</v>
      </c>
      <c r="D23" s="17" t="s">
        <v>39</v>
      </c>
      <c r="E23" s="62">
        <v>2084</v>
      </c>
      <c r="F23" s="68">
        <v>63.705795999999999</v>
      </c>
      <c r="G23" s="20">
        <v>2.3147050999999998E-2</v>
      </c>
    </row>
    <row r="24" spans="1:7" ht="12.75" x14ac:dyDescent="0.2">
      <c r="A24" s="21">
        <v>18</v>
      </c>
      <c r="B24" s="22" t="s">
        <v>494</v>
      </c>
      <c r="C24" s="26" t="s">
        <v>495</v>
      </c>
      <c r="D24" s="17" t="s">
        <v>204</v>
      </c>
      <c r="E24" s="62">
        <v>3075</v>
      </c>
      <c r="F24" s="68">
        <v>60.991087499999999</v>
      </c>
      <c r="G24" s="20">
        <v>2.2160681000000002E-2</v>
      </c>
    </row>
    <row r="25" spans="1:7" ht="12.75" x14ac:dyDescent="0.2">
      <c r="A25" s="21">
        <v>19</v>
      </c>
      <c r="B25" s="22" t="s">
        <v>348</v>
      </c>
      <c r="C25" s="26" t="s">
        <v>349</v>
      </c>
      <c r="D25" s="17" t="s">
        <v>178</v>
      </c>
      <c r="E25" s="62">
        <v>12454</v>
      </c>
      <c r="F25" s="68">
        <v>59.218769999999999</v>
      </c>
      <c r="G25" s="20">
        <v>2.1516721999999999E-2</v>
      </c>
    </row>
    <row r="26" spans="1:7" ht="25.5" x14ac:dyDescent="0.2">
      <c r="A26" s="21">
        <v>20</v>
      </c>
      <c r="B26" s="22" t="s">
        <v>668</v>
      </c>
      <c r="C26" s="26" t="s">
        <v>669</v>
      </c>
      <c r="D26" s="17" t="s">
        <v>178</v>
      </c>
      <c r="E26" s="62">
        <v>4659</v>
      </c>
      <c r="F26" s="68">
        <v>53.217427499999999</v>
      </c>
      <c r="G26" s="20">
        <v>1.9336176E-2</v>
      </c>
    </row>
    <row r="27" spans="1:7" ht="12.75" x14ac:dyDescent="0.2">
      <c r="A27" s="21">
        <v>21</v>
      </c>
      <c r="B27" s="22" t="s">
        <v>557</v>
      </c>
      <c r="C27" s="26" t="s">
        <v>558</v>
      </c>
      <c r="D27" s="17" t="s">
        <v>175</v>
      </c>
      <c r="E27" s="62">
        <v>32521</v>
      </c>
      <c r="F27" s="68">
        <v>52.879145999999999</v>
      </c>
      <c r="G27" s="20">
        <v>1.9213264000000001E-2</v>
      </c>
    </row>
    <row r="28" spans="1:7" ht="12.75" x14ac:dyDescent="0.2">
      <c r="A28" s="21">
        <v>22</v>
      </c>
      <c r="B28" s="22" t="s">
        <v>638</v>
      </c>
      <c r="C28" s="26" t="s">
        <v>639</v>
      </c>
      <c r="D28" s="17" t="s">
        <v>254</v>
      </c>
      <c r="E28" s="62">
        <v>7426</v>
      </c>
      <c r="F28" s="68">
        <v>52.876832999999998</v>
      </c>
      <c r="G28" s="20">
        <v>1.9212423999999999E-2</v>
      </c>
    </row>
    <row r="29" spans="1:7" ht="25.5" x14ac:dyDescent="0.2">
      <c r="A29" s="21">
        <v>23</v>
      </c>
      <c r="B29" s="22" t="s">
        <v>383</v>
      </c>
      <c r="C29" s="26" t="s">
        <v>384</v>
      </c>
      <c r="D29" s="17" t="s">
        <v>172</v>
      </c>
      <c r="E29" s="62">
        <v>11100</v>
      </c>
      <c r="F29" s="68">
        <v>51.803699999999999</v>
      </c>
      <c r="G29" s="20">
        <v>1.8822508000000002E-2</v>
      </c>
    </row>
    <row r="30" spans="1:7" ht="12.75" x14ac:dyDescent="0.2">
      <c r="A30" s="21">
        <v>24</v>
      </c>
      <c r="B30" s="22" t="s">
        <v>541</v>
      </c>
      <c r="C30" s="26" t="s">
        <v>542</v>
      </c>
      <c r="D30" s="17" t="s">
        <v>178</v>
      </c>
      <c r="E30" s="62">
        <v>704</v>
      </c>
      <c r="F30" s="68">
        <v>45.495648000000003</v>
      </c>
      <c r="G30" s="20">
        <v>1.6530521999999999E-2</v>
      </c>
    </row>
    <row r="31" spans="1:7" ht="12.75" x14ac:dyDescent="0.2">
      <c r="A31" s="21">
        <v>25</v>
      </c>
      <c r="B31" s="22" t="s">
        <v>545</v>
      </c>
      <c r="C31" s="26" t="s">
        <v>546</v>
      </c>
      <c r="D31" s="17" t="s">
        <v>245</v>
      </c>
      <c r="E31" s="62">
        <v>4944</v>
      </c>
      <c r="F31" s="68">
        <v>43.388544000000003</v>
      </c>
      <c r="G31" s="20">
        <v>1.5764921000000001E-2</v>
      </c>
    </row>
    <row r="32" spans="1:7" ht="12.75" x14ac:dyDescent="0.2">
      <c r="A32" s="21">
        <v>26</v>
      </c>
      <c r="B32" s="22" t="s">
        <v>433</v>
      </c>
      <c r="C32" s="26" t="s">
        <v>434</v>
      </c>
      <c r="D32" s="17" t="s">
        <v>178</v>
      </c>
      <c r="E32" s="62">
        <v>1190</v>
      </c>
      <c r="F32" s="68">
        <v>31.523099999999999</v>
      </c>
      <c r="G32" s="20">
        <v>1.1453695999999999E-2</v>
      </c>
    </row>
    <row r="33" spans="1:7" ht="25.5" x14ac:dyDescent="0.2">
      <c r="A33" s="21">
        <v>27</v>
      </c>
      <c r="B33" s="22" t="s">
        <v>664</v>
      </c>
      <c r="C33" s="26" t="s">
        <v>665</v>
      </c>
      <c r="D33" s="17" t="s">
        <v>23</v>
      </c>
      <c r="E33" s="62">
        <v>34071</v>
      </c>
      <c r="F33" s="68">
        <v>28.108574999999998</v>
      </c>
      <c r="G33" s="20">
        <v>1.0213052E-2</v>
      </c>
    </row>
    <row r="34" spans="1:7" ht="12.75" x14ac:dyDescent="0.2">
      <c r="A34" s="21">
        <v>28</v>
      </c>
      <c r="B34" s="22" t="s">
        <v>694</v>
      </c>
      <c r="C34" s="26" t="s">
        <v>695</v>
      </c>
      <c r="D34" s="17" t="s">
        <v>228</v>
      </c>
      <c r="E34" s="62">
        <v>31676</v>
      </c>
      <c r="F34" s="68">
        <v>27.399740000000001</v>
      </c>
      <c r="G34" s="20">
        <v>9.9555019999999998E-3</v>
      </c>
    </row>
    <row r="35" spans="1:7" ht="25.5" x14ac:dyDescent="0.2">
      <c r="A35" s="21">
        <v>29</v>
      </c>
      <c r="B35" s="22" t="s">
        <v>344</v>
      </c>
      <c r="C35" s="26" t="s">
        <v>345</v>
      </c>
      <c r="D35" s="17" t="s">
        <v>39</v>
      </c>
      <c r="E35" s="62">
        <v>6938</v>
      </c>
      <c r="F35" s="68">
        <v>27.179614999999998</v>
      </c>
      <c r="G35" s="20">
        <v>9.875521E-3</v>
      </c>
    </row>
    <row r="36" spans="1:7" ht="12.75" x14ac:dyDescent="0.2">
      <c r="A36" s="21">
        <v>30</v>
      </c>
      <c r="B36" s="22" t="s">
        <v>707</v>
      </c>
      <c r="C36" s="26" t="s">
        <v>708</v>
      </c>
      <c r="D36" s="17" t="s">
        <v>71</v>
      </c>
      <c r="E36" s="62">
        <v>50099</v>
      </c>
      <c r="F36" s="68">
        <v>26.477321499999999</v>
      </c>
      <c r="G36" s="20">
        <v>9.6203480000000008E-3</v>
      </c>
    </row>
    <row r="37" spans="1:7" ht="12.75" x14ac:dyDescent="0.2">
      <c r="A37" s="21">
        <v>31</v>
      </c>
      <c r="B37" s="22" t="s">
        <v>523</v>
      </c>
      <c r="C37" s="26" t="s">
        <v>524</v>
      </c>
      <c r="D37" s="17" t="s">
        <v>204</v>
      </c>
      <c r="E37" s="62">
        <v>1642</v>
      </c>
      <c r="F37" s="68">
        <v>17.305038</v>
      </c>
      <c r="G37" s="20">
        <v>6.2876629999999998E-3</v>
      </c>
    </row>
    <row r="38" spans="1:7" ht="12.75" x14ac:dyDescent="0.2">
      <c r="A38" s="21">
        <v>32</v>
      </c>
      <c r="B38" s="22" t="s">
        <v>676</v>
      </c>
      <c r="C38" s="26" t="s">
        <v>677</v>
      </c>
      <c r="D38" s="17" t="s">
        <v>254</v>
      </c>
      <c r="E38" s="62">
        <v>1751</v>
      </c>
      <c r="F38" s="68">
        <v>13.373262499999999</v>
      </c>
      <c r="G38" s="20">
        <v>4.85908E-3</v>
      </c>
    </row>
    <row r="39" spans="1:7" ht="12.75" x14ac:dyDescent="0.2">
      <c r="A39" s="21">
        <v>33</v>
      </c>
      <c r="B39" s="22" t="s">
        <v>644</v>
      </c>
      <c r="C39" s="26" t="s">
        <v>645</v>
      </c>
      <c r="D39" s="17" t="s">
        <v>84</v>
      </c>
      <c r="E39" s="62">
        <v>969</v>
      </c>
      <c r="F39" s="68">
        <v>10.9046415</v>
      </c>
      <c r="G39" s="20">
        <v>3.962124E-3</v>
      </c>
    </row>
    <row r="40" spans="1:7" ht="12.75" x14ac:dyDescent="0.2">
      <c r="A40" s="16"/>
      <c r="B40" s="17"/>
      <c r="C40" s="23" t="s">
        <v>112</v>
      </c>
      <c r="D40" s="27"/>
      <c r="E40" s="64"/>
      <c r="F40" s="70">
        <v>2709.1157629999998</v>
      </c>
      <c r="G40" s="28">
        <v>0.98433807000000006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16"/>
      <c r="B42" s="17"/>
      <c r="C42" s="23" t="s">
        <v>113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112</v>
      </c>
      <c r="D43" s="27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31"/>
      <c r="B45" s="32"/>
      <c r="C45" s="23" t="s">
        <v>114</v>
      </c>
      <c r="D45" s="24"/>
      <c r="E45" s="63"/>
      <c r="F45" s="69"/>
      <c r="G45" s="25"/>
    </row>
    <row r="46" spans="1:7" ht="12.75" x14ac:dyDescent="0.2">
      <c r="A46" s="33"/>
      <c r="B46" s="34"/>
      <c r="C46" s="23" t="s">
        <v>112</v>
      </c>
      <c r="D46" s="35"/>
      <c r="E46" s="65"/>
      <c r="F46" s="71">
        <v>0</v>
      </c>
      <c r="G46" s="36">
        <v>0</v>
      </c>
    </row>
    <row r="47" spans="1:7" ht="12.75" x14ac:dyDescent="0.2">
      <c r="A47" s="33"/>
      <c r="B47" s="34"/>
      <c r="C47" s="29"/>
      <c r="D47" s="37"/>
      <c r="E47" s="66"/>
      <c r="F47" s="72"/>
      <c r="G47" s="38"/>
    </row>
    <row r="48" spans="1:7" ht="12.75" x14ac:dyDescent="0.2">
      <c r="A48" s="16"/>
      <c r="B48" s="17"/>
      <c r="C48" s="23" t="s">
        <v>116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112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117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118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112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25.5" x14ac:dyDescent="0.2">
      <c r="A57" s="21"/>
      <c r="B57" s="22"/>
      <c r="C57" s="39" t="s">
        <v>119</v>
      </c>
      <c r="D57" s="40"/>
      <c r="E57" s="64"/>
      <c r="F57" s="70">
        <v>2709.1157629999998</v>
      </c>
      <c r="G57" s="28">
        <v>0.98433807000000006</v>
      </c>
    </row>
    <row r="58" spans="1:7" ht="12.75" x14ac:dyDescent="0.2">
      <c r="A58" s="16"/>
      <c r="B58" s="17"/>
      <c r="C58" s="26"/>
      <c r="D58" s="19"/>
      <c r="E58" s="62"/>
      <c r="F58" s="68"/>
      <c r="G58" s="20"/>
    </row>
    <row r="59" spans="1:7" ht="12.75" x14ac:dyDescent="0.2">
      <c r="A59" s="16"/>
      <c r="B59" s="17"/>
      <c r="C59" s="18" t="s">
        <v>120</v>
      </c>
      <c r="D59" s="19"/>
      <c r="E59" s="62"/>
      <c r="F59" s="68"/>
      <c r="G59" s="20"/>
    </row>
    <row r="60" spans="1:7" ht="25.5" x14ac:dyDescent="0.2">
      <c r="A60" s="16"/>
      <c r="B60" s="17"/>
      <c r="C60" s="23" t="s">
        <v>11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68"/>
      <c r="G62" s="20"/>
    </row>
    <row r="63" spans="1:7" ht="12.75" x14ac:dyDescent="0.2">
      <c r="A63" s="16"/>
      <c r="B63" s="41"/>
      <c r="C63" s="23" t="s">
        <v>121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74"/>
      <c r="G65" s="43"/>
    </row>
    <row r="66" spans="1:7" ht="12.75" x14ac:dyDescent="0.2">
      <c r="A66" s="16"/>
      <c r="B66" s="17"/>
      <c r="C66" s="23" t="s">
        <v>122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16"/>
      <c r="B69" s="41"/>
      <c r="C69" s="23" t="s">
        <v>123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21"/>
      <c r="B72" s="22"/>
      <c r="C72" s="44" t="s">
        <v>124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125</v>
      </c>
      <c r="D74" s="19"/>
      <c r="E74" s="62"/>
      <c r="F74" s="68"/>
      <c r="G74" s="20"/>
    </row>
    <row r="75" spans="1:7" ht="12.75" x14ac:dyDescent="0.2">
      <c r="A75" s="21"/>
      <c r="B75" s="22"/>
      <c r="C75" s="23" t="s">
        <v>126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127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128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1152</v>
      </c>
      <c r="D84" s="24"/>
      <c r="E84" s="63"/>
      <c r="F84" s="69"/>
      <c r="G84" s="25"/>
    </row>
    <row r="85" spans="1:7" ht="12.75" x14ac:dyDescent="0.2">
      <c r="A85" s="21">
        <v>1</v>
      </c>
      <c r="B85" s="22"/>
      <c r="C85" s="26" t="s">
        <v>1153</v>
      </c>
      <c r="D85" s="30"/>
      <c r="E85" s="62"/>
      <c r="F85" s="68">
        <v>45.9921498</v>
      </c>
      <c r="G85" s="20">
        <v>1.6710922999999999E-2</v>
      </c>
    </row>
    <row r="86" spans="1:7" ht="12.75" x14ac:dyDescent="0.2">
      <c r="A86" s="21"/>
      <c r="B86" s="22"/>
      <c r="C86" s="23" t="s">
        <v>112</v>
      </c>
      <c r="D86" s="40"/>
      <c r="E86" s="64"/>
      <c r="F86" s="70">
        <v>45.9921498</v>
      </c>
      <c r="G86" s="28">
        <v>1.6710922999999999E-2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25.5" x14ac:dyDescent="0.2">
      <c r="A88" s="21"/>
      <c r="B88" s="22"/>
      <c r="C88" s="39" t="s">
        <v>129</v>
      </c>
      <c r="D88" s="40"/>
      <c r="E88" s="64"/>
      <c r="F88" s="70">
        <v>45.9921498</v>
      </c>
      <c r="G88" s="28">
        <v>1.6710922999999999E-2</v>
      </c>
    </row>
    <row r="89" spans="1:7" ht="12.75" x14ac:dyDescent="0.2">
      <c r="A89" s="21"/>
      <c r="B89" s="22"/>
      <c r="C89" s="45"/>
      <c r="D89" s="22"/>
      <c r="E89" s="62"/>
      <c r="F89" s="68"/>
      <c r="G89" s="20"/>
    </row>
    <row r="90" spans="1:7" ht="12.75" x14ac:dyDescent="0.2">
      <c r="A90" s="16"/>
      <c r="B90" s="17"/>
      <c r="C90" s="18" t="s">
        <v>130</v>
      </c>
      <c r="D90" s="19"/>
      <c r="E90" s="62"/>
      <c r="F90" s="68"/>
      <c r="G90" s="20"/>
    </row>
    <row r="91" spans="1:7" ht="25.5" x14ac:dyDescent="0.2">
      <c r="A91" s="21"/>
      <c r="B91" s="22"/>
      <c r="C91" s="23" t="s">
        <v>131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16"/>
      <c r="B94" s="17"/>
      <c r="C94" s="18" t="s">
        <v>132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133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23" t="s">
        <v>134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74"/>
      <c r="G100" s="43"/>
    </row>
    <row r="101" spans="1:7" ht="25.5" x14ac:dyDescent="0.2">
      <c r="A101" s="21"/>
      <c r="B101" s="22"/>
      <c r="C101" s="45" t="s">
        <v>135</v>
      </c>
      <c r="D101" s="22"/>
      <c r="E101" s="62"/>
      <c r="F101" s="152">
        <v>-2.8870636200000002</v>
      </c>
      <c r="G101" s="153">
        <v>-1.0489939999999999E-3</v>
      </c>
    </row>
    <row r="102" spans="1:7" ht="12.75" x14ac:dyDescent="0.2">
      <c r="A102" s="21"/>
      <c r="B102" s="22"/>
      <c r="C102" s="46" t="s">
        <v>136</v>
      </c>
      <c r="D102" s="27"/>
      <c r="E102" s="64"/>
      <c r="F102" s="70">
        <v>2752.2208491799997</v>
      </c>
      <c r="G102" s="28">
        <v>0.99999999900000003</v>
      </c>
    </row>
    <row r="104" spans="1:7" ht="12.75" x14ac:dyDescent="0.2">
      <c r="B104" s="392"/>
      <c r="C104" s="392"/>
      <c r="D104" s="392"/>
      <c r="E104" s="392"/>
      <c r="F104" s="392"/>
    </row>
    <row r="105" spans="1:7" ht="12.75" x14ac:dyDescent="0.2">
      <c r="B105" s="392"/>
      <c r="C105" s="392"/>
      <c r="D105" s="392"/>
      <c r="E105" s="392"/>
      <c r="F105" s="392"/>
    </row>
    <row r="107" spans="1:7" ht="12.75" x14ac:dyDescent="0.2">
      <c r="B107" s="52" t="s">
        <v>138</v>
      </c>
      <c r="C107" s="53"/>
      <c r="D107" s="54"/>
    </row>
    <row r="108" spans="1:7" ht="12.75" x14ac:dyDescent="0.2">
      <c r="B108" s="55" t="s">
        <v>139</v>
      </c>
      <c r="C108" s="56"/>
      <c r="D108" s="81" t="s">
        <v>140</v>
      </c>
    </row>
    <row r="109" spans="1:7" ht="12.75" x14ac:dyDescent="0.2">
      <c r="B109" s="55" t="s">
        <v>141</v>
      </c>
      <c r="C109" s="56"/>
      <c r="D109" s="81" t="s">
        <v>140</v>
      </c>
    </row>
    <row r="110" spans="1:7" ht="12.75" x14ac:dyDescent="0.2">
      <c r="B110" s="57" t="s">
        <v>142</v>
      </c>
      <c r="C110" s="56"/>
      <c r="D110" s="58"/>
    </row>
    <row r="111" spans="1:7" ht="25.5" customHeight="1" x14ac:dyDescent="0.2">
      <c r="B111" s="58"/>
      <c r="C111" s="48" t="s">
        <v>143</v>
      </c>
      <c r="D111" s="49" t="s">
        <v>144</v>
      </c>
    </row>
    <row r="112" spans="1:7" ht="12.75" customHeight="1" x14ac:dyDescent="0.2">
      <c r="B112" s="75" t="s">
        <v>145</v>
      </c>
      <c r="C112" s="76" t="s">
        <v>146</v>
      </c>
      <c r="D112" s="76" t="s">
        <v>147</v>
      </c>
    </row>
    <row r="113" spans="2:4" ht="12.75" x14ac:dyDescent="0.2">
      <c r="B113" s="58" t="s">
        <v>148</v>
      </c>
      <c r="C113" s="59">
        <v>11.957700000000001</v>
      </c>
      <c r="D113" s="59">
        <v>12.062200000000001</v>
      </c>
    </row>
    <row r="114" spans="2:4" ht="12.75" x14ac:dyDescent="0.2">
      <c r="B114" s="58" t="s">
        <v>149</v>
      </c>
      <c r="C114" s="59">
        <v>11.957700000000001</v>
      </c>
      <c r="D114" s="59">
        <v>12.062200000000001</v>
      </c>
    </row>
    <row r="115" spans="2:4" ht="12.75" x14ac:dyDescent="0.2">
      <c r="B115" s="58" t="s">
        <v>150</v>
      </c>
      <c r="C115" s="59">
        <v>11.658799999999999</v>
      </c>
      <c r="D115" s="59">
        <v>11.7485</v>
      </c>
    </row>
    <row r="116" spans="2:4" ht="12.75" x14ac:dyDescent="0.2">
      <c r="B116" s="58" t="s">
        <v>151</v>
      </c>
      <c r="C116" s="59">
        <v>11.658799999999999</v>
      </c>
      <c r="D116" s="59">
        <v>11.7485</v>
      </c>
    </row>
    <row r="118" spans="2:4" ht="12.75" x14ac:dyDescent="0.2">
      <c r="B118" s="77" t="s">
        <v>152</v>
      </c>
      <c r="C118" s="60"/>
      <c r="D118" s="78" t="s">
        <v>140</v>
      </c>
    </row>
    <row r="119" spans="2:4" ht="24.75" customHeight="1" x14ac:dyDescent="0.2">
      <c r="B119" s="79"/>
      <c r="C119" s="79"/>
    </row>
    <row r="120" spans="2:4" ht="15" x14ac:dyDescent="0.25">
      <c r="B120" s="82"/>
      <c r="C120" s="80"/>
      <c r="D120"/>
    </row>
    <row r="122" spans="2:4" ht="12.75" x14ac:dyDescent="0.2">
      <c r="B122" s="57" t="s">
        <v>153</v>
      </c>
      <c r="C122" s="56"/>
      <c r="D122" s="83" t="s">
        <v>140</v>
      </c>
    </row>
    <row r="123" spans="2:4" ht="12.75" x14ac:dyDescent="0.2">
      <c r="B123" s="57" t="s">
        <v>154</v>
      </c>
      <c r="C123" s="56"/>
      <c r="D123" s="83" t="s">
        <v>140</v>
      </c>
    </row>
    <row r="124" spans="2:4" ht="12.75" x14ac:dyDescent="0.2">
      <c r="B124" s="57" t="s">
        <v>155</v>
      </c>
      <c r="C124" s="56"/>
      <c r="D124" s="61">
        <v>0.30189085632522777</v>
      </c>
    </row>
    <row r="125" spans="2:4" ht="12.75" x14ac:dyDescent="0.2">
      <c r="B125" s="57" t="s">
        <v>156</v>
      </c>
      <c r="C125" s="56"/>
      <c r="D125" s="61" t="s">
        <v>140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1178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19490</v>
      </c>
      <c r="F7" s="68">
        <v>143.11507</v>
      </c>
      <c r="G7" s="20">
        <v>7.5451062999999999E-2</v>
      </c>
    </row>
    <row r="8" spans="1:7" ht="12.75" x14ac:dyDescent="0.2">
      <c r="A8" s="21">
        <v>2</v>
      </c>
      <c r="B8" s="22" t="s">
        <v>40</v>
      </c>
      <c r="C8" s="26" t="s">
        <v>41</v>
      </c>
      <c r="D8" s="17" t="s">
        <v>17</v>
      </c>
      <c r="E8" s="62">
        <v>6353</v>
      </c>
      <c r="F8" s="68">
        <v>131.9867515</v>
      </c>
      <c r="G8" s="20">
        <v>6.9584151999999996E-2</v>
      </c>
    </row>
    <row r="9" spans="1:7" ht="12.75" x14ac:dyDescent="0.2">
      <c r="A9" s="21">
        <v>3</v>
      </c>
      <c r="B9" s="22" t="s">
        <v>334</v>
      </c>
      <c r="C9" s="26" t="s">
        <v>335</v>
      </c>
      <c r="D9" s="17" t="s">
        <v>254</v>
      </c>
      <c r="E9" s="62">
        <v>6732</v>
      </c>
      <c r="F9" s="68">
        <v>121.30727400000001</v>
      </c>
      <c r="G9" s="20">
        <v>6.3953870999999995E-2</v>
      </c>
    </row>
    <row r="10" spans="1:7" ht="12.75" x14ac:dyDescent="0.2">
      <c r="A10" s="21">
        <v>4</v>
      </c>
      <c r="B10" s="22" t="s">
        <v>394</v>
      </c>
      <c r="C10" s="26" t="s">
        <v>395</v>
      </c>
      <c r="D10" s="17" t="s">
        <v>204</v>
      </c>
      <c r="E10" s="62">
        <v>13327</v>
      </c>
      <c r="F10" s="68">
        <v>110.6340905</v>
      </c>
      <c r="G10" s="20">
        <v>5.8326910000000003E-2</v>
      </c>
    </row>
    <row r="11" spans="1:7" ht="12.75" x14ac:dyDescent="0.2">
      <c r="A11" s="21">
        <v>5</v>
      </c>
      <c r="B11" s="22" t="s">
        <v>490</v>
      </c>
      <c r="C11" s="26" t="s">
        <v>491</v>
      </c>
      <c r="D11" s="17" t="s">
        <v>17</v>
      </c>
      <c r="E11" s="62">
        <v>8920</v>
      </c>
      <c r="F11" s="68">
        <v>108.20851999999999</v>
      </c>
      <c r="G11" s="20">
        <v>5.7048135E-2</v>
      </c>
    </row>
    <row r="12" spans="1:7" ht="25.5" x14ac:dyDescent="0.2">
      <c r="A12" s="21">
        <v>6</v>
      </c>
      <c r="B12" s="22" t="s">
        <v>577</v>
      </c>
      <c r="C12" s="26" t="s">
        <v>578</v>
      </c>
      <c r="D12" s="17" t="s">
        <v>39</v>
      </c>
      <c r="E12" s="62">
        <v>955</v>
      </c>
      <c r="F12" s="68">
        <v>101.6096125</v>
      </c>
      <c r="G12" s="20">
        <v>5.3569154000000001E-2</v>
      </c>
    </row>
    <row r="13" spans="1:7" ht="25.5" x14ac:dyDescent="0.2">
      <c r="A13" s="21">
        <v>7</v>
      </c>
      <c r="B13" s="22" t="s">
        <v>439</v>
      </c>
      <c r="C13" s="26" t="s">
        <v>440</v>
      </c>
      <c r="D13" s="17" t="s">
        <v>178</v>
      </c>
      <c r="E13" s="62">
        <v>5465</v>
      </c>
      <c r="F13" s="68">
        <v>100.62157999999999</v>
      </c>
      <c r="G13" s="20">
        <v>5.3048258000000001E-2</v>
      </c>
    </row>
    <row r="14" spans="1:7" ht="12.75" x14ac:dyDescent="0.2">
      <c r="A14" s="21">
        <v>8</v>
      </c>
      <c r="B14" s="22" t="s">
        <v>304</v>
      </c>
      <c r="C14" s="26" t="s">
        <v>305</v>
      </c>
      <c r="D14" s="17" t="s">
        <v>175</v>
      </c>
      <c r="E14" s="62">
        <v>45471</v>
      </c>
      <c r="F14" s="68">
        <v>99.922522499999999</v>
      </c>
      <c r="G14" s="20">
        <v>5.2679710999999997E-2</v>
      </c>
    </row>
    <row r="15" spans="1:7" ht="25.5" x14ac:dyDescent="0.2">
      <c r="A15" s="21">
        <v>9</v>
      </c>
      <c r="B15" s="22" t="s">
        <v>31</v>
      </c>
      <c r="C15" s="26" t="s">
        <v>32</v>
      </c>
      <c r="D15" s="17" t="s">
        <v>33</v>
      </c>
      <c r="E15" s="62">
        <v>7262</v>
      </c>
      <c r="F15" s="68">
        <v>89.398850999999993</v>
      </c>
      <c r="G15" s="20">
        <v>4.7131573000000003E-2</v>
      </c>
    </row>
    <row r="16" spans="1:7" ht="12.75" x14ac:dyDescent="0.2">
      <c r="A16" s="21">
        <v>10</v>
      </c>
      <c r="B16" s="22" t="s">
        <v>696</v>
      </c>
      <c r="C16" s="26" t="s">
        <v>697</v>
      </c>
      <c r="D16" s="17" t="s">
        <v>228</v>
      </c>
      <c r="E16" s="62">
        <v>374</v>
      </c>
      <c r="F16" s="68">
        <v>74.310434000000001</v>
      </c>
      <c r="G16" s="20">
        <v>3.9176875E-2</v>
      </c>
    </row>
    <row r="17" spans="1:7" ht="12.75" x14ac:dyDescent="0.2">
      <c r="A17" s="21">
        <v>11</v>
      </c>
      <c r="B17" s="22" t="s">
        <v>396</v>
      </c>
      <c r="C17" s="26" t="s">
        <v>397</v>
      </c>
      <c r="D17" s="17" t="s">
        <v>228</v>
      </c>
      <c r="E17" s="62">
        <v>2717</v>
      </c>
      <c r="F17" s="68">
        <v>71.405477000000005</v>
      </c>
      <c r="G17" s="20">
        <v>3.7645366E-2</v>
      </c>
    </row>
    <row r="18" spans="1:7" ht="12.75" x14ac:dyDescent="0.2">
      <c r="A18" s="21">
        <v>12</v>
      </c>
      <c r="B18" s="22" t="s">
        <v>617</v>
      </c>
      <c r="C18" s="26" t="s">
        <v>618</v>
      </c>
      <c r="D18" s="17" t="s">
        <v>254</v>
      </c>
      <c r="E18" s="62">
        <v>11629</v>
      </c>
      <c r="F18" s="68">
        <v>64.488619499999999</v>
      </c>
      <c r="G18" s="20">
        <v>3.3998760000000003E-2</v>
      </c>
    </row>
    <row r="19" spans="1:7" ht="12.75" x14ac:dyDescent="0.2">
      <c r="A19" s="21">
        <v>13</v>
      </c>
      <c r="B19" s="22" t="s">
        <v>501</v>
      </c>
      <c r="C19" s="26" t="s">
        <v>502</v>
      </c>
      <c r="D19" s="17" t="s">
        <v>228</v>
      </c>
      <c r="E19" s="62">
        <v>826</v>
      </c>
      <c r="F19" s="68">
        <v>56.413322000000001</v>
      </c>
      <c r="G19" s="20">
        <v>2.9741417999999999E-2</v>
      </c>
    </row>
    <row r="20" spans="1:7" ht="12.75" x14ac:dyDescent="0.2">
      <c r="A20" s="21">
        <v>14</v>
      </c>
      <c r="B20" s="22" t="s">
        <v>42</v>
      </c>
      <c r="C20" s="26" t="s">
        <v>43</v>
      </c>
      <c r="D20" s="17" t="s">
        <v>14</v>
      </c>
      <c r="E20" s="62">
        <v>333</v>
      </c>
      <c r="F20" s="68">
        <v>55.254024000000001</v>
      </c>
      <c r="G20" s="20">
        <v>2.913023E-2</v>
      </c>
    </row>
    <row r="21" spans="1:7" ht="12.75" x14ac:dyDescent="0.2">
      <c r="A21" s="21">
        <v>15</v>
      </c>
      <c r="B21" s="22" t="s">
        <v>499</v>
      </c>
      <c r="C21" s="26" t="s">
        <v>500</v>
      </c>
      <c r="D21" s="17" t="s">
        <v>17</v>
      </c>
      <c r="E21" s="62">
        <v>3581</v>
      </c>
      <c r="F21" s="68">
        <v>52.778568499999999</v>
      </c>
      <c r="G21" s="20">
        <v>2.7825156E-2</v>
      </c>
    </row>
    <row r="22" spans="1:7" ht="25.5" x14ac:dyDescent="0.2">
      <c r="A22" s="21">
        <v>16</v>
      </c>
      <c r="B22" s="22" t="s">
        <v>571</v>
      </c>
      <c r="C22" s="26" t="s">
        <v>572</v>
      </c>
      <c r="D22" s="17" t="s">
        <v>39</v>
      </c>
      <c r="E22" s="62">
        <v>1506</v>
      </c>
      <c r="F22" s="68">
        <v>46.036914000000003</v>
      </c>
      <c r="G22" s="20">
        <v>2.4270917999999999E-2</v>
      </c>
    </row>
    <row r="23" spans="1:7" ht="12.75" x14ac:dyDescent="0.2">
      <c r="A23" s="21">
        <v>17</v>
      </c>
      <c r="B23" s="22" t="s">
        <v>494</v>
      </c>
      <c r="C23" s="26" t="s">
        <v>495</v>
      </c>
      <c r="D23" s="17" t="s">
        <v>204</v>
      </c>
      <c r="E23" s="62">
        <v>2132</v>
      </c>
      <c r="F23" s="68">
        <v>42.287154000000001</v>
      </c>
      <c r="G23" s="20">
        <v>2.2294023E-2</v>
      </c>
    </row>
    <row r="24" spans="1:7" ht="25.5" x14ac:dyDescent="0.2">
      <c r="A24" s="21">
        <v>18</v>
      </c>
      <c r="B24" s="22" t="s">
        <v>606</v>
      </c>
      <c r="C24" s="26" t="s">
        <v>607</v>
      </c>
      <c r="D24" s="17" t="s">
        <v>59</v>
      </c>
      <c r="E24" s="62">
        <v>4007</v>
      </c>
      <c r="F24" s="68">
        <v>41.079763999999997</v>
      </c>
      <c r="G24" s="20">
        <v>2.1657480999999999E-2</v>
      </c>
    </row>
    <row r="25" spans="1:7" ht="12.75" x14ac:dyDescent="0.2">
      <c r="A25" s="21">
        <v>19</v>
      </c>
      <c r="B25" s="22" t="s">
        <v>348</v>
      </c>
      <c r="C25" s="26" t="s">
        <v>349</v>
      </c>
      <c r="D25" s="17" t="s">
        <v>178</v>
      </c>
      <c r="E25" s="62">
        <v>8622</v>
      </c>
      <c r="F25" s="68">
        <v>40.997610000000002</v>
      </c>
      <c r="G25" s="20">
        <v>2.1614168999999999E-2</v>
      </c>
    </row>
    <row r="26" spans="1:7" ht="12.75" x14ac:dyDescent="0.2">
      <c r="A26" s="21">
        <v>20</v>
      </c>
      <c r="B26" s="22" t="s">
        <v>638</v>
      </c>
      <c r="C26" s="26" t="s">
        <v>639</v>
      </c>
      <c r="D26" s="17" t="s">
        <v>254</v>
      </c>
      <c r="E26" s="62">
        <v>5154</v>
      </c>
      <c r="F26" s="68">
        <v>36.699057000000003</v>
      </c>
      <c r="G26" s="20">
        <v>1.9347948E-2</v>
      </c>
    </row>
    <row r="27" spans="1:7" ht="12.75" x14ac:dyDescent="0.2">
      <c r="A27" s="21">
        <v>21</v>
      </c>
      <c r="B27" s="22" t="s">
        <v>557</v>
      </c>
      <c r="C27" s="26" t="s">
        <v>558</v>
      </c>
      <c r="D27" s="17" t="s">
        <v>175</v>
      </c>
      <c r="E27" s="62">
        <v>22429</v>
      </c>
      <c r="F27" s="68">
        <v>36.469554000000002</v>
      </c>
      <c r="G27" s="20">
        <v>1.9226951999999999E-2</v>
      </c>
    </row>
    <row r="28" spans="1:7" ht="25.5" x14ac:dyDescent="0.2">
      <c r="A28" s="21">
        <v>22</v>
      </c>
      <c r="B28" s="22" t="s">
        <v>383</v>
      </c>
      <c r="C28" s="26" t="s">
        <v>384</v>
      </c>
      <c r="D28" s="17" t="s">
        <v>172</v>
      </c>
      <c r="E28" s="62">
        <v>7636</v>
      </c>
      <c r="F28" s="68">
        <v>35.637211999999998</v>
      </c>
      <c r="G28" s="20">
        <v>1.8788137E-2</v>
      </c>
    </row>
    <row r="29" spans="1:7" ht="12.75" x14ac:dyDescent="0.2">
      <c r="A29" s="21">
        <v>23</v>
      </c>
      <c r="B29" s="22" t="s">
        <v>541</v>
      </c>
      <c r="C29" s="26" t="s">
        <v>542</v>
      </c>
      <c r="D29" s="17" t="s">
        <v>178</v>
      </c>
      <c r="E29" s="62">
        <v>484</v>
      </c>
      <c r="F29" s="68">
        <v>31.278258000000001</v>
      </c>
      <c r="G29" s="20">
        <v>1.6490072000000001E-2</v>
      </c>
    </row>
    <row r="30" spans="1:7" ht="25.5" x14ac:dyDescent="0.2">
      <c r="A30" s="21">
        <v>24</v>
      </c>
      <c r="B30" s="22" t="s">
        <v>668</v>
      </c>
      <c r="C30" s="26" t="s">
        <v>669</v>
      </c>
      <c r="D30" s="17" t="s">
        <v>178</v>
      </c>
      <c r="E30" s="62">
        <v>2686</v>
      </c>
      <c r="F30" s="68">
        <v>30.680834999999998</v>
      </c>
      <c r="G30" s="20">
        <v>1.6175107000000001E-2</v>
      </c>
    </row>
    <row r="31" spans="1:7" ht="12.75" x14ac:dyDescent="0.2">
      <c r="A31" s="21">
        <v>25</v>
      </c>
      <c r="B31" s="22" t="s">
        <v>545</v>
      </c>
      <c r="C31" s="26" t="s">
        <v>546</v>
      </c>
      <c r="D31" s="17" t="s">
        <v>245</v>
      </c>
      <c r="E31" s="62">
        <v>3390</v>
      </c>
      <c r="F31" s="68">
        <v>29.750640000000001</v>
      </c>
      <c r="G31" s="20">
        <v>1.5684703000000001E-2</v>
      </c>
    </row>
    <row r="32" spans="1:7" ht="12.75" x14ac:dyDescent="0.2">
      <c r="A32" s="21">
        <v>26</v>
      </c>
      <c r="B32" s="22" t="s">
        <v>433</v>
      </c>
      <c r="C32" s="26" t="s">
        <v>434</v>
      </c>
      <c r="D32" s="17" t="s">
        <v>178</v>
      </c>
      <c r="E32" s="62">
        <v>833</v>
      </c>
      <c r="F32" s="68">
        <v>22.06617</v>
      </c>
      <c r="G32" s="20">
        <v>1.1633408E-2</v>
      </c>
    </row>
    <row r="33" spans="1:7" ht="12.75" x14ac:dyDescent="0.2">
      <c r="A33" s="21">
        <v>27</v>
      </c>
      <c r="B33" s="22" t="s">
        <v>694</v>
      </c>
      <c r="C33" s="26" t="s">
        <v>695</v>
      </c>
      <c r="D33" s="17" t="s">
        <v>228</v>
      </c>
      <c r="E33" s="62">
        <v>22247</v>
      </c>
      <c r="F33" s="68">
        <v>19.243655</v>
      </c>
      <c r="G33" s="20">
        <v>1.0145362E-2</v>
      </c>
    </row>
    <row r="34" spans="1:7" ht="25.5" x14ac:dyDescent="0.2">
      <c r="A34" s="21">
        <v>28</v>
      </c>
      <c r="B34" s="22" t="s">
        <v>664</v>
      </c>
      <c r="C34" s="26" t="s">
        <v>665</v>
      </c>
      <c r="D34" s="17" t="s">
        <v>23</v>
      </c>
      <c r="E34" s="62">
        <v>22933</v>
      </c>
      <c r="F34" s="68">
        <v>18.919725</v>
      </c>
      <c r="G34" s="20">
        <v>9.9745849999999994E-3</v>
      </c>
    </row>
    <row r="35" spans="1:7" ht="25.5" x14ac:dyDescent="0.2">
      <c r="A35" s="21">
        <v>29</v>
      </c>
      <c r="B35" s="22" t="s">
        <v>344</v>
      </c>
      <c r="C35" s="26" t="s">
        <v>345</v>
      </c>
      <c r="D35" s="17" t="s">
        <v>39</v>
      </c>
      <c r="E35" s="62">
        <v>4748</v>
      </c>
      <c r="F35" s="68">
        <v>18.600290000000001</v>
      </c>
      <c r="G35" s="20">
        <v>9.8061769999999993E-3</v>
      </c>
    </row>
    <row r="36" spans="1:7" ht="12.75" x14ac:dyDescent="0.2">
      <c r="A36" s="21">
        <v>30</v>
      </c>
      <c r="B36" s="22" t="s">
        <v>707</v>
      </c>
      <c r="C36" s="26" t="s">
        <v>708</v>
      </c>
      <c r="D36" s="17" t="s">
        <v>71</v>
      </c>
      <c r="E36" s="62">
        <v>32676</v>
      </c>
      <c r="F36" s="68">
        <v>17.269265999999998</v>
      </c>
      <c r="G36" s="20">
        <v>9.1044530000000002E-3</v>
      </c>
    </row>
    <row r="37" spans="1:7" ht="12.75" x14ac:dyDescent="0.2">
      <c r="A37" s="21">
        <v>31</v>
      </c>
      <c r="B37" s="22" t="s">
        <v>523</v>
      </c>
      <c r="C37" s="26" t="s">
        <v>524</v>
      </c>
      <c r="D37" s="17" t="s">
        <v>204</v>
      </c>
      <c r="E37" s="62">
        <v>1200</v>
      </c>
      <c r="F37" s="68">
        <v>12.646800000000001</v>
      </c>
      <c r="G37" s="20">
        <v>6.6674630000000002E-3</v>
      </c>
    </row>
    <row r="38" spans="1:7" ht="12.75" x14ac:dyDescent="0.2">
      <c r="A38" s="21">
        <v>32</v>
      </c>
      <c r="B38" s="22" t="s">
        <v>676</v>
      </c>
      <c r="C38" s="26" t="s">
        <v>677</v>
      </c>
      <c r="D38" s="17" t="s">
        <v>254</v>
      </c>
      <c r="E38" s="62">
        <v>1251</v>
      </c>
      <c r="F38" s="68">
        <v>9.5545124999999995</v>
      </c>
      <c r="G38" s="20">
        <v>5.0371920000000002E-3</v>
      </c>
    </row>
    <row r="39" spans="1:7" ht="12.75" x14ac:dyDescent="0.2">
      <c r="A39" s="21">
        <v>33</v>
      </c>
      <c r="B39" s="22" t="s">
        <v>644</v>
      </c>
      <c r="C39" s="26" t="s">
        <v>645</v>
      </c>
      <c r="D39" s="17" t="s">
        <v>84</v>
      </c>
      <c r="E39" s="62">
        <v>660</v>
      </c>
      <c r="F39" s="68">
        <v>7.4273100000000003</v>
      </c>
      <c r="G39" s="20">
        <v>3.9157189999999998E-3</v>
      </c>
    </row>
    <row r="40" spans="1:7" ht="12.75" x14ac:dyDescent="0.2">
      <c r="A40" s="16"/>
      <c r="B40" s="17"/>
      <c r="C40" s="23" t="s">
        <v>112</v>
      </c>
      <c r="D40" s="27"/>
      <c r="E40" s="64"/>
      <c r="F40" s="70">
        <v>1878.0994435000005</v>
      </c>
      <c r="G40" s="28">
        <v>0.99014450100000018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16"/>
      <c r="B42" s="17"/>
      <c r="C42" s="23" t="s">
        <v>113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112</v>
      </c>
      <c r="D43" s="27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31"/>
      <c r="B45" s="32"/>
      <c r="C45" s="23" t="s">
        <v>114</v>
      </c>
      <c r="D45" s="24"/>
      <c r="E45" s="63"/>
      <c r="F45" s="69"/>
      <c r="G45" s="25"/>
    </row>
    <row r="46" spans="1:7" ht="12.75" x14ac:dyDescent="0.2">
      <c r="A46" s="33"/>
      <c r="B46" s="34"/>
      <c r="C46" s="23" t="s">
        <v>112</v>
      </c>
      <c r="D46" s="35"/>
      <c r="E46" s="65"/>
      <c r="F46" s="71">
        <v>0</v>
      </c>
      <c r="G46" s="36">
        <v>0</v>
      </c>
    </row>
    <row r="47" spans="1:7" ht="12.75" x14ac:dyDescent="0.2">
      <c r="A47" s="33"/>
      <c r="B47" s="34"/>
      <c r="C47" s="29"/>
      <c r="D47" s="37"/>
      <c r="E47" s="66"/>
      <c r="F47" s="72"/>
      <c r="G47" s="38"/>
    </row>
    <row r="48" spans="1:7" ht="12.75" x14ac:dyDescent="0.2">
      <c r="A48" s="16"/>
      <c r="B48" s="17"/>
      <c r="C48" s="23" t="s">
        <v>116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112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117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118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112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25.5" x14ac:dyDescent="0.2">
      <c r="A57" s="21"/>
      <c r="B57" s="22"/>
      <c r="C57" s="39" t="s">
        <v>119</v>
      </c>
      <c r="D57" s="40"/>
      <c r="E57" s="64"/>
      <c r="F57" s="70">
        <v>1878.0994435000005</v>
      </c>
      <c r="G57" s="28">
        <v>0.99014450100000018</v>
      </c>
    </row>
    <row r="58" spans="1:7" ht="12.75" x14ac:dyDescent="0.2">
      <c r="A58" s="16"/>
      <c r="B58" s="17"/>
      <c r="C58" s="26"/>
      <c r="D58" s="19"/>
      <c r="E58" s="62"/>
      <c r="F58" s="68"/>
      <c r="G58" s="20"/>
    </row>
    <row r="59" spans="1:7" ht="12.75" x14ac:dyDescent="0.2">
      <c r="A59" s="16"/>
      <c r="B59" s="17"/>
      <c r="C59" s="18" t="s">
        <v>120</v>
      </c>
      <c r="D59" s="19"/>
      <c r="E59" s="62"/>
      <c r="F59" s="68"/>
      <c r="G59" s="20"/>
    </row>
    <row r="60" spans="1:7" ht="25.5" x14ac:dyDescent="0.2">
      <c r="A60" s="16"/>
      <c r="B60" s="17"/>
      <c r="C60" s="23" t="s">
        <v>11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68"/>
      <c r="G62" s="20"/>
    </row>
    <row r="63" spans="1:7" ht="12.75" x14ac:dyDescent="0.2">
      <c r="A63" s="16"/>
      <c r="B63" s="41"/>
      <c r="C63" s="23" t="s">
        <v>121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74"/>
      <c r="G65" s="43"/>
    </row>
    <row r="66" spans="1:7" ht="12.75" x14ac:dyDescent="0.2">
      <c r="A66" s="16"/>
      <c r="B66" s="17"/>
      <c r="C66" s="23" t="s">
        <v>122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16"/>
      <c r="B69" s="41"/>
      <c r="C69" s="23" t="s">
        <v>123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21"/>
      <c r="B72" s="22"/>
      <c r="C72" s="44" t="s">
        <v>124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125</v>
      </c>
      <c r="D74" s="19"/>
      <c r="E74" s="62"/>
      <c r="F74" s="68"/>
      <c r="G74" s="20"/>
    </row>
    <row r="75" spans="1:7" ht="12.75" x14ac:dyDescent="0.2">
      <c r="A75" s="21"/>
      <c r="B75" s="22"/>
      <c r="C75" s="23" t="s">
        <v>126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127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128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1152</v>
      </c>
      <c r="D84" s="24"/>
      <c r="E84" s="63"/>
      <c r="F84" s="69"/>
      <c r="G84" s="25"/>
    </row>
    <row r="85" spans="1:7" ht="12.75" x14ac:dyDescent="0.2">
      <c r="A85" s="21">
        <v>1</v>
      </c>
      <c r="B85" s="22"/>
      <c r="C85" s="26" t="s">
        <v>1153</v>
      </c>
      <c r="D85" s="30"/>
      <c r="E85" s="62"/>
      <c r="F85" s="68">
        <v>18.996757500000001</v>
      </c>
      <c r="G85" s="20">
        <v>1.0015197E-2</v>
      </c>
    </row>
    <row r="86" spans="1:7" ht="12.75" x14ac:dyDescent="0.2">
      <c r="A86" s="21"/>
      <c r="B86" s="22"/>
      <c r="C86" s="23" t="s">
        <v>112</v>
      </c>
      <c r="D86" s="40"/>
      <c r="E86" s="64"/>
      <c r="F86" s="70">
        <v>18.996757500000001</v>
      </c>
      <c r="G86" s="28">
        <v>1.0015197E-2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25.5" x14ac:dyDescent="0.2">
      <c r="A88" s="21"/>
      <c r="B88" s="22"/>
      <c r="C88" s="39" t="s">
        <v>129</v>
      </c>
      <c r="D88" s="40"/>
      <c r="E88" s="64"/>
      <c r="F88" s="70">
        <v>18.996757500000001</v>
      </c>
      <c r="G88" s="28">
        <v>1.0015197E-2</v>
      </c>
    </row>
    <row r="89" spans="1:7" ht="12.75" x14ac:dyDescent="0.2">
      <c r="A89" s="21"/>
      <c r="B89" s="22"/>
      <c r="C89" s="45"/>
      <c r="D89" s="22"/>
      <c r="E89" s="62"/>
      <c r="F89" s="68"/>
      <c r="G89" s="20"/>
    </row>
    <row r="90" spans="1:7" ht="12.75" x14ac:dyDescent="0.2">
      <c r="A90" s="16"/>
      <c r="B90" s="17"/>
      <c r="C90" s="18" t="s">
        <v>130</v>
      </c>
      <c r="D90" s="19"/>
      <c r="E90" s="62"/>
      <c r="F90" s="68"/>
      <c r="G90" s="20"/>
    </row>
    <row r="91" spans="1:7" ht="25.5" x14ac:dyDescent="0.2">
      <c r="A91" s="21"/>
      <c r="B91" s="22"/>
      <c r="C91" s="23" t="s">
        <v>131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16"/>
      <c r="B94" s="17"/>
      <c r="C94" s="18" t="s">
        <v>132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133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23" t="s">
        <v>134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74"/>
      <c r="G100" s="43"/>
    </row>
    <row r="101" spans="1:7" ht="25.5" x14ac:dyDescent="0.2">
      <c r="A101" s="21"/>
      <c r="B101" s="22"/>
      <c r="C101" s="45" t="s">
        <v>135</v>
      </c>
      <c r="D101" s="22"/>
      <c r="E101" s="62"/>
      <c r="F101" s="152">
        <v>-0.30291400000000002</v>
      </c>
      <c r="G101" s="153">
        <v>-1.59698E-4</v>
      </c>
    </row>
    <row r="102" spans="1:7" ht="12.75" x14ac:dyDescent="0.2">
      <c r="A102" s="21"/>
      <c r="B102" s="22"/>
      <c r="C102" s="46" t="s">
        <v>136</v>
      </c>
      <c r="D102" s="27"/>
      <c r="E102" s="64"/>
      <c r="F102" s="70">
        <v>1896.7932870000006</v>
      </c>
      <c r="G102" s="28">
        <v>1.0000000000000002</v>
      </c>
    </row>
    <row r="104" spans="1:7" ht="12.75" x14ac:dyDescent="0.2">
      <c r="B104" s="392"/>
      <c r="C104" s="392"/>
      <c r="D104" s="392"/>
      <c r="E104" s="392"/>
      <c r="F104" s="392"/>
    </row>
    <row r="105" spans="1:7" ht="12.75" x14ac:dyDescent="0.2">
      <c r="B105" s="392"/>
      <c r="C105" s="392"/>
      <c r="D105" s="392"/>
      <c r="E105" s="392"/>
      <c r="F105" s="392"/>
    </row>
    <row r="107" spans="1:7" ht="12.75" x14ac:dyDescent="0.2">
      <c r="B107" s="52" t="s">
        <v>138</v>
      </c>
      <c r="C107" s="53"/>
      <c r="D107" s="54"/>
    </row>
    <row r="108" spans="1:7" ht="12.75" x14ac:dyDescent="0.2">
      <c r="B108" s="55" t="s">
        <v>139</v>
      </c>
      <c r="C108" s="56"/>
      <c r="D108" s="81" t="s">
        <v>140</v>
      </c>
    </row>
    <row r="109" spans="1:7" ht="12.75" x14ac:dyDescent="0.2">
      <c r="B109" s="55" t="s">
        <v>141</v>
      </c>
      <c r="C109" s="56"/>
      <c r="D109" s="81" t="s">
        <v>140</v>
      </c>
    </row>
    <row r="110" spans="1:7" ht="12.75" x14ac:dyDescent="0.2">
      <c r="B110" s="57" t="s">
        <v>142</v>
      </c>
      <c r="C110" s="56"/>
      <c r="D110" s="58"/>
    </row>
    <row r="111" spans="1:7" ht="25.5" customHeight="1" x14ac:dyDescent="0.2">
      <c r="B111" s="58"/>
      <c r="C111" s="48" t="s">
        <v>143</v>
      </c>
      <c r="D111" s="49" t="s">
        <v>144</v>
      </c>
    </row>
    <row r="112" spans="1:7" ht="12.75" customHeight="1" x14ac:dyDescent="0.2">
      <c r="B112" s="75" t="s">
        <v>145</v>
      </c>
      <c r="C112" s="76" t="s">
        <v>146</v>
      </c>
      <c r="D112" s="76" t="s">
        <v>147</v>
      </c>
    </row>
    <row r="113" spans="2:4" ht="12.75" x14ac:dyDescent="0.2">
      <c r="B113" s="58" t="s">
        <v>148</v>
      </c>
      <c r="C113" s="59">
        <v>11.7006</v>
      </c>
      <c r="D113" s="59">
        <v>11.798400000000001</v>
      </c>
    </row>
    <row r="114" spans="2:4" ht="12.75" x14ac:dyDescent="0.2">
      <c r="B114" s="58" t="s">
        <v>149</v>
      </c>
      <c r="C114" s="59">
        <v>11.7005</v>
      </c>
      <c r="D114" s="59">
        <v>11.798299999999999</v>
      </c>
    </row>
    <row r="115" spans="2:4" ht="12.75" x14ac:dyDescent="0.2">
      <c r="B115" s="58" t="s">
        <v>150</v>
      </c>
      <c r="C115" s="59">
        <v>11.460599999999999</v>
      </c>
      <c r="D115" s="59">
        <v>11.5466</v>
      </c>
    </row>
    <row r="116" spans="2:4" ht="12.75" x14ac:dyDescent="0.2">
      <c r="B116" s="58" t="s">
        <v>151</v>
      </c>
      <c r="C116" s="59">
        <v>11.460599999999999</v>
      </c>
      <c r="D116" s="59">
        <v>11.5466</v>
      </c>
    </row>
    <row r="118" spans="2:4" ht="12.75" x14ac:dyDescent="0.2">
      <c r="B118" s="77" t="s">
        <v>152</v>
      </c>
      <c r="C118" s="60"/>
      <c r="D118" s="78" t="s">
        <v>140</v>
      </c>
    </row>
    <row r="119" spans="2:4" ht="24.75" customHeight="1" x14ac:dyDescent="0.2">
      <c r="B119" s="79"/>
      <c r="C119" s="79"/>
    </row>
    <row r="120" spans="2:4" ht="15" x14ac:dyDescent="0.25">
      <c r="B120" s="82"/>
      <c r="C120" s="80"/>
      <c r="D120"/>
    </row>
    <row r="122" spans="2:4" ht="12.75" x14ac:dyDescent="0.2">
      <c r="B122" s="57" t="s">
        <v>153</v>
      </c>
      <c r="C122" s="56"/>
      <c r="D122" s="83" t="s">
        <v>140</v>
      </c>
    </row>
    <row r="123" spans="2:4" ht="12.75" x14ac:dyDescent="0.2">
      <c r="B123" s="57" t="s">
        <v>154</v>
      </c>
      <c r="C123" s="56"/>
      <c r="D123" s="83" t="s">
        <v>140</v>
      </c>
    </row>
    <row r="124" spans="2:4" ht="12.75" x14ac:dyDescent="0.2">
      <c r="B124" s="57" t="s">
        <v>155</v>
      </c>
      <c r="C124" s="56"/>
      <c r="D124" s="61">
        <v>0.31197168101639672</v>
      </c>
    </row>
    <row r="125" spans="2:4" ht="12.75" x14ac:dyDescent="0.2">
      <c r="B125" s="57" t="s">
        <v>156</v>
      </c>
      <c r="C125" s="56"/>
      <c r="D125" s="61" t="s">
        <v>140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sqref="A1:G1"/>
    </sheetView>
  </sheetViews>
  <sheetFormatPr defaultRowHeight="15.95" customHeight="1" x14ac:dyDescent="0.2"/>
  <cols>
    <col min="1" max="1" width="5.7109375" style="95" customWidth="1"/>
    <col min="2" max="2" width="22.7109375" style="95" customWidth="1"/>
    <col min="3" max="3" width="25.7109375" style="95" customWidth="1"/>
    <col min="4" max="4" width="14.7109375" style="95" customWidth="1"/>
    <col min="5" max="10" width="13.7109375" style="95" customWidth="1"/>
    <col min="11" max="16384" width="9.140625" style="95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1151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33"/>
      <c r="B5" s="132"/>
      <c r="C5" s="131" t="s">
        <v>10</v>
      </c>
      <c r="D5" s="130"/>
      <c r="E5" s="119"/>
      <c r="F5" s="118"/>
      <c r="G5" s="85"/>
    </row>
    <row r="6" spans="1:7" ht="28.5" customHeight="1" x14ac:dyDescent="0.2">
      <c r="A6" s="117"/>
      <c r="B6" s="116"/>
      <c r="C6" s="124" t="s">
        <v>11</v>
      </c>
      <c r="D6" s="128"/>
      <c r="E6" s="127"/>
      <c r="F6" s="126"/>
      <c r="G6" s="125"/>
    </row>
    <row r="7" spans="1:7" ht="12.75" x14ac:dyDescent="0.2">
      <c r="A7" s="117">
        <v>1</v>
      </c>
      <c r="B7" s="116" t="s">
        <v>40</v>
      </c>
      <c r="C7" s="87" t="s">
        <v>41</v>
      </c>
      <c r="D7" s="132" t="s">
        <v>17</v>
      </c>
      <c r="E7" s="119">
        <v>564509</v>
      </c>
      <c r="F7" s="118">
        <v>11727.9567295</v>
      </c>
      <c r="G7" s="85">
        <v>8.0450412999999998E-2</v>
      </c>
    </row>
    <row r="8" spans="1:7" ht="12.75" x14ac:dyDescent="0.2">
      <c r="A8" s="117">
        <v>2</v>
      </c>
      <c r="B8" s="116" t="s">
        <v>431</v>
      </c>
      <c r="C8" s="87" t="s">
        <v>432</v>
      </c>
      <c r="D8" s="132" t="s">
        <v>204</v>
      </c>
      <c r="E8" s="119">
        <v>1380372</v>
      </c>
      <c r="F8" s="118">
        <v>10136.071596</v>
      </c>
      <c r="G8" s="85">
        <v>6.9530538000000003E-2</v>
      </c>
    </row>
    <row r="9" spans="1:7" ht="12.75" x14ac:dyDescent="0.2">
      <c r="A9" s="117">
        <v>3</v>
      </c>
      <c r="B9" s="116" t="s">
        <v>15</v>
      </c>
      <c r="C9" s="87" t="s">
        <v>16</v>
      </c>
      <c r="D9" s="132" t="s">
        <v>17</v>
      </c>
      <c r="E9" s="119">
        <v>2233113</v>
      </c>
      <c r="F9" s="118">
        <v>7819.2451695</v>
      </c>
      <c r="G9" s="85">
        <v>5.3637774999999999E-2</v>
      </c>
    </row>
    <row r="10" spans="1:7" ht="12.75" x14ac:dyDescent="0.2">
      <c r="A10" s="117">
        <v>4</v>
      </c>
      <c r="B10" s="116" t="s">
        <v>388</v>
      </c>
      <c r="C10" s="87" t="s">
        <v>389</v>
      </c>
      <c r="D10" s="132" t="s">
        <v>17</v>
      </c>
      <c r="E10" s="119">
        <v>880817</v>
      </c>
      <c r="F10" s="118">
        <v>6249.8370235000002</v>
      </c>
      <c r="G10" s="85">
        <v>4.2872085999999997E-2</v>
      </c>
    </row>
    <row r="11" spans="1:7" ht="25.5" x14ac:dyDescent="0.2">
      <c r="A11" s="117">
        <v>5</v>
      </c>
      <c r="B11" s="116" t="s">
        <v>392</v>
      </c>
      <c r="C11" s="87" t="s">
        <v>393</v>
      </c>
      <c r="D11" s="132" t="s">
        <v>39</v>
      </c>
      <c r="E11" s="119">
        <v>1900166</v>
      </c>
      <c r="F11" s="118">
        <v>5245.4082429999999</v>
      </c>
      <c r="G11" s="85">
        <v>3.5981992999999997E-2</v>
      </c>
    </row>
    <row r="12" spans="1:7" ht="12.75" x14ac:dyDescent="0.2">
      <c r="A12" s="117">
        <v>6</v>
      </c>
      <c r="B12" s="116" t="s">
        <v>334</v>
      </c>
      <c r="C12" s="87" t="s">
        <v>335</v>
      </c>
      <c r="D12" s="132" t="s">
        <v>254</v>
      </c>
      <c r="E12" s="119">
        <v>242980</v>
      </c>
      <c r="F12" s="118">
        <v>4378.3781099999997</v>
      </c>
      <c r="G12" s="85">
        <v>3.0034416000000001E-2</v>
      </c>
    </row>
    <row r="13" spans="1:7" ht="25.5" x14ac:dyDescent="0.2">
      <c r="A13" s="117">
        <v>7</v>
      </c>
      <c r="B13" s="116" t="s">
        <v>31</v>
      </c>
      <c r="C13" s="87" t="s">
        <v>32</v>
      </c>
      <c r="D13" s="132" t="s">
        <v>33</v>
      </c>
      <c r="E13" s="119">
        <v>327504</v>
      </c>
      <c r="F13" s="118">
        <v>4031.7379919999998</v>
      </c>
      <c r="G13" s="85">
        <v>2.7656564000000002E-2</v>
      </c>
    </row>
    <row r="14" spans="1:7" ht="25.5" x14ac:dyDescent="0.2">
      <c r="A14" s="117">
        <v>8</v>
      </c>
      <c r="B14" s="116" t="s">
        <v>439</v>
      </c>
      <c r="C14" s="87" t="s">
        <v>440</v>
      </c>
      <c r="D14" s="132" t="s">
        <v>178</v>
      </c>
      <c r="E14" s="119">
        <v>209234</v>
      </c>
      <c r="F14" s="118">
        <v>3852.416408</v>
      </c>
      <c r="G14" s="85">
        <v>2.6426469000000001E-2</v>
      </c>
    </row>
    <row r="15" spans="1:7" ht="12.75" x14ac:dyDescent="0.2">
      <c r="A15" s="117">
        <v>9</v>
      </c>
      <c r="B15" s="116" t="s">
        <v>490</v>
      </c>
      <c r="C15" s="87" t="s">
        <v>491</v>
      </c>
      <c r="D15" s="132" t="s">
        <v>17</v>
      </c>
      <c r="E15" s="119">
        <v>282783</v>
      </c>
      <c r="F15" s="118">
        <v>3430.4405729999999</v>
      </c>
      <c r="G15" s="85">
        <v>2.3531836E-2</v>
      </c>
    </row>
    <row r="16" spans="1:7" ht="12.75" x14ac:dyDescent="0.2">
      <c r="A16" s="117">
        <v>10</v>
      </c>
      <c r="B16" s="116" t="s">
        <v>394</v>
      </c>
      <c r="C16" s="87" t="s">
        <v>395</v>
      </c>
      <c r="D16" s="132" t="s">
        <v>204</v>
      </c>
      <c r="E16" s="119">
        <v>398016</v>
      </c>
      <c r="F16" s="118">
        <v>3304.1298240000001</v>
      </c>
      <c r="G16" s="85">
        <v>2.2665380999999998E-2</v>
      </c>
    </row>
    <row r="17" spans="1:7" ht="12.75" x14ac:dyDescent="0.2">
      <c r="A17" s="117">
        <v>11</v>
      </c>
      <c r="B17" s="116" t="s">
        <v>304</v>
      </c>
      <c r="C17" s="87" t="s">
        <v>305</v>
      </c>
      <c r="D17" s="132" t="s">
        <v>175</v>
      </c>
      <c r="E17" s="119">
        <v>1371759</v>
      </c>
      <c r="F17" s="118">
        <v>3014.4404024999999</v>
      </c>
      <c r="G17" s="85">
        <v>2.0678195E-2</v>
      </c>
    </row>
    <row r="18" spans="1:7" ht="25.5" x14ac:dyDescent="0.2">
      <c r="A18" s="117">
        <v>12</v>
      </c>
      <c r="B18" s="116" t="s">
        <v>408</v>
      </c>
      <c r="C18" s="87" t="s">
        <v>409</v>
      </c>
      <c r="D18" s="132" t="s">
        <v>178</v>
      </c>
      <c r="E18" s="119">
        <v>396568</v>
      </c>
      <c r="F18" s="118">
        <v>2294.3441640000001</v>
      </c>
      <c r="G18" s="85">
        <v>1.5738542000000001E-2</v>
      </c>
    </row>
    <row r="19" spans="1:7" ht="25.5" x14ac:dyDescent="0.2">
      <c r="A19" s="117">
        <v>13</v>
      </c>
      <c r="B19" s="116" t="s">
        <v>435</v>
      </c>
      <c r="C19" s="87" t="s">
        <v>436</v>
      </c>
      <c r="D19" s="132" t="s">
        <v>26</v>
      </c>
      <c r="E19" s="119">
        <v>403405</v>
      </c>
      <c r="F19" s="118">
        <v>2285.4910275000002</v>
      </c>
      <c r="G19" s="85">
        <v>1.5677811999999999E-2</v>
      </c>
    </row>
    <row r="20" spans="1:7" ht="12.75" x14ac:dyDescent="0.2">
      <c r="A20" s="117">
        <v>14</v>
      </c>
      <c r="B20" s="116" t="s">
        <v>62</v>
      </c>
      <c r="C20" s="87" t="s">
        <v>63</v>
      </c>
      <c r="D20" s="132" t="s">
        <v>17</v>
      </c>
      <c r="E20" s="119">
        <v>842397</v>
      </c>
      <c r="F20" s="118">
        <v>2266.4691284999999</v>
      </c>
      <c r="G20" s="85">
        <v>1.5547327E-2</v>
      </c>
    </row>
    <row r="21" spans="1:7" ht="25.5" x14ac:dyDescent="0.2">
      <c r="A21" s="117">
        <v>15</v>
      </c>
      <c r="B21" s="116" t="s">
        <v>297</v>
      </c>
      <c r="C21" s="87" t="s">
        <v>298</v>
      </c>
      <c r="D21" s="132" t="s">
        <v>299</v>
      </c>
      <c r="E21" s="119">
        <v>974080</v>
      </c>
      <c r="F21" s="118">
        <v>2194.6022400000002</v>
      </c>
      <c r="G21" s="85">
        <v>1.5054341000000001E-2</v>
      </c>
    </row>
    <row r="22" spans="1:7" ht="25.5" x14ac:dyDescent="0.2">
      <c r="A22" s="117">
        <v>16</v>
      </c>
      <c r="B22" s="116" t="s">
        <v>314</v>
      </c>
      <c r="C22" s="87" t="s">
        <v>315</v>
      </c>
      <c r="D22" s="132" t="s">
        <v>68</v>
      </c>
      <c r="E22" s="119">
        <v>305669</v>
      </c>
      <c r="F22" s="118">
        <v>2188.59004</v>
      </c>
      <c r="G22" s="85">
        <v>1.5013099E-2</v>
      </c>
    </row>
    <row r="23" spans="1:7" ht="12.75" x14ac:dyDescent="0.2">
      <c r="A23" s="117">
        <v>17</v>
      </c>
      <c r="B23" s="116" t="s">
        <v>492</v>
      </c>
      <c r="C23" s="87" t="s">
        <v>493</v>
      </c>
      <c r="D23" s="132" t="s">
        <v>36</v>
      </c>
      <c r="E23" s="119">
        <v>1502339</v>
      </c>
      <c r="F23" s="118">
        <v>2122.0538375000001</v>
      </c>
      <c r="G23" s="85">
        <v>1.4556678999999999E-2</v>
      </c>
    </row>
    <row r="24" spans="1:7" ht="25.5" x14ac:dyDescent="0.2">
      <c r="A24" s="117">
        <v>18</v>
      </c>
      <c r="B24" s="116" t="s">
        <v>414</v>
      </c>
      <c r="C24" s="87" t="s">
        <v>415</v>
      </c>
      <c r="D24" s="132" t="s">
        <v>178</v>
      </c>
      <c r="E24" s="119">
        <v>191584</v>
      </c>
      <c r="F24" s="118">
        <v>1783.9344160000001</v>
      </c>
      <c r="G24" s="85">
        <v>1.2237277E-2</v>
      </c>
    </row>
    <row r="25" spans="1:7" ht="25.5" x14ac:dyDescent="0.2">
      <c r="A25" s="117">
        <v>19</v>
      </c>
      <c r="B25" s="116" t="s">
        <v>350</v>
      </c>
      <c r="C25" s="87" t="s">
        <v>351</v>
      </c>
      <c r="D25" s="132" t="s">
        <v>39</v>
      </c>
      <c r="E25" s="119">
        <v>217100</v>
      </c>
      <c r="F25" s="118">
        <v>1756.5561</v>
      </c>
      <c r="G25" s="85">
        <v>1.204947E-2</v>
      </c>
    </row>
    <row r="26" spans="1:7" ht="25.5" x14ac:dyDescent="0.2">
      <c r="A26" s="117">
        <v>20</v>
      </c>
      <c r="B26" s="116" t="s">
        <v>312</v>
      </c>
      <c r="C26" s="87" t="s">
        <v>313</v>
      </c>
      <c r="D26" s="132" t="s">
        <v>20</v>
      </c>
      <c r="E26" s="119">
        <v>245044</v>
      </c>
      <c r="F26" s="118">
        <v>1714.817912</v>
      </c>
      <c r="G26" s="85">
        <v>1.1763157999999999E-2</v>
      </c>
    </row>
    <row r="27" spans="1:7" ht="12.75" x14ac:dyDescent="0.2">
      <c r="A27" s="117">
        <v>21</v>
      </c>
      <c r="B27" s="116" t="s">
        <v>202</v>
      </c>
      <c r="C27" s="87" t="s">
        <v>203</v>
      </c>
      <c r="D27" s="132" t="s">
        <v>204</v>
      </c>
      <c r="E27" s="119">
        <v>259282</v>
      </c>
      <c r="F27" s="118">
        <v>1665.1090039999999</v>
      </c>
      <c r="G27" s="85">
        <v>1.1422168999999999E-2</v>
      </c>
    </row>
    <row r="28" spans="1:7" ht="12.75" x14ac:dyDescent="0.2">
      <c r="A28" s="117">
        <v>22</v>
      </c>
      <c r="B28" s="116" t="s">
        <v>437</v>
      </c>
      <c r="C28" s="87" t="s">
        <v>438</v>
      </c>
      <c r="D28" s="132" t="s">
        <v>14</v>
      </c>
      <c r="E28" s="119">
        <v>42842</v>
      </c>
      <c r="F28" s="118">
        <v>1639.3491300000001</v>
      </c>
      <c r="G28" s="85">
        <v>1.1245464E-2</v>
      </c>
    </row>
    <row r="29" spans="1:7" ht="25.5" x14ac:dyDescent="0.2">
      <c r="A29" s="117">
        <v>23</v>
      </c>
      <c r="B29" s="116" t="s">
        <v>336</v>
      </c>
      <c r="C29" s="87" t="s">
        <v>337</v>
      </c>
      <c r="D29" s="132" t="s">
        <v>39</v>
      </c>
      <c r="E29" s="119">
        <v>14024</v>
      </c>
      <c r="F29" s="118">
        <v>1509.3470239999999</v>
      </c>
      <c r="G29" s="85">
        <v>1.0353687E-2</v>
      </c>
    </row>
    <row r="30" spans="1:7" ht="25.5" x14ac:dyDescent="0.2">
      <c r="A30" s="117">
        <v>24</v>
      </c>
      <c r="B30" s="116" t="s">
        <v>412</v>
      </c>
      <c r="C30" s="87" t="s">
        <v>413</v>
      </c>
      <c r="D30" s="132" t="s">
        <v>39</v>
      </c>
      <c r="E30" s="119">
        <v>268869</v>
      </c>
      <c r="F30" s="118">
        <v>1468.6969125000001</v>
      </c>
      <c r="G30" s="85">
        <v>1.0074839E-2</v>
      </c>
    </row>
    <row r="31" spans="1:7" ht="25.5" x14ac:dyDescent="0.2">
      <c r="A31" s="117">
        <v>25</v>
      </c>
      <c r="B31" s="116" t="s">
        <v>410</v>
      </c>
      <c r="C31" s="87" t="s">
        <v>411</v>
      </c>
      <c r="D31" s="132" t="s">
        <v>59</v>
      </c>
      <c r="E31" s="119">
        <v>642532</v>
      </c>
      <c r="F31" s="118">
        <v>1349.3172</v>
      </c>
      <c r="G31" s="85">
        <v>9.2559280000000001E-3</v>
      </c>
    </row>
    <row r="32" spans="1:7" ht="51" x14ac:dyDescent="0.2">
      <c r="A32" s="117">
        <v>26</v>
      </c>
      <c r="B32" s="116" t="s">
        <v>326</v>
      </c>
      <c r="C32" s="87" t="s">
        <v>327</v>
      </c>
      <c r="D32" s="132" t="s">
        <v>242</v>
      </c>
      <c r="E32" s="119">
        <v>710216</v>
      </c>
      <c r="F32" s="118">
        <v>1317.8057879999999</v>
      </c>
      <c r="G32" s="85">
        <v>9.0397689999999996E-3</v>
      </c>
    </row>
    <row r="33" spans="1:7" ht="12.75" x14ac:dyDescent="0.2">
      <c r="A33" s="117">
        <v>27</v>
      </c>
      <c r="B33" s="116" t="s">
        <v>1150</v>
      </c>
      <c r="C33" s="87" t="s">
        <v>1149</v>
      </c>
      <c r="D33" s="132" t="s">
        <v>162</v>
      </c>
      <c r="E33" s="119">
        <v>93371</v>
      </c>
      <c r="F33" s="118">
        <v>1297.9502709999999</v>
      </c>
      <c r="G33" s="85">
        <v>8.9035659999999999E-3</v>
      </c>
    </row>
    <row r="34" spans="1:7" ht="12.75" x14ac:dyDescent="0.2">
      <c r="A34" s="117">
        <v>28</v>
      </c>
      <c r="B34" s="116" t="s">
        <v>324</v>
      </c>
      <c r="C34" s="87" t="s">
        <v>325</v>
      </c>
      <c r="D34" s="132" t="s">
        <v>17</v>
      </c>
      <c r="E34" s="119">
        <v>217470</v>
      </c>
      <c r="F34" s="118">
        <v>1256.6503949999999</v>
      </c>
      <c r="G34" s="85">
        <v>8.6202610000000006E-3</v>
      </c>
    </row>
    <row r="35" spans="1:7" ht="12.75" x14ac:dyDescent="0.2">
      <c r="A35" s="117">
        <v>29</v>
      </c>
      <c r="B35" s="116" t="s">
        <v>328</v>
      </c>
      <c r="C35" s="87" t="s">
        <v>329</v>
      </c>
      <c r="D35" s="132" t="s">
        <v>204</v>
      </c>
      <c r="E35" s="119">
        <v>110813</v>
      </c>
      <c r="F35" s="118">
        <v>1153.784956</v>
      </c>
      <c r="G35" s="85">
        <v>7.9146330000000008E-3</v>
      </c>
    </row>
    <row r="36" spans="1:7" ht="12.75" x14ac:dyDescent="0.2">
      <c r="A36" s="117">
        <v>30</v>
      </c>
      <c r="B36" s="116" t="s">
        <v>396</v>
      </c>
      <c r="C36" s="87" t="s">
        <v>397</v>
      </c>
      <c r="D36" s="132" t="s">
        <v>228</v>
      </c>
      <c r="E36" s="119">
        <v>40145</v>
      </c>
      <c r="F36" s="118">
        <v>1055.050745</v>
      </c>
      <c r="G36" s="85">
        <v>7.2373450000000001E-3</v>
      </c>
    </row>
    <row r="37" spans="1:7" ht="25.5" x14ac:dyDescent="0.2">
      <c r="A37" s="117">
        <v>31</v>
      </c>
      <c r="B37" s="116" t="s">
        <v>402</v>
      </c>
      <c r="C37" s="87" t="s">
        <v>403</v>
      </c>
      <c r="D37" s="132" t="s">
        <v>39</v>
      </c>
      <c r="E37" s="119">
        <v>70800</v>
      </c>
      <c r="F37" s="118">
        <v>994.88160000000005</v>
      </c>
      <c r="G37" s="85">
        <v>6.8246019999999999E-3</v>
      </c>
    </row>
    <row r="38" spans="1:7" ht="25.5" x14ac:dyDescent="0.2">
      <c r="A38" s="117">
        <v>32</v>
      </c>
      <c r="B38" s="116" t="s">
        <v>496</v>
      </c>
      <c r="C38" s="87" t="s">
        <v>497</v>
      </c>
      <c r="D38" s="132" t="s">
        <v>498</v>
      </c>
      <c r="E38" s="119">
        <v>312046</v>
      </c>
      <c r="F38" s="118">
        <v>992.46230300000002</v>
      </c>
      <c r="G38" s="85">
        <v>6.8080060000000001E-3</v>
      </c>
    </row>
    <row r="39" spans="1:7" ht="12.75" x14ac:dyDescent="0.2">
      <c r="A39" s="117">
        <v>33</v>
      </c>
      <c r="B39" s="116" t="s">
        <v>501</v>
      </c>
      <c r="C39" s="87" t="s">
        <v>502</v>
      </c>
      <c r="D39" s="132" t="s">
        <v>228</v>
      </c>
      <c r="E39" s="119">
        <v>14029</v>
      </c>
      <c r="F39" s="118">
        <v>958.13861299999996</v>
      </c>
      <c r="G39" s="85">
        <v>6.5725560000000002E-3</v>
      </c>
    </row>
    <row r="40" spans="1:7" ht="12.75" x14ac:dyDescent="0.2">
      <c r="A40" s="117">
        <v>34</v>
      </c>
      <c r="B40" s="116" t="s">
        <v>680</v>
      </c>
      <c r="C40" s="87" t="s">
        <v>681</v>
      </c>
      <c r="D40" s="132" t="s">
        <v>299</v>
      </c>
      <c r="E40" s="119">
        <v>58972</v>
      </c>
      <c r="F40" s="118">
        <v>858.51437599999997</v>
      </c>
      <c r="G40" s="85">
        <v>5.8891619999999999E-3</v>
      </c>
    </row>
    <row r="41" spans="1:7" ht="12.75" x14ac:dyDescent="0.2">
      <c r="A41" s="117">
        <v>35</v>
      </c>
      <c r="B41" s="116" t="s">
        <v>428</v>
      </c>
      <c r="C41" s="87" t="s">
        <v>429</v>
      </c>
      <c r="D41" s="132" t="s">
        <v>178</v>
      </c>
      <c r="E41" s="119">
        <v>91353</v>
      </c>
      <c r="F41" s="118">
        <v>844.01036699999997</v>
      </c>
      <c r="G41" s="85">
        <v>5.7896689999999999E-3</v>
      </c>
    </row>
    <row r="42" spans="1:7" ht="12.75" x14ac:dyDescent="0.2">
      <c r="A42" s="117">
        <v>36</v>
      </c>
      <c r="B42" s="116" t="s">
        <v>494</v>
      </c>
      <c r="C42" s="87" t="s">
        <v>495</v>
      </c>
      <c r="D42" s="132" t="s">
        <v>204</v>
      </c>
      <c r="E42" s="119">
        <v>38616</v>
      </c>
      <c r="F42" s="118">
        <v>765.92905199999996</v>
      </c>
      <c r="G42" s="85">
        <v>5.2540529999999998E-3</v>
      </c>
    </row>
    <row r="43" spans="1:7" ht="25.5" x14ac:dyDescent="0.2">
      <c r="A43" s="117">
        <v>37</v>
      </c>
      <c r="B43" s="116" t="s">
        <v>302</v>
      </c>
      <c r="C43" s="87" t="s">
        <v>303</v>
      </c>
      <c r="D43" s="132" t="s">
        <v>20</v>
      </c>
      <c r="E43" s="119">
        <v>13262</v>
      </c>
      <c r="F43" s="118">
        <v>716.08168999999998</v>
      </c>
      <c r="G43" s="85">
        <v>4.9121149999999999E-3</v>
      </c>
    </row>
    <row r="44" spans="1:7" ht="25.5" x14ac:dyDescent="0.2">
      <c r="A44" s="117">
        <v>38</v>
      </c>
      <c r="B44" s="116" t="s">
        <v>24</v>
      </c>
      <c r="C44" s="87" t="s">
        <v>25</v>
      </c>
      <c r="D44" s="132" t="s">
        <v>26</v>
      </c>
      <c r="E44" s="119">
        <v>54052</v>
      </c>
      <c r="F44" s="118">
        <v>698.86533399999996</v>
      </c>
      <c r="G44" s="85">
        <v>4.7940150000000004E-3</v>
      </c>
    </row>
    <row r="45" spans="1:7" ht="12.75" x14ac:dyDescent="0.2">
      <c r="A45" s="117">
        <v>39</v>
      </c>
      <c r="B45" s="116" t="s">
        <v>416</v>
      </c>
      <c r="C45" s="87" t="s">
        <v>417</v>
      </c>
      <c r="D45" s="132" t="s">
        <v>228</v>
      </c>
      <c r="E45" s="119">
        <v>91107</v>
      </c>
      <c r="F45" s="118">
        <v>588.46011299999998</v>
      </c>
      <c r="G45" s="85">
        <v>4.0366669999999999E-3</v>
      </c>
    </row>
    <row r="46" spans="1:7" ht="25.5" x14ac:dyDescent="0.2">
      <c r="A46" s="117">
        <v>40</v>
      </c>
      <c r="B46" s="116" t="s">
        <v>369</v>
      </c>
      <c r="C46" s="87" t="s">
        <v>370</v>
      </c>
      <c r="D46" s="132" t="s">
        <v>68</v>
      </c>
      <c r="E46" s="119">
        <v>64800</v>
      </c>
      <c r="F46" s="118">
        <v>528.34680000000003</v>
      </c>
      <c r="G46" s="85">
        <v>3.6243069999999998E-3</v>
      </c>
    </row>
    <row r="47" spans="1:7" ht="25.5" x14ac:dyDescent="0.2">
      <c r="A47" s="117">
        <v>41</v>
      </c>
      <c r="B47" s="116" t="s">
        <v>338</v>
      </c>
      <c r="C47" s="87" t="s">
        <v>339</v>
      </c>
      <c r="D47" s="132" t="s">
        <v>59</v>
      </c>
      <c r="E47" s="119">
        <v>30145</v>
      </c>
      <c r="F47" s="118">
        <v>414.0566475</v>
      </c>
      <c r="G47" s="85">
        <v>2.84031E-3</v>
      </c>
    </row>
    <row r="48" spans="1:7" ht="25.5" x14ac:dyDescent="0.2">
      <c r="A48" s="117">
        <v>42</v>
      </c>
      <c r="B48" s="116" t="s">
        <v>205</v>
      </c>
      <c r="C48" s="87" t="s">
        <v>206</v>
      </c>
      <c r="D48" s="132" t="s">
        <v>172</v>
      </c>
      <c r="E48" s="119">
        <v>143079</v>
      </c>
      <c r="F48" s="118">
        <v>396.97268550000001</v>
      </c>
      <c r="G48" s="85">
        <v>2.723119E-3</v>
      </c>
    </row>
    <row r="49" spans="1:7" ht="12.75" x14ac:dyDescent="0.2">
      <c r="A49" s="117">
        <v>43</v>
      </c>
      <c r="B49" s="116" t="s">
        <v>102</v>
      </c>
      <c r="C49" s="87" t="s">
        <v>103</v>
      </c>
      <c r="D49" s="132" t="s">
        <v>104</v>
      </c>
      <c r="E49" s="119">
        <v>106606</v>
      </c>
      <c r="F49" s="118">
        <v>364.59251999999998</v>
      </c>
      <c r="G49" s="85">
        <v>2.5010000000000002E-3</v>
      </c>
    </row>
    <row r="50" spans="1:7" ht="12.75" x14ac:dyDescent="0.2">
      <c r="A50" s="133"/>
      <c r="B50" s="132"/>
      <c r="C50" s="124" t="s">
        <v>112</v>
      </c>
      <c r="D50" s="114"/>
      <c r="E50" s="113"/>
      <c r="F50" s="112">
        <v>104631.29446300001</v>
      </c>
      <c r="G50" s="111">
        <v>0.71774061300000003</v>
      </c>
    </row>
    <row r="51" spans="1:7" ht="12.75" x14ac:dyDescent="0.2">
      <c r="A51" s="117"/>
      <c r="B51" s="116"/>
      <c r="C51" s="129"/>
      <c r="D51" s="135"/>
      <c r="E51" s="119"/>
      <c r="F51" s="118"/>
      <c r="G51" s="85"/>
    </row>
    <row r="52" spans="1:7" ht="12.75" x14ac:dyDescent="0.2">
      <c r="A52" s="133"/>
      <c r="B52" s="132"/>
      <c r="C52" s="124" t="s">
        <v>113</v>
      </c>
      <c r="D52" s="128"/>
      <c r="E52" s="127"/>
      <c r="F52" s="126"/>
      <c r="G52" s="125"/>
    </row>
    <row r="53" spans="1:7" ht="12.75" x14ac:dyDescent="0.2">
      <c r="A53" s="133"/>
      <c r="B53" s="132"/>
      <c r="C53" s="124" t="s">
        <v>112</v>
      </c>
      <c r="D53" s="114"/>
      <c r="E53" s="113"/>
      <c r="F53" s="112">
        <v>0</v>
      </c>
      <c r="G53" s="111">
        <v>0</v>
      </c>
    </row>
    <row r="54" spans="1:7" ht="12.75" x14ac:dyDescent="0.2">
      <c r="A54" s="117"/>
      <c r="B54" s="116"/>
      <c r="C54" s="129"/>
      <c r="D54" s="135"/>
      <c r="E54" s="119"/>
      <c r="F54" s="118"/>
      <c r="G54" s="85"/>
    </row>
    <row r="55" spans="1:7" ht="12.75" x14ac:dyDescent="0.2">
      <c r="A55" s="151"/>
      <c r="B55" s="150"/>
      <c r="C55" s="124" t="s">
        <v>114</v>
      </c>
      <c r="D55" s="128"/>
      <c r="E55" s="127"/>
      <c r="F55" s="126"/>
      <c r="G55" s="125"/>
    </row>
    <row r="56" spans="1:7" ht="12.75" x14ac:dyDescent="0.2">
      <c r="A56" s="146"/>
      <c r="B56" s="145"/>
      <c r="C56" s="124" t="s">
        <v>112</v>
      </c>
      <c r="D56" s="149"/>
      <c r="E56" s="148"/>
      <c r="F56" s="147">
        <v>0</v>
      </c>
      <c r="G56" s="86">
        <v>0</v>
      </c>
    </row>
    <row r="57" spans="1:7" ht="12.75" x14ac:dyDescent="0.2">
      <c r="A57" s="146"/>
      <c r="B57" s="145"/>
      <c r="C57" s="129"/>
      <c r="D57" s="144"/>
      <c r="E57" s="143"/>
      <c r="F57" s="142"/>
      <c r="G57" s="141"/>
    </row>
    <row r="58" spans="1:7" ht="12.75" x14ac:dyDescent="0.2">
      <c r="A58" s="133"/>
      <c r="B58" s="132"/>
      <c r="C58" s="124" t="s">
        <v>116</v>
      </c>
      <c r="D58" s="128"/>
      <c r="E58" s="127"/>
      <c r="F58" s="126"/>
      <c r="G58" s="125"/>
    </row>
    <row r="59" spans="1:7" ht="12.75" x14ac:dyDescent="0.2">
      <c r="A59" s="133"/>
      <c r="B59" s="132"/>
      <c r="C59" s="124" t="s">
        <v>112</v>
      </c>
      <c r="D59" s="114"/>
      <c r="E59" s="113"/>
      <c r="F59" s="112">
        <v>0</v>
      </c>
      <c r="G59" s="111">
        <v>0</v>
      </c>
    </row>
    <row r="60" spans="1:7" ht="12.75" x14ac:dyDescent="0.2">
      <c r="A60" s="133"/>
      <c r="B60" s="132"/>
      <c r="C60" s="129"/>
      <c r="D60" s="130"/>
      <c r="E60" s="119"/>
      <c r="F60" s="118"/>
      <c r="G60" s="85"/>
    </row>
    <row r="61" spans="1:7" ht="12.75" x14ac:dyDescent="0.2">
      <c r="A61" s="133"/>
      <c r="B61" s="132"/>
      <c r="C61" s="124" t="s">
        <v>117</v>
      </c>
      <c r="D61" s="128"/>
      <c r="E61" s="127"/>
      <c r="F61" s="126"/>
      <c r="G61" s="125"/>
    </row>
    <row r="62" spans="1:7" ht="12.75" x14ac:dyDescent="0.2">
      <c r="A62" s="133"/>
      <c r="B62" s="132"/>
      <c r="C62" s="124" t="s">
        <v>112</v>
      </c>
      <c r="D62" s="114"/>
      <c r="E62" s="113"/>
      <c r="F62" s="112">
        <v>0</v>
      </c>
      <c r="G62" s="111">
        <v>0</v>
      </c>
    </row>
    <row r="63" spans="1:7" ht="12.75" x14ac:dyDescent="0.2">
      <c r="A63" s="133"/>
      <c r="B63" s="132"/>
      <c r="C63" s="129"/>
      <c r="D63" s="130"/>
      <c r="E63" s="119"/>
      <c r="F63" s="118"/>
      <c r="G63" s="85"/>
    </row>
    <row r="64" spans="1:7" ht="12.75" x14ac:dyDescent="0.2">
      <c r="A64" s="133"/>
      <c r="B64" s="132"/>
      <c r="C64" s="124" t="s">
        <v>1148</v>
      </c>
      <c r="D64" s="128"/>
      <c r="E64" s="127"/>
      <c r="F64" s="126"/>
      <c r="G64" s="125"/>
    </row>
    <row r="65" spans="1:7" ht="12.75" x14ac:dyDescent="0.2">
      <c r="A65" s="133"/>
      <c r="B65" s="132"/>
      <c r="C65" s="124" t="s">
        <v>112</v>
      </c>
      <c r="D65" s="114"/>
      <c r="E65" s="113"/>
      <c r="F65" s="112">
        <v>0</v>
      </c>
      <c r="G65" s="111">
        <v>0</v>
      </c>
    </row>
    <row r="66" spans="1:7" ht="12.75" x14ac:dyDescent="0.2">
      <c r="A66" s="133"/>
      <c r="B66" s="132"/>
      <c r="C66" s="129"/>
      <c r="D66" s="130"/>
      <c r="E66" s="119"/>
      <c r="F66" s="118"/>
      <c r="G66" s="85"/>
    </row>
    <row r="67" spans="1:7" ht="25.5" x14ac:dyDescent="0.2">
      <c r="A67" s="117"/>
      <c r="B67" s="116"/>
      <c r="C67" s="134" t="s">
        <v>119</v>
      </c>
      <c r="D67" s="123"/>
      <c r="E67" s="113"/>
      <c r="F67" s="112">
        <v>104631.29446300001</v>
      </c>
      <c r="G67" s="111">
        <v>0.71774061300000003</v>
      </c>
    </row>
    <row r="68" spans="1:7" ht="12.75" x14ac:dyDescent="0.2">
      <c r="A68" s="133"/>
      <c r="B68" s="132"/>
      <c r="C68" s="87"/>
      <c r="D68" s="130"/>
      <c r="E68" s="119"/>
      <c r="F68" s="118"/>
      <c r="G68" s="85"/>
    </row>
    <row r="69" spans="1:7" ht="12.75" x14ac:dyDescent="0.2">
      <c r="A69" s="133"/>
      <c r="B69" s="132"/>
      <c r="C69" s="131" t="s">
        <v>120</v>
      </c>
      <c r="D69" s="130"/>
      <c r="E69" s="119"/>
      <c r="F69" s="118"/>
      <c r="G69" s="85"/>
    </row>
    <row r="70" spans="1:7" ht="25.5" x14ac:dyDescent="0.2">
      <c r="A70" s="133"/>
      <c r="B70" s="132"/>
      <c r="C70" s="124" t="s">
        <v>11</v>
      </c>
      <c r="D70" s="128"/>
      <c r="E70" s="127"/>
      <c r="F70" s="126"/>
      <c r="G70" s="125"/>
    </row>
    <row r="71" spans="1:7" ht="25.5" x14ac:dyDescent="0.2">
      <c r="A71" s="133">
        <v>1</v>
      </c>
      <c r="B71" s="132" t="s">
        <v>1147</v>
      </c>
      <c r="C71" s="87" t="s">
        <v>1146</v>
      </c>
      <c r="D71" s="130" t="s">
        <v>716</v>
      </c>
      <c r="E71" s="119">
        <v>250</v>
      </c>
      <c r="F71" s="118">
        <v>2512.8200000000002</v>
      </c>
      <c r="G71" s="85">
        <v>1.7237222999999999E-2</v>
      </c>
    </row>
    <row r="72" spans="1:7" ht="38.25" x14ac:dyDescent="0.2">
      <c r="A72" s="133">
        <v>2</v>
      </c>
      <c r="B72" s="132" t="s">
        <v>1145</v>
      </c>
      <c r="C72" s="87" t="s">
        <v>1144</v>
      </c>
      <c r="D72" s="130" t="s">
        <v>716</v>
      </c>
      <c r="E72" s="119">
        <v>25</v>
      </c>
      <c r="F72" s="118">
        <v>2497.59</v>
      </c>
      <c r="G72" s="85">
        <v>1.7132749999999999E-2</v>
      </c>
    </row>
    <row r="73" spans="1:7" ht="25.5" x14ac:dyDescent="0.2">
      <c r="A73" s="133">
        <v>3</v>
      </c>
      <c r="B73" s="132" t="s">
        <v>1143</v>
      </c>
      <c r="C73" s="87" t="s">
        <v>1142</v>
      </c>
      <c r="D73" s="130" t="s">
        <v>1127</v>
      </c>
      <c r="E73" s="119">
        <v>250</v>
      </c>
      <c r="F73" s="118">
        <v>2400.8425000000002</v>
      </c>
      <c r="G73" s="85">
        <v>1.6469089999999999E-2</v>
      </c>
    </row>
    <row r="74" spans="1:7" ht="25.5" x14ac:dyDescent="0.2">
      <c r="A74" s="133">
        <v>4</v>
      </c>
      <c r="B74" s="132" t="s">
        <v>1141</v>
      </c>
      <c r="C74" s="87" t="s">
        <v>1140</v>
      </c>
      <c r="D74" s="130" t="s">
        <v>1127</v>
      </c>
      <c r="E74" s="119">
        <v>220</v>
      </c>
      <c r="F74" s="118">
        <v>2157.7952</v>
      </c>
      <c r="G74" s="85">
        <v>1.4801854999999999E-2</v>
      </c>
    </row>
    <row r="75" spans="1:7" ht="25.5" x14ac:dyDescent="0.2">
      <c r="A75" s="133">
        <v>5</v>
      </c>
      <c r="B75" s="132" t="s">
        <v>1139</v>
      </c>
      <c r="C75" s="87" t="s">
        <v>1138</v>
      </c>
      <c r="D75" s="130" t="s">
        <v>1127</v>
      </c>
      <c r="E75" s="119">
        <v>200</v>
      </c>
      <c r="F75" s="118">
        <v>1969.788</v>
      </c>
      <c r="G75" s="85">
        <v>1.351218E-2</v>
      </c>
    </row>
    <row r="76" spans="1:7" ht="25.5" x14ac:dyDescent="0.2">
      <c r="A76" s="133">
        <v>6</v>
      </c>
      <c r="B76" s="132" t="s">
        <v>1137</v>
      </c>
      <c r="C76" s="87" t="s">
        <v>1136</v>
      </c>
      <c r="D76" s="130" t="s">
        <v>1127</v>
      </c>
      <c r="E76" s="119">
        <v>200</v>
      </c>
      <c r="F76" s="118">
        <v>1948.7360000000001</v>
      </c>
      <c r="G76" s="85">
        <v>1.3367769E-2</v>
      </c>
    </row>
    <row r="77" spans="1:7" ht="25.5" x14ac:dyDescent="0.2">
      <c r="A77" s="133">
        <v>7</v>
      </c>
      <c r="B77" s="132" t="s">
        <v>1135</v>
      </c>
      <c r="C77" s="87" t="s">
        <v>1134</v>
      </c>
      <c r="D77" s="130" t="s">
        <v>716</v>
      </c>
      <c r="E77" s="119">
        <v>200</v>
      </c>
      <c r="F77" s="118">
        <v>1942.258</v>
      </c>
      <c r="G77" s="85">
        <v>1.3323332E-2</v>
      </c>
    </row>
    <row r="78" spans="1:7" ht="25.5" x14ac:dyDescent="0.2">
      <c r="A78" s="133">
        <v>8</v>
      </c>
      <c r="B78" s="132" t="s">
        <v>1133</v>
      </c>
      <c r="C78" s="87" t="s">
        <v>1132</v>
      </c>
      <c r="D78" s="130" t="s">
        <v>1127</v>
      </c>
      <c r="E78" s="119">
        <v>150</v>
      </c>
      <c r="F78" s="118">
        <v>1498.797</v>
      </c>
      <c r="G78" s="85">
        <v>1.0281317E-2</v>
      </c>
    </row>
    <row r="79" spans="1:7" ht="25.5" x14ac:dyDescent="0.2">
      <c r="A79" s="133">
        <v>9</v>
      </c>
      <c r="B79" s="132" t="s">
        <v>1131</v>
      </c>
      <c r="C79" s="87" t="s">
        <v>1130</v>
      </c>
      <c r="D79" s="130" t="s">
        <v>1127</v>
      </c>
      <c r="E79" s="119">
        <v>150</v>
      </c>
      <c r="F79" s="118">
        <v>1444.6469999999999</v>
      </c>
      <c r="G79" s="85">
        <v>9.9098629999999997E-3</v>
      </c>
    </row>
    <row r="80" spans="1:7" ht="25.5" x14ac:dyDescent="0.2">
      <c r="A80" s="133">
        <v>10</v>
      </c>
      <c r="B80" s="132" t="s">
        <v>1129</v>
      </c>
      <c r="C80" s="87" t="s">
        <v>1128</v>
      </c>
      <c r="D80" s="130" t="s">
        <v>1127</v>
      </c>
      <c r="E80" s="119">
        <v>120</v>
      </c>
      <c r="F80" s="118">
        <v>1146.2244000000001</v>
      </c>
      <c r="G80" s="85">
        <v>7.8627699999999998E-3</v>
      </c>
    </row>
    <row r="81" spans="1:7" ht="25.5" x14ac:dyDescent="0.2">
      <c r="A81" s="133">
        <v>11</v>
      </c>
      <c r="B81" s="132" t="s">
        <v>1126</v>
      </c>
      <c r="C81" s="87" t="s">
        <v>1125</v>
      </c>
      <c r="D81" s="130" t="s">
        <v>716</v>
      </c>
      <c r="E81" s="119">
        <v>99</v>
      </c>
      <c r="F81" s="118">
        <v>991.24598103300002</v>
      </c>
      <c r="G81" s="85">
        <v>6.7996630000000001E-3</v>
      </c>
    </row>
    <row r="82" spans="1:7" ht="25.5" x14ac:dyDescent="0.2">
      <c r="A82" s="133">
        <v>12</v>
      </c>
      <c r="B82" s="132" t="s">
        <v>1124</v>
      </c>
      <c r="C82" s="87" t="s">
        <v>1123</v>
      </c>
      <c r="D82" s="130" t="s">
        <v>729</v>
      </c>
      <c r="E82" s="119">
        <v>100</v>
      </c>
      <c r="F82" s="118">
        <v>990.13300000000004</v>
      </c>
      <c r="G82" s="85">
        <v>6.7920280000000003E-3</v>
      </c>
    </row>
    <row r="83" spans="1:7" ht="38.25" x14ac:dyDescent="0.2">
      <c r="A83" s="133">
        <v>13</v>
      </c>
      <c r="B83" s="132" t="s">
        <v>1122</v>
      </c>
      <c r="C83" s="87" t="s">
        <v>1121</v>
      </c>
      <c r="D83" s="130" t="s">
        <v>1120</v>
      </c>
      <c r="E83" s="119">
        <v>1000</v>
      </c>
      <c r="F83" s="118">
        <v>987.53499999999997</v>
      </c>
      <c r="G83" s="85">
        <v>6.7742059999999996E-3</v>
      </c>
    </row>
    <row r="84" spans="1:7" ht="25.5" x14ac:dyDescent="0.2">
      <c r="A84" s="133">
        <v>14</v>
      </c>
      <c r="B84" s="132" t="s">
        <v>1119</v>
      </c>
      <c r="C84" s="87" t="s">
        <v>1118</v>
      </c>
      <c r="D84" s="130" t="s">
        <v>1100</v>
      </c>
      <c r="E84" s="119">
        <v>100</v>
      </c>
      <c r="F84" s="118">
        <v>983.53</v>
      </c>
      <c r="G84" s="85">
        <v>6.7467330000000004E-3</v>
      </c>
    </row>
    <row r="85" spans="1:7" ht="25.5" x14ac:dyDescent="0.2">
      <c r="A85" s="133">
        <v>15</v>
      </c>
      <c r="B85" s="132" t="s">
        <v>1117</v>
      </c>
      <c r="C85" s="87" t="s">
        <v>1116</v>
      </c>
      <c r="D85" s="130" t="s">
        <v>1115</v>
      </c>
      <c r="E85" s="119">
        <v>100</v>
      </c>
      <c r="F85" s="118">
        <v>910.21500000000003</v>
      </c>
      <c r="G85" s="85">
        <v>6.243813E-3</v>
      </c>
    </row>
    <row r="86" spans="1:7" ht="25.5" x14ac:dyDescent="0.2">
      <c r="A86" s="133">
        <v>16</v>
      </c>
      <c r="B86" s="132" t="s">
        <v>1114</v>
      </c>
      <c r="C86" s="87" t="s">
        <v>1113</v>
      </c>
      <c r="D86" s="130" t="s">
        <v>1112</v>
      </c>
      <c r="E86" s="119">
        <v>91</v>
      </c>
      <c r="F86" s="118">
        <v>865.61202000000003</v>
      </c>
      <c r="G86" s="85">
        <v>5.9378499999999997E-3</v>
      </c>
    </row>
    <row r="87" spans="1:7" ht="25.5" x14ac:dyDescent="0.2">
      <c r="A87" s="133">
        <v>17</v>
      </c>
      <c r="B87" s="132" t="s">
        <v>1111</v>
      </c>
      <c r="C87" s="87" t="s">
        <v>1110</v>
      </c>
      <c r="D87" s="130" t="s">
        <v>716</v>
      </c>
      <c r="E87" s="119">
        <v>75</v>
      </c>
      <c r="F87" s="118">
        <v>750.03413750000004</v>
      </c>
      <c r="G87" s="85">
        <v>5.1450189999999998E-3</v>
      </c>
    </row>
    <row r="88" spans="1:7" ht="38.25" x14ac:dyDescent="0.2">
      <c r="A88" s="133">
        <v>18</v>
      </c>
      <c r="B88" s="132" t="s">
        <v>1109</v>
      </c>
      <c r="C88" s="87" t="s">
        <v>1108</v>
      </c>
      <c r="D88" s="130" t="s">
        <v>716</v>
      </c>
      <c r="E88" s="119">
        <v>75</v>
      </c>
      <c r="F88" s="118">
        <v>749.89949999999999</v>
      </c>
      <c r="G88" s="85">
        <v>5.1440949999999996E-3</v>
      </c>
    </row>
    <row r="89" spans="1:7" ht="25.5" x14ac:dyDescent="0.2">
      <c r="A89" s="133">
        <v>19</v>
      </c>
      <c r="B89" s="132" t="s">
        <v>1107</v>
      </c>
      <c r="C89" s="87" t="s">
        <v>1106</v>
      </c>
      <c r="D89" s="130" t="s">
        <v>1105</v>
      </c>
      <c r="E89" s="119">
        <v>28</v>
      </c>
      <c r="F89" s="118">
        <v>702.65300000000002</v>
      </c>
      <c r="G89" s="85">
        <v>4.8199979999999998E-3</v>
      </c>
    </row>
    <row r="90" spans="1:7" ht="25.5" x14ac:dyDescent="0.2">
      <c r="A90" s="133">
        <v>20</v>
      </c>
      <c r="B90" s="132" t="s">
        <v>1104</v>
      </c>
      <c r="C90" s="87" t="s">
        <v>1103</v>
      </c>
      <c r="D90" s="130" t="s">
        <v>716</v>
      </c>
      <c r="E90" s="119">
        <v>50</v>
      </c>
      <c r="F90" s="118">
        <v>507.73899999999998</v>
      </c>
      <c r="G90" s="85">
        <v>3.482944E-3</v>
      </c>
    </row>
    <row r="91" spans="1:7" ht="38.25" x14ac:dyDescent="0.2">
      <c r="A91" s="133">
        <v>21</v>
      </c>
      <c r="B91" s="132" t="s">
        <v>1102</v>
      </c>
      <c r="C91" s="87" t="s">
        <v>1101</v>
      </c>
      <c r="D91" s="130" t="s">
        <v>1100</v>
      </c>
      <c r="E91" s="119">
        <v>50</v>
      </c>
      <c r="F91" s="118">
        <v>501.56650000000002</v>
      </c>
      <c r="G91" s="85">
        <v>3.4406020000000001E-3</v>
      </c>
    </row>
    <row r="92" spans="1:7" ht="38.25" x14ac:dyDescent="0.2">
      <c r="A92" s="133">
        <v>22</v>
      </c>
      <c r="B92" s="132" t="s">
        <v>1099</v>
      </c>
      <c r="C92" s="87" t="s">
        <v>1098</v>
      </c>
      <c r="D92" s="130" t="s">
        <v>716</v>
      </c>
      <c r="E92" s="119">
        <v>50</v>
      </c>
      <c r="F92" s="118">
        <v>500.54599999999999</v>
      </c>
      <c r="G92" s="85">
        <v>3.433602E-3</v>
      </c>
    </row>
    <row r="93" spans="1:7" ht="25.5" x14ac:dyDescent="0.2">
      <c r="A93" s="133">
        <v>23</v>
      </c>
      <c r="B93" s="132" t="s">
        <v>719</v>
      </c>
      <c r="C93" s="87" t="s">
        <v>720</v>
      </c>
      <c r="D93" s="130" t="s">
        <v>716</v>
      </c>
      <c r="E93" s="119">
        <v>50</v>
      </c>
      <c r="F93" s="118">
        <v>499.83515304999997</v>
      </c>
      <c r="G93" s="85">
        <v>3.428726E-3</v>
      </c>
    </row>
    <row r="94" spans="1:7" ht="25.5" x14ac:dyDescent="0.2">
      <c r="A94" s="133">
        <v>24</v>
      </c>
      <c r="B94" s="132" t="s">
        <v>1097</v>
      </c>
      <c r="C94" s="87" t="s">
        <v>1096</v>
      </c>
      <c r="D94" s="130" t="s">
        <v>716</v>
      </c>
      <c r="E94" s="119">
        <v>50</v>
      </c>
      <c r="F94" s="118">
        <v>495.26350000000002</v>
      </c>
      <c r="G94" s="85">
        <v>3.3973649999999998E-3</v>
      </c>
    </row>
    <row r="95" spans="1:7" ht="38.25" x14ac:dyDescent="0.2">
      <c r="A95" s="133">
        <v>25</v>
      </c>
      <c r="B95" s="132" t="s">
        <v>1095</v>
      </c>
      <c r="C95" s="87" t="s">
        <v>1094</v>
      </c>
      <c r="D95" s="130" t="s">
        <v>1093</v>
      </c>
      <c r="E95" s="119">
        <v>50</v>
      </c>
      <c r="F95" s="118">
        <v>491.315</v>
      </c>
      <c r="G95" s="85">
        <v>3.3702799999999998E-3</v>
      </c>
    </row>
    <row r="96" spans="1:7" ht="25.5" x14ac:dyDescent="0.2">
      <c r="A96" s="133">
        <v>26</v>
      </c>
      <c r="B96" s="132" t="s">
        <v>1092</v>
      </c>
      <c r="C96" s="87" t="s">
        <v>1091</v>
      </c>
      <c r="D96" s="130" t="s">
        <v>732</v>
      </c>
      <c r="E96" s="119">
        <v>22</v>
      </c>
      <c r="F96" s="118">
        <v>220.49267167400001</v>
      </c>
      <c r="G96" s="85">
        <v>1.512516E-3</v>
      </c>
    </row>
    <row r="97" spans="1:7" ht="25.5" x14ac:dyDescent="0.2">
      <c r="A97" s="133">
        <v>27</v>
      </c>
      <c r="B97" s="132" t="s">
        <v>1090</v>
      </c>
      <c r="C97" s="87" t="s">
        <v>1089</v>
      </c>
      <c r="D97" s="130" t="s">
        <v>716</v>
      </c>
      <c r="E97" s="119">
        <v>20</v>
      </c>
      <c r="F97" s="118">
        <v>200.34639999999999</v>
      </c>
      <c r="G97" s="85">
        <v>1.3743189999999999E-3</v>
      </c>
    </row>
    <row r="98" spans="1:7" ht="25.5" x14ac:dyDescent="0.2">
      <c r="A98" s="133">
        <v>28</v>
      </c>
      <c r="B98" s="132" t="s">
        <v>1088</v>
      </c>
      <c r="C98" s="87" t="s">
        <v>1087</v>
      </c>
      <c r="D98" s="130" t="s">
        <v>1086</v>
      </c>
      <c r="E98" s="119">
        <v>20</v>
      </c>
      <c r="F98" s="118">
        <v>199.64840000000001</v>
      </c>
      <c r="G98" s="85">
        <v>1.369531E-3</v>
      </c>
    </row>
    <row r="99" spans="1:7" ht="25.5" x14ac:dyDescent="0.2">
      <c r="A99" s="133">
        <v>29</v>
      </c>
      <c r="B99" s="132" t="s">
        <v>1085</v>
      </c>
      <c r="C99" s="87" t="s">
        <v>1084</v>
      </c>
      <c r="D99" s="130" t="s">
        <v>716</v>
      </c>
      <c r="E99" s="119">
        <v>20</v>
      </c>
      <c r="F99" s="118">
        <v>195.45</v>
      </c>
      <c r="G99" s="85">
        <v>1.340731E-3</v>
      </c>
    </row>
    <row r="100" spans="1:7" ht="12.75" x14ac:dyDescent="0.2">
      <c r="A100" s="117"/>
      <c r="B100" s="116"/>
      <c r="C100" s="124" t="s">
        <v>112</v>
      </c>
      <c r="D100" s="114"/>
      <c r="E100" s="113"/>
      <c r="F100" s="112">
        <v>31262.558363256998</v>
      </c>
      <c r="G100" s="111">
        <v>0.21445217</v>
      </c>
    </row>
    <row r="101" spans="1:7" ht="12.75" x14ac:dyDescent="0.2">
      <c r="A101" s="117"/>
      <c r="B101" s="116"/>
      <c r="C101" s="129"/>
      <c r="D101" s="130"/>
      <c r="E101" s="119"/>
      <c r="F101" s="118"/>
      <c r="G101" s="85"/>
    </row>
    <row r="102" spans="1:7" ht="12.75" x14ac:dyDescent="0.2">
      <c r="A102" s="133"/>
      <c r="B102" s="137"/>
      <c r="C102" s="124" t="s">
        <v>121</v>
      </c>
      <c r="D102" s="128"/>
      <c r="E102" s="127"/>
      <c r="F102" s="126"/>
      <c r="G102" s="125"/>
    </row>
    <row r="103" spans="1:7" ht="25.5" x14ac:dyDescent="0.2">
      <c r="A103" s="133">
        <v>1</v>
      </c>
      <c r="B103" s="137" t="s">
        <v>1083</v>
      </c>
      <c r="C103" s="87" t="s">
        <v>1082</v>
      </c>
      <c r="D103" s="137" t="s">
        <v>1081</v>
      </c>
      <c r="E103" s="140">
        <v>250</v>
      </c>
      <c r="F103" s="139">
        <v>2943.7075</v>
      </c>
      <c r="G103" s="138">
        <v>2.0192986999999999E-2</v>
      </c>
    </row>
    <row r="104" spans="1:7" ht="25.5" x14ac:dyDescent="0.2">
      <c r="A104" s="133">
        <v>2</v>
      </c>
      <c r="B104" s="137" t="s">
        <v>1080</v>
      </c>
      <c r="C104" s="87" t="s">
        <v>1079</v>
      </c>
      <c r="D104" s="137" t="s">
        <v>716</v>
      </c>
      <c r="E104" s="140">
        <v>77</v>
      </c>
      <c r="F104" s="139">
        <v>772.79201999999998</v>
      </c>
      <c r="G104" s="138">
        <v>5.3011309999999997E-3</v>
      </c>
    </row>
    <row r="105" spans="1:7" ht="12.75" x14ac:dyDescent="0.2">
      <c r="A105" s="117"/>
      <c r="B105" s="116"/>
      <c r="C105" s="124" t="s">
        <v>112</v>
      </c>
      <c r="D105" s="114"/>
      <c r="E105" s="113"/>
      <c r="F105" s="112">
        <v>3716.4995199999998</v>
      </c>
      <c r="G105" s="111">
        <v>2.5494118E-2</v>
      </c>
    </row>
    <row r="106" spans="1:7" ht="12.75" x14ac:dyDescent="0.2">
      <c r="A106" s="117"/>
      <c r="B106" s="116"/>
      <c r="C106" s="129"/>
      <c r="D106" s="130"/>
      <c r="E106" s="119"/>
      <c r="F106" s="122"/>
      <c r="G106" s="94"/>
    </row>
    <row r="107" spans="1:7" ht="12.75" x14ac:dyDescent="0.2">
      <c r="A107" s="133"/>
      <c r="B107" s="132"/>
      <c r="C107" s="124" t="s">
        <v>122</v>
      </c>
      <c r="D107" s="128"/>
      <c r="E107" s="127"/>
      <c r="F107" s="126"/>
      <c r="G107" s="125"/>
    </row>
    <row r="108" spans="1:7" ht="25.5" x14ac:dyDescent="0.2">
      <c r="A108" s="133">
        <v>1</v>
      </c>
      <c r="B108" s="132" t="s">
        <v>1078</v>
      </c>
      <c r="C108" s="87" t="s">
        <v>1077</v>
      </c>
      <c r="D108" s="132" t="s">
        <v>1076</v>
      </c>
      <c r="E108" s="119">
        <v>26100</v>
      </c>
      <c r="F108" s="122">
        <v>26.065417499999999</v>
      </c>
      <c r="G108" s="94">
        <v>1.78801E-4</v>
      </c>
    </row>
    <row r="109" spans="1:7" ht="12.75" x14ac:dyDescent="0.2">
      <c r="A109" s="117"/>
      <c r="B109" s="116"/>
      <c r="C109" s="124" t="s">
        <v>112</v>
      </c>
      <c r="D109" s="114"/>
      <c r="E109" s="113"/>
      <c r="F109" s="112">
        <v>26.065417499999999</v>
      </c>
      <c r="G109" s="111">
        <v>1.78801E-4</v>
      </c>
    </row>
    <row r="110" spans="1:7" ht="12.75" x14ac:dyDescent="0.2">
      <c r="A110" s="133"/>
      <c r="B110" s="132"/>
      <c r="C110" s="129"/>
      <c r="D110" s="130"/>
      <c r="E110" s="119"/>
      <c r="F110" s="118"/>
      <c r="G110" s="85"/>
    </row>
    <row r="111" spans="1:7" ht="25.5" x14ac:dyDescent="0.2">
      <c r="A111" s="133"/>
      <c r="B111" s="137"/>
      <c r="C111" s="124" t="s">
        <v>123</v>
      </c>
      <c r="D111" s="128"/>
      <c r="E111" s="127"/>
      <c r="F111" s="126"/>
      <c r="G111" s="125"/>
    </row>
    <row r="112" spans="1:7" ht="12.75" x14ac:dyDescent="0.2">
      <c r="A112" s="117"/>
      <c r="B112" s="116"/>
      <c r="C112" s="124" t="s">
        <v>112</v>
      </c>
      <c r="D112" s="114"/>
      <c r="E112" s="113"/>
      <c r="F112" s="112">
        <v>0</v>
      </c>
      <c r="G112" s="111">
        <v>0</v>
      </c>
    </row>
    <row r="113" spans="1:7" ht="12.75" x14ac:dyDescent="0.2">
      <c r="A113" s="117"/>
      <c r="B113" s="116"/>
      <c r="C113" s="129"/>
      <c r="D113" s="130"/>
      <c r="E113" s="119"/>
      <c r="F113" s="118"/>
      <c r="G113" s="85"/>
    </row>
    <row r="114" spans="1:7" ht="12.75" x14ac:dyDescent="0.2">
      <c r="A114" s="117"/>
      <c r="B114" s="116"/>
      <c r="C114" s="136" t="s">
        <v>124</v>
      </c>
      <c r="D114" s="123"/>
      <c r="E114" s="113"/>
      <c r="F114" s="112">
        <v>35005.123300756997</v>
      </c>
      <c r="G114" s="111">
        <v>0.24012508899999999</v>
      </c>
    </row>
    <row r="115" spans="1:7" ht="12.75" x14ac:dyDescent="0.2">
      <c r="A115" s="117"/>
      <c r="B115" s="116"/>
      <c r="C115" s="87"/>
      <c r="D115" s="130"/>
      <c r="E115" s="119"/>
      <c r="F115" s="118"/>
      <c r="G115" s="85"/>
    </row>
    <row r="116" spans="1:7" ht="12.75" x14ac:dyDescent="0.2">
      <c r="A116" s="133"/>
      <c r="B116" s="132"/>
      <c r="C116" s="131" t="s">
        <v>125</v>
      </c>
      <c r="D116" s="130"/>
      <c r="E116" s="119"/>
      <c r="F116" s="118"/>
      <c r="G116" s="85"/>
    </row>
    <row r="117" spans="1:7" ht="12.75" x14ac:dyDescent="0.2">
      <c r="A117" s="117"/>
      <c r="B117" s="116"/>
      <c r="C117" s="124" t="s">
        <v>126</v>
      </c>
      <c r="D117" s="128"/>
      <c r="E117" s="127"/>
      <c r="F117" s="126"/>
      <c r="G117" s="125"/>
    </row>
    <row r="118" spans="1:7" ht="12.75" x14ac:dyDescent="0.2">
      <c r="A118" s="117"/>
      <c r="B118" s="116"/>
      <c r="C118" s="124" t="s">
        <v>112</v>
      </c>
      <c r="D118" s="123"/>
      <c r="E118" s="113"/>
      <c r="F118" s="112">
        <v>0</v>
      </c>
      <c r="G118" s="111">
        <v>0</v>
      </c>
    </row>
    <row r="119" spans="1:7" ht="12.75" x14ac:dyDescent="0.2">
      <c r="A119" s="117"/>
      <c r="B119" s="116"/>
      <c r="C119" s="129"/>
      <c r="D119" s="116"/>
      <c r="E119" s="119"/>
      <c r="F119" s="118"/>
      <c r="G119" s="85"/>
    </row>
    <row r="120" spans="1:7" ht="12.75" x14ac:dyDescent="0.2">
      <c r="A120" s="117"/>
      <c r="B120" s="116"/>
      <c r="C120" s="124" t="s">
        <v>127</v>
      </c>
      <c r="D120" s="128"/>
      <c r="E120" s="127"/>
      <c r="F120" s="126"/>
      <c r="G120" s="125"/>
    </row>
    <row r="121" spans="1:7" ht="12.75" x14ac:dyDescent="0.2">
      <c r="A121" s="117"/>
      <c r="B121" s="116"/>
      <c r="C121" s="124" t="s">
        <v>112</v>
      </c>
      <c r="D121" s="123"/>
      <c r="E121" s="113"/>
      <c r="F121" s="112">
        <v>0</v>
      </c>
      <c r="G121" s="111">
        <v>0</v>
      </c>
    </row>
    <row r="122" spans="1:7" ht="12.75" x14ac:dyDescent="0.2">
      <c r="A122" s="117"/>
      <c r="B122" s="116"/>
      <c r="C122" s="129"/>
      <c r="D122" s="116"/>
      <c r="E122" s="119"/>
      <c r="F122" s="118"/>
      <c r="G122" s="85"/>
    </row>
    <row r="123" spans="1:7" ht="12.75" x14ac:dyDescent="0.2">
      <c r="A123" s="117"/>
      <c r="B123" s="116"/>
      <c r="C123" s="124" t="s">
        <v>128</v>
      </c>
      <c r="D123" s="128"/>
      <c r="E123" s="127"/>
      <c r="F123" s="126"/>
      <c r="G123" s="125"/>
    </row>
    <row r="124" spans="1:7" ht="12.75" x14ac:dyDescent="0.2">
      <c r="A124" s="117"/>
      <c r="B124" s="116"/>
      <c r="C124" s="124" t="s">
        <v>112</v>
      </c>
      <c r="D124" s="123"/>
      <c r="E124" s="113"/>
      <c r="F124" s="112">
        <v>0</v>
      </c>
      <c r="G124" s="111">
        <v>0</v>
      </c>
    </row>
    <row r="125" spans="1:7" ht="12.75" x14ac:dyDescent="0.2">
      <c r="A125" s="117"/>
      <c r="B125" s="116"/>
      <c r="C125" s="129"/>
      <c r="D125" s="116"/>
      <c r="E125" s="119"/>
      <c r="F125" s="118"/>
      <c r="G125" s="85"/>
    </row>
    <row r="126" spans="1:7" ht="12.75" x14ac:dyDescent="0.2">
      <c r="A126" s="117"/>
      <c r="B126" s="116"/>
      <c r="C126" s="124" t="s">
        <v>1152</v>
      </c>
      <c r="D126" s="128"/>
      <c r="E126" s="127"/>
      <c r="F126" s="126"/>
      <c r="G126" s="125"/>
    </row>
    <row r="127" spans="1:7" ht="12.75" x14ac:dyDescent="0.2">
      <c r="A127" s="117">
        <v>1</v>
      </c>
      <c r="B127" s="116"/>
      <c r="C127" s="87" t="s">
        <v>1153</v>
      </c>
      <c r="D127" s="135"/>
      <c r="E127" s="119"/>
      <c r="F127" s="118">
        <v>4660.2122313999998</v>
      </c>
      <c r="G127" s="85">
        <v>3.1967717E-2</v>
      </c>
    </row>
    <row r="128" spans="1:7" ht="12.75" x14ac:dyDescent="0.2">
      <c r="A128" s="117"/>
      <c r="B128" s="116"/>
      <c r="C128" s="124" t="s">
        <v>112</v>
      </c>
      <c r="D128" s="123"/>
      <c r="E128" s="113"/>
      <c r="F128" s="112">
        <v>4660.2122313999998</v>
      </c>
      <c r="G128" s="111">
        <v>3.1967717E-2</v>
      </c>
    </row>
    <row r="129" spans="1:7" ht="12.75" x14ac:dyDescent="0.2">
      <c r="A129" s="117"/>
      <c r="B129" s="116"/>
      <c r="C129" s="129"/>
      <c r="D129" s="116"/>
      <c r="E129" s="119"/>
      <c r="F129" s="118"/>
      <c r="G129" s="85"/>
    </row>
    <row r="130" spans="1:7" ht="25.5" x14ac:dyDescent="0.2">
      <c r="A130" s="117"/>
      <c r="B130" s="116"/>
      <c r="C130" s="134" t="s">
        <v>129</v>
      </c>
      <c r="D130" s="123"/>
      <c r="E130" s="113"/>
      <c r="F130" s="112">
        <v>4660.2122313999998</v>
      </c>
      <c r="G130" s="111">
        <v>3.1967717E-2</v>
      </c>
    </row>
    <row r="131" spans="1:7" ht="12.75" x14ac:dyDescent="0.2">
      <c r="A131" s="117"/>
      <c r="B131" s="116"/>
      <c r="C131" s="121"/>
      <c r="D131" s="116"/>
      <c r="E131" s="119"/>
      <c r="F131" s="118"/>
      <c r="G131" s="85"/>
    </row>
    <row r="132" spans="1:7" ht="12.75" x14ac:dyDescent="0.2">
      <c r="A132" s="133"/>
      <c r="B132" s="132"/>
      <c r="C132" s="131" t="s">
        <v>130</v>
      </c>
      <c r="D132" s="130"/>
      <c r="E132" s="119"/>
      <c r="F132" s="118"/>
      <c r="G132" s="85"/>
    </row>
    <row r="133" spans="1:7" ht="25.5" x14ac:dyDescent="0.2">
      <c r="A133" s="117"/>
      <c r="B133" s="116"/>
      <c r="C133" s="124" t="s">
        <v>131</v>
      </c>
      <c r="D133" s="128"/>
      <c r="E133" s="127"/>
      <c r="F133" s="126"/>
      <c r="G133" s="125"/>
    </row>
    <row r="134" spans="1:7" ht="12.75" x14ac:dyDescent="0.2">
      <c r="A134" s="117"/>
      <c r="B134" s="116"/>
      <c r="C134" s="124" t="s">
        <v>112</v>
      </c>
      <c r="D134" s="123"/>
      <c r="E134" s="113"/>
      <c r="F134" s="112">
        <v>0</v>
      </c>
      <c r="G134" s="111">
        <v>0</v>
      </c>
    </row>
    <row r="135" spans="1:7" ht="12.75" x14ac:dyDescent="0.2">
      <c r="A135" s="117"/>
      <c r="B135" s="116"/>
      <c r="C135" s="129"/>
      <c r="D135" s="116"/>
      <c r="E135" s="119"/>
      <c r="F135" s="118"/>
      <c r="G135" s="85"/>
    </row>
    <row r="136" spans="1:7" ht="12.75" x14ac:dyDescent="0.2">
      <c r="A136" s="133"/>
      <c r="B136" s="132"/>
      <c r="C136" s="131" t="s">
        <v>132</v>
      </c>
      <c r="D136" s="130"/>
      <c r="E136" s="119"/>
      <c r="F136" s="118"/>
      <c r="G136" s="85"/>
    </row>
    <row r="137" spans="1:7" ht="25.5" x14ac:dyDescent="0.2">
      <c r="A137" s="117"/>
      <c r="B137" s="116"/>
      <c r="C137" s="124" t="s">
        <v>133</v>
      </c>
      <c r="D137" s="128"/>
      <c r="E137" s="127"/>
      <c r="F137" s="126"/>
      <c r="G137" s="125"/>
    </row>
    <row r="138" spans="1:7" ht="12.75" x14ac:dyDescent="0.2">
      <c r="A138" s="117"/>
      <c r="B138" s="116"/>
      <c r="C138" s="124" t="s">
        <v>112</v>
      </c>
      <c r="D138" s="123"/>
      <c r="E138" s="113"/>
      <c r="F138" s="112">
        <v>0</v>
      </c>
      <c r="G138" s="111">
        <v>0</v>
      </c>
    </row>
    <row r="139" spans="1:7" ht="12.75" x14ac:dyDescent="0.2">
      <c r="A139" s="117"/>
      <c r="B139" s="116"/>
      <c r="C139" s="129"/>
      <c r="D139" s="116"/>
      <c r="E139" s="119"/>
      <c r="F139" s="118"/>
      <c r="G139" s="85"/>
    </row>
    <row r="140" spans="1:7" ht="25.5" x14ac:dyDescent="0.2">
      <c r="A140" s="117"/>
      <c r="B140" s="116"/>
      <c r="C140" s="124" t="s">
        <v>134</v>
      </c>
      <c r="D140" s="128"/>
      <c r="E140" s="127"/>
      <c r="F140" s="126"/>
      <c r="G140" s="125"/>
    </row>
    <row r="141" spans="1:7" ht="12.75" x14ac:dyDescent="0.2">
      <c r="A141" s="117"/>
      <c r="B141" s="116"/>
      <c r="C141" s="124" t="s">
        <v>112</v>
      </c>
      <c r="D141" s="123"/>
      <c r="E141" s="113"/>
      <c r="F141" s="112">
        <v>0</v>
      </c>
      <c r="G141" s="111">
        <v>0</v>
      </c>
    </row>
    <row r="142" spans="1:7" ht="25.5" x14ac:dyDescent="0.2">
      <c r="A142" s="117"/>
      <c r="B142" s="116"/>
      <c r="C142" s="121" t="s">
        <v>135</v>
      </c>
      <c r="D142" s="116"/>
      <c r="E142" s="119"/>
      <c r="F142" s="122">
        <v>1482.0717434999999</v>
      </c>
      <c r="G142" s="94">
        <v>1.0166586E-2</v>
      </c>
    </row>
    <row r="143" spans="1:7" ht="12.75" x14ac:dyDescent="0.2">
      <c r="A143" s="117"/>
      <c r="B143" s="116"/>
      <c r="C143" s="121"/>
      <c r="D143" s="120"/>
      <c r="E143" s="119"/>
      <c r="F143" s="118"/>
      <c r="G143" s="85"/>
    </row>
    <row r="144" spans="1:7" ht="12.75" x14ac:dyDescent="0.2">
      <c r="A144" s="117"/>
      <c r="B144" s="116"/>
      <c r="C144" s="115" t="s">
        <v>136</v>
      </c>
      <c r="D144" s="114"/>
      <c r="E144" s="113"/>
      <c r="F144" s="112">
        <v>145778.70173865699</v>
      </c>
      <c r="G144" s="111">
        <v>1.000000005</v>
      </c>
    </row>
    <row r="146" spans="2:6" ht="12.75" x14ac:dyDescent="0.2">
      <c r="B146" s="393" t="s">
        <v>733</v>
      </c>
      <c r="C146" s="393"/>
      <c r="D146" s="393"/>
      <c r="E146" s="393"/>
      <c r="F146" s="393"/>
    </row>
    <row r="147" spans="2:6" ht="15" x14ac:dyDescent="0.25">
      <c r="B147"/>
    </row>
    <row r="149" spans="2:6" ht="12.75" x14ac:dyDescent="0.2">
      <c r="B149" s="110" t="s">
        <v>138</v>
      </c>
      <c r="C149" s="109"/>
      <c r="D149" s="108"/>
    </row>
    <row r="150" spans="2:6" ht="12.75" x14ac:dyDescent="0.2">
      <c r="B150" s="55" t="s">
        <v>139</v>
      </c>
      <c r="C150" s="96"/>
      <c r="D150" s="107" t="s">
        <v>140</v>
      </c>
    </row>
    <row r="151" spans="2:6" ht="12.75" x14ac:dyDescent="0.2">
      <c r="B151" s="55" t="s">
        <v>141</v>
      </c>
      <c r="C151" s="96"/>
      <c r="D151" s="107" t="s">
        <v>140</v>
      </c>
    </row>
    <row r="152" spans="2:6" ht="12.75" x14ac:dyDescent="0.2">
      <c r="B152" s="55" t="s">
        <v>142</v>
      </c>
      <c r="C152" s="96"/>
      <c r="D152" s="101"/>
    </row>
    <row r="153" spans="2:6" ht="25.5" customHeight="1" x14ac:dyDescent="0.2">
      <c r="B153" s="101"/>
      <c r="C153" s="106" t="s">
        <v>143</v>
      </c>
      <c r="D153" s="105" t="s">
        <v>144</v>
      </c>
    </row>
    <row r="154" spans="2:6" ht="12.75" customHeight="1" x14ac:dyDescent="0.2">
      <c r="B154" s="75" t="s">
        <v>145</v>
      </c>
      <c r="C154" s="76" t="s">
        <v>146</v>
      </c>
      <c r="D154" s="76" t="s">
        <v>147</v>
      </c>
    </row>
    <row r="155" spans="2:6" ht="12.75" x14ac:dyDescent="0.2">
      <c r="B155" s="101" t="s">
        <v>148</v>
      </c>
      <c r="C155" s="104">
        <v>90.205799999999996</v>
      </c>
      <c r="D155" s="104">
        <v>90.014600000000002</v>
      </c>
    </row>
    <row r="156" spans="2:6" ht="12.75" x14ac:dyDescent="0.2">
      <c r="B156" s="101" t="s">
        <v>149</v>
      </c>
      <c r="C156" s="104">
        <v>14.879099999999999</v>
      </c>
      <c r="D156" s="104">
        <v>14.6868</v>
      </c>
    </row>
    <row r="157" spans="2:6" ht="12.75" x14ac:dyDescent="0.2">
      <c r="B157" s="101" t="s">
        <v>150</v>
      </c>
      <c r="C157" s="104">
        <v>86.002600000000001</v>
      </c>
      <c r="D157" s="104">
        <v>85.753600000000006</v>
      </c>
    </row>
    <row r="158" spans="2:6" ht="12.75" x14ac:dyDescent="0.2">
      <c r="B158" s="101" t="s">
        <v>151</v>
      </c>
      <c r="C158" s="104">
        <v>13.994899999999999</v>
      </c>
      <c r="D158" s="104">
        <v>13.7935</v>
      </c>
    </row>
    <row r="160" spans="2:6" ht="12.75" x14ac:dyDescent="0.2">
      <c r="B160" s="88" t="s">
        <v>152</v>
      </c>
      <c r="C160" s="88"/>
    </row>
    <row r="161" spans="2:5" ht="24.75" customHeight="1" x14ac:dyDescent="0.2">
      <c r="B161" s="103" t="s">
        <v>145</v>
      </c>
      <c r="C161" s="102" t="s">
        <v>503</v>
      </c>
    </row>
    <row r="162" spans="2:5" ht="12.75" x14ac:dyDescent="0.2">
      <c r="B162" s="101" t="s">
        <v>149</v>
      </c>
      <c r="C162" s="100">
        <v>0.14166500000000001</v>
      </c>
    </row>
    <row r="163" spans="2:5" ht="12.75" x14ac:dyDescent="0.2">
      <c r="B163" s="101" t="s">
        <v>151</v>
      </c>
      <c r="C163" s="100">
        <v>0.14166500000000001</v>
      </c>
    </row>
    <row r="165" spans="2:5" ht="12.75" x14ac:dyDescent="0.2">
      <c r="B165" s="55" t="s">
        <v>153</v>
      </c>
      <c r="C165" s="96"/>
      <c r="D165" s="92" t="s">
        <v>140</v>
      </c>
    </row>
    <row r="166" spans="2:5" ht="12.75" x14ac:dyDescent="0.2">
      <c r="B166" s="55" t="s">
        <v>1075</v>
      </c>
      <c r="C166" s="96"/>
      <c r="D166" s="92" t="s">
        <v>140</v>
      </c>
    </row>
    <row r="167" spans="2:5" ht="12.75" x14ac:dyDescent="0.2">
      <c r="B167" s="55" t="s">
        <v>1071</v>
      </c>
      <c r="C167" s="96"/>
      <c r="D167" s="97">
        <v>0.54700000000000015</v>
      </c>
    </row>
    <row r="168" spans="2:5" ht="12.75" x14ac:dyDescent="0.2">
      <c r="B168" s="55" t="s">
        <v>1072</v>
      </c>
      <c r="C168" s="96"/>
      <c r="D168" s="97">
        <v>0.46600000000000014</v>
      </c>
    </row>
    <row r="169" spans="2:5" ht="12.75" x14ac:dyDescent="0.2">
      <c r="B169" s="55" t="s">
        <v>1073</v>
      </c>
      <c r="C169" s="96"/>
      <c r="D169" s="99">
        <v>1.0646275534220961</v>
      </c>
    </row>
    <row r="170" spans="2:5" ht="12.75" x14ac:dyDescent="0.2">
      <c r="B170" s="55" t="s">
        <v>1074</v>
      </c>
      <c r="C170" s="96"/>
      <c r="D170" s="99" t="s">
        <v>140</v>
      </c>
    </row>
    <row r="171" spans="2:5" ht="12.75" x14ac:dyDescent="0.2">
      <c r="B171" s="98"/>
      <c r="C171" s="98"/>
      <c r="D171" s="98"/>
      <c r="E171" s="98"/>
    </row>
  </sheetData>
  <mergeCells count="4">
    <mergeCell ref="A1:G1"/>
    <mergeCell ref="A2:G2"/>
    <mergeCell ref="A3:G3"/>
    <mergeCell ref="B146:F146"/>
  </mergeCells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709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31</v>
      </c>
      <c r="C7" s="26" t="s">
        <v>32</v>
      </c>
      <c r="D7" s="17" t="s">
        <v>33</v>
      </c>
      <c r="E7" s="62">
        <v>43500</v>
      </c>
      <c r="F7" s="68">
        <v>535.50675000000001</v>
      </c>
      <c r="G7" s="20">
        <v>4.6068802999999998E-2</v>
      </c>
    </row>
    <row r="8" spans="1:7" ht="12.75" x14ac:dyDescent="0.2">
      <c r="A8" s="21">
        <v>2</v>
      </c>
      <c r="B8" s="22" t="s">
        <v>62</v>
      </c>
      <c r="C8" s="26" t="s">
        <v>63</v>
      </c>
      <c r="D8" s="17" t="s">
        <v>17</v>
      </c>
      <c r="E8" s="62">
        <v>174500</v>
      </c>
      <c r="F8" s="68">
        <v>469.49225000000001</v>
      </c>
      <c r="G8" s="20">
        <v>4.0389678999999998E-2</v>
      </c>
    </row>
    <row r="9" spans="1:7" ht="25.5" x14ac:dyDescent="0.2">
      <c r="A9" s="21">
        <v>3</v>
      </c>
      <c r="B9" s="22" t="s">
        <v>439</v>
      </c>
      <c r="C9" s="26" t="s">
        <v>440</v>
      </c>
      <c r="D9" s="17" t="s">
        <v>178</v>
      </c>
      <c r="E9" s="62">
        <v>24900</v>
      </c>
      <c r="F9" s="68">
        <v>458.4588</v>
      </c>
      <c r="G9" s="20">
        <v>3.9440489000000002E-2</v>
      </c>
    </row>
    <row r="10" spans="1:7" ht="12.75" x14ac:dyDescent="0.2">
      <c r="A10" s="21">
        <v>4</v>
      </c>
      <c r="B10" s="22" t="s">
        <v>15</v>
      </c>
      <c r="C10" s="26" t="s">
        <v>16</v>
      </c>
      <c r="D10" s="17" t="s">
        <v>17</v>
      </c>
      <c r="E10" s="62">
        <v>122900</v>
      </c>
      <c r="F10" s="68">
        <v>430.33434999999997</v>
      </c>
      <c r="G10" s="20">
        <v>3.7020986999999998E-2</v>
      </c>
    </row>
    <row r="11" spans="1:7" ht="12.75" x14ac:dyDescent="0.2">
      <c r="A11" s="21">
        <v>5</v>
      </c>
      <c r="B11" s="22" t="s">
        <v>431</v>
      </c>
      <c r="C11" s="26" t="s">
        <v>432</v>
      </c>
      <c r="D11" s="17" t="s">
        <v>204</v>
      </c>
      <c r="E11" s="62">
        <v>57200</v>
      </c>
      <c r="F11" s="68">
        <v>420.01960000000003</v>
      </c>
      <c r="G11" s="20">
        <v>3.6133625000000003E-2</v>
      </c>
    </row>
    <row r="12" spans="1:7" ht="25.5" x14ac:dyDescent="0.2">
      <c r="A12" s="21">
        <v>6</v>
      </c>
      <c r="B12" s="22" t="s">
        <v>606</v>
      </c>
      <c r="C12" s="26" t="s">
        <v>607</v>
      </c>
      <c r="D12" s="17" t="s">
        <v>59</v>
      </c>
      <c r="E12" s="62">
        <v>37350</v>
      </c>
      <c r="F12" s="68">
        <v>382.91219999999998</v>
      </c>
      <c r="G12" s="20">
        <v>3.2941334000000003E-2</v>
      </c>
    </row>
    <row r="13" spans="1:7" ht="12.75" x14ac:dyDescent="0.2">
      <c r="A13" s="21">
        <v>7</v>
      </c>
      <c r="B13" s="22" t="s">
        <v>40</v>
      </c>
      <c r="C13" s="26" t="s">
        <v>41</v>
      </c>
      <c r="D13" s="17" t="s">
        <v>17</v>
      </c>
      <c r="E13" s="62">
        <v>17100</v>
      </c>
      <c r="F13" s="68">
        <v>355.26105000000001</v>
      </c>
      <c r="G13" s="20">
        <v>3.0562549000000001E-2</v>
      </c>
    </row>
    <row r="14" spans="1:7" ht="12.75" x14ac:dyDescent="0.2">
      <c r="A14" s="21">
        <v>8</v>
      </c>
      <c r="B14" s="22" t="s">
        <v>501</v>
      </c>
      <c r="C14" s="26" t="s">
        <v>502</v>
      </c>
      <c r="D14" s="17" t="s">
        <v>228</v>
      </c>
      <c r="E14" s="62">
        <v>4800</v>
      </c>
      <c r="F14" s="68">
        <v>327.82560000000001</v>
      </c>
      <c r="G14" s="20">
        <v>2.8202319999999999E-2</v>
      </c>
    </row>
    <row r="15" spans="1:7" ht="25.5" x14ac:dyDescent="0.2">
      <c r="A15" s="21">
        <v>9</v>
      </c>
      <c r="B15" s="22" t="s">
        <v>510</v>
      </c>
      <c r="C15" s="26" t="s">
        <v>511</v>
      </c>
      <c r="D15" s="17" t="s">
        <v>39</v>
      </c>
      <c r="E15" s="62">
        <v>18220</v>
      </c>
      <c r="F15" s="68">
        <v>315.68883</v>
      </c>
      <c r="G15" s="20">
        <v>2.7158213E-2</v>
      </c>
    </row>
    <row r="16" spans="1:7" ht="25.5" x14ac:dyDescent="0.2">
      <c r="A16" s="21">
        <v>10</v>
      </c>
      <c r="B16" s="22" t="s">
        <v>402</v>
      </c>
      <c r="C16" s="26" t="s">
        <v>403</v>
      </c>
      <c r="D16" s="17" t="s">
        <v>39</v>
      </c>
      <c r="E16" s="62">
        <v>22200</v>
      </c>
      <c r="F16" s="68">
        <v>311.95440000000002</v>
      </c>
      <c r="G16" s="20">
        <v>2.6836946E-2</v>
      </c>
    </row>
    <row r="17" spans="1:7" ht="25.5" x14ac:dyDescent="0.2">
      <c r="A17" s="21">
        <v>11</v>
      </c>
      <c r="B17" s="22" t="s">
        <v>621</v>
      </c>
      <c r="C17" s="26" t="s">
        <v>622</v>
      </c>
      <c r="D17" s="17" t="s">
        <v>254</v>
      </c>
      <c r="E17" s="62">
        <v>69300</v>
      </c>
      <c r="F17" s="68">
        <v>308.48894999999999</v>
      </c>
      <c r="G17" s="20">
        <v>2.6538819000000002E-2</v>
      </c>
    </row>
    <row r="18" spans="1:7" ht="25.5" x14ac:dyDescent="0.2">
      <c r="A18" s="21">
        <v>12</v>
      </c>
      <c r="B18" s="22" t="s">
        <v>573</v>
      </c>
      <c r="C18" s="26" t="s">
        <v>574</v>
      </c>
      <c r="D18" s="17" t="s">
        <v>39</v>
      </c>
      <c r="E18" s="62">
        <v>70000</v>
      </c>
      <c r="F18" s="68">
        <v>306.63499999999999</v>
      </c>
      <c r="G18" s="20">
        <v>2.6379326000000002E-2</v>
      </c>
    </row>
    <row r="19" spans="1:7" ht="25.5" x14ac:dyDescent="0.2">
      <c r="A19" s="21">
        <v>13</v>
      </c>
      <c r="B19" s="22" t="s">
        <v>424</v>
      </c>
      <c r="C19" s="26" t="s">
        <v>425</v>
      </c>
      <c r="D19" s="17" t="s">
        <v>39</v>
      </c>
      <c r="E19" s="62">
        <v>99000</v>
      </c>
      <c r="F19" s="68">
        <v>301.90050000000002</v>
      </c>
      <c r="G19" s="20">
        <v>2.5972024999999999E-2</v>
      </c>
    </row>
    <row r="20" spans="1:7" ht="25.5" x14ac:dyDescent="0.2">
      <c r="A20" s="21">
        <v>14</v>
      </c>
      <c r="B20" s="22" t="s">
        <v>710</v>
      </c>
      <c r="C20" s="26" t="s">
        <v>711</v>
      </c>
      <c r="D20" s="17" t="s">
        <v>39</v>
      </c>
      <c r="E20" s="62">
        <v>18900</v>
      </c>
      <c r="F20" s="68">
        <v>253.95930000000001</v>
      </c>
      <c r="G20" s="20">
        <v>2.1847719000000002E-2</v>
      </c>
    </row>
    <row r="21" spans="1:7" ht="12.75" x14ac:dyDescent="0.2">
      <c r="A21" s="21">
        <v>15</v>
      </c>
      <c r="B21" s="22" t="s">
        <v>416</v>
      </c>
      <c r="C21" s="26" t="s">
        <v>417</v>
      </c>
      <c r="D21" s="17" t="s">
        <v>228</v>
      </c>
      <c r="E21" s="62">
        <v>29900</v>
      </c>
      <c r="F21" s="68">
        <v>193.1241</v>
      </c>
      <c r="G21" s="20">
        <v>1.6614161999999998E-2</v>
      </c>
    </row>
    <row r="22" spans="1:7" ht="25.5" x14ac:dyDescent="0.2">
      <c r="A22" s="21">
        <v>16</v>
      </c>
      <c r="B22" s="22" t="s">
        <v>392</v>
      </c>
      <c r="C22" s="26" t="s">
        <v>393</v>
      </c>
      <c r="D22" s="17" t="s">
        <v>39</v>
      </c>
      <c r="E22" s="62">
        <v>64350</v>
      </c>
      <c r="F22" s="68">
        <v>177.63817499999999</v>
      </c>
      <c r="G22" s="20">
        <v>1.5281932999999999E-2</v>
      </c>
    </row>
    <row r="23" spans="1:7" ht="12.75" x14ac:dyDescent="0.2">
      <c r="A23" s="21">
        <v>17</v>
      </c>
      <c r="B23" s="22" t="s">
        <v>388</v>
      </c>
      <c r="C23" s="26" t="s">
        <v>389</v>
      </c>
      <c r="D23" s="17" t="s">
        <v>17</v>
      </c>
      <c r="E23" s="62">
        <v>17550</v>
      </c>
      <c r="F23" s="68">
        <v>124.526025</v>
      </c>
      <c r="G23" s="20">
        <v>1.0712777999999999E-2</v>
      </c>
    </row>
    <row r="24" spans="1:7" ht="12.75" x14ac:dyDescent="0.2">
      <c r="A24" s="21">
        <v>18</v>
      </c>
      <c r="B24" s="22" t="s">
        <v>541</v>
      </c>
      <c r="C24" s="26" t="s">
        <v>542</v>
      </c>
      <c r="D24" s="17" t="s">
        <v>178</v>
      </c>
      <c r="E24" s="62">
        <v>1900</v>
      </c>
      <c r="F24" s="68">
        <v>122.78655000000001</v>
      </c>
      <c r="G24" s="20">
        <v>1.0563134E-2</v>
      </c>
    </row>
    <row r="25" spans="1:7" ht="12.75" x14ac:dyDescent="0.2">
      <c r="A25" s="21">
        <v>19</v>
      </c>
      <c r="B25" s="22" t="s">
        <v>490</v>
      </c>
      <c r="C25" s="26" t="s">
        <v>491</v>
      </c>
      <c r="D25" s="17" t="s">
        <v>17</v>
      </c>
      <c r="E25" s="62">
        <v>9950</v>
      </c>
      <c r="F25" s="68">
        <v>120.70345</v>
      </c>
      <c r="G25" s="20">
        <v>1.0383928000000001E-2</v>
      </c>
    </row>
    <row r="26" spans="1:7" ht="12.75" x14ac:dyDescent="0.2">
      <c r="A26" s="21">
        <v>20</v>
      </c>
      <c r="B26" s="22" t="s">
        <v>394</v>
      </c>
      <c r="C26" s="26" t="s">
        <v>395</v>
      </c>
      <c r="D26" s="17" t="s">
        <v>204</v>
      </c>
      <c r="E26" s="62">
        <v>11300</v>
      </c>
      <c r="F26" s="68">
        <v>93.806950000000001</v>
      </c>
      <c r="G26" s="20">
        <v>8.0700640000000001E-3</v>
      </c>
    </row>
    <row r="27" spans="1:7" ht="25.5" x14ac:dyDescent="0.2">
      <c r="A27" s="21">
        <v>21</v>
      </c>
      <c r="B27" s="22" t="s">
        <v>24</v>
      </c>
      <c r="C27" s="26" t="s">
        <v>25</v>
      </c>
      <c r="D27" s="17" t="s">
        <v>26</v>
      </c>
      <c r="E27" s="62">
        <v>7100</v>
      </c>
      <c r="F27" s="68">
        <v>91.799449999999993</v>
      </c>
      <c r="G27" s="20">
        <v>7.8973619999999998E-3</v>
      </c>
    </row>
    <row r="28" spans="1:7" ht="12.75" x14ac:dyDescent="0.2">
      <c r="A28" s="21">
        <v>22</v>
      </c>
      <c r="B28" s="22" t="s">
        <v>523</v>
      </c>
      <c r="C28" s="26" t="s">
        <v>524</v>
      </c>
      <c r="D28" s="17" t="s">
        <v>204</v>
      </c>
      <c r="E28" s="62">
        <v>7550</v>
      </c>
      <c r="F28" s="68">
        <v>79.569450000000003</v>
      </c>
      <c r="G28" s="20">
        <v>6.8452349999999999E-3</v>
      </c>
    </row>
    <row r="29" spans="1:7" ht="12.75" x14ac:dyDescent="0.2">
      <c r="A29" s="21">
        <v>23</v>
      </c>
      <c r="B29" s="22" t="s">
        <v>390</v>
      </c>
      <c r="C29" s="26" t="s">
        <v>391</v>
      </c>
      <c r="D29" s="17" t="s">
        <v>254</v>
      </c>
      <c r="E29" s="62">
        <v>2800</v>
      </c>
      <c r="F29" s="68">
        <v>73.686199999999999</v>
      </c>
      <c r="G29" s="20">
        <v>6.3391080000000004E-3</v>
      </c>
    </row>
    <row r="30" spans="1:7" ht="12.75" x14ac:dyDescent="0.2">
      <c r="A30" s="21">
        <v>24</v>
      </c>
      <c r="B30" s="22" t="s">
        <v>102</v>
      </c>
      <c r="C30" s="26" t="s">
        <v>103</v>
      </c>
      <c r="D30" s="17" t="s">
        <v>104</v>
      </c>
      <c r="E30" s="62">
        <v>19350</v>
      </c>
      <c r="F30" s="68">
        <v>66.177000000000007</v>
      </c>
      <c r="G30" s="20">
        <v>5.6931029999999997E-3</v>
      </c>
    </row>
    <row r="31" spans="1:7" ht="25.5" x14ac:dyDescent="0.2">
      <c r="A31" s="21">
        <v>25</v>
      </c>
      <c r="B31" s="22" t="s">
        <v>603</v>
      </c>
      <c r="C31" s="26" t="s">
        <v>604</v>
      </c>
      <c r="D31" s="17" t="s">
        <v>39</v>
      </c>
      <c r="E31" s="62">
        <v>750</v>
      </c>
      <c r="F31" s="68">
        <v>54.104999999999997</v>
      </c>
      <c r="G31" s="20">
        <v>4.6545680000000004E-3</v>
      </c>
    </row>
    <row r="32" spans="1:7" ht="12.75" x14ac:dyDescent="0.2">
      <c r="A32" s="21">
        <v>26</v>
      </c>
      <c r="B32" s="22" t="s">
        <v>634</v>
      </c>
      <c r="C32" s="26" t="s">
        <v>635</v>
      </c>
      <c r="D32" s="17" t="s">
        <v>104</v>
      </c>
      <c r="E32" s="62">
        <v>23500</v>
      </c>
      <c r="F32" s="68">
        <v>52.545999999999999</v>
      </c>
      <c r="G32" s="20">
        <v>4.5204499999999996E-3</v>
      </c>
    </row>
    <row r="33" spans="1:7" ht="12.75" x14ac:dyDescent="0.2">
      <c r="A33" s="21">
        <v>27</v>
      </c>
      <c r="B33" s="22" t="s">
        <v>494</v>
      </c>
      <c r="C33" s="26" t="s">
        <v>495</v>
      </c>
      <c r="D33" s="17" t="s">
        <v>204</v>
      </c>
      <c r="E33" s="62">
        <v>2305</v>
      </c>
      <c r="F33" s="68">
        <v>45.718522499999999</v>
      </c>
      <c r="G33" s="20">
        <v>3.9330930000000004E-3</v>
      </c>
    </row>
    <row r="34" spans="1:7" ht="12.75" x14ac:dyDescent="0.2">
      <c r="A34" s="21">
        <v>28</v>
      </c>
      <c r="B34" s="22" t="s">
        <v>638</v>
      </c>
      <c r="C34" s="26" t="s">
        <v>639</v>
      </c>
      <c r="D34" s="17" t="s">
        <v>254</v>
      </c>
      <c r="E34" s="62">
        <v>6100</v>
      </c>
      <c r="F34" s="68">
        <v>43.435049999999997</v>
      </c>
      <c r="G34" s="20">
        <v>3.7366489999999999E-3</v>
      </c>
    </row>
    <row r="35" spans="1:7" ht="12.75" x14ac:dyDescent="0.2">
      <c r="A35" s="21">
        <v>29</v>
      </c>
      <c r="B35" s="22" t="s">
        <v>521</v>
      </c>
      <c r="C35" s="26" t="s">
        <v>522</v>
      </c>
      <c r="D35" s="17" t="s">
        <v>14</v>
      </c>
      <c r="E35" s="62">
        <v>5250</v>
      </c>
      <c r="F35" s="68">
        <v>40.795124999999999</v>
      </c>
      <c r="G35" s="20">
        <v>3.5095399999999998E-3</v>
      </c>
    </row>
    <row r="36" spans="1:7" ht="25.5" x14ac:dyDescent="0.2">
      <c r="A36" s="21">
        <v>30</v>
      </c>
      <c r="B36" s="22" t="s">
        <v>412</v>
      </c>
      <c r="C36" s="26" t="s">
        <v>413</v>
      </c>
      <c r="D36" s="17" t="s">
        <v>39</v>
      </c>
      <c r="E36" s="62">
        <v>7280</v>
      </c>
      <c r="F36" s="68">
        <v>39.767000000000003</v>
      </c>
      <c r="G36" s="20">
        <v>3.4210920000000001E-3</v>
      </c>
    </row>
    <row r="37" spans="1:7" ht="12.75" x14ac:dyDescent="0.2">
      <c r="A37" s="21">
        <v>31</v>
      </c>
      <c r="B37" s="22" t="s">
        <v>579</v>
      </c>
      <c r="C37" s="26" t="s">
        <v>580</v>
      </c>
      <c r="D37" s="17" t="s">
        <v>14</v>
      </c>
      <c r="E37" s="62">
        <v>2700</v>
      </c>
      <c r="F37" s="68">
        <v>38.402099999999997</v>
      </c>
      <c r="G37" s="20">
        <v>3.3036720000000001E-3</v>
      </c>
    </row>
    <row r="38" spans="1:7" ht="12.75" x14ac:dyDescent="0.2">
      <c r="A38" s="21">
        <v>32</v>
      </c>
      <c r="B38" s="22" t="s">
        <v>514</v>
      </c>
      <c r="C38" s="26" t="s">
        <v>515</v>
      </c>
      <c r="D38" s="17" t="s">
        <v>261</v>
      </c>
      <c r="E38" s="62">
        <v>15410</v>
      </c>
      <c r="F38" s="68">
        <v>35.18103</v>
      </c>
      <c r="G38" s="20">
        <v>3.0265689999999998E-3</v>
      </c>
    </row>
    <row r="39" spans="1:7" ht="12.75" x14ac:dyDescent="0.2">
      <c r="A39" s="21">
        <v>33</v>
      </c>
      <c r="B39" s="22" t="s">
        <v>334</v>
      </c>
      <c r="C39" s="26" t="s">
        <v>335</v>
      </c>
      <c r="D39" s="17" t="s">
        <v>254</v>
      </c>
      <c r="E39" s="62">
        <v>1500</v>
      </c>
      <c r="F39" s="68">
        <v>27.029250000000001</v>
      </c>
      <c r="G39" s="20">
        <v>2.3252839999999999E-3</v>
      </c>
    </row>
    <row r="40" spans="1:7" ht="25.5" x14ac:dyDescent="0.2">
      <c r="A40" s="21">
        <v>34</v>
      </c>
      <c r="B40" s="22" t="s">
        <v>420</v>
      </c>
      <c r="C40" s="26" t="s">
        <v>421</v>
      </c>
      <c r="D40" s="17" t="s">
        <v>178</v>
      </c>
      <c r="E40" s="62">
        <v>7500</v>
      </c>
      <c r="F40" s="68">
        <v>26.418749999999999</v>
      </c>
      <c r="G40" s="20">
        <v>2.2727630000000001E-3</v>
      </c>
    </row>
    <row r="41" spans="1:7" ht="25.5" x14ac:dyDescent="0.2">
      <c r="A41" s="21">
        <v>35</v>
      </c>
      <c r="B41" s="22" t="s">
        <v>571</v>
      </c>
      <c r="C41" s="26" t="s">
        <v>572</v>
      </c>
      <c r="D41" s="17" t="s">
        <v>39</v>
      </c>
      <c r="E41" s="62">
        <v>750</v>
      </c>
      <c r="F41" s="68">
        <v>22.926749999999998</v>
      </c>
      <c r="G41" s="20">
        <v>1.9723520000000001E-3</v>
      </c>
    </row>
    <row r="42" spans="1:7" ht="12.75" x14ac:dyDescent="0.2">
      <c r="A42" s="16"/>
      <c r="B42" s="17"/>
      <c r="C42" s="23" t="s">
        <v>112</v>
      </c>
      <c r="D42" s="27"/>
      <c r="E42" s="64"/>
      <c r="F42" s="70">
        <v>6748.5795075000005</v>
      </c>
      <c r="G42" s="28">
        <v>0.58056967300000006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113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112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114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112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116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112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117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112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118</v>
      </c>
      <c r="D56" s="24"/>
      <c r="E56" s="63"/>
      <c r="F56" s="69"/>
      <c r="G56" s="25"/>
    </row>
    <row r="57" spans="1:7" ht="12.75" x14ac:dyDescent="0.2">
      <c r="A57" s="21">
        <v>1</v>
      </c>
      <c r="B57" s="22"/>
      <c r="C57" s="26" t="s">
        <v>1154</v>
      </c>
      <c r="D57" s="30" t="s">
        <v>712</v>
      </c>
      <c r="E57" s="62">
        <v>2250</v>
      </c>
      <c r="F57" s="68">
        <v>244.28812500000001</v>
      </c>
      <c r="G57" s="20">
        <v>2.1015723E-2</v>
      </c>
    </row>
    <row r="58" spans="1:7" ht="25.5" x14ac:dyDescent="0.2">
      <c r="A58" s="21">
        <v>2</v>
      </c>
      <c r="B58" s="22"/>
      <c r="C58" s="26" t="s">
        <v>1155</v>
      </c>
      <c r="D58" s="30" t="s">
        <v>713</v>
      </c>
      <c r="E58" s="158">
        <v>-20000</v>
      </c>
      <c r="F58" s="154">
        <v>-129.9</v>
      </c>
      <c r="G58" s="155">
        <v>-1.1175093000000001E-2</v>
      </c>
    </row>
    <row r="59" spans="1:7" ht="12.75" x14ac:dyDescent="0.2">
      <c r="A59" s="21">
        <v>3</v>
      </c>
      <c r="B59" s="22"/>
      <c r="C59" s="26" t="s">
        <v>1156</v>
      </c>
      <c r="D59" s="30" t="s">
        <v>713</v>
      </c>
      <c r="E59" s="158">
        <v>-60500</v>
      </c>
      <c r="F59" s="154">
        <v>-212.77850000000001</v>
      </c>
      <c r="G59" s="155">
        <v>-1.8304998999999999E-2</v>
      </c>
    </row>
    <row r="60" spans="1:7" ht="12.75" x14ac:dyDescent="0.2">
      <c r="A60" s="21">
        <v>4</v>
      </c>
      <c r="B60" s="22"/>
      <c r="C60" s="26" t="s">
        <v>1157</v>
      </c>
      <c r="D60" s="30" t="s">
        <v>713</v>
      </c>
      <c r="E60" s="158">
        <v>-18900</v>
      </c>
      <c r="F60" s="154">
        <v>-255.66030000000001</v>
      </c>
      <c r="G60" s="155">
        <v>-2.1994053E-2</v>
      </c>
    </row>
    <row r="61" spans="1:7" ht="25.5" x14ac:dyDescent="0.2">
      <c r="A61" s="21">
        <v>5</v>
      </c>
      <c r="B61" s="22"/>
      <c r="C61" s="26" t="s">
        <v>1158</v>
      </c>
      <c r="D61" s="30" t="s">
        <v>713</v>
      </c>
      <c r="E61" s="158">
        <v>-15500</v>
      </c>
      <c r="F61" s="154">
        <v>-286.59500000000003</v>
      </c>
      <c r="G61" s="155">
        <v>-2.4655317E-2</v>
      </c>
    </row>
    <row r="62" spans="1:7" ht="12.75" x14ac:dyDescent="0.2">
      <c r="A62" s="21">
        <v>6</v>
      </c>
      <c r="B62" s="22"/>
      <c r="C62" s="26" t="s">
        <v>1159</v>
      </c>
      <c r="D62" s="30" t="s">
        <v>713</v>
      </c>
      <c r="E62" s="158">
        <v>-39600</v>
      </c>
      <c r="F62" s="154">
        <v>-292.76280000000003</v>
      </c>
      <c r="G62" s="155">
        <v>-2.5185922999999999E-2</v>
      </c>
    </row>
    <row r="63" spans="1:7" ht="12.75" x14ac:dyDescent="0.2">
      <c r="A63" s="21">
        <v>7</v>
      </c>
      <c r="B63" s="22"/>
      <c r="C63" s="26" t="s">
        <v>1160</v>
      </c>
      <c r="D63" s="30" t="s">
        <v>713</v>
      </c>
      <c r="E63" s="158">
        <v>-99000</v>
      </c>
      <c r="F63" s="154">
        <v>-301.45499999999998</v>
      </c>
      <c r="G63" s="155">
        <v>-2.5933699000000001E-2</v>
      </c>
    </row>
    <row r="64" spans="1:7" ht="25.5" x14ac:dyDescent="0.2">
      <c r="A64" s="21">
        <v>8</v>
      </c>
      <c r="B64" s="22"/>
      <c r="C64" s="26" t="s">
        <v>1161</v>
      </c>
      <c r="D64" s="30" t="s">
        <v>713</v>
      </c>
      <c r="E64" s="158">
        <v>-17400</v>
      </c>
      <c r="F64" s="154">
        <v>-303.59519999999998</v>
      </c>
      <c r="G64" s="155">
        <v>-2.6117817000000002E-2</v>
      </c>
    </row>
    <row r="65" spans="1:7" ht="12.75" x14ac:dyDescent="0.2">
      <c r="A65" s="21">
        <v>9</v>
      </c>
      <c r="B65" s="22"/>
      <c r="C65" s="26" t="s">
        <v>1162</v>
      </c>
      <c r="D65" s="30" t="s">
        <v>713</v>
      </c>
      <c r="E65" s="158">
        <v>-70000</v>
      </c>
      <c r="F65" s="154">
        <v>-308.7</v>
      </c>
      <c r="G65" s="155">
        <v>-2.6556975E-2</v>
      </c>
    </row>
    <row r="66" spans="1:7" ht="25.5" x14ac:dyDescent="0.2">
      <c r="A66" s="21">
        <v>10</v>
      </c>
      <c r="B66" s="22"/>
      <c r="C66" s="26" t="s">
        <v>1163</v>
      </c>
      <c r="D66" s="30" t="s">
        <v>713</v>
      </c>
      <c r="E66" s="158">
        <v>-69300</v>
      </c>
      <c r="F66" s="154">
        <v>-309.63240000000002</v>
      </c>
      <c r="G66" s="155">
        <v>-2.6637187999999999E-2</v>
      </c>
    </row>
    <row r="67" spans="1:7" ht="12.75" x14ac:dyDescent="0.2">
      <c r="A67" s="21">
        <v>11</v>
      </c>
      <c r="B67" s="22"/>
      <c r="C67" s="26" t="s">
        <v>1164</v>
      </c>
      <c r="D67" s="30" t="s">
        <v>713</v>
      </c>
      <c r="E67" s="158">
        <v>-22200</v>
      </c>
      <c r="F67" s="154">
        <v>-314.17439999999999</v>
      </c>
      <c r="G67" s="155">
        <v>-2.7027928999999999E-2</v>
      </c>
    </row>
    <row r="68" spans="1:7" ht="25.5" x14ac:dyDescent="0.2">
      <c r="A68" s="21">
        <v>12</v>
      </c>
      <c r="B68" s="22"/>
      <c r="C68" s="26" t="s">
        <v>1165</v>
      </c>
      <c r="D68" s="30" t="s">
        <v>713</v>
      </c>
      <c r="E68" s="158">
        <v>-26000</v>
      </c>
      <c r="F68" s="154">
        <v>-322.34800000000001</v>
      </c>
      <c r="G68" s="155">
        <v>-2.7731090999999999E-2</v>
      </c>
    </row>
    <row r="69" spans="1:7" ht="25.5" x14ac:dyDescent="0.2">
      <c r="A69" s="21">
        <v>13</v>
      </c>
      <c r="B69" s="22"/>
      <c r="C69" s="26" t="s">
        <v>1166</v>
      </c>
      <c r="D69" s="30" t="s">
        <v>713</v>
      </c>
      <c r="E69" s="158">
        <v>-4800</v>
      </c>
      <c r="F69" s="154">
        <v>-330.13920000000002</v>
      </c>
      <c r="G69" s="155">
        <v>-2.8401355999999999E-2</v>
      </c>
    </row>
    <row r="70" spans="1:7" ht="12.75" x14ac:dyDescent="0.2">
      <c r="A70" s="21">
        <v>14</v>
      </c>
      <c r="B70" s="22"/>
      <c r="C70" s="26" t="s">
        <v>1167</v>
      </c>
      <c r="D70" s="30" t="s">
        <v>713</v>
      </c>
      <c r="E70" s="158">
        <v>-132000</v>
      </c>
      <c r="F70" s="154">
        <v>-357.72</v>
      </c>
      <c r="G70" s="155">
        <v>-3.0774089000000001E-2</v>
      </c>
    </row>
    <row r="71" spans="1:7" ht="12.75" x14ac:dyDescent="0.2">
      <c r="A71" s="21">
        <v>15</v>
      </c>
      <c r="B71" s="22"/>
      <c r="C71" s="26" t="s">
        <v>1168</v>
      </c>
      <c r="D71" s="30" t="s">
        <v>713</v>
      </c>
      <c r="E71" s="158">
        <v>-35250</v>
      </c>
      <c r="F71" s="154">
        <v>-364.00912499999998</v>
      </c>
      <c r="G71" s="155">
        <v>-3.1315132000000002E-2</v>
      </c>
    </row>
    <row r="72" spans="1:7" ht="12.75" x14ac:dyDescent="0.2">
      <c r="A72" s="16"/>
      <c r="B72" s="17"/>
      <c r="C72" s="23" t="s">
        <v>112</v>
      </c>
      <c r="D72" s="27"/>
      <c r="E72" s="64"/>
      <c r="F72" s="156">
        <v>-3845.1817999999998</v>
      </c>
      <c r="G72" s="157">
        <v>-0.33079493800000004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119</v>
      </c>
      <c r="D74" s="40"/>
      <c r="E74" s="64"/>
      <c r="F74" s="70">
        <v>2903.3977074999998</v>
      </c>
      <c r="G74" s="28">
        <v>0.24977473500000011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120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11</v>
      </c>
      <c r="D77" s="24"/>
      <c r="E77" s="63"/>
      <c r="F77" s="69"/>
      <c r="G77" s="25"/>
    </row>
    <row r="78" spans="1:7" ht="38.25" x14ac:dyDescent="0.2">
      <c r="A78" s="16">
        <v>1</v>
      </c>
      <c r="B78" s="17" t="s">
        <v>714</v>
      </c>
      <c r="C78" s="26" t="s">
        <v>715</v>
      </c>
      <c r="D78" s="19" t="s">
        <v>716</v>
      </c>
      <c r="E78" s="62">
        <v>55</v>
      </c>
      <c r="F78" s="68">
        <v>546.66205000000002</v>
      </c>
      <c r="G78" s="20">
        <v>4.7028476E-2</v>
      </c>
    </row>
    <row r="79" spans="1:7" ht="25.5" x14ac:dyDescent="0.2">
      <c r="A79" s="16">
        <v>2</v>
      </c>
      <c r="B79" s="17" t="s">
        <v>717</v>
      </c>
      <c r="C79" s="26" t="s">
        <v>718</v>
      </c>
      <c r="D79" s="19" t="s">
        <v>716</v>
      </c>
      <c r="E79" s="62">
        <v>50</v>
      </c>
      <c r="F79" s="68">
        <v>503.02800000000002</v>
      </c>
      <c r="G79" s="20">
        <v>4.3274707000000003E-2</v>
      </c>
    </row>
    <row r="80" spans="1:7" ht="25.5" x14ac:dyDescent="0.2">
      <c r="A80" s="16">
        <v>3</v>
      </c>
      <c r="B80" s="17" t="s">
        <v>719</v>
      </c>
      <c r="C80" s="26" t="s">
        <v>720</v>
      </c>
      <c r="D80" s="19" t="s">
        <v>716</v>
      </c>
      <c r="E80" s="62">
        <v>50</v>
      </c>
      <c r="F80" s="68">
        <v>499.83515304999997</v>
      </c>
      <c r="G80" s="20">
        <v>4.3000032000000001E-2</v>
      </c>
    </row>
    <row r="81" spans="1:7" ht="25.5" x14ac:dyDescent="0.2">
      <c r="A81" s="16">
        <v>4</v>
      </c>
      <c r="B81" s="17" t="s">
        <v>721</v>
      </c>
      <c r="C81" s="26" t="s">
        <v>722</v>
      </c>
      <c r="D81" s="19" t="s">
        <v>716</v>
      </c>
      <c r="E81" s="62">
        <v>50</v>
      </c>
      <c r="F81" s="68">
        <v>494.18099999999998</v>
      </c>
      <c r="G81" s="20">
        <v>4.2513613999999998E-2</v>
      </c>
    </row>
    <row r="82" spans="1:7" ht="25.5" x14ac:dyDescent="0.2">
      <c r="A82" s="16">
        <v>5</v>
      </c>
      <c r="B82" s="17" t="s">
        <v>723</v>
      </c>
      <c r="C82" s="26" t="s">
        <v>724</v>
      </c>
      <c r="D82" s="19" t="s">
        <v>716</v>
      </c>
      <c r="E82" s="62">
        <v>40</v>
      </c>
      <c r="F82" s="68">
        <v>395.14679999999998</v>
      </c>
      <c r="G82" s="20">
        <v>3.3993857000000002E-2</v>
      </c>
    </row>
    <row r="83" spans="1:7" ht="38.25" x14ac:dyDescent="0.2">
      <c r="A83" s="16">
        <v>6</v>
      </c>
      <c r="B83" s="17" t="s">
        <v>725</v>
      </c>
      <c r="C83" s="26" t="s">
        <v>726</v>
      </c>
      <c r="D83" s="19" t="s">
        <v>716</v>
      </c>
      <c r="E83" s="62">
        <v>20</v>
      </c>
      <c r="F83" s="68">
        <v>252.39175</v>
      </c>
      <c r="G83" s="20">
        <v>2.1712865000000001E-2</v>
      </c>
    </row>
    <row r="84" spans="1:7" ht="12.75" x14ac:dyDescent="0.2">
      <c r="A84" s="21"/>
      <c r="B84" s="22"/>
      <c r="C84" s="23" t="s">
        <v>112</v>
      </c>
      <c r="D84" s="27"/>
      <c r="E84" s="64"/>
      <c r="F84" s="70">
        <v>2691.2447530500003</v>
      </c>
      <c r="G84" s="28">
        <v>0.23152355100000002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16"/>
      <c r="B86" s="41"/>
      <c r="C86" s="23" t="s">
        <v>121</v>
      </c>
      <c r="D86" s="24"/>
      <c r="E86" s="63"/>
      <c r="F86" s="69"/>
      <c r="G86" s="25"/>
    </row>
    <row r="87" spans="1:7" ht="38.25" x14ac:dyDescent="0.2">
      <c r="A87" s="16">
        <v>1</v>
      </c>
      <c r="B87" s="41" t="s">
        <v>727</v>
      </c>
      <c r="C87" s="26" t="s">
        <v>728</v>
      </c>
      <c r="D87" s="41" t="s">
        <v>729</v>
      </c>
      <c r="E87" s="67">
        <v>50</v>
      </c>
      <c r="F87" s="73">
        <v>500.32749999999999</v>
      </c>
      <c r="G87" s="42">
        <v>4.3042387000000001E-2</v>
      </c>
    </row>
    <row r="88" spans="1:7" ht="12.75" x14ac:dyDescent="0.2">
      <c r="A88" s="21"/>
      <c r="B88" s="22"/>
      <c r="C88" s="23" t="s">
        <v>112</v>
      </c>
      <c r="D88" s="27"/>
      <c r="E88" s="64"/>
      <c r="F88" s="70">
        <v>500.32749999999999</v>
      </c>
      <c r="G88" s="28">
        <v>4.3042387000000001E-2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122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124</v>
      </c>
      <c r="D96" s="40"/>
      <c r="E96" s="64"/>
      <c r="F96" s="70">
        <v>3191.5722530500002</v>
      </c>
      <c r="G96" s="28">
        <v>0.27456593800000001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>
        <v>1</v>
      </c>
      <c r="B100" s="22" t="s">
        <v>730</v>
      </c>
      <c r="C100" s="26" t="s">
        <v>731</v>
      </c>
      <c r="D100" s="22" t="s">
        <v>732</v>
      </c>
      <c r="E100" s="62">
        <v>120</v>
      </c>
      <c r="F100" s="68">
        <v>119.8446672</v>
      </c>
      <c r="G100" s="20">
        <v>1.0310048E-2</v>
      </c>
    </row>
    <row r="101" spans="1:7" ht="12.75" x14ac:dyDescent="0.2">
      <c r="A101" s="21"/>
      <c r="B101" s="22"/>
      <c r="C101" s="23" t="s">
        <v>112</v>
      </c>
      <c r="D101" s="40"/>
      <c r="E101" s="64"/>
      <c r="F101" s="70">
        <v>119.8446672</v>
      </c>
      <c r="G101" s="28">
        <v>1.0310048E-2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1152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1153</v>
      </c>
      <c r="D110" s="30"/>
      <c r="E110" s="62"/>
      <c r="F110" s="68">
        <v>832.8614943</v>
      </c>
      <c r="G110" s="20">
        <v>7.1649764000000005E-2</v>
      </c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832.8614943</v>
      </c>
      <c r="G111" s="28">
        <v>7.1649764000000005E-2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9" ht="25.5" x14ac:dyDescent="0.2">
      <c r="A113" s="21"/>
      <c r="B113" s="22"/>
      <c r="C113" s="39" t="s">
        <v>129</v>
      </c>
      <c r="D113" s="40"/>
      <c r="E113" s="64"/>
      <c r="F113" s="70">
        <v>952.70616150000001</v>
      </c>
      <c r="G113" s="28">
        <v>8.1959812000000007E-2</v>
      </c>
    </row>
    <row r="114" spans="1:9" ht="12.75" x14ac:dyDescent="0.2">
      <c r="A114" s="21"/>
      <c r="B114" s="22"/>
      <c r="C114" s="45"/>
      <c r="D114" s="22"/>
      <c r="E114" s="62"/>
      <c r="F114" s="68"/>
      <c r="G114" s="20"/>
    </row>
    <row r="115" spans="1:9" ht="12.75" x14ac:dyDescent="0.2">
      <c r="A115" s="16"/>
      <c r="B115" s="17"/>
      <c r="C115" s="18" t="s">
        <v>130</v>
      </c>
      <c r="D115" s="19"/>
      <c r="E115" s="62"/>
      <c r="F115" s="68"/>
      <c r="G115" s="20"/>
    </row>
    <row r="116" spans="1:9" ht="25.5" x14ac:dyDescent="0.2">
      <c r="A116" s="21"/>
      <c r="B116" s="22"/>
      <c r="C116" s="23" t="s">
        <v>131</v>
      </c>
      <c r="D116" s="24"/>
      <c r="E116" s="63"/>
      <c r="F116" s="69"/>
      <c r="G116" s="25"/>
    </row>
    <row r="117" spans="1:9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9" ht="12.75" x14ac:dyDescent="0.2">
      <c r="A118" s="21"/>
      <c r="B118" s="22"/>
      <c r="C118" s="29"/>
      <c r="D118" s="22"/>
      <c r="E118" s="62"/>
      <c r="F118" s="68"/>
      <c r="G118" s="20"/>
    </row>
    <row r="119" spans="1:9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9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9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9" ht="12.75" x14ac:dyDescent="0.2">
      <c r="A122" s="21"/>
      <c r="B122" s="22"/>
      <c r="C122" s="29"/>
      <c r="D122" s="22"/>
      <c r="E122" s="62"/>
      <c r="F122" s="68"/>
      <c r="G122" s="20"/>
    </row>
    <row r="123" spans="1:9" ht="25.5" x14ac:dyDescent="0.2">
      <c r="A123" s="21"/>
      <c r="B123" s="22"/>
      <c r="C123" s="23" t="s">
        <v>134</v>
      </c>
      <c r="D123" s="24"/>
      <c r="E123" s="63"/>
      <c r="F123" s="69"/>
      <c r="G123" s="25"/>
    </row>
    <row r="124" spans="1:9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9" ht="12.75" x14ac:dyDescent="0.2">
      <c r="A125" s="21"/>
      <c r="B125" s="22"/>
      <c r="C125" s="29"/>
      <c r="D125" s="22"/>
      <c r="E125" s="62"/>
      <c r="F125" s="74"/>
      <c r="G125" s="43"/>
    </row>
    <row r="126" spans="1:9" ht="12.75" x14ac:dyDescent="0.2">
      <c r="A126" s="21"/>
      <c r="B126" s="22"/>
      <c r="C126" s="29" t="s">
        <v>426</v>
      </c>
      <c r="D126" s="22"/>
      <c r="E126" s="62"/>
      <c r="F126" s="74">
        <v>936.2900032</v>
      </c>
      <c r="G126" s="43">
        <v>8.0547555000000007E-2</v>
      </c>
    </row>
    <row r="127" spans="1:9" ht="25.5" x14ac:dyDescent="0.2">
      <c r="A127" s="21"/>
      <c r="B127" s="22"/>
      <c r="C127" s="121" t="s">
        <v>1184</v>
      </c>
      <c r="D127" s="22"/>
      <c r="E127" s="62"/>
      <c r="F127" s="74">
        <v>3640.0986650200002</v>
      </c>
      <c r="G127" s="43">
        <v>0.31315195899999998</v>
      </c>
    </row>
    <row r="128" spans="1:9" ht="12.75" x14ac:dyDescent="0.2">
      <c r="A128" s="21"/>
      <c r="B128" s="22"/>
      <c r="C128" s="46" t="s">
        <v>136</v>
      </c>
      <c r="D128" s="27"/>
      <c r="E128" s="64"/>
      <c r="F128" s="70">
        <v>11624.06479027</v>
      </c>
      <c r="G128" s="28">
        <v>0.99999999899999981</v>
      </c>
      <c r="H128" s="93"/>
      <c r="I128" s="93"/>
    </row>
    <row r="130" spans="2:6" ht="12.75" x14ac:dyDescent="0.2">
      <c r="B130" s="392" t="s">
        <v>733</v>
      </c>
      <c r="C130" s="392"/>
      <c r="D130" s="392"/>
      <c r="E130" s="392"/>
      <c r="F130" s="392"/>
    </row>
    <row r="131" spans="2:6" ht="12.75" x14ac:dyDescent="0.2">
      <c r="B131" s="393" t="s">
        <v>1185</v>
      </c>
      <c r="C131" s="392"/>
      <c r="D131" s="392"/>
      <c r="E131" s="392"/>
      <c r="F131" s="392"/>
    </row>
    <row r="133" spans="2:6" ht="12.75" x14ac:dyDescent="0.2">
      <c r="B133" s="52" t="s">
        <v>138</v>
      </c>
      <c r="C133" s="53"/>
      <c r="D133" s="54"/>
    </row>
    <row r="134" spans="2:6" ht="12.75" x14ac:dyDescent="0.2">
      <c r="B134" s="55" t="s">
        <v>139</v>
      </c>
      <c r="C134" s="56"/>
      <c r="D134" s="81" t="s">
        <v>140</v>
      </c>
    </row>
    <row r="135" spans="2:6" ht="12.75" x14ac:dyDescent="0.2">
      <c r="B135" s="55" t="s">
        <v>141</v>
      </c>
      <c r="C135" s="56"/>
      <c r="D135" s="81" t="s">
        <v>140</v>
      </c>
    </row>
    <row r="136" spans="2:6" ht="12.75" x14ac:dyDescent="0.2">
      <c r="B136" s="57" t="s">
        <v>142</v>
      </c>
      <c r="C136" s="56"/>
      <c r="D136" s="58"/>
    </row>
    <row r="137" spans="2:6" ht="25.5" customHeight="1" x14ac:dyDescent="0.2">
      <c r="B137" s="58"/>
      <c r="C137" s="48" t="s">
        <v>143</v>
      </c>
      <c r="D137" s="49" t="s">
        <v>144</v>
      </c>
    </row>
    <row r="138" spans="2:6" ht="12.75" customHeight="1" x14ac:dyDescent="0.2">
      <c r="B138" s="75" t="s">
        <v>145</v>
      </c>
      <c r="C138" s="76" t="s">
        <v>146</v>
      </c>
      <c r="D138" s="76" t="s">
        <v>147</v>
      </c>
    </row>
    <row r="139" spans="2:6" ht="12.75" x14ac:dyDescent="0.2">
      <c r="B139" s="58" t="s">
        <v>148</v>
      </c>
      <c r="C139" s="59">
        <v>10.0817</v>
      </c>
      <c r="D139" s="59">
        <v>10.0794</v>
      </c>
    </row>
    <row r="140" spans="2:6" ht="12.75" x14ac:dyDescent="0.2">
      <c r="B140" s="58" t="s">
        <v>149</v>
      </c>
      <c r="C140" s="59">
        <v>10.0817</v>
      </c>
      <c r="D140" s="59">
        <v>10.0794</v>
      </c>
    </row>
    <row r="141" spans="2:6" ht="12.75" x14ac:dyDescent="0.2">
      <c r="B141" s="58" t="s">
        <v>150</v>
      </c>
      <c r="C141" s="59">
        <v>10.051399999999999</v>
      </c>
      <c r="D141" s="59">
        <v>10.0341</v>
      </c>
    </row>
    <row r="142" spans="2:6" ht="12.75" x14ac:dyDescent="0.2">
      <c r="B142" s="58" t="s">
        <v>151</v>
      </c>
      <c r="C142" s="59">
        <v>10.051399999999999</v>
      </c>
      <c r="D142" s="59">
        <v>10.0341</v>
      </c>
    </row>
    <row r="144" spans="2:6" ht="12.75" x14ac:dyDescent="0.2">
      <c r="B144" s="77" t="s">
        <v>152</v>
      </c>
      <c r="C144" s="60"/>
      <c r="D144" s="78" t="s">
        <v>140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153</v>
      </c>
      <c r="C148" s="56"/>
      <c r="D148" s="83" t="s">
        <v>427</v>
      </c>
    </row>
    <row r="149" spans="2:4" ht="12.75" x14ac:dyDescent="0.2">
      <c r="B149" s="57" t="s">
        <v>154</v>
      </c>
      <c r="C149" s="56"/>
      <c r="D149" s="83" t="s">
        <v>140</v>
      </c>
    </row>
    <row r="150" spans="2:4" s="95" customFormat="1" ht="12.75" x14ac:dyDescent="0.2">
      <c r="B150" s="55" t="s">
        <v>1071</v>
      </c>
      <c r="C150" s="96"/>
      <c r="D150" s="97">
        <v>0.35698934379672898</v>
      </c>
    </row>
    <row r="151" spans="2:4" s="95" customFormat="1" ht="12.75" x14ac:dyDescent="0.2">
      <c r="B151" s="55" t="s">
        <v>1072</v>
      </c>
      <c r="C151" s="96"/>
      <c r="D151" s="97">
        <v>0.33371523930917601</v>
      </c>
    </row>
    <row r="152" spans="2:4" ht="12.75" x14ac:dyDescent="0.2">
      <c r="B152" s="55" t="s">
        <v>1073</v>
      </c>
      <c r="C152" s="56"/>
      <c r="D152" s="61">
        <v>1.6376574884970145</v>
      </c>
    </row>
    <row r="153" spans="2:4" ht="12.75" x14ac:dyDescent="0.2">
      <c r="B153" s="55" t="s">
        <v>1074</v>
      </c>
      <c r="C153" s="56"/>
      <c r="D153" s="61" t="s">
        <v>140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734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40</v>
      </c>
      <c r="C7" s="26" t="s">
        <v>41</v>
      </c>
      <c r="D7" s="17" t="s">
        <v>17</v>
      </c>
      <c r="E7" s="62">
        <v>182557</v>
      </c>
      <c r="F7" s="68">
        <v>3792.7129534999999</v>
      </c>
      <c r="G7" s="20">
        <v>0.26568672900000001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547800</v>
      </c>
      <c r="F8" s="68">
        <v>1918.1216999999999</v>
      </c>
      <c r="G8" s="20">
        <v>0.13436806000000001</v>
      </c>
    </row>
    <row r="9" spans="1:7" ht="25.5" x14ac:dyDescent="0.2">
      <c r="A9" s="21">
        <v>3</v>
      </c>
      <c r="B9" s="22" t="s">
        <v>439</v>
      </c>
      <c r="C9" s="26" t="s">
        <v>440</v>
      </c>
      <c r="D9" s="17" t="s">
        <v>178</v>
      </c>
      <c r="E9" s="62">
        <v>76179</v>
      </c>
      <c r="F9" s="68">
        <v>1402.6077479999999</v>
      </c>
      <c r="G9" s="20">
        <v>9.8255331000000001E-2</v>
      </c>
    </row>
    <row r="10" spans="1:7" ht="12.75" x14ac:dyDescent="0.2">
      <c r="A10" s="21">
        <v>4</v>
      </c>
      <c r="B10" s="22" t="s">
        <v>388</v>
      </c>
      <c r="C10" s="26" t="s">
        <v>389</v>
      </c>
      <c r="D10" s="17" t="s">
        <v>17</v>
      </c>
      <c r="E10" s="62">
        <v>183312</v>
      </c>
      <c r="F10" s="68">
        <v>1300.690296</v>
      </c>
      <c r="G10" s="20">
        <v>9.111582E-2</v>
      </c>
    </row>
    <row r="11" spans="1:7" ht="12.75" x14ac:dyDescent="0.2">
      <c r="A11" s="21">
        <v>5</v>
      </c>
      <c r="B11" s="22" t="s">
        <v>62</v>
      </c>
      <c r="C11" s="26" t="s">
        <v>63</v>
      </c>
      <c r="D11" s="17" t="s">
        <v>17</v>
      </c>
      <c r="E11" s="62">
        <v>478884</v>
      </c>
      <c r="F11" s="68">
        <v>1288.437402</v>
      </c>
      <c r="G11" s="20">
        <v>9.0257482E-2</v>
      </c>
    </row>
    <row r="12" spans="1:7" ht="12.75" x14ac:dyDescent="0.2">
      <c r="A12" s="21">
        <v>6</v>
      </c>
      <c r="B12" s="22" t="s">
        <v>490</v>
      </c>
      <c r="C12" s="26" t="s">
        <v>491</v>
      </c>
      <c r="D12" s="17" t="s">
        <v>17</v>
      </c>
      <c r="E12" s="62">
        <v>86489</v>
      </c>
      <c r="F12" s="68">
        <v>1049.1980590000001</v>
      </c>
      <c r="G12" s="20">
        <v>7.3498311999999996E-2</v>
      </c>
    </row>
    <row r="13" spans="1:7" ht="12.75" x14ac:dyDescent="0.2">
      <c r="A13" s="21">
        <v>7</v>
      </c>
      <c r="B13" s="22" t="s">
        <v>433</v>
      </c>
      <c r="C13" s="26" t="s">
        <v>434</v>
      </c>
      <c r="D13" s="17" t="s">
        <v>178</v>
      </c>
      <c r="E13" s="62">
        <v>28034</v>
      </c>
      <c r="F13" s="68">
        <v>742.62066000000004</v>
      </c>
      <c r="G13" s="20">
        <v>5.2021984E-2</v>
      </c>
    </row>
    <row r="14" spans="1:7" ht="12.75" x14ac:dyDescent="0.2">
      <c r="A14" s="21">
        <v>8</v>
      </c>
      <c r="B14" s="22" t="s">
        <v>541</v>
      </c>
      <c r="C14" s="26" t="s">
        <v>542</v>
      </c>
      <c r="D14" s="17" t="s">
        <v>178</v>
      </c>
      <c r="E14" s="62">
        <v>5482</v>
      </c>
      <c r="F14" s="68">
        <v>354.27150899999998</v>
      </c>
      <c r="G14" s="20">
        <v>2.4817391000000001E-2</v>
      </c>
    </row>
    <row r="15" spans="1:7" ht="12.75" x14ac:dyDescent="0.2">
      <c r="A15" s="21">
        <v>9</v>
      </c>
      <c r="B15" s="22" t="s">
        <v>187</v>
      </c>
      <c r="C15" s="26" t="s">
        <v>188</v>
      </c>
      <c r="D15" s="17" t="s">
        <v>17</v>
      </c>
      <c r="E15" s="62">
        <v>163473</v>
      </c>
      <c r="F15" s="68">
        <v>297.11217749999997</v>
      </c>
      <c r="G15" s="20">
        <v>2.0813271000000001E-2</v>
      </c>
    </row>
    <row r="16" spans="1:7" ht="25.5" x14ac:dyDescent="0.2">
      <c r="A16" s="21">
        <v>10</v>
      </c>
      <c r="B16" s="22" t="s">
        <v>414</v>
      </c>
      <c r="C16" s="26" t="s">
        <v>415</v>
      </c>
      <c r="D16" s="17" t="s">
        <v>178</v>
      </c>
      <c r="E16" s="62">
        <v>31750</v>
      </c>
      <c r="F16" s="68">
        <v>295.64012500000001</v>
      </c>
      <c r="G16" s="20">
        <v>2.0710151E-2</v>
      </c>
    </row>
    <row r="17" spans="1:7" ht="12.75" x14ac:dyDescent="0.2">
      <c r="A17" s="21">
        <v>11</v>
      </c>
      <c r="B17" s="22" t="s">
        <v>371</v>
      </c>
      <c r="C17" s="26" t="s">
        <v>372</v>
      </c>
      <c r="D17" s="17" t="s">
        <v>178</v>
      </c>
      <c r="E17" s="62">
        <v>135392</v>
      </c>
      <c r="F17" s="68">
        <v>271.93483199999997</v>
      </c>
      <c r="G17" s="20">
        <v>1.9049549999999998E-2</v>
      </c>
    </row>
    <row r="18" spans="1:7" ht="25.5" x14ac:dyDescent="0.2">
      <c r="A18" s="21">
        <v>12</v>
      </c>
      <c r="B18" s="22" t="s">
        <v>408</v>
      </c>
      <c r="C18" s="26" t="s">
        <v>409</v>
      </c>
      <c r="D18" s="17" t="s">
        <v>178</v>
      </c>
      <c r="E18" s="62">
        <v>46983</v>
      </c>
      <c r="F18" s="68">
        <v>271.82014650000002</v>
      </c>
      <c r="G18" s="20">
        <v>1.9041516000000001E-2</v>
      </c>
    </row>
    <row r="19" spans="1:7" ht="25.5" x14ac:dyDescent="0.2">
      <c r="A19" s="21">
        <v>13</v>
      </c>
      <c r="B19" s="22" t="s">
        <v>422</v>
      </c>
      <c r="C19" s="26" t="s">
        <v>423</v>
      </c>
      <c r="D19" s="17" t="s">
        <v>178</v>
      </c>
      <c r="E19" s="62">
        <v>15128</v>
      </c>
      <c r="F19" s="68">
        <v>207.31411199999999</v>
      </c>
      <c r="G19" s="20">
        <v>1.4522746E-2</v>
      </c>
    </row>
    <row r="20" spans="1:7" ht="12.75" x14ac:dyDescent="0.2">
      <c r="A20" s="21">
        <v>14</v>
      </c>
      <c r="B20" s="22" t="s">
        <v>346</v>
      </c>
      <c r="C20" s="26" t="s">
        <v>347</v>
      </c>
      <c r="D20" s="17" t="s">
        <v>178</v>
      </c>
      <c r="E20" s="62">
        <v>50000</v>
      </c>
      <c r="F20" s="68">
        <v>197.32499999999999</v>
      </c>
      <c r="G20" s="20">
        <v>1.382299E-2</v>
      </c>
    </row>
    <row r="21" spans="1:7" ht="12.75" x14ac:dyDescent="0.2">
      <c r="A21" s="21">
        <v>15</v>
      </c>
      <c r="B21" s="22" t="s">
        <v>375</v>
      </c>
      <c r="C21" s="26" t="s">
        <v>376</v>
      </c>
      <c r="D21" s="17" t="s">
        <v>178</v>
      </c>
      <c r="E21" s="62">
        <v>45714</v>
      </c>
      <c r="F21" s="68">
        <v>150.330489</v>
      </c>
      <c r="G21" s="20">
        <v>1.0530935999999999E-2</v>
      </c>
    </row>
    <row r="22" spans="1:7" ht="12.75" x14ac:dyDescent="0.2">
      <c r="A22" s="21">
        <v>16</v>
      </c>
      <c r="B22" s="22" t="s">
        <v>379</v>
      </c>
      <c r="C22" s="26" t="s">
        <v>380</v>
      </c>
      <c r="D22" s="17" t="s">
        <v>178</v>
      </c>
      <c r="E22" s="62">
        <v>184713</v>
      </c>
      <c r="F22" s="68">
        <v>143.337288</v>
      </c>
      <c r="G22" s="20">
        <v>1.0041049E-2</v>
      </c>
    </row>
    <row r="23" spans="1:7" ht="12.75" x14ac:dyDescent="0.2">
      <c r="A23" s="21">
        <v>17</v>
      </c>
      <c r="B23" s="22" t="s">
        <v>359</v>
      </c>
      <c r="C23" s="26" t="s">
        <v>360</v>
      </c>
      <c r="D23" s="17" t="s">
        <v>17</v>
      </c>
      <c r="E23" s="62">
        <v>60000</v>
      </c>
      <c r="F23" s="68">
        <v>138.69</v>
      </c>
      <c r="G23" s="20">
        <v>9.715497E-3</v>
      </c>
    </row>
    <row r="24" spans="1:7" ht="25.5" x14ac:dyDescent="0.2">
      <c r="A24" s="21">
        <v>18</v>
      </c>
      <c r="B24" s="22" t="s">
        <v>420</v>
      </c>
      <c r="C24" s="26" t="s">
        <v>421</v>
      </c>
      <c r="D24" s="17" t="s">
        <v>178</v>
      </c>
      <c r="E24" s="62">
        <v>39000</v>
      </c>
      <c r="F24" s="68">
        <v>137.3775</v>
      </c>
      <c r="G24" s="20">
        <v>9.6235539999999994E-3</v>
      </c>
    </row>
    <row r="25" spans="1:7" ht="12.75" x14ac:dyDescent="0.2">
      <c r="A25" s="21">
        <v>19</v>
      </c>
      <c r="B25" s="22" t="s">
        <v>428</v>
      </c>
      <c r="C25" s="26" t="s">
        <v>429</v>
      </c>
      <c r="D25" s="17" t="s">
        <v>178</v>
      </c>
      <c r="E25" s="62">
        <v>14000</v>
      </c>
      <c r="F25" s="68">
        <v>129.346</v>
      </c>
      <c r="G25" s="20">
        <v>9.0609320000000007E-3</v>
      </c>
    </row>
    <row r="26" spans="1:7" ht="12.75" x14ac:dyDescent="0.2">
      <c r="A26" s="16"/>
      <c r="B26" s="17"/>
      <c r="C26" s="23" t="s">
        <v>112</v>
      </c>
      <c r="D26" s="27"/>
      <c r="E26" s="64"/>
      <c r="F26" s="70">
        <v>14088.887997500004</v>
      </c>
      <c r="G26" s="28">
        <v>0.98695330100000012</v>
      </c>
    </row>
    <row r="27" spans="1:7" ht="12.75" x14ac:dyDescent="0.2">
      <c r="A27" s="21"/>
      <c r="B27" s="22"/>
      <c r="C27" s="29"/>
      <c r="D27" s="30"/>
      <c r="E27" s="62"/>
      <c r="F27" s="68"/>
      <c r="G27" s="20"/>
    </row>
    <row r="28" spans="1:7" ht="12.75" x14ac:dyDescent="0.2">
      <c r="A28" s="16"/>
      <c r="B28" s="17"/>
      <c r="C28" s="23" t="s">
        <v>113</v>
      </c>
      <c r="D28" s="24"/>
      <c r="E28" s="63"/>
      <c r="F28" s="69"/>
      <c r="G28" s="25"/>
    </row>
    <row r="29" spans="1:7" ht="12.75" x14ac:dyDescent="0.2">
      <c r="A29" s="16"/>
      <c r="B29" s="17"/>
      <c r="C29" s="23" t="s">
        <v>112</v>
      </c>
      <c r="D29" s="27"/>
      <c r="E29" s="64"/>
      <c r="F29" s="70">
        <v>0</v>
      </c>
      <c r="G29" s="28">
        <v>0</v>
      </c>
    </row>
    <row r="30" spans="1:7" ht="12.75" x14ac:dyDescent="0.2">
      <c r="A30" s="21"/>
      <c r="B30" s="22"/>
      <c r="C30" s="29"/>
      <c r="D30" s="30"/>
      <c r="E30" s="62"/>
      <c r="F30" s="68"/>
      <c r="G30" s="20"/>
    </row>
    <row r="31" spans="1:7" ht="12.75" x14ac:dyDescent="0.2">
      <c r="A31" s="31"/>
      <c r="B31" s="32"/>
      <c r="C31" s="23" t="s">
        <v>114</v>
      </c>
      <c r="D31" s="24"/>
      <c r="E31" s="63"/>
      <c r="F31" s="69"/>
      <c r="G31" s="25"/>
    </row>
    <row r="32" spans="1:7" ht="12.75" x14ac:dyDescent="0.2">
      <c r="A32" s="33"/>
      <c r="B32" s="34"/>
      <c r="C32" s="23" t="s">
        <v>112</v>
      </c>
      <c r="D32" s="35"/>
      <c r="E32" s="65"/>
      <c r="F32" s="71">
        <v>0</v>
      </c>
      <c r="G32" s="36">
        <v>0</v>
      </c>
    </row>
    <row r="33" spans="1:7" ht="12.75" x14ac:dyDescent="0.2">
      <c r="A33" s="33"/>
      <c r="B33" s="34"/>
      <c r="C33" s="29"/>
      <c r="D33" s="37"/>
      <c r="E33" s="66"/>
      <c r="F33" s="72"/>
      <c r="G33" s="38"/>
    </row>
    <row r="34" spans="1:7" ht="12.75" x14ac:dyDescent="0.2">
      <c r="A34" s="16"/>
      <c r="B34" s="17"/>
      <c r="C34" s="23" t="s">
        <v>116</v>
      </c>
      <c r="D34" s="24"/>
      <c r="E34" s="63"/>
      <c r="F34" s="69"/>
      <c r="G34" s="25"/>
    </row>
    <row r="35" spans="1:7" ht="12.75" x14ac:dyDescent="0.2">
      <c r="A35" s="16"/>
      <c r="B35" s="17"/>
      <c r="C35" s="23" t="s">
        <v>112</v>
      </c>
      <c r="D35" s="27"/>
      <c r="E35" s="64"/>
      <c r="F35" s="70">
        <v>0</v>
      </c>
      <c r="G35" s="28">
        <v>0</v>
      </c>
    </row>
    <row r="36" spans="1:7" ht="12.75" x14ac:dyDescent="0.2">
      <c r="A36" s="16"/>
      <c r="B36" s="17"/>
      <c r="C36" s="29"/>
      <c r="D36" s="19"/>
      <c r="E36" s="62"/>
      <c r="F36" s="68"/>
      <c r="G36" s="20"/>
    </row>
    <row r="37" spans="1:7" ht="12.75" x14ac:dyDescent="0.2">
      <c r="A37" s="16"/>
      <c r="B37" s="17"/>
      <c r="C37" s="23" t="s">
        <v>117</v>
      </c>
      <c r="D37" s="24"/>
      <c r="E37" s="63"/>
      <c r="F37" s="69"/>
      <c r="G37" s="25"/>
    </row>
    <row r="38" spans="1:7" ht="12.75" x14ac:dyDescent="0.2">
      <c r="A38" s="16"/>
      <c r="B38" s="17"/>
      <c r="C38" s="23" t="s">
        <v>112</v>
      </c>
      <c r="D38" s="27"/>
      <c r="E38" s="64"/>
      <c r="F38" s="70">
        <v>0</v>
      </c>
      <c r="G38" s="28">
        <v>0</v>
      </c>
    </row>
    <row r="39" spans="1:7" ht="12.75" x14ac:dyDescent="0.2">
      <c r="A39" s="16"/>
      <c r="B39" s="17"/>
      <c r="C39" s="29"/>
      <c r="D39" s="19"/>
      <c r="E39" s="62"/>
      <c r="F39" s="68"/>
      <c r="G39" s="20"/>
    </row>
    <row r="40" spans="1:7" ht="12.75" x14ac:dyDescent="0.2">
      <c r="A40" s="16"/>
      <c r="B40" s="17"/>
      <c r="C40" s="23" t="s">
        <v>118</v>
      </c>
      <c r="D40" s="24"/>
      <c r="E40" s="63"/>
      <c r="F40" s="69"/>
      <c r="G40" s="25"/>
    </row>
    <row r="41" spans="1:7" ht="12.75" x14ac:dyDescent="0.2">
      <c r="A41" s="16"/>
      <c r="B41" s="17"/>
      <c r="C41" s="23" t="s">
        <v>112</v>
      </c>
      <c r="D41" s="27"/>
      <c r="E41" s="64"/>
      <c r="F41" s="70">
        <v>0</v>
      </c>
      <c r="G41" s="28">
        <v>0</v>
      </c>
    </row>
    <row r="42" spans="1:7" ht="12.75" x14ac:dyDescent="0.2">
      <c r="A42" s="16"/>
      <c r="B42" s="17"/>
      <c r="C42" s="29"/>
      <c r="D42" s="19"/>
      <c r="E42" s="62"/>
      <c r="F42" s="68"/>
      <c r="G42" s="20"/>
    </row>
    <row r="43" spans="1:7" ht="25.5" x14ac:dyDescent="0.2">
      <c r="A43" s="21"/>
      <c r="B43" s="22"/>
      <c r="C43" s="39" t="s">
        <v>119</v>
      </c>
      <c r="D43" s="40"/>
      <c r="E43" s="64"/>
      <c r="F43" s="70">
        <v>14088.887997500004</v>
      </c>
      <c r="G43" s="28">
        <v>0.98695330100000012</v>
      </c>
    </row>
    <row r="44" spans="1:7" ht="12.75" x14ac:dyDescent="0.2">
      <c r="A44" s="16"/>
      <c r="B44" s="17"/>
      <c r="C44" s="26"/>
      <c r="D44" s="19"/>
      <c r="E44" s="62"/>
      <c r="F44" s="68"/>
      <c r="G44" s="20"/>
    </row>
    <row r="45" spans="1:7" ht="12.75" x14ac:dyDescent="0.2">
      <c r="A45" s="16"/>
      <c r="B45" s="17"/>
      <c r="C45" s="18" t="s">
        <v>120</v>
      </c>
      <c r="D45" s="19"/>
      <c r="E45" s="62"/>
      <c r="F45" s="68"/>
      <c r="G45" s="20"/>
    </row>
    <row r="46" spans="1:7" ht="25.5" x14ac:dyDescent="0.2">
      <c r="A46" s="16"/>
      <c r="B46" s="17"/>
      <c r="C46" s="23" t="s">
        <v>11</v>
      </c>
      <c r="D46" s="24"/>
      <c r="E46" s="63"/>
      <c r="F46" s="69"/>
      <c r="G46" s="25"/>
    </row>
    <row r="47" spans="1:7" ht="12.75" x14ac:dyDescent="0.2">
      <c r="A47" s="21"/>
      <c r="B47" s="22"/>
      <c r="C47" s="23" t="s">
        <v>112</v>
      </c>
      <c r="D47" s="27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19"/>
      <c r="E48" s="62"/>
      <c r="F48" s="68"/>
      <c r="G48" s="20"/>
    </row>
    <row r="49" spans="1:7" ht="12.75" x14ac:dyDescent="0.2">
      <c r="A49" s="16"/>
      <c r="B49" s="41"/>
      <c r="C49" s="23" t="s">
        <v>121</v>
      </c>
      <c r="D49" s="24"/>
      <c r="E49" s="63"/>
      <c r="F49" s="69"/>
      <c r="G49" s="25"/>
    </row>
    <row r="50" spans="1:7" ht="12.75" x14ac:dyDescent="0.2">
      <c r="A50" s="21"/>
      <c r="B50" s="22"/>
      <c r="C50" s="23" t="s">
        <v>112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19"/>
      <c r="E51" s="62"/>
      <c r="F51" s="74"/>
      <c r="G51" s="43"/>
    </row>
    <row r="52" spans="1:7" ht="12.75" x14ac:dyDescent="0.2">
      <c r="A52" s="16"/>
      <c r="B52" s="17"/>
      <c r="C52" s="23" t="s">
        <v>122</v>
      </c>
      <c r="D52" s="24"/>
      <c r="E52" s="63"/>
      <c r="F52" s="69"/>
      <c r="G52" s="25"/>
    </row>
    <row r="53" spans="1:7" ht="12.75" x14ac:dyDescent="0.2">
      <c r="A53" s="21"/>
      <c r="B53" s="22"/>
      <c r="C53" s="23" t="s">
        <v>112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25.5" x14ac:dyDescent="0.2">
      <c r="A55" s="16"/>
      <c r="B55" s="41"/>
      <c r="C55" s="23" t="s">
        <v>123</v>
      </c>
      <c r="D55" s="24"/>
      <c r="E55" s="63"/>
      <c r="F55" s="69"/>
      <c r="G55" s="25"/>
    </row>
    <row r="56" spans="1:7" ht="12.75" x14ac:dyDescent="0.2">
      <c r="A56" s="21"/>
      <c r="B56" s="22"/>
      <c r="C56" s="23" t="s">
        <v>112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19"/>
      <c r="E57" s="62"/>
      <c r="F57" s="68"/>
      <c r="G57" s="20"/>
    </row>
    <row r="58" spans="1:7" ht="12.75" x14ac:dyDescent="0.2">
      <c r="A58" s="21"/>
      <c r="B58" s="22"/>
      <c r="C58" s="44" t="s">
        <v>124</v>
      </c>
      <c r="D58" s="40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125</v>
      </c>
      <c r="D60" s="19"/>
      <c r="E60" s="62"/>
      <c r="F60" s="68"/>
      <c r="G60" s="20"/>
    </row>
    <row r="61" spans="1:7" ht="12.75" x14ac:dyDescent="0.2">
      <c r="A61" s="21"/>
      <c r="B61" s="22"/>
      <c r="C61" s="23" t="s">
        <v>126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112</v>
      </c>
      <c r="D62" s="40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22"/>
      <c r="E63" s="62"/>
      <c r="F63" s="68"/>
      <c r="G63" s="20"/>
    </row>
    <row r="64" spans="1:7" ht="12.75" x14ac:dyDescent="0.2">
      <c r="A64" s="21"/>
      <c r="B64" s="22"/>
      <c r="C64" s="23" t="s">
        <v>127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112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12.75" x14ac:dyDescent="0.2">
      <c r="A67" s="21"/>
      <c r="B67" s="22"/>
      <c r="C67" s="23" t="s">
        <v>128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112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68"/>
      <c r="G69" s="20"/>
    </row>
    <row r="70" spans="1:7" ht="12.75" x14ac:dyDescent="0.2">
      <c r="A70" s="21"/>
      <c r="B70" s="22"/>
      <c r="C70" s="23" t="s">
        <v>1152</v>
      </c>
      <c r="D70" s="24"/>
      <c r="E70" s="63"/>
      <c r="F70" s="69"/>
      <c r="G70" s="25"/>
    </row>
    <row r="71" spans="1:7" ht="12.75" x14ac:dyDescent="0.2">
      <c r="A71" s="21">
        <v>1</v>
      </c>
      <c r="B71" s="22"/>
      <c r="C71" s="26" t="s">
        <v>1153</v>
      </c>
      <c r="D71" s="30"/>
      <c r="E71" s="62"/>
      <c r="F71" s="68">
        <v>173.9705917</v>
      </c>
      <c r="G71" s="20">
        <v>1.218697E-2</v>
      </c>
    </row>
    <row r="72" spans="1:7" ht="12.75" x14ac:dyDescent="0.2">
      <c r="A72" s="21"/>
      <c r="B72" s="22"/>
      <c r="C72" s="23" t="s">
        <v>112</v>
      </c>
      <c r="D72" s="40"/>
      <c r="E72" s="64"/>
      <c r="F72" s="70">
        <v>173.9705917</v>
      </c>
      <c r="G72" s="28">
        <v>1.218697E-2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25.5" x14ac:dyDescent="0.2">
      <c r="A74" s="21"/>
      <c r="B74" s="22"/>
      <c r="C74" s="39" t="s">
        <v>129</v>
      </c>
      <c r="D74" s="40"/>
      <c r="E74" s="64"/>
      <c r="F74" s="70">
        <v>173.9705917</v>
      </c>
      <c r="G74" s="28">
        <v>1.218697E-2</v>
      </c>
    </row>
    <row r="75" spans="1:7" ht="12.75" x14ac:dyDescent="0.2">
      <c r="A75" s="21"/>
      <c r="B75" s="22"/>
      <c r="C75" s="45"/>
      <c r="D75" s="22"/>
      <c r="E75" s="62"/>
      <c r="F75" s="68"/>
      <c r="G75" s="20"/>
    </row>
    <row r="76" spans="1:7" ht="12.75" x14ac:dyDescent="0.2">
      <c r="A76" s="16"/>
      <c r="B76" s="17"/>
      <c r="C76" s="18" t="s">
        <v>130</v>
      </c>
      <c r="D76" s="19"/>
      <c r="E76" s="62"/>
      <c r="F76" s="68"/>
      <c r="G76" s="20"/>
    </row>
    <row r="77" spans="1:7" ht="25.5" x14ac:dyDescent="0.2">
      <c r="A77" s="21"/>
      <c r="B77" s="22"/>
      <c r="C77" s="23" t="s">
        <v>131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16"/>
      <c r="B80" s="17"/>
      <c r="C80" s="18" t="s">
        <v>132</v>
      </c>
      <c r="D80" s="19"/>
      <c r="E80" s="62"/>
      <c r="F80" s="68"/>
      <c r="G80" s="20"/>
    </row>
    <row r="81" spans="1:7" ht="25.5" x14ac:dyDescent="0.2">
      <c r="A81" s="21"/>
      <c r="B81" s="22"/>
      <c r="C81" s="23" t="s">
        <v>133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25.5" x14ac:dyDescent="0.2">
      <c r="A84" s="21"/>
      <c r="B84" s="22"/>
      <c r="C84" s="23" t="s">
        <v>134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74"/>
      <c r="G86" s="43"/>
    </row>
    <row r="87" spans="1:7" ht="25.5" x14ac:dyDescent="0.2">
      <c r="A87" s="21"/>
      <c r="B87" s="22"/>
      <c r="C87" s="45" t="s">
        <v>135</v>
      </c>
      <c r="D87" s="22"/>
      <c r="E87" s="62"/>
      <c r="F87" s="74">
        <v>12.27273652</v>
      </c>
      <c r="G87" s="43">
        <v>8.5972800000000003E-4</v>
      </c>
    </row>
    <row r="88" spans="1:7" ht="12.75" x14ac:dyDescent="0.2">
      <c r="A88" s="21"/>
      <c r="B88" s="22"/>
      <c r="C88" s="46" t="s">
        <v>136</v>
      </c>
      <c r="D88" s="27"/>
      <c r="E88" s="64"/>
      <c r="F88" s="70">
        <v>14275.131325720002</v>
      </c>
      <c r="G88" s="28">
        <v>0.99999999900000014</v>
      </c>
    </row>
    <row r="90" spans="1:7" ht="12.75" x14ac:dyDescent="0.2">
      <c r="B90" s="392"/>
      <c r="C90" s="392"/>
      <c r="D90" s="392"/>
      <c r="E90" s="392"/>
      <c r="F90" s="392"/>
    </row>
    <row r="91" spans="1:7" ht="12.75" x14ac:dyDescent="0.2">
      <c r="B91" s="392"/>
      <c r="C91" s="392"/>
      <c r="D91" s="392"/>
      <c r="E91" s="392"/>
      <c r="F91" s="392"/>
    </row>
    <row r="93" spans="1:7" ht="12.75" x14ac:dyDescent="0.2">
      <c r="B93" s="52" t="s">
        <v>138</v>
      </c>
      <c r="C93" s="53"/>
      <c r="D93" s="54"/>
    </row>
    <row r="94" spans="1:7" ht="12.75" x14ac:dyDescent="0.2">
      <c r="B94" s="55" t="s">
        <v>139</v>
      </c>
      <c r="C94" s="56"/>
      <c r="D94" s="81" t="s">
        <v>140</v>
      </c>
    </row>
    <row r="95" spans="1:7" ht="12.75" x14ac:dyDescent="0.2">
      <c r="B95" s="55" t="s">
        <v>141</v>
      </c>
      <c r="C95" s="56"/>
      <c r="D95" s="81" t="s">
        <v>140</v>
      </c>
    </row>
    <row r="96" spans="1:7" ht="12.75" x14ac:dyDescent="0.2">
      <c r="B96" s="57" t="s">
        <v>142</v>
      </c>
      <c r="C96" s="56"/>
      <c r="D96" s="58"/>
    </row>
    <row r="97" spans="2:4" ht="25.5" customHeight="1" x14ac:dyDescent="0.2">
      <c r="B97" s="58"/>
      <c r="C97" s="48" t="s">
        <v>143</v>
      </c>
      <c r="D97" s="49" t="s">
        <v>144</v>
      </c>
    </row>
    <row r="98" spans="2:4" ht="12.75" customHeight="1" x14ac:dyDescent="0.2">
      <c r="B98" s="75" t="s">
        <v>145</v>
      </c>
      <c r="C98" s="76" t="s">
        <v>146</v>
      </c>
      <c r="D98" s="76" t="s">
        <v>147</v>
      </c>
    </row>
    <row r="99" spans="2:4" ht="12.75" x14ac:dyDescent="0.2">
      <c r="B99" s="58" t="s">
        <v>148</v>
      </c>
      <c r="C99" s="59">
        <v>39.336500000000001</v>
      </c>
      <c r="D99" s="59">
        <v>38.350200000000001</v>
      </c>
    </row>
    <row r="100" spans="2:4" ht="12.75" x14ac:dyDescent="0.2">
      <c r="B100" s="58" t="s">
        <v>149</v>
      </c>
      <c r="C100" s="59">
        <v>18.283300000000001</v>
      </c>
      <c r="D100" s="59">
        <v>17.8249</v>
      </c>
    </row>
    <row r="101" spans="2:4" ht="12.75" x14ac:dyDescent="0.2">
      <c r="B101" s="58" t="s">
        <v>385</v>
      </c>
      <c r="C101" s="59">
        <v>40.446199999999997</v>
      </c>
      <c r="D101" s="59">
        <v>39.432200000000002</v>
      </c>
    </row>
    <row r="102" spans="2:4" ht="12.75" x14ac:dyDescent="0.2">
      <c r="B102" s="58" t="s">
        <v>386</v>
      </c>
      <c r="C102" s="59">
        <v>18.579000000000001</v>
      </c>
      <c r="D102" s="59">
        <v>18.113600000000002</v>
      </c>
    </row>
    <row r="103" spans="2:4" ht="12.75" x14ac:dyDescent="0.2">
      <c r="B103" s="58" t="s">
        <v>150</v>
      </c>
      <c r="C103" s="59">
        <v>37.820700000000002</v>
      </c>
      <c r="D103" s="59">
        <v>36.856200000000001</v>
      </c>
    </row>
    <row r="104" spans="2:4" ht="12.75" x14ac:dyDescent="0.2">
      <c r="B104" s="58" t="s">
        <v>151</v>
      </c>
      <c r="C104" s="59">
        <v>17.391100000000002</v>
      </c>
      <c r="D104" s="59">
        <v>16.947500000000002</v>
      </c>
    </row>
    <row r="106" spans="2:4" ht="12.75" x14ac:dyDescent="0.2">
      <c r="B106" s="77" t="s">
        <v>152</v>
      </c>
      <c r="C106" s="60"/>
      <c r="D106" s="78" t="s">
        <v>140</v>
      </c>
    </row>
    <row r="107" spans="2:4" ht="24.75" customHeight="1" x14ac:dyDescent="0.2">
      <c r="B107" s="79"/>
      <c r="C107" s="79"/>
    </row>
    <row r="108" spans="2:4" ht="15" x14ac:dyDescent="0.25">
      <c r="B108" s="82"/>
      <c r="C108" s="80"/>
      <c r="D108"/>
    </row>
    <row r="110" spans="2:4" ht="12.75" x14ac:dyDescent="0.2">
      <c r="B110" s="57" t="s">
        <v>153</v>
      </c>
      <c r="C110" s="56"/>
      <c r="D110" s="83" t="s">
        <v>140</v>
      </c>
    </row>
    <row r="111" spans="2:4" ht="12.75" x14ac:dyDescent="0.2">
      <c r="B111" s="57" t="s">
        <v>154</v>
      </c>
      <c r="C111" s="56"/>
      <c r="D111" s="83" t="s">
        <v>140</v>
      </c>
    </row>
    <row r="112" spans="2:4" ht="12.75" x14ac:dyDescent="0.2">
      <c r="B112" s="57" t="s">
        <v>155</v>
      </c>
      <c r="C112" s="56"/>
      <c r="D112" s="61">
        <v>0.4085727959603469</v>
      </c>
    </row>
    <row r="113" spans="2:4" ht="12.75" x14ac:dyDescent="0.2">
      <c r="B113" s="57" t="s">
        <v>156</v>
      </c>
      <c r="C113" s="56"/>
      <c r="D113" s="61" t="s">
        <v>140</v>
      </c>
    </row>
  </sheetData>
  <mergeCells count="5">
    <mergeCell ref="A1:G1"/>
    <mergeCell ref="A2:G2"/>
    <mergeCell ref="A3:G3"/>
    <mergeCell ref="B90:F90"/>
    <mergeCell ref="B91:F9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735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87853</v>
      </c>
      <c r="F7" s="68">
        <v>307.6172795</v>
      </c>
      <c r="G7" s="20">
        <v>5.7348909000000003E-2</v>
      </c>
    </row>
    <row r="8" spans="1:7" ht="12.75" x14ac:dyDescent="0.2">
      <c r="A8" s="21">
        <v>2</v>
      </c>
      <c r="B8" s="22" t="s">
        <v>62</v>
      </c>
      <c r="C8" s="26" t="s">
        <v>63</v>
      </c>
      <c r="D8" s="17" t="s">
        <v>17</v>
      </c>
      <c r="E8" s="62">
        <v>99397</v>
      </c>
      <c r="F8" s="68">
        <v>267.42762850000003</v>
      </c>
      <c r="G8" s="20">
        <v>4.9856376000000001E-2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18590</v>
      </c>
      <c r="F9" s="68">
        <v>240.35940500000001</v>
      </c>
      <c r="G9" s="20">
        <v>4.4810062999999997E-2</v>
      </c>
    </row>
    <row r="10" spans="1:7" ht="25.5" x14ac:dyDescent="0.2">
      <c r="A10" s="21">
        <v>4</v>
      </c>
      <c r="B10" s="22" t="s">
        <v>392</v>
      </c>
      <c r="C10" s="26" t="s">
        <v>393</v>
      </c>
      <c r="D10" s="17" t="s">
        <v>39</v>
      </c>
      <c r="E10" s="62">
        <v>82318</v>
      </c>
      <c r="F10" s="68">
        <v>227.23883900000001</v>
      </c>
      <c r="G10" s="20">
        <v>4.2364002999999997E-2</v>
      </c>
    </row>
    <row r="11" spans="1:7" ht="12.75" x14ac:dyDescent="0.2">
      <c r="A11" s="21">
        <v>5</v>
      </c>
      <c r="B11" s="22" t="s">
        <v>390</v>
      </c>
      <c r="C11" s="26" t="s">
        <v>391</v>
      </c>
      <c r="D11" s="17" t="s">
        <v>254</v>
      </c>
      <c r="E11" s="62">
        <v>7424</v>
      </c>
      <c r="F11" s="68">
        <v>195.373696</v>
      </c>
      <c r="G11" s="20">
        <v>3.6423403E-2</v>
      </c>
    </row>
    <row r="12" spans="1:7" ht="12.75" x14ac:dyDescent="0.2">
      <c r="A12" s="21">
        <v>6</v>
      </c>
      <c r="B12" s="22" t="s">
        <v>529</v>
      </c>
      <c r="C12" s="26" t="s">
        <v>530</v>
      </c>
      <c r="D12" s="17" t="s">
        <v>17</v>
      </c>
      <c r="E12" s="62">
        <v>188009</v>
      </c>
      <c r="F12" s="68">
        <v>189.88909000000001</v>
      </c>
      <c r="G12" s="20">
        <v>3.5400911E-2</v>
      </c>
    </row>
    <row r="13" spans="1:7" ht="12.75" x14ac:dyDescent="0.2">
      <c r="A13" s="21">
        <v>7</v>
      </c>
      <c r="B13" s="22" t="s">
        <v>431</v>
      </c>
      <c r="C13" s="26" t="s">
        <v>432</v>
      </c>
      <c r="D13" s="17" t="s">
        <v>204</v>
      </c>
      <c r="E13" s="62">
        <v>24882</v>
      </c>
      <c r="F13" s="68">
        <v>182.70852600000001</v>
      </c>
      <c r="G13" s="20">
        <v>3.4062242999999999E-2</v>
      </c>
    </row>
    <row r="14" spans="1:7" ht="12.75" x14ac:dyDescent="0.2">
      <c r="A14" s="21">
        <v>8</v>
      </c>
      <c r="B14" s="22" t="s">
        <v>638</v>
      </c>
      <c r="C14" s="26" t="s">
        <v>639</v>
      </c>
      <c r="D14" s="17" t="s">
        <v>254</v>
      </c>
      <c r="E14" s="62">
        <v>24811</v>
      </c>
      <c r="F14" s="68">
        <v>176.66672550000001</v>
      </c>
      <c r="G14" s="20">
        <v>3.2935873999999997E-2</v>
      </c>
    </row>
    <row r="15" spans="1:7" ht="12.75" x14ac:dyDescent="0.2">
      <c r="A15" s="21">
        <v>9</v>
      </c>
      <c r="B15" s="22" t="s">
        <v>202</v>
      </c>
      <c r="C15" s="26" t="s">
        <v>203</v>
      </c>
      <c r="D15" s="17" t="s">
        <v>204</v>
      </c>
      <c r="E15" s="62">
        <v>27474</v>
      </c>
      <c r="F15" s="68">
        <v>176.438028</v>
      </c>
      <c r="G15" s="20">
        <v>3.2893237999999998E-2</v>
      </c>
    </row>
    <row r="16" spans="1:7" ht="25.5" x14ac:dyDescent="0.2">
      <c r="A16" s="21">
        <v>10</v>
      </c>
      <c r="B16" s="22" t="s">
        <v>27</v>
      </c>
      <c r="C16" s="26" t="s">
        <v>28</v>
      </c>
      <c r="D16" s="17" t="s">
        <v>23</v>
      </c>
      <c r="E16" s="62">
        <v>123708</v>
      </c>
      <c r="F16" s="68">
        <v>175.541652</v>
      </c>
      <c r="G16" s="20">
        <v>3.2726127000000001E-2</v>
      </c>
    </row>
    <row r="17" spans="1:7" ht="12.75" x14ac:dyDescent="0.2">
      <c r="A17" s="21">
        <v>11</v>
      </c>
      <c r="B17" s="22" t="s">
        <v>388</v>
      </c>
      <c r="C17" s="26" t="s">
        <v>389</v>
      </c>
      <c r="D17" s="17" t="s">
        <v>17</v>
      </c>
      <c r="E17" s="62">
        <v>22592</v>
      </c>
      <c r="F17" s="68">
        <v>160.301536</v>
      </c>
      <c r="G17" s="20">
        <v>2.9884920999999998E-2</v>
      </c>
    </row>
    <row r="18" spans="1:7" ht="25.5" x14ac:dyDescent="0.2">
      <c r="A18" s="21">
        <v>12</v>
      </c>
      <c r="B18" s="22" t="s">
        <v>53</v>
      </c>
      <c r="C18" s="26" t="s">
        <v>54</v>
      </c>
      <c r="D18" s="17" t="s">
        <v>23</v>
      </c>
      <c r="E18" s="62">
        <v>3208</v>
      </c>
      <c r="F18" s="68">
        <v>149.082176</v>
      </c>
      <c r="G18" s="20">
        <v>2.7793301999999999E-2</v>
      </c>
    </row>
    <row r="19" spans="1:7" ht="25.5" x14ac:dyDescent="0.2">
      <c r="A19" s="21">
        <v>13</v>
      </c>
      <c r="B19" s="22" t="s">
        <v>512</v>
      </c>
      <c r="C19" s="26" t="s">
        <v>513</v>
      </c>
      <c r="D19" s="17" t="s">
        <v>39</v>
      </c>
      <c r="E19" s="62">
        <v>110452</v>
      </c>
      <c r="F19" s="68">
        <v>144.69211999999999</v>
      </c>
      <c r="G19" s="20">
        <v>2.6974867E-2</v>
      </c>
    </row>
    <row r="20" spans="1:7" ht="12.75" x14ac:dyDescent="0.2">
      <c r="A20" s="21">
        <v>14</v>
      </c>
      <c r="B20" s="22" t="s">
        <v>328</v>
      </c>
      <c r="C20" s="26" t="s">
        <v>329</v>
      </c>
      <c r="D20" s="17" t="s">
        <v>204</v>
      </c>
      <c r="E20" s="62">
        <v>13600</v>
      </c>
      <c r="F20" s="68">
        <v>141.60319999999999</v>
      </c>
      <c r="G20" s="20">
        <v>2.6399000999999998E-2</v>
      </c>
    </row>
    <row r="21" spans="1:7" ht="12.75" x14ac:dyDescent="0.2">
      <c r="A21" s="21">
        <v>15</v>
      </c>
      <c r="B21" s="22" t="s">
        <v>634</v>
      </c>
      <c r="C21" s="26" t="s">
        <v>635</v>
      </c>
      <c r="D21" s="17" t="s">
        <v>104</v>
      </c>
      <c r="E21" s="62">
        <v>55815</v>
      </c>
      <c r="F21" s="68">
        <v>124.80234</v>
      </c>
      <c r="G21" s="20">
        <v>2.3266827E-2</v>
      </c>
    </row>
    <row r="22" spans="1:7" ht="25.5" x14ac:dyDescent="0.2">
      <c r="A22" s="21">
        <v>16</v>
      </c>
      <c r="B22" s="22" t="s">
        <v>496</v>
      </c>
      <c r="C22" s="26" t="s">
        <v>497</v>
      </c>
      <c r="D22" s="17" t="s">
        <v>498</v>
      </c>
      <c r="E22" s="62">
        <v>38657</v>
      </c>
      <c r="F22" s="68">
        <v>122.9485885</v>
      </c>
      <c r="G22" s="20">
        <v>2.2921232999999999E-2</v>
      </c>
    </row>
    <row r="23" spans="1:7" ht="12.75" x14ac:dyDescent="0.2">
      <c r="A23" s="21">
        <v>17</v>
      </c>
      <c r="B23" s="22" t="s">
        <v>102</v>
      </c>
      <c r="C23" s="26" t="s">
        <v>103</v>
      </c>
      <c r="D23" s="17" t="s">
        <v>104</v>
      </c>
      <c r="E23" s="62">
        <v>33867</v>
      </c>
      <c r="F23" s="68">
        <v>115.82514</v>
      </c>
      <c r="G23" s="20">
        <v>2.1593213E-2</v>
      </c>
    </row>
    <row r="24" spans="1:7" ht="25.5" x14ac:dyDescent="0.2">
      <c r="A24" s="21">
        <v>18</v>
      </c>
      <c r="B24" s="22" t="s">
        <v>51</v>
      </c>
      <c r="C24" s="26" t="s">
        <v>52</v>
      </c>
      <c r="D24" s="17" t="s">
        <v>26</v>
      </c>
      <c r="E24" s="62">
        <v>129853</v>
      </c>
      <c r="F24" s="68">
        <v>111.154168</v>
      </c>
      <c r="G24" s="20">
        <v>2.0722405999999999E-2</v>
      </c>
    </row>
    <row r="25" spans="1:7" ht="12.75" x14ac:dyDescent="0.2">
      <c r="A25" s="21">
        <v>19</v>
      </c>
      <c r="B25" s="22" t="s">
        <v>662</v>
      </c>
      <c r="C25" s="26" t="s">
        <v>663</v>
      </c>
      <c r="D25" s="17" t="s">
        <v>254</v>
      </c>
      <c r="E25" s="62">
        <v>34770</v>
      </c>
      <c r="F25" s="68">
        <v>110.81198999999999</v>
      </c>
      <c r="G25" s="20">
        <v>2.0658613999999999E-2</v>
      </c>
    </row>
    <row r="26" spans="1:7" ht="12.75" x14ac:dyDescent="0.2">
      <c r="A26" s="21">
        <v>20</v>
      </c>
      <c r="B26" s="22" t="s">
        <v>322</v>
      </c>
      <c r="C26" s="26" t="s">
        <v>323</v>
      </c>
      <c r="D26" s="17" t="s">
        <v>17</v>
      </c>
      <c r="E26" s="62">
        <v>131578</v>
      </c>
      <c r="F26" s="68">
        <v>110.328153</v>
      </c>
      <c r="G26" s="20">
        <v>2.0568413000000001E-2</v>
      </c>
    </row>
    <row r="27" spans="1:7" ht="12.75" x14ac:dyDescent="0.2">
      <c r="A27" s="21">
        <v>21</v>
      </c>
      <c r="B27" s="22" t="s">
        <v>492</v>
      </c>
      <c r="C27" s="26" t="s">
        <v>493</v>
      </c>
      <c r="D27" s="17" t="s">
        <v>36</v>
      </c>
      <c r="E27" s="62">
        <v>77025</v>
      </c>
      <c r="F27" s="68">
        <v>108.79781250000001</v>
      </c>
      <c r="G27" s="20">
        <v>2.0283111999999999E-2</v>
      </c>
    </row>
    <row r="28" spans="1:7" ht="12.75" x14ac:dyDescent="0.2">
      <c r="A28" s="21">
        <v>22</v>
      </c>
      <c r="B28" s="22" t="s">
        <v>48</v>
      </c>
      <c r="C28" s="26" t="s">
        <v>49</v>
      </c>
      <c r="D28" s="17" t="s">
        <v>50</v>
      </c>
      <c r="E28" s="62">
        <v>65400</v>
      </c>
      <c r="F28" s="68">
        <v>102.57989999999999</v>
      </c>
      <c r="G28" s="20">
        <v>1.9123910000000001E-2</v>
      </c>
    </row>
    <row r="29" spans="1:7" ht="25.5" x14ac:dyDescent="0.2">
      <c r="A29" s="21">
        <v>23</v>
      </c>
      <c r="B29" s="22" t="s">
        <v>208</v>
      </c>
      <c r="C29" s="26" t="s">
        <v>209</v>
      </c>
      <c r="D29" s="17" t="s">
        <v>20</v>
      </c>
      <c r="E29" s="62">
        <v>13400</v>
      </c>
      <c r="F29" s="68">
        <v>98.878600000000006</v>
      </c>
      <c r="G29" s="20">
        <v>1.8433879E-2</v>
      </c>
    </row>
    <row r="30" spans="1:7" ht="12.75" x14ac:dyDescent="0.2">
      <c r="A30" s="21">
        <v>24</v>
      </c>
      <c r="B30" s="22" t="s">
        <v>179</v>
      </c>
      <c r="C30" s="26" t="s">
        <v>180</v>
      </c>
      <c r="D30" s="17" t="s">
        <v>14</v>
      </c>
      <c r="E30" s="62">
        <v>108332</v>
      </c>
      <c r="F30" s="68">
        <v>94.952997999999994</v>
      </c>
      <c r="G30" s="20">
        <v>1.7702031999999999E-2</v>
      </c>
    </row>
    <row r="31" spans="1:7" ht="12.75" x14ac:dyDescent="0.2">
      <c r="A31" s="21">
        <v>25</v>
      </c>
      <c r="B31" s="22" t="s">
        <v>508</v>
      </c>
      <c r="C31" s="26" t="s">
        <v>509</v>
      </c>
      <c r="D31" s="17" t="s">
        <v>273</v>
      </c>
      <c r="E31" s="62">
        <v>9286</v>
      </c>
      <c r="F31" s="68">
        <v>93.644666999999998</v>
      </c>
      <c r="G31" s="20">
        <v>1.7458120000000001E-2</v>
      </c>
    </row>
    <row r="32" spans="1:7" ht="51" x14ac:dyDescent="0.2">
      <c r="A32" s="21">
        <v>26</v>
      </c>
      <c r="B32" s="22" t="s">
        <v>291</v>
      </c>
      <c r="C32" s="26" t="s">
        <v>292</v>
      </c>
      <c r="D32" s="17" t="s">
        <v>242</v>
      </c>
      <c r="E32" s="62">
        <v>230444</v>
      </c>
      <c r="F32" s="68">
        <v>89.873159999999999</v>
      </c>
      <c r="G32" s="20">
        <v>1.6754999999999999E-2</v>
      </c>
    </row>
    <row r="33" spans="1:7" ht="12.75" x14ac:dyDescent="0.2">
      <c r="A33" s="21">
        <v>27</v>
      </c>
      <c r="B33" s="22" t="s">
        <v>238</v>
      </c>
      <c r="C33" s="26" t="s">
        <v>239</v>
      </c>
      <c r="D33" s="17" t="s">
        <v>204</v>
      </c>
      <c r="E33" s="62">
        <v>9641</v>
      </c>
      <c r="F33" s="68">
        <v>85.308388500000007</v>
      </c>
      <c r="G33" s="20">
        <v>1.5903993000000002E-2</v>
      </c>
    </row>
    <row r="34" spans="1:7" ht="12.75" x14ac:dyDescent="0.2">
      <c r="A34" s="21">
        <v>28</v>
      </c>
      <c r="B34" s="22" t="s">
        <v>359</v>
      </c>
      <c r="C34" s="26" t="s">
        <v>360</v>
      </c>
      <c r="D34" s="17" t="s">
        <v>17</v>
      </c>
      <c r="E34" s="62">
        <v>36537</v>
      </c>
      <c r="F34" s="68">
        <v>84.455275499999999</v>
      </c>
      <c r="G34" s="20">
        <v>1.5744946999999999E-2</v>
      </c>
    </row>
    <row r="35" spans="1:7" ht="25.5" x14ac:dyDescent="0.2">
      <c r="A35" s="21">
        <v>29</v>
      </c>
      <c r="B35" s="22" t="s">
        <v>485</v>
      </c>
      <c r="C35" s="26" t="s">
        <v>486</v>
      </c>
      <c r="D35" s="17" t="s">
        <v>33</v>
      </c>
      <c r="E35" s="62">
        <v>52228</v>
      </c>
      <c r="F35" s="68">
        <v>80.770601999999997</v>
      </c>
      <c r="G35" s="20">
        <v>1.5058016E-2</v>
      </c>
    </row>
    <row r="36" spans="1:7" ht="12.75" x14ac:dyDescent="0.2">
      <c r="A36" s="21">
        <v>30</v>
      </c>
      <c r="B36" s="22" t="s">
        <v>666</v>
      </c>
      <c r="C36" s="26" t="s">
        <v>667</v>
      </c>
      <c r="D36" s="17" t="s">
        <v>50</v>
      </c>
      <c r="E36" s="62">
        <v>165943</v>
      </c>
      <c r="F36" s="68">
        <v>80.067497500000002</v>
      </c>
      <c r="G36" s="20">
        <v>1.4926936E-2</v>
      </c>
    </row>
    <row r="37" spans="1:7" ht="12.75" x14ac:dyDescent="0.2">
      <c r="A37" s="21">
        <v>31</v>
      </c>
      <c r="B37" s="22" t="s">
        <v>736</v>
      </c>
      <c r="C37" s="26" t="s">
        <v>737</v>
      </c>
      <c r="D37" s="17" t="s">
        <v>254</v>
      </c>
      <c r="E37" s="62">
        <v>9818</v>
      </c>
      <c r="F37" s="68">
        <v>79.506163999999998</v>
      </c>
      <c r="G37" s="20">
        <v>1.4822287E-2</v>
      </c>
    </row>
    <row r="38" spans="1:7" ht="25.5" x14ac:dyDescent="0.2">
      <c r="A38" s="21">
        <v>32</v>
      </c>
      <c r="B38" s="22" t="s">
        <v>553</v>
      </c>
      <c r="C38" s="26" t="s">
        <v>554</v>
      </c>
      <c r="D38" s="17" t="s">
        <v>26</v>
      </c>
      <c r="E38" s="62">
        <v>469820</v>
      </c>
      <c r="F38" s="68">
        <v>76.110839999999996</v>
      </c>
      <c r="G38" s="20">
        <v>1.4189299000000001E-2</v>
      </c>
    </row>
    <row r="39" spans="1:7" ht="12.75" x14ac:dyDescent="0.2">
      <c r="A39" s="21">
        <v>33</v>
      </c>
      <c r="B39" s="22" t="s">
        <v>738</v>
      </c>
      <c r="C39" s="26" t="s">
        <v>739</v>
      </c>
      <c r="D39" s="17" t="s">
        <v>36</v>
      </c>
      <c r="E39" s="62">
        <v>112098</v>
      </c>
      <c r="F39" s="68">
        <v>73.368140999999994</v>
      </c>
      <c r="G39" s="20">
        <v>1.3677979E-2</v>
      </c>
    </row>
    <row r="40" spans="1:7" ht="25.5" x14ac:dyDescent="0.2">
      <c r="A40" s="21">
        <v>34</v>
      </c>
      <c r="B40" s="22" t="s">
        <v>672</v>
      </c>
      <c r="C40" s="26" t="s">
        <v>673</v>
      </c>
      <c r="D40" s="17" t="s">
        <v>23</v>
      </c>
      <c r="E40" s="62">
        <v>112570</v>
      </c>
      <c r="F40" s="68">
        <v>72.551365000000004</v>
      </c>
      <c r="G40" s="20">
        <v>1.3525707999999999E-2</v>
      </c>
    </row>
    <row r="41" spans="1:7" ht="12.75" x14ac:dyDescent="0.2">
      <c r="A41" s="21">
        <v>35</v>
      </c>
      <c r="B41" s="22" t="s">
        <v>538</v>
      </c>
      <c r="C41" s="26" t="s">
        <v>539</v>
      </c>
      <c r="D41" s="17" t="s">
        <v>17</v>
      </c>
      <c r="E41" s="62">
        <v>174709</v>
      </c>
      <c r="F41" s="68">
        <v>70.582436000000001</v>
      </c>
      <c r="G41" s="20">
        <v>1.3158642E-2</v>
      </c>
    </row>
    <row r="42" spans="1:7" ht="12.75" x14ac:dyDescent="0.2">
      <c r="A42" s="21">
        <v>36</v>
      </c>
      <c r="B42" s="22" t="s">
        <v>269</v>
      </c>
      <c r="C42" s="26" t="s">
        <v>270</v>
      </c>
      <c r="D42" s="17" t="s">
        <v>14</v>
      </c>
      <c r="E42" s="62">
        <v>35630</v>
      </c>
      <c r="F42" s="68">
        <v>68.302710000000005</v>
      </c>
      <c r="G42" s="20">
        <v>1.2733634000000001E-2</v>
      </c>
    </row>
    <row r="43" spans="1:7" ht="12.75" x14ac:dyDescent="0.2">
      <c r="A43" s="21">
        <v>37</v>
      </c>
      <c r="B43" s="22" t="s">
        <v>394</v>
      </c>
      <c r="C43" s="26" t="s">
        <v>395</v>
      </c>
      <c r="D43" s="17" t="s">
        <v>204</v>
      </c>
      <c r="E43" s="62">
        <v>7857</v>
      </c>
      <c r="F43" s="68">
        <v>65.224885499999999</v>
      </c>
      <c r="G43" s="20">
        <v>1.2159837E-2</v>
      </c>
    </row>
    <row r="44" spans="1:7" ht="25.5" x14ac:dyDescent="0.2">
      <c r="A44" s="21">
        <v>38</v>
      </c>
      <c r="B44" s="22" t="s">
        <v>210</v>
      </c>
      <c r="C44" s="26" t="s">
        <v>211</v>
      </c>
      <c r="D44" s="17" t="s">
        <v>39</v>
      </c>
      <c r="E44" s="62">
        <v>70432</v>
      </c>
      <c r="F44" s="68">
        <v>61.416704000000003</v>
      </c>
      <c r="G44" s="20">
        <v>1.1449880000000001E-2</v>
      </c>
    </row>
    <row r="45" spans="1:7" ht="25.5" x14ac:dyDescent="0.2">
      <c r="A45" s="21">
        <v>39</v>
      </c>
      <c r="B45" s="22" t="s">
        <v>601</v>
      </c>
      <c r="C45" s="26" t="s">
        <v>602</v>
      </c>
      <c r="D45" s="17" t="s">
        <v>237</v>
      </c>
      <c r="E45" s="62">
        <v>28215</v>
      </c>
      <c r="F45" s="68">
        <v>52.931339999999999</v>
      </c>
      <c r="G45" s="20">
        <v>9.8679590000000008E-3</v>
      </c>
    </row>
    <row r="46" spans="1:7" ht="25.5" x14ac:dyDescent="0.2">
      <c r="A46" s="21">
        <v>40</v>
      </c>
      <c r="B46" s="22" t="s">
        <v>549</v>
      </c>
      <c r="C46" s="26" t="s">
        <v>550</v>
      </c>
      <c r="D46" s="17" t="s">
        <v>23</v>
      </c>
      <c r="E46" s="62">
        <v>5300</v>
      </c>
      <c r="F46" s="68">
        <v>52.573349999999998</v>
      </c>
      <c r="G46" s="20">
        <v>9.8012189999999999E-3</v>
      </c>
    </row>
    <row r="47" spans="1:7" ht="12.75" x14ac:dyDescent="0.2">
      <c r="A47" s="21">
        <v>41</v>
      </c>
      <c r="B47" s="22" t="s">
        <v>377</v>
      </c>
      <c r="C47" s="26" t="s">
        <v>378</v>
      </c>
      <c r="D47" s="17" t="s">
        <v>254</v>
      </c>
      <c r="E47" s="62">
        <v>7262</v>
      </c>
      <c r="F47" s="68">
        <v>41.800072</v>
      </c>
      <c r="G47" s="20">
        <v>7.7927630000000003E-3</v>
      </c>
    </row>
    <row r="48" spans="1:7" ht="25.5" x14ac:dyDescent="0.2">
      <c r="A48" s="21">
        <v>42</v>
      </c>
      <c r="B48" s="22" t="s">
        <v>55</v>
      </c>
      <c r="C48" s="26" t="s">
        <v>56</v>
      </c>
      <c r="D48" s="17" t="s">
        <v>20</v>
      </c>
      <c r="E48" s="62">
        <v>5897</v>
      </c>
      <c r="F48" s="68">
        <v>38.301015</v>
      </c>
      <c r="G48" s="20">
        <v>7.140436E-3</v>
      </c>
    </row>
    <row r="49" spans="1:7" ht="12.75" x14ac:dyDescent="0.2">
      <c r="A49" s="21">
        <v>43</v>
      </c>
      <c r="B49" s="22" t="s">
        <v>457</v>
      </c>
      <c r="C49" s="26" t="s">
        <v>458</v>
      </c>
      <c r="D49" s="17" t="s">
        <v>204</v>
      </c>
      <c r="E49" s="62">
        <v>3618</v>
      </c>
      <c r="F49" s="68">
        <v>18.030303</v>
      </c>
      <c r="G49" s="20">
        <v>3.3613789999999998E-3</v>
      </c>
    </row>
    <row r="50" spans="1:7" ht="12.75" x14ac:dyDescent="0.2">
      <c r="A50" s="16"/>
      <c r="B50" s="17"/>
      <c r="C50" s="23" t="s">
        <v>112</v>
      </c>
      <c r="D50" s="27"/>
      <c r="E50" s="64"/>
      <c r="F50" s="70">
        <v>5120.8385075000006</v>
      </c>
      <c r="G50" s="28">
        <v>0.95467491100000001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16"/>
      <c r="B52" s="17"/>
      <c r="C52" s="23" t="s">
        <v>113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112</v>
      </c>
      <c r="D53" s="27"/>
      <c r="E53" s="64"/>
      <c r="F53" s="70">
        <v>0</v>
      </c>
      <c r="G53" s="28">
        <v>0</v>
      </c>
    </row>
    <row r="54" spans="1:7" ht="12.75" x14ac:dyDescent="0.2">
      <c r="A54" s="21"/>
      <c r="B54" s="22"/>
      <c r="C54" s="29"/>
      <c r="D54" s="30"/>
      <c r="E54" s="62"/>
      <c r="F54" s="68"/>
      <c r="G54" s="20"/>
    </row>
    <row r="55" spans="1:7" ht="12.75" x14ac:dyDescent="0.2">
      <c r="A55" s="31"/>
      <c r="B55" s="32"/>
      <c r="C55" s="23" t="s">
        <v>114</v>
      </c>
      <c r="D55" s="24"/>
      <c r="E55" s="63"/>
      <c r="F55" s="69"/>
      <c r="G55" s="25"/>
    </row>
    <row r="56" spans="1:7" ht="12.75" x14ac:dyDescent="0.2">
      <c r="A56" s="33"/>
      <c r="B56" s="34"/>
      <c r="C56" s="23" t="s">
        <v>112</v>
      </c>
      <c r="D56" s="35"/>
      <c r="E56" s="65"/>
      <c r="F56" s="71">
        <v>0</v>
      </c>
      <c r="G56" s="36">
        <v>0</v>
      </c>
    </row>
    <row r="57" spans="1:7" ht="12.75" x14ac:dyDescent="0.2">
      <c r="A57" s="33"/>
      <c r="B57" s="34"/>
      <c r="C57" s="29"/>
      <c r="D57" s="37"/>
      <c r="E57" s="66"/>
      <c r="F57" s="72"/>
      <c r="G57" s="38"/>
    </row>
    <row r="58" spans="1:7" ht="12.75" x14ac:dyDescent="0.2">
      <c r="A58" s="16"/>
      <c r="B58" s="17"/>
      <c r="C58" s="23" t="s">
        <v>116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112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117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112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118</v>
      </c>
      <c r="D64" s="24"/>
      <c r="E64" s="63"/>
      <c r="F64" s="69"/>
      <c r="G64" s="25"/>
    </row>
    <row r="65" spans="1:7" ht="12.75" x14ac:dyDescent="0.2">
      <c r="A65" s="21">
        <v>1</v>
      </c>
      <c r="B65" s="22"/>
      <c r="C65" s="26" t="s">
        <v>1169</v>
      </c>
      <c r="D65" s="30" t="s">
        <v>740</v>
      </c>
      <c r="E65" s="62">
        <v>38625</v>
      </c>
      <c r="F65" s="68">
        <v>50.732006249999998</v>
      </c>
      <c r="G65" s="20">
        <v>9.4579380000000008E-3</v>
      </c>
    </row>
    <row r="66" spans="1:7" ht="12.75" x14ac:dyDescent="0.2">
      <c r="A66" s="21">
        <v>2</v>
      </c>
      <c r="B66" s="22"/>
      <c r="C66" s="26" t="s">
        <v>1170</v>
      </c>
      <c r="D66" s="30" t="s">
        <v>740</v>
      </c>
      <c r="E66" s="62">
        <v>10500</v>
      </c>
      <c r="F66" s="68">
        <v>23.161823999999999</v>
      </c>
      <c r="G66" s="20">
        <v>4.3180450000000004E-3</v>
      </c>
    </row>
    <row r="67" spans="1:7" ht="12.75" x14ac:dyDescent="0.2">
      <c r="A67" s="16"/>
      <c r="B67" s="17"/>
      <c r="C67" s="23" t="s">
        <v>112</v>
      </c>
      <c r="D67" s="27"/>
      <c r="E67" s="64"/>
      <c r="F67" s="70">
        <v>73.893830249999993</v>
      </c>
      <c r="G67" s="28">
        <v>1.3775983000000002E-2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21"/>
      <c r="B69" s="22"/>
      <c r="C69" s="39" t="s">
        <v>119</v>
      </c>
      <c r="D69" s="40"/>
      <c r="E69" s="64"/>
      <c r="F69" s="70">
        <v>5194.7323377500006</v>
      </c>
      <c r="G69" s="28">
        <v>0.96845089400000006</v>
      </c>
    </row>
    <row r="70" spans="1:7" ht="12.75" x14ac:dyDescent="0.2">
      <c r="A70" s="16"/>
      <c r="B70" s="17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120</v>
      </c>
      <c r="D71" s="19"/>
      <c r="E71" s="62"/>
      <c r="F71" s="68"/>
      <c r="G71" s="20"/>
    </row>
    <row r="72" spans="1:7" ht="25.5" x14ac:dyDescent="0.2">
      <c r="A72" s="16"/>
      <c r="B72" s="17"/>
      <c r="C72" s="23" t="s">
        <v>11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16"/>
      <c r="B75" s="41"/>
      <c r="C75" s="23" t="s">
        <v>121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74"/>
      <c r="G77" s="43"/>
    </row>
    <row r="78" spans="1:7" ht="12.75" x14ac:dyDescent="0.2">
      <c r="A78" s="16"/>
      <c r="B78" s="17"/>
      <c r="C78" s="23" t="s">
        <v>122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16"/>
      <c r="B81" s="41"/>
      <c r="C81" s="23" t="s">
        <v>123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21"/>
      <c r="B84" s="22"/>
      <c r="C84" s="44" t="s">
        <v>124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125</v>
      </c>
      <c r="D86" s="19"/>
      <c r="E86" s="62"/>
      <c r="F86" s="68"/>
      <c r="G86" s="20"/>
    </row>
    <row r="87" spans="1:7" ht="12.75" x14ac:dyDescent="0.2">
      <c r="A87" s="21"/>
      <c r="B87" s="22"/>
      <c r="C87" s="23" t="s">
        <v>126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127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128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1152</v>
      </c>
      <c r="D96" s="24"/>
      <c r="E96" s="63"/>
      <c r="F96" s="69"/>
      <c r="G96" s="25"/>
    </row>
    <row r="97" spans="1:7" ht="12.75" x14ac:dyDescent="0.2">
      <c r="A97" s="21">
        <v>1</v>
      </c>
      <c r="B97" s="22"/>
      <c r="C97" s="26" t="s">
        <v>1153</v>
      </c>
      <c r="D97" s="30"/>
      <c r="E97" s="62"/>
      <c r="F97" s="68">
        <v>173.970305</v>
      </c>
      <c r="G97" s="20">
        <v>3.2433181999999998E-2</v>
      </c>
    </row>
    <row r="98" spans="1:7" ht="12.75" x14ac:dyDescent="0.2">
      <c r="A98" s="21"/>
      <c r="B98" s="22"/>
      <c r="C98" s="23" t="s">
        <v>112</v>
      </c>
      <c r="D98" s="40"/>
      <c r="E98" s="64"/>
      <c r="F98" s="70">
        <v>173.970305</v>
      </c>
      <c r="G98" s="28">
        <v>3.2433181999999998E-2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39" t="s">
        <v>129</v>
      </c>
      <c r="D100" s="40"/>
      <c r="E100" s="64"/>
      <c r="F100" s="70">
        <v>173.970305</v>
      </c>
      <c r="G100" s="28">
        <v>3.2433181999999998E-2</v>
      </c>
    </row>
    <row r="101" spans="1:7" ht="12.75" x14ac:dyDescent="0.2">
      <c r="A101" s="21"/>
      <c r="B101" s="22"/>
      <c r="C101" s="45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130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131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132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25.5" x14ac:dyDescent="0.2">
      <c r="A110" s="21"/>
      <c r="B110" s="22"/>
      <c r="C110" s="23" t="s">
        <v>134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74"/>
      <c r="G112" s="43"/>
    </row>
    <row r="113" spans="1:7" ht="25.5" x14ac:dyDescent="0.2">
      <c r="A113" s="21"/>
      <c r="B113" s="22"/>
      <c r="C113" s="45" t="s">
        <v>135</v>
      </c>
      <c r="D113" s="22"/>
      <c r="E113" s="62"/>
      <c r="F113" s="152">
        <v>-4.7421512000000003</v>
      </c>
      <c r="G113" s="153">
        <v>-8.8407600000000002E-4</v>
      </c>
    </row>
    <row r="114" spans="1:7" ht="12.75" x14ac:dyDescent="0.2">
      <c r="A114" s="21"/>
      <c r="B114" s="22"/>
      <c r="C114" s="46" t="s">
        <v>136</v>
      </c>
      <c r="D114" s="27"/>
      <c r="E114" s="64"/>
      <c r="F114" s="70">
        <v>5363.9604915500004</v>
      </c>
      <c r="G114" s="28">
        <v>1</v>
      </c>
    </row>
    <row r="116" spans="1:7" ht="12.75" x14ac:dyDescent="0.2">
      <c r="B116" s="392"/>
      <c r="C116" s="392"/>
      <c r="D116" s="392"/>
      <c r="E116" s="392"/>
      <c r="F116" s="392"/>
    </row>
    <row r="117" spans="1:7" ht="12.75" x14ac:dyDescent="0.2">
      <c r="B117" s="392"/>
      <c r="C117" s="392"/>
      <c r="D117" s="392"/>
      <c r="E117" s="392"/>
      <c r="F117" s="392"/>
    </row>
    <row r="119" spans="1:7" ht="12.75" x14ac:dyDescent="0.2">
      <c r="B119" s="52" t="s">
        <v>138</v>
      </c>
      <c r="C119" s="53"/>
      <c r="D119" s="54"/>
    </row>
    <row r="120" spans="1:7" ht="12.75" x14ac:dyDescent="0.2">
      <c r="B120" s="55" t="s">
        <v>139</v>
      </c>
      <c r="C120" s="56"/>
      <c r="D120" s="81" t="s">
        <v>140</v>
      </c>
    </row>
    <row r="121" spans="1:7" ht="12.75" x14ac:dyDescent="0.2">
      <c r="B121" s="55" t="s">
        <v>141</v>
      </c>
      <c r="C121" s="56"/>
      <c r="D121" s="81" t="s">
        <v>140</v>
      </c>
    </row>
    <row r="122" spans="1:7" ht="12.75" x14ac:dyDescent="0.2">
      <c r="B122" s="57" t="s">
        <v>142</v>
      </c>
      <c r="C122" s="56"/>
      <c r="D122" s="58"/>
    </row>
    <row r="123" spans="1:7" ht="25.5" customHeight="1" x14ac:dyDescent="0.2">
      <c r="B123" s="58"/>
      <c r="C123" s="48" t="s">
        <v>143</v>
      </c>
      <c r="D123" s="49" t="s">
        <v>144</v>
      </c>
    </row>
    <row r="124" spans="1:7" ht="12.75" customHeight="1" x14ac:dyDescent="0.2">
      <c r="B124" s="75" t="s">
        <v>145</v>
      </c>
      <c r="C124" s="76" t="s">
        <v>146</v>
      </c>
      <c r="D124" s="76" t="s">
        <v>147</v>
      </c>
    </row>
    <row r="125" spans="1:7" ht="12.75" x14ac:dyDescent="0.2">
      <c r="B125" s="58" t="s">
        <v>148</v>
      </c>
      <c r="C125" s="59">
        <v>9.0756999999999994</v>
      </c>
      <c r="D125" s="59">
        <v>8.9539000000000009</v>
      </c>
    </row>
    <row r="126" spans="1:7" ht="12.75" x14ac:dyDescent="0.2">
      <c r="B126" s="58" t="s">
        <v>149</v>
      </c>
      <c r="C126" s="59">
        <v>9.0756999999999994</v>
      </c>
      <c r="D126" s="59">
        <v>8.9539000000000009</v>
      </c>
    </row>
    <row r="127" spans="1:7" ht="12.75" x14ac:dyDescent="0.2">
      <c r="B127" s="58" t="s">
        <v>150</v>
      </c>
      <c r="C127" s="59">
        <v>8.8947000000000003</v>
      </c>
      <c r="D127" s="59">
        <v>8.7644000000000002</v>
      </c>
    </row>
    <row r="128" spans="1:7" ht="12.75" x14ac:dyDescent="0.2">
      <c r="B128" s="58" t="s">
        <v>151</v>
      </c>
      <c r="C128" s="59">
        <v>8.8947000000000003</v>
      </c>
      <c r="D128" s="59">
        <v>8.7644000000000002</v>
      </c>
    </row>
    <row r="130" spans="2:4" ht="12.75" x14ac:dyDescent="0.2">
      <c r="B130" s="77" t="s">
        <v>152</v>
      </c>
      <c r="C130" s="60"/>
      <c r="D130" s="78" t="s">
        <v>140</v>
      </c>
    </row>
    <row r="131" spans="2:4" ht="24.75" customHeight="1" x14ac:dyDescent="0.2">
      <c r="B131" s="79"/>
      <c r="C131" s="79"/>
    </row>
    <row r="132" spans="2:4" ht="15" x14ac:dyDescent="0.25">
      <c r="B132" s="82"/>
      <c r="C132" s="80"/>
      <c r="D132"/>
    </row>
    <row r="134" spans="2:4" ht="12.75" x14ac:dyDescent="0.2">
      <c r="B134" s="57" t="s">
        <v>153</v>
      </c>
      <c r="C134" s="56"/>
      <c r="D134" s="83" t="s">
        <v>427</v>
      </c>
    </row>
    <row r="135" spans="2:4" ht="12.75" x14ac:dyDescent="0.2">
      <c r="B135" s="57" t="s">
        <v>154</v>
      </c>
      <c r="C135" s="56"/>
      <c r="D135" s="83" t="s">
        <v>140</v>
      </c>
    </row>
    <row r="136" spans="2:4" ht="12.75" x14ac:dyDescent="0.2">
      <c r="B136" s="57" t="s">
        <v>155</v>
      </c>
      <c r="C136" s="56"/>
      <c r="D136" s="61">
        <v>0.28104196222199579</v>
      </c>
    </row>
    <row r="137" spans="2:4" ht="12.75" x14ac:dyDescent="0.2">
      <c r="B137" s="57" t="s">
        <v>156</v>
      </c>
      <c r="C137" s="56"/>
      <c r="D137" s="61" t="s">
        <v>140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1179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24248</v>
      </c>
      <c r="F7" s="68">
        <v>178.05306400000001</v>
      </c>
      <c r="G7" s="20">
        <v>5.6147731999999999E-2</v>
      </c>
    </row>
    <row r="8" spans="1:7" ht="25.5" x14ac:dyDescent="0.2">
      <c r="A8" s="21">
        <v>2</v>
      </c>
      <c r="B8" s="22" t="s">
        <v>31</v>
      </c>
      <c r="C8" s="26" t="s">
        <v>32</v>
      </c>
      <c r="D8" s="17" t="s">
        <v>33</v>
      </c>
      <c r="E8" s="62">
        <v>11808</v>
      </c>
      <c r="F8" s="68">
        <v>145.36238399999999</v>
      </c>
      <c r="G8" s="20">
        <v>4.5838965000000002E-2</v>
      </c>
    </row>
    <row r="9" spans="1:7" ht="12.75" x14ac:dyDescent="0.2">
      <c r="A9" s="21">
        <v>3</v>
      </c>
      <c r="B9" s="22" t="s">
        <v>15</v>
      </c>
      <c r="C9" s="26" t="s">
        <v>16</v>
      </c>
      <c r="D9" s="17" t="s">
        <v>17</v>
      </c>
      <c r="E9" s="62">
        <v>41000</v>
      </c>
      <c r="F9" s="68">
        <v>143.5615</v>
      </c>
      <c r="G9" s="20">
        <v>4.5271069999999997E-2</v>
      </c>
    </row>
    <row r="10" spans="1:7" ht="25.5" x14ac:dyDescent="0.2">
      <c r="A10" s="21">
        <v>4</v>
      </c>
      <c r="B10" s="22" t="s">
        <v>392</v>
      </c>
      <c r="C10" s="26" t="s">
        <v>393</v>
      </c>
      <c r="D10" s="17" t="s">
        <v>39</v>
      </c>
      <c r="E10" s="62">
        <v>50729</v>
      </c>
      <c r="F10" s="68">
        <v>140.03740450000001</v>
      </c>
      <c r="G10" s="20">
        <v>4.4159772E-2</v>
      </c>
    </row>
    <row r="11" spans="1:7" ht="12.75" x14ac:dyDescent="0.2">
      <c r="A11" s="21">
        <v>5</v>
      </c>
      <c r="B11" s="22" t="s">
        <v>394</v>
      </c>
      <c r="C11" s="26" t="s">
        <v>395</v>
      </c>
      <c r="D11" s="17" t="s">
        <v>204</v>
      </c>
      <c r="E11" s="62">
        <v>15133</v>
      </c>
      <c r="F11" s="68">
        <v>125.6265995</v>
      </c>
      <c r="G11" s="20">
        <v>3.961543E-2</v>
      </c>
    </row>
    <row r="12" spans="1:7" ht="12.75" x14ac:dyDescent="0.2">
      <c r="A12" s="21">
        <v>6</v>
      </c>
      <c r="B12" s="22" t="s">
        <v>40</v>
      </c>
      <c r="C12" s="26" t="s">
        <v>41</v>
      </c>
      <c r="D12" s="17" t="s">
        <v>17</v>
      </c>
      <c r="E12" s="62">
        <v>5658</v>
      </c>
      <c r="F12" s="68">
        <v>117.54777900000001</v>
      </c>
      <c r="G12" s="20">
        <v>3.7067833000000001E-2</v>
      </c>
    </row>
    <row r="13" spans="1:7" ht="12.75" x14ac:dyDescent="0.2">
      <c r="A13" s="21">
        <v>7</v>
      </c>
      <c r="B13" s="22" t="s">
        <v>62</v>
      </c>
      <c r="C13" s="26" t="s">
        <v>63</v>
      </c>
      <c r="D13" s="17" t="s">
        <v>17</v>
      </c>
      <c r="E13" s="62">
        <v>36411</v>
      </c>
      <c r="F13" s="68">
        <v>97.963795500000003</v>
      </c>
      <c r="G13" s="20">
        <v>3.0892167000000002E-2</v>
      </c>
    </row>
    <row r="14" spans="1:7" ht="12.75" x14ac:dyDescent="0.2">
      <c r="A14" s="21">
        <v>8</v>
      </c>
      <c r="B14" s="22" t="s">
        <v>416</v>
      </c>
      <c r="C14" s="26" t="s">
        <v>417</v>
      </c>
      <c r="D14" s="17" t="s">
        <v>228</v>
      </c>
      <c r="E14" s="62">
        <v>14668</v>
      </c>
      <c r="F14" s="68">
        <v>94.740611999999999</v>
      </c>
      <c r="G14" s="20">
        <v>2.9875760000000001E-2</v>
      </c>
    </row>
    <row r="15" spans="1:7" ht="25.5" x14ac:dyDescent="0.2">
      <c r="A15" s="21">
        <v>9</v>
      </c>
      <c r="B15" s="22" t="s">
        <v>424</v>
      </c>
      <c r="C15" s="26" t="s">
        <v>425</v>
      </c>
      <c r="D15" s="17" t="s">
        <v>39</v>
      </c>
      <c r="E15" s="62">
        <v>28855</v>
      </c>
      <c r="F15" s="68">
        <v>87.993322500000005</v>
      </c>
      <c r="G15" s="20">
        <v>2.7748050999999999E-2</v>
      </c>
    </row>
    <row r="16" spans="1:7" ht="12.75" x14ac:dyDescent="0.2">
      <c r="A16" s="21">
        <v>10</v>
      </c>
      <c r="B16" s="22" t="s">
        <v>342</v>
      </c>
      <c r="C16" s="26" t="s">
        <v>343</v>
      </c>
      <c r="D16" s="17" t="s">
        <v>162</v>
      </c>
      <c r="E16" s="62">
        <v>15000</v>
      </c>
      <c r="F16" s="68">
        <v>83.452500000000001</v>
      </c>
      <c r="G16" s="20">
        <v>2.6316136E-2</v>
      </c>
    </row>
    <row r="17" spans="1:7" ht="25.5" x14ac:dyDescent="0.2">
      <c r="A17" s="21">
        <v>11</v>
      </c>
      <c r="B17" s="22" t="s">
        <v>512</v>
      </c>
      <c r="C17" s="26" t="s">
        <v>513</v>
      </c>
      <c r="D17" s="17" t="s">
        <v>39</v>
      </c>
      <c r="E17" s="62">
        <v>63644</v>
      </c>
      <c r="F17" s="68">
        <v>83.373639999999995</v>
      </c>
      <c r="G17" s="20">
        <v>2.6291268E-2</v>
      </c>
    </row>
    <row r="18" spans="1:7" ht="12.75" x14ac:dyDescent="0.2">
      <c r="A18" s="21">
        <v>12</v>
      </c>
      <c r="B18" s="22" t="s">
        <v>388</v>
      </c>
      <c r="C18" s="26" t="s">
        <v>389</v>
      </c>
      <c r="D18" s="17" t="s">
        <v>17</v>
      </c>
      <c r="E18" s="62">
        <v>11538</v>
      </c>
      <c r="F18" s="68">
        <v>81.867879000000002</v>
      </c>
      <c r="G18" s="20">
        <v>2.5816437000000001E-2</v>
      </c>
    </row>
    <row r="19" spans="1:7" ht="25.5" x14ac:dyDescent="0.2">
      <c r="A19" s="21">
        <v>13</v>
      </c>
      <c r="B19" s="22" t="s">
        <v>24</v>
      </c>
      <c r="C19" s="26" t="s">
        <v>25</v>
      </c>
      <c r="D19" s="17" t="s">
        <v>26</v>
      </c>
      <c r="E19" s="62">
        <v>6052</v>
      </c>
      <c r="F19" s="68">
        <v>78.249334000000005</v>
      </c>
      <c r="G19" s="20">
        <v>2.4675355999999999E-2</v>
      </c>
    </row>
    <row r="20" spans="1:7" ht="25.5" x14ac:dyDescent="0.2">
      <c r="A20" s="21">
        <v>14</v>
      </c>
      <c r="B20" s="22" t="s">
        <v>350</v>
      </c>
      <c r="C20" s="26" t="s">
        <v>351</v>
      </c>
      <c r="D20" s="17" t="s">
        <v>39</v>
      </c>
      <c r="E20" s="62">
        <v>8495</v>
      </c>
      <c r="F20" s="68">
        <v>68.733045000000004</v>
      </c>
      <c r="G20" s="20">
        <v>2.1674463000000001E-2</v>
      </c>
    </row>
    <row r="21" spans="1:7" ht="12.75" x14ac:dyDescent="0.2">
      <c r="A21" s="21">
        <v>15</v>
      </c>
      <c r="B21" s="22" t="s">
        <v>494</v>
      </c>
      <c r="C21" s="26" t="s">
        <v>495</v>
      </c>
      <c r="D21" s="17" t="s">
        <v>204</v>
      </c>
      <c r="E21" s="62">
        <v>3392</v>
      </c>
      <c r="F21" s="68">
        <v>67.278623999999994</v>
      </c>
      <c r="G21" s="20">
        <v>2.1215821999999999E-2</v>
      </c>
    </row>
    <row r="22" spans="1:7" ht="25.5" x14ac:dyDescent="0.2">
      <c r="A22" s="21">
        <v>16</v>
      </c>
      <c r="B22" s="22" t="s">
        <v>44</v>
      </c>
      <c r="C22" s="26" t="s">
        <v>45</v>
      </c>
      <c r="D22" s="17" t="s">
        <v>20</v>
      </c>
      <c r="E22" s="62">
        <v>32000</v>
      </c>
      <c r="F22" s="68">
        <v>65.823999999999998</v>
      </c>
      <c r="G22" s="20">
        <v>2.0757116999999999E-2</v>
      </c>
    </row>
    <row r="23" spans="1:7" ht="25.5" x14ac:dyDescent="0.2">
      <c r="A23" s="21">
        <v>17</v>
      </c>
      <c r="B23" s="22" t="s">
        <v>297</v>
      </c>
      <c r="C23" s="26" t="s">
        <v>298</v>
      </c>
      <c r="D23" s="17" t="s">
        <v>299</v>
      </c>
      <c r="E23" s="62">
        <v>27732</v>
      </c>
      <c r="F23" s="68">
        <v>62.480195999999999</v>
      </c>
      <c r="G23" s="20">
        <v>1.9702673E-2</v>
      </c>
    </row>
    <row r="24" spans="1:7" ht="25.5" x14ac:dyDescent="0.2">
      <c r="A24" s="21">
        <v>18</v>
      </c>
      <c r="B24" s="22" t="s">
        <v>439</v>
      </c>
      <c r="C24" s="26" t="s">
        <v>440</v>
      </c>
      <c r="D24" s="17" t="s">
        <v>178</v>
      </c>
      <c r="E24" s="62">
        <v>3354</v>
      </c>
      <c r="F24" s="68">
        <v>61.753847999999998</v>
      </c>
      <c r="G24" s="20">
        <v>1.9473625000000001E-2</v>
      </c>
    </row>
    <row r="25" spans="1:7" ht="25.5" x14ac:dyDescent="0.2">
      <c r="A25" s="21">
        <v>19</v>
      </c>
      <c r="B25" s="22" t="s">
        <v>510</v>
      </c>
      <c r="C25" s="26" t="s">
        <v>511</v>
      </c>
      <c r="D25" s="17" t="s">
        <v>39</v>
      </c>
      <c r="E25" s="62">
        <v>3500</v>
      </c>
      <c r="F25" s="68">
        <v>60.642749999999999</v>
      </c>
      <c r="G25" s="20">
        <v>1.9123247999999999E-2</v>
      </c>
    </row>
    <row r="26" spans="1:7" ht="25.5" x14ac:dyDescent="0.2">
      <c r="A26" s="21">
        <v>20</v>
      </c>
      <c r="B26" s="22" t="s">
        <v>160</v>
      </c>
      <c r="C26" s="26" t="s">
        <v>161</v>
      </c>
      <c r="D26" s="17" t="s">
        <v>162</v>
      </c>
      <c r="E26" s="62">
        <v>9588</v>
      </c>
      <c r="F26" s="68">
        <v>57.010247999999997</v>
      </c>
      <c r="G26" s="20">
        <v>1.7977765E-2</v>
      </c>
    </row>
    <row r="27" spans="1:7" ht="12.75" x14ac:dyDescent="0.2">
      <c r="A27" s="21">
        <v>21</v>
      </c>
      <c r="B27" s="22" t="s">
        <v>508</v>
      </c>
      <c r="C27" s="26" t="s">
        <v>509</v>
      </c>
      <c r="D27" s="17" t="s">
        <v>273</v>
      </c>
      <c r="E27" s="62">
        <v>5441</v>
      </c>
      <c r="F27" s="68">
        <v>54.869764500000002</v>
      </c>
      <c r="G27" s="20">
        <v>1.7302779000000001E-2</v>
      </c>
    </row>
    <row r="28" spans="1:7" ht="25.5" x14ac:dyDescent="0.2">
      <c r="A28" s="21">
        <v>22</v>
      </c>
      <c r="B28" s="22" t="s">
        <v>314</v>
      </c>
      <c r="C28" s="26" t="s">
        <v>315</v>
      </c>
      <c r="D28" s="17" t="s">
        <v>68</v>
      </c>
      <c r="E28" s="62">
        <v>7000</v>
      </c>
      <c r="F28" s="68">
        <v>50.12</v>
      </c>
      <c r="G28" s="20">
        <v>1.5804975999999998E-2</v>
      </c>
    </row>
    <row r="29" spans="1:7" ht="12.75" x14ac:dyDescent="0.2">
      <c r="A29" s="21">
        <v>23</v>
      </c>
      <c r="B29" s="22" t="s">
        <v>102</v>
      </c>
      <c r="C29" s="26" t="s">
        <v>103</v>
      </c>
      <c r="D29" s="17" t="s">
        <v>104</v>
      </c>
      <c r="E29" s="62">
        <v>14474</v>
      </c>
      <c r="F29" s="68">
        <v>49.501080000000002</v>
      </c>
      <c r="G29" s="20">
        <v>1.5609804E-2</v>
      </c>
    </row>
    <row r="30" spans="1:7" ht="12.75" x14ac:dyDescent="0.2">
      <c r="A30" s="21">
        <v>24</v>
      </c>
      <c r="B30" s="22" t="s">
        <v>505</v>
      </c>
      <c r="C30" s="26" t="s">
        <v>506</v>
      </c>
      <c r="D30" s="17" t="s">
        <v>254</v>
      </c>
      <c r="E30" s="62">
        <v>29481</v>
      </c>
      <c r="F30" s="68">
        <v>47.626555500000002</v>
      </c>
      <c r="G30" s="20">
        <v>1.5018686E-2</v>
      </c>
    </row>
    <row r="31" spans="1:7" ht="12.75" x14ac:dyDescent="0.2">
      <c r="A31" s="21">
        <v>25</v>
      </c>
      <c r="B31" s="22" t="s">
        <v>514</v>
      </c>
      <c r="C31" s="26" t="s">
        <v>515</v>
      </c>
      <c r="D31" s="17" t="s">
        <v>261</v>
      </c>
      <c r="E31" s="62">
        <v>20057</v>
      </c>
      <c r="F31" s="68">
        <v>45.790131000000002</v>
      </c>
      <c r="G31" s="20">
        <v>1.4439583000000001E-2</v>
      </c>
    </row>
    <row r="32" spans="1:7" ht="12.75" x14ac:dyDescent="0.2">
      <c r="A32" s="21">
        <v>26</v>
      </c>
      <c r="B32" s="22" t="s">
        <v>490</v>
      </c>
      <c r="C32" s="26" t="s">
        <v>491</v>
      </c>
      <c r="D32" s="17" t="s">
        <v>17</v>
      </c>
      <c r="E32" s="62">
        <v>3500</v>
      </c>
      <c r="F32" s="68">
        <v>42.458500000000001</v>
      </c>
      <c r="G32" s="20">
        <v>1.3388977999999999E-2</v>
      </c>
    </row>
    <row r="33" spans="1:7" ht="25.5" x14ac:dyDescent="0.2">
      <c r="A33" s="21">
        <v>27</v>
      </c>
      <c r="B33" s="22" t="s">
        <v>163</v>
      </c>
      <c r="C33" s="26" t="s">
        <v>164</v>
      </c>
      <c r="D33" s="17" t="s">
        <v>165</v>
      </c>
      <c r="E33" s="62">
        <v>21153</v>
      </c>
      <c r="F33" s="68">
        <v>41.332962000000002</v>
      </c>
      <c r="G33" s="20">
        <v>1.3034047E-2</v>
      </c>
    </row>
    <row r="34" spans="1:7" ht="25.5" x14ac:dyDescent="0.2">
      <c r="A34" s="21">
        <v>28</v>
      </c>
      <c r="B34" s="22" t="s">
        <v>340</v>
      </c>
      <c r="C34" s="26" t="s">
        <v>341</v>
      </c>
      <c r="D34" s="17" t="s">
        <v>39</v>
      </c>
      <c r="E34" s="62">
        <v>21331</v>
      </c>
      <c r="F34" s="68">
        <v>41.318147000000003</v>
      </c>
      <c r="G34" s="20">
        <v>1.3029376E-2</v>
      </c>
    </row>
    <row r="35" spans="1:7" ht="25.5" x14ac:dyDescent="0.2">
      <c r="A35" s="21">
        <v>29</v>
      </c>
      <c r="B35" s="22" t="s">
        <v>408</v>
      </c>
      <c r="C35" s="26" t="s">
        <v>409</v>
      </c>
      <c r="D35" s="17" t="s">
        <v>178</v>
      </c>
      <c r="E35" s="62">
        <v>6712</v>
      </c>
      <c r="F35" s="68">
        <v>38.832276</v>
      </c>
      <c r="G35" s="20">
        <v>1.2245473999999999E-2</v>
      </c>
    </row>
    <row r="36" spans="1:7" ht="25.5" x14ac:dyDescent="0.2">
      <c r="A36" s="21">
        <v>30</v>
      </c>
      <c r="B36" s="22" t="s">
        <v>465</v>
      </c>
      <c r="C36" s="26" t="s">
        <v>466</v>
      </c>
      <c r="D36" s="17" t="s">
        <v>84</v>
      </c>
      <c r="E36" s="62">
        <v>13778</v>
      </c>
      <c r="F36" s="68">
        <v>38.716180000000001</v>
      </c>
      <c r="G36" s="20">
        <v>1.2208864E-2</v>
      </c>
    </row>
    <row r="37" spans="1:7" ht="25.5" x14ac:dyDescent="0.2">
      <c r="A37" s="21">
        <v>31</v>
      </c>
      <c r="B37" s="22" t="s">
        <v>51</v>
      </c>
      <c r="C37" s="26" t="s">
        <v>52</v>
      </c>
      <c r="D37" s="17" t="s">
        <v>26</v>
      </c>
      <c r="E37" s="62">
        <v>45000</v>
      </c>
      <c r="F37" s="68">
        <v>38.520000000000003</v>
      </c>
      <c r="G37" s="20">
        <v>1.2147E-2</v>
      </c>
    </row>
    <row r="38" spans="1:7" ht="25.5" x14ac:dyDescent="0.2">
      <c r="A38" s="21">
        <v>32</v>
      </c>
      <c r="B38" s="22" t="s">
        <v>516</v>
      </c>
      <c r="C38" s="26" t="s">
        <v>517</v>
      </c>
      <c r="D38" s="17" t="s">
        <v>39</v>
      </c>
      <c r="E38" s="62">
        <v>3042</v>
      </c>
      <c r="F38" s="68">
        <v>38.221209000000002</v>
      </c>
      <c r="G38" s="20">
        <v>1.2052779E-2</v>
      </c>
    </row>
    <row r="39" spans="1:7" ht="12.75" x14ac:dyDescent="0.2">
      <c r="A39" s="21">
        <v>33</v>
      </c>
      <c r="B39" s="22" t="s">
        <v>523</v>
      </c>
      <c r="C39" s="26" t="s">
        <v>524</v>
      </c>
      <c r="D39" s="17" t="s">
        <v>204</v>
      </c>
      <c r="E39" s="62">
        <v>3520</v>
      </c>
      <c r="F39" s="68">
        <v>37.097279999999998</v>
      </c>
      <c r="G39" s="20">
        <v>1.1698356E-2</v>
      </c>
    </row>
    <row r="40" spans="1:7" ht="12.75" x14ac:dyDescent="0.2">
      <c r="A40" s="21">
        <v>34</v>
      </c>
      <c r="B40" s="22" t="s">
        <v>521</v>
      </c>
      <c r="C40" s="26" t="s">
        <v>522</v>
      </c>
      <c r="D40" s="17" t="s">
        <v>14</v>
      </c>
      <c r="E40" s="62">
        <v>4665</v>
      </c>
      <c r="F40" s="68">
        <v>36.249382500000003</v>
      </c>
      <c r="G40" s="20">
        <v>1.1430978E-2</v>
      </c>
    </row>
    <row r="41" spans="1:7" ht="12.75" x14ac:dyDescent="0.2">
      <c r="A41" s="21">
        <v>35</v>
      </c>
      <c r="B41" s="22" t="s">
        <v>396</v>
      </c>
      <c r="C41" s="26" t="s">
        <v>397</v>
      </c>
      <c r="D41" s="17" t="s">
        <v>228</v>
      </c>
      <c r="E41" s="62">
        <v>1328</v>
      </c>
      <c r="F41" s="68">
        <v>34.901167999999998</v>
      </c>
      <c r="G41" s="20">
        <v>1.1005828E-2</v>
      </c>
    </row>
    <row r="42" spans="1:7" ht="12.75" x14ac:dyDescent="0.2">
      <c r="A42" s="21">
        <v>36</v>
      </c>
      <c r="B42" s="22" t="s">
        <v>406</v>
      </c>
      <c r="C42" s="26" t="s">
        <v>407</v>
      </c>
      <c r="D42" s="17" t="s">
        <v>228</v>
      </c>
      <c r="E42" s="62">
        <v>1200</v>
      </c>
      <c r="F42" s="68">
        <v>34.807200000000002</v>
      </c>
      <c r="G42" s="20">
        <v>1.0976196000000001E-2</v>
      </c>
    </row>
    <row r="43" spans="1:7" ht="25.5" x14ac:dyDescent="0.2">
      <c r="A43" s="21">
        <v>37</v>
      </c>
      <c r="B43" s="22" t="s">
        <v>518</v>
      </c>
      <c r="C43" s="26" t="s">
        <v>519</v>
      </c>
      <c r="D43" s="17" t="s">
        <v>520</v>
      </c>
      <c r="E43" s="62">
        <v>67190</v>
      </c>
      <c r="F43" s="68">
        <v>33.964545000000001</v>
      </c>
      <c r="G43" s="20">
        <v>1.0710470999999999E-2</v>
      </c>
    </row>
    <row r="44" spans="1:7" ht="25.5" x14ac:dyDescent="0.2">
      <c r="A44" s="21">
        <v>38</v>
      </c>
      <c r="B44" s="22" t="s">
        <v>312</v>
      </c>
      <c r="C44" s="26" t="s">
        <v>313</v>
      </c>
      <c r="D44" s="17" t="s">
        <v>20</v>
      </c>
      <c r="E44" s="62">
        <v>4608</v>
      </c>
      <c r="F44" s="68">
        <v>32.246783999999998</v>
      </c>
      <c r="G44" s="20">
        <v>1.0168788E-2</v>
      </c>
    </row>
    <row r="45" spans="1:7" ht="25.5" x14ac:dyDescent="0.2">
      <c r="A45" s="21">
        <v>39</v>
      </c>
      <c r="B45" s="22" t="s">
        <v>525</v>
      </c>
      <c r="C45" s="26" t="s">
        <v>526</v>
      </c>
      <c r="D45" s="17" t="s">
        <v>33</v>
      </c>
      <c r="E45" s="62">
        <v>9464</v>
      </c>
      <c r="F45" s="68">
        <v>31.945732</v>
      </c>
      <c r="G45" s="20">
        <v>1.0073853000000001E-2</v>
      </c>
    </row>
    <row r="46" spans="1:7" ht="12.75" x14ac:dyDescent="0.2">
      <c r="A46" s="21">
        <v>40</v>
      </c>
      <c r="B46" s="22" t="s">
        <v>446</v>
      </c>
      <c r="C46" s="26" t="s">
        <v>447</v>
      </c>
      <c r="D46" s="17" t="s">
        <v>448</v>
      </c>
      <c r="E46" s="62">
        <v>15000</v>
      </c>
      <c r="F46" s="68">
        <v>31.747499999999999</v>
      </c>
      <c r="G46" s="20">
        <v>1.0011341999999999E-2</v>
      </c>
    </row>
    <row r="47" spans="1:7" ht="25.5" x14ac:dyDescent="0.2">
      <c r="A47" s="21">
        <v>41</v>
      </c>
      <c r="B47" s="22" t="s">
        <v>361</v>
      </c>
      <c r="C47" s="26" t="s">
        <v>362</v>
      </c>
      <c r="D47" s="17" t="s">
        <v>39</v>
      </c>
      <c r="E47" s="62">
        <v>17200</v>
      </c>
      <c r="F47" s="68">
        <v>30.848199999999999</v>
      </c>
      <c r="G47" s="20">
        <v>9.7277539999999999E-3</v>
      </c>
    </row>
    <row r="48" spans="1:7" ht="25.5" x14ac:dyDescent="0.2">
      <c r="A48" s="21">
        <v>42</v>
      </c>
      <c r="B48" s="22" t="s">
        <v>527</v>
      </c>
      <c r="C48" s="26" t="s">
        <v>528</v>
      </c>
      <c r="D48" s="17" t="s">
        <v>39</v>
      </c>
      <c r="E48" s="62">
        <v>3300</v>
      </c>
      <c r="F48" s="68">
        <v>29.224799999999998</v>
      </c>
      <c r="G48" s="20">
        <v>9.2158269999999994E-3</v>
      </c>
    </row>
    <row r="49" spans="1:7" ht="12.75" x14ac:dyDescent="0.2">
      <c r="A49" s="21">
        <v>43</v>
      </c>
      <c r="B49" s="22" t="s">
        <v>529</v>
      </c>
      <c r="C49" s="26" t="s">
        <v>530</v>
      </c>
      <c r="D49" s="17" t="s">
        <v>17</v>
      </c>
      <c r="E49" s="62">
        <v>27726</v>
      </c>
      <c r="F49" s="68">
        <v>28.003260000000001</v>
      </c>
      <c r="G49" s="20">
        <v>8.8306229999999993E-3</v>
      </c>
    </row>
    <row r="50" spans="1:7" ht="25.5" x14ac:dyDescent="0.2">
      <c r="A50" s="21">
        <v>44</v>
      </c>
      <c r="B50" s="22" t="s">
        <v>383</v>
      </c>
      <c r="C50" s="26" t="s">
        <v>384</v>
      </c>
      <c r="D50" s="17" t="s">
        <v>172</v>
      </c>
      <c r="E50" s="62">
        <v>6000</v>
      </c>
      <c r="F50" s="68">
        <v>28.001999999999999</v>
      </c>
      <c r="G50" s="20">
        <v>8.830226E-3</v>
      </c>
    </row>
    <row r="51" spans="1:7" ht="12.75" x14ac:dyDescent="0.2">
      <c r="A51" s="21">
        <v>45</v>
      </c>
      <c r="B51" s="22" t="s">
        <v>501</v>
      </c>
      <c r="C51" s="26" t="s">
        <v>502</v>
      </c>
      <c r="D51" s="17" t="s">
        <v>228</v>
      </c>
      <c r="E51" s="62">
        <v>406</v>
      </c>
      <c r="F51" s="68">
        <v>27.728581999999999</v>
      </c>
      <c r="G51" s="20">
        <v>8.7440060000000003E-3</v>
      </c>
    </row>
    <row r="52" spans="1:7" ht="12.75" x14ac:dyDescent="0.2">
      <c r="A52" s="21">
        <v>46</v>
      </c>
      <c r="B52" s="22" t="s">
        <v>278</v>
      </c>
      <c r="C52" s="26" t="s">
        <v>279</v>
      </c>
      <c r="D52" s="17" t="s">
        <v>162</v>
      </c>
      <c r="E52" s="62">
        <v>7800</v>
      </c>
      <c r="F52" s="68">
        <v>27.491099999999999</v>
      </c>
      <c r="G52" s="20">
        <v>8.6691170000000005E-3</v>
      </c>
    </row>
    <row r="53" spans="1:7" ht="12.75" x14ac:dyDescent="0.2">
      <c r="A53" s="21">
        <v>47</v>
      </c>
      <c r="B53" s="22" t="s">
        <v>48</v>
      </c>
      <c r="C53" s="26" t="s">
        <v>49</v>
      </c>
      <c r="D53" s="17" t="s">
        <v>50</v>
      </c>
      <c r="E53" s="62">
        <v>16441</v>
      </c>
      <c r="F53" s="68">
        <v>25.787708500000001</v>
      </c>
      <c r="G53" s="20">
        <v>8.1319649999999997E-3</v>
      </c>
    </row>
    <row r="54" spans="1:7" ht="12.75" x14ac:dyDescent="0.2">
      <c r="A54" s="21">
        <v>48</v>
      </c>
      <c r="B54" s="22" t="s">
        <v>543</v>
      </c>
      <c r="C54" s="26" t="s">
        <v>544</v>
      </c>
      <c r="D54" s="17" t="s">
        <v>36</v>
      </c>
      <c r="E54" s="62">
        <v>3500</v>
      </c>
      <c r="F54" s="68">
        <v>23.553249999999998</v>
      </c>
      <c r="G54" s="20">
        <v>7.4273450000000001E-3</v>
      </c>
    </row>
    <row r="55" spans="1:7" ht="25.5" x14ac:dyDescent="0.2">
      <c r="A55" s="21">
        <v>49</v>
      </c>
      <c r="B55" s="22" t="s">
        <v>308</v>
      </c>
      <c r="C55" s="26" t="s">
        <v>309</v>
      </c>
      <c r="D55" s="17" t="s">
        <v>165</v>
      </c>
      <c r="E55" s="62">
        <v>2048</v>
      </c>
      <c r="F55" s="68">
        <v>23.365632000000002</v>
      </c>
      <c r="G55" s="20">
        <v>7.3681809999999997E-3</v>
      </c>
    </row>
    <row r="56" spans="1:7" ht="25.5" x14ac:dyDescent="0.2">
      <c r="A56" s="21">
        <v>50</v>
      </c>
      <c r="B56" s="22" t="s">
        <v>531</v>
      </c>
      <c r="C56" s="26" t="s">
        <v>532</v>
      </c>
      <c r="D56" s="17" t="s">
        <v>33</v>
      </c>
      <c r="E56" s="62">
        <v>16121</v>
      </c>
      <c r="F56" s="68">
        <v>23.310966000000001</v>
      </c>
      <c r="G56" s="20">
        <v>7.3509430000000004E-3</v>
      </c>
    </row>
    <row r="57" spans="1:7" ht="25.5" x14ac:dyDescent="0.2">
      <c r="A57" s="21">
        <v>51</v>
      </c>
      <c r="B57" s="22" t="s">
        <v>276</v>
      </c>
      <c r="C57" s="26" t="s">
        <v>277</v>
      </c>
      <c r="D57" s="17" t="s">
        <v>20</v>
      </c>
      <c r="E57" s="62">
        <v>3850</v>
      </c>
      <c r="F57" s="68">
        <v>20.071974999999998</v>
      </c>
      <c r="G57" s="20">
        <v>6.3295510000000001E-3</v>
      </c>
    </row>
    <row r="58" spans="1:7" ht="12.75" x14ac:dyDescent="0.2">
      <c r="A58" s="21">
        <v>52</v>
      </c>
      <c r="B58" s="22" t="s">
        <v>457</v>
      </c>
      <c r="C58" s="26" t="s">
        <v>458</v>
      </c>
      <c r="D58" s="17" t="s">
        <v>204</v>
      </c>
      <c r="E58" s="62">
        <v>700</v>
      </c>
      <c r="F58" s="68">
        <v>3.4884499999999998</v>
      </c>
      <c r="G58" s="20">
        <v>1.100057E-3</v>
      </c>
    </row>
    <row r="59" spans="1:7" ht="12.75" x14ac:dyDescent="0.2">
      <c r="A59" s="21">
        <v>53</v>
      </c>
      <c r="B59" s="22" t="s">
        <v>741</v>
      </c>
      <c r="C59" s="26" t="s">
        <v>1183</v>
      </c>
      <c r="D59" s="17" t="s">
        <v>299</v>
      </c>
      <c r="E59" s="62">
        <v>2100</v>
      </c>
      <c r="F59" s="68">
        <v>2.9925000000000002</v>
      </c>
      <c r="G59" s="20">
        <v>9.4366299999999997E-4</v>
      </c>
    </row>
    <row r="60" spans="1:7" ht="12.75" x14ac:dyDescent="0.2">
      <c r="A60" s="16"/>
      <c r="B60" s="17"/>
      <c r="C60" s="23" t="s">
        <v>112</v>
      </c>
      <c r="D60" s="27"/>
      <c r="E60" s="64"/>
      <c r="F60" s="70">
        <v>2995.6873449999998</v>
      </c>
      <c r="G60" s="28">
        <v>0.94466810600000028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16"/>
      <c r="B62" s="17"/>
      <c r="C62" s="23" t="s">
        <v>113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112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31"/>
      <c r="B65" s="32"/>
      <c r="C65" s="23" t="s">
        <v>114</v>
      </c>
      <c r="D65" s="24"/>
      <c r="E65" s="63"/>
      <c r="F65" s="69"/>
      <c r="G65" s="25"/>
    </row>
    <row r="66" spans="1:7" ht="12.75" x14ac:dyDescent="0.2">
      <c r="A66" s="33"/>
      <c r="B66" s="34"/>
      <c r="C66" s="23" t="s">
        <v>112</v>
      </c>
      <c r="D66" s="35"/>
      <c r="E66" s="65"/>
      <c r="F66" s="71">
        <v>0</v>
      </c>
      <c r="G66" s="36">
        <v>0</v>
      </c>
    </row>
    <row r="67" spans="1:7" ht="12.75" x14ac:dyDescent="0.2">
      <c r="A67" s="33"/>
      <c r="B67" s="34"/>
      <c r="C67" s="29"/>
      <c r="D67" s="37"/>
      <c r="E67" s="66"/>
      <c r="F67" s="72"/>
      <c r="G67" s="38"/>
    </row>
    <row r="68" spans="1:7" ht="12.75" x14ac:dyDescent="0.2">
      <c r="A68" s="16"/>
      <c r="B68" s="17"/>
      <c r="C68" s="23" t="s">
        <v>116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112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117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118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21"/>
      <c r="B77" s="22"/>
      <c r="C77" s="39" t="s">
        <v>119</v>
      </c>
      <c r="D77" s="40"/>
      <c r="E77" s="64"/>
      <c r="F77" s="70">
        <v>2995.6873449999998</v>
      </c>
      <c r="G77" s="28">
        <v>0.94466810600000028</v>
      </c>
    </row>
    <row r="78" spans="1:7" ht="12.75" x14ac:dyDescent="0.2">
      <c r="A78" s="16"/>
      <c r="B78" s="17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120</v>
      </c>
      <c r="D79" s="19"/>
      <c r="E79" s="62"/>
      <c r="F79" s="68"/>
      <c r="G79" s="20"/>
    </row>
    <row r="80" spans="1:7" ht="25.5" x14ac:dyDescent="0.2">
      <c r="A80" s="16"/>
      <c r="B80" s="17"/>
      <c r="C80" s="23" t="s">
        <v>11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16"/>
      <c r="B83" s="41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112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74"/>
      <c r="G85" s="43"/>
    </row>
    <row r="86" spans="1:7" ht="12.75" x14ac:dyDescent="0.2">
      <c r="A86" s="16"/>
      <c r="B86" s="17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25.5" x14ac:dyDescent="0.2">
      <c r="A89" s="16"/>
      <c r="B89" s="41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21"/>
      <c r="B92" s="22"/>
      <c r="C92" s="44" t="s">
        <v>124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6"/>
      <c r="D93" s="19"/>
      <c r="E93" s="62"/>
      <c r="F93" s="68"/>
      <c r="G93" s="20"/>
    </row>
    <row r="94" spans="1:7" ht="12.75" x14ac:dyDescent="0.2">
      <c r="A94" s="16"/>
      <c r="B94" s="17"/>
      <c r="C94" s="18" t="s">
        <v>125</v>
      </c>
      <c r="D94" s="19"/>
      <c r="E94" s="62"/>
      <c r="F94" s="68"/>
      <c r="G94" s="20"/>
    </row>
    <row r="95" spans="1:7" ht="12.75" x14ac:dyDescent="0.2">
      <c r="A95" s="21"/>
      <c r="B95" s="22"/>
      <c r="C95" s="23" t="s">
        <v>126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127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128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112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1152</v>
      </c>
      <c r="D104" s="24"/>
      <c r="E104" s="63"/>
      <c r="F104" s="69"/>
      <c r="G104" s="25"/>
    </row>
    <row r="105" spans="1:7" ht="12.75" x14ac:dyDescent="0.2">
      <c r="A105" s="21">
        <v>1</v>
      </c>
      <c r="B105" s="22"/>
      <c r="C105" s="26" t="s">
        <v>1153</v>
      </c>
      <c r="D105" s="30"/>
      <c r="E105" s="62"/>
      <c r="F105" s="68">
        <v>175.9699645</v>
      </c>
      <c r="G105" s="20">
        <v>5.5490841999999999E-2</v>
      </c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175.9699645</v>
      </c>
      <c r="G106" s="28">
        <v>5.5490841999999999E-2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39" t="s">
        <v>129</v>
      </c>
      <c r="D108" s="40"/>
      <c r="E108" s="64"/>
      <c r="F108" s="70">
        <v>175.9699645</v>
      </c>
      <c r="G108" s="28">
        <v>5.5490841999999999E-2</v>
      </c>
    </row>
    <row r="109" spans="1:7" ht="12.75" x14ac:dyDescent="0.2">
      <c r="A109" s="21"/>
      <c r="B109" s="22"/>
      <c r="C109" s="45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130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131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112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132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133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112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134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112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135</v>
      </c>
      <c r="D121" s="22"/>
      <c r="E121" s="62"/>
      <c r="F121" s="152">
        <v>-0.50406477999999999</v>
      </c>
      <c r="G121" s="153">
        <v>-1.5895300000000001E-4</v>
      </c>
    </row>
    <row r="122" spans="1:7" ht="12.75" x14ac:dyDescent="0.2">
      <c r="A122" s="21"/>
      <c r="B122" s="22"/>
      <c r="C122" s="46" t="s">
        <v>136</v>
      </c>
      <c r="D122" s="27"/>
      <c r="E122" s="64"/>
      <c r="F122" s="70">
        <v>3171.1532447199997</v>
      </c>
      <c r="G122" s="28">
        <v>0.99999999500000036</v>
      </c>
    </row>
    <row r="124" spans="1:7" ht="12.75" x14ac:dyDescent="0.2">
      <c r="B124" s="392"/>
      <c r="C124" s="392"/>
      <c r="D124" s="392"/>
      <c r="E124" s="392"/>
      <c r="F124" s="392"/>
    </row>
    <row r="125" spans="1:7" ht="12.75" x14ac:dyDescent="0.2">
      <c r="B125" s="392"/>
      <c r="C125" s="392"/>
      <c r="D125" s="392"/>
      <c r="E125" s="392"/>
      <c r="F125" s="392"/>
    </row>
    <row r="127" spans="1:7" ht="12.75" x14ac:dyDescent="0.2">
      <c r="B127" s="52" t="s">
        <v>138</v>
      </c>
      <c r="C127" s="53"/>
      <c r="D127" s="54"/>
    </row>
    <row r="128" spans="1:7" ht="12.75" x14ac:dyDescent="0.2">
      <c r="B128" s="55" t="s">
        <v>139</v>
      </c>
      <c r="C128" s="56"/>
      <c r="D128" s="81" t="s">
        <v>140</v>
      </c>
    </row>
    <row r="129" spans="2:4" ht="12.75" x14ac:dyDescent="0.2">
      <c r="B129" s="55" t="s">
        <v>141</v>
      </c>
      <c r="C129" s="56"/>
      <c r="D129" s="81" t="s">
        <v>140</v>
      </c>
    </row>
    <row r="130" spans="2:4" ht="12.75" x14ac:dyDescent="0.2">
      <c r="B130" s="57" t="s">
        <v>142</v>
      </c>
      <c r="C130" s="56"/>
      <c r="D130" s="58"/>
    </row>
    <row r="131" spans="2:4" ht="25.5" customHeight="1" x14ac:dyDescent="0.2">
      <c r="B131" s="58"/>
      <c r="C131" s="48" t="s">
        <v>143</v>
      </c>
      <c r="D131" s="49" t="s">
        <v>144</v>
      </c>
    </row>
    <row r="132" spans="2:4" ht="12.75" customHeight="1" x14ac:dyDescent="0.2">
      <c r="B132" s="75" t="s">
        <v>145</v>
      </c>
      <c r="C132" s="76" t="s">
        <v>146</v>
      </c>
      <c r="D132" s="76" t="s">
        <v>147</v>
      </c>
    </row>
    <row r="133" spans="2:4" ht="12.75" x14ac:dyDescent="0.2">
      <c r="B133" s="58" t="s">
        <v>148</v>
      </c>
      <c r="C133" s="59">
        <v>15.466799999999999</v>
      </c>
      <c r="D133" s="59">
        <v>15.396100000000001</v>
      </c>
    </row>
    <row r="134" spans="2:4" ht="12.75" x14ac:dyDescent="0.2">
      <c r="B134" s="58" t="s">
        <v>149</v>
      </c>
      <c r="C134" s="59">
        <v>12.2852</v>
      </c>
      <c r="D134" s="59">
        <v>12.228999999999999</v>
      </c>
    </row>
    <row r="135" spans="2:4" ht="12.75" x14ac:dyDescent="0.2">
      <c r="B135" s="58" t="s">
        <v>150</v>
      </c>
      <c r="C135" s="59">
        <v>15.196400000000001</v>
      </c>
      <c r="D135" s="59">
        <v>15.1229</v>
      </c>
    </row>
    <row r="136" spans="2:4" ht="12.75" x14ac:dyDescent="0.2">
      <c r="B136" s="58" t="s">
        <v>151</v>
      </c>
      <c r="C136" s="59">
        <v>12.0296</v>
      </c>
      <c r="D136" s="59">
        <v>11.971399999999999</v>
      </c>
    </row>
    <row r="138" spans="2:4" ht="12.75" x14ac:dyDescent="0.2">
      <c r="B138" s="77" t="s">
        <v>152</v>
      </c>
      <c r="C138" s="60"/>
      <c r="D138" s="78" t="s">
        <v>140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153</v>
      </c>
      <c r="C142" s="56"/>
      <c r="D142" s="83" t="s">
        <v>140</v>
      </c>
    </row>
    <row r="143" spans="2:4" ht="12.75" x14ac:dyDescent="0.2">
      <c r="B143" s="57" t="s">
        <v>154</v>
      </c>
      <c r="C143" s="56"/>
      <c r="D143" s="83" t="s">
        <v>140</v>
      </c>
    </row>
    <row r="144" spans="2:4" ht="12.75" x14ac:dyDescent="0.2">
      <c r="B144" s="57" t="s">
        <v>155</v>
      </c>
      <c r="C144" s="56"/>
      <c r="D144" s="61">
        <v>0.23078164803085557</v>
      </c>
    </row>
    <row r="145" spans="2:4" ht="12.75" x14ac:dyDescent="0.2">
      <c r="B145" s="57" t="s">
        <v>156</v>
      </c>
      <c r="C145" s="56"/>
      <c r="D145" s="61" t="s">
        <v>140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1180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431</v>
      </c>
      <c r="C7" s="26" t="s">
        <v>432</v>
      </c>
      <c r="D7" s="17" t="s">
        <v>204</v>
      </c>
      <c r="E7" s="62">
        <v>25987</v>
      </c>
      <c r="F7" s="68">
        <v>190.822541</v>
      </c>
      <c r="G7" s="20">
        <v>5.6145921000000001E-2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44500</v>
      </c>
      <c r="F8" s="68">
        <v>155.81675000000001</v>
      </c>
      <c r="G8" s="20">
        <v>4.5846128999999999E-2</v>
      </c>
    </row>
    <row r="9" spans="1:7" ht="25.5" x14ac:dyDescent="0.2">
      <c r="A9" s="21">
        <v>3</v>
      </c>
      <c r="B9" s="22" t="s">
        <v>31</v>
      </c>
      <c r="C9" s="26" t="s">
        <v>32</v>
      </c>
      <c r="D9" s="17" t="s">
        <v>33</v>
      </c>
      <c r="E9" s="62">
        <v>12646</v>
      </c>
      <c r="F9" s="68">
        <v>155.678583</v>
      </c>
      <c r="G9" s="20">
        <v>4.5805475999999998E-2</v>
      </c>
    </row>
    <row r="10" spans="1:7" ht="25.5" x14ac:dyDescent="0.2">
      <c r="A10" s="21">
        <v>4</v>
      </c>
      <c r="B10" s="22" t="s">
        <v>392</v>
      </c>
      <c r="C10" s="26" t="s">
        <v>393</v>
      </c>
      <c r="D10" s="17" t="s">
        <v>39</v>
      </c>
      <c r="E10" s="62">
        <v>54542</v>
      </c>
      <c r="F10" s="68">
        <v>150.56319099999999</v>
      </c>
      <c r="G10" s="20">
        <v>4.4300368999999999E-2</v>
      </c>
    </row>
    <row r="11" spans="1:7" ht="12.75" x14ac:dyDescent="0.2">
      <c r="A11" s="21">
        <v>5</v>
      </c>
      <c r="B11" s="22" t="s">
        <v>394</v>
      </c>
      <c r="C11" s="26" t="s">
        <v>395</v>
      </c>
      <c r="D11" s="17" t="s">
        <v>204</v>
      </c>
      <c r="E11" s="62">
        <v>16266</v>
      </c>
      <c r="F11" s="68">
        <v>135.03219899999999</v>
      </c>
      <c r="G11" s="20">
        <v>3.9730669000000003E-2</v>
      </c>
    </row>
    <row r="12" spans="1:7" ht="12.75" x14ac:dyDescent="0.2">
      <c r="A12" s="21">
        <v>6</v>
      </c>
      <c r="B12" s="22" t="s">
        <v>40</v>
      </c>
      <c r="C12" s="26" t="s">
        <v>41</v>
      </c>
      <c r="D12" s="17" t="s">
        <v>17</v>
      </c>
      <c r="E12" s="62">
        <v>6000</v>
      </c>
      <c r="F12" s="68">
        <v>124.65300000000001</v>
      </c>
      <c r="G12" s="20">
        <v>3.6676786000000003E-2</v>
      </c>
    </row>
    <row r="13" spans="1:7" ht="12.75" x14ac:dyDescent="0.2">
      <c r="A13" s="21">
        <v>7</v>
      </c>
      <c r="B13" s="22" t="s">
        <v>62</v>
      </c>
      <c r="C13" s="26" t="s">
        <v>63</v>
      </c>
      <c r="D13" s="17" t="s">
        <v>17</v>
      </c>
      <c r="E13" s="62">
        <v>39027</v>
      </c>
      <c r="F13" s="68">
        <v>105.0021435</v>
      </c>
      <c r="G13" s="20">
        <v>3.0894893E-2</v>
      </c>
    </row>
    <row r="14" spans="1:7" ht="12.75" x14ac:dyDescent="0.2">
      <c r="A14" s="21">
        <v>8</v>
      </c>
      <c r="B14" s="22" t="s">
        <v>416</v>
      </c>
      <c r="C14" s="26" t="s">
        <v>417</v>
      </c>
      <c r="D14" s="17" t="s">
        <v>228</v>
      </c>
      <c r="E14" s="62">
        <v>15752</v>
      </c>
      <c r="F14" s="68">
        <v>101.74216800000001</v>
      </c>
      <c r="G14" s="20">
        <v>2.9935706999999999E-2</v>
      </c>
    </row>
    <row r="15" spans="1:7" ht="25.5" x14ac:dyDescent="0.2">
      <c r="A15" s="21">
        <v>9</v>
      </c>
      <c r="B15" s="22" t="s">
        <v>424</v>
      </c>
      <c r="C15" s="26" t="s">
        <v>425</v>
      </c>
      <c r="D15" s="17" t="s">
        <v>39</v>
      </c>
      <c r="E15" s="62">
        <v>30868</v>
      </c>
      <c r="F15" s="68">
        <v>94.131966000000006</v>
      </c>
      <c r="G15" s="20">
        <v>2.7696549000000001E-2</v>
      </c>
    </row>
    <row r="16" spans="1:7" ht="25.5" x14ac:dyDescent="0.2">
      <c r="A16" s="21">
        <v>10</v>
      </c>
      <c r="B16" s="22" t="s">
        <v>512</v>
      </c>
      <c r="C16" s="26" t="s">
        <v>513</v>
      </c>
      <c r="D16" s="17" t="s">
        <v>39</v>
      </c>
      <c r="E16" s="62">
        <v>68183</v>
      </c>
      <c r="F16" s="68">
        <v>89.319730000000007</v>
      </c>
      <c r="G16" s="20">
        <v>2.6280640000000001E-2</v>
      </c>
    </row>
    <row r="17" spans="1:7" ht="12.75" x14ac:dyDescent="0.2">
      <c r="A17" s="21">
        <v>11</v>
      </c>
      <c r="B17" s="22" t="s">
        <v>388</v>
      </c>
      <c r="C17" s="26" t="s">
        <v>389</v>
      </c>
      <c r="D17" s="17" t="s">
        <v>17</v>
      </c>
      <c r="E17" s="62">
        <v>12324</v>
      </c>
      <c r="F17" s="68">
        <v>87.444941999999998</v>
      </c>
      <c r="G17" s="20">
        <v>2.5729018999999999E-2</v>
      </c>
    </row>
    <row r="18" spans="1:7" ht="25.5" x14ac:dyDescent="0.2">
      <c r="A18" s="21">
        <v>12</v>
      </c>
      <c r="B18" s="22" t="s">
        <v>24</v>
      </c>
      <c r="C18" s="26" t="s">
        <v>25</v>
      </c>
      <c r="D18" s="17" t="s">
        <v>26</v>
      </c>
      <c r="E18" s="62">
        <v>6491</v>
      </c>
      <c r="F18" s="68">
        <v>83.925384500000007</v>
      </c>
      <c r="G18" s="20">
        <v>2.4693455999999999E-2</v>
      </c>
    </row>
    <row r="19" spans="1:7" ht="25.5" x14ac:dyDescent="0.2">
      <c r="A19" s="21">
        <v>13</v>
      </c>
      <c r="B19" s="22" t="s">
        <v>350</v>
      </c>
      <c r="C19" s="26" t="s">
        <v>351</v>
      </c>
      <c r="D19" s="17" t="s">
        <v>39</v>
      </c>
      <c r="E19" s="62">
        <v>9691</v>
      </c>
      <c r="F19" s="68">
        <v>78.409880999999999</v>
      </c>
      <c r="G19" s="20">
        <v>2.3070622999999998E-2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204</v>
      </c>
      <c r="E20" s="62">
        <v>3636</v>
      </c>
      <c r="F20" s="68">
        <v>72.118241999999995</v>
      </c>
      <c r="G20" s="20">
        <v>2.1219427999999999E-2</v>
      </c>
    </row>
    <row r="21" spans="1:7" ht="25.5" x14ac:dyDescent="0.2">
      <c r="A21" s="21">
        <v>15</v>
      </c>
      <c r="B21" s="22" t="s">
        <v>64</v>
      </c>
      <c r="C21" s="26" t="s">
        <v>65</v>
      </c>
      <c r="D21" s="17" t="s">
        <v>26</v>
      </c>
      <c r="E21" s="62">
        <v>60000</v>
      </c>
      <c r="F21" s="68">
        <v>71.099999999999994</v>
      </c>
      <c r="G21" s="20">
        <v>2.0919829000000001E-2</v>
      </c>
    </row>
    <row r="22" spans="1:7" ht="25.5" x14ac:dyDescent="0.2">
      <c r="A22" s="21">
        <v>16</v>
      </c>
      <c r="B22" s="22" t="s">
        <v>44</v>
      </c>
      <c r="C22" s="26" t="s">
        <v>45</v>
      </c>
      <c r="D22" s="17" t="s">
        <v>20</v>
      </c>
      <c r="E22" s="62">
        <v>34500</v>
      </c>
      <c r="F22" s="68">
        <v>70.966499999999996</v>
      </c>
      <c r="G22" s="20">
        <v>2.0880549000000002E-2</v>
      </c>
    </row>
    <row r="23" spans="1:7" ht="25.5" x14ac:dyDescent="0.2">
      <c r="A23" s="21">
        <v>17</v>
      </c>
      <c r="B23" s="22" t="s">
        <v>297</v>
      </c>
      <c r="C23" s="26" t="s">
        <v>298</v>
      </c>
      <c r="D23" s="17" t="s">
        <v>299</v>
      </c>
      <c r="E23" s="62">
        <v>29761</v>
      </c>
      <c r="F23" s="68">
        <v>67.051533000000006</v>
      </c>
      <c r="G23" s="20">
        <v>1.9728644E-2</v>
      </c>
    </row>
    <row r="24" spans="1:7" ht="25.5" x14ac:dyDescent="0.2">
      <c r="A24" s="21">
        <v>18</v>
      </c>
      <c r="B24" s="22" t="s">
        <v>439</v>
      </c>
      <c r="C24" s="26" t="s">
        <v>440</v>
      </c>
      <c r="D24" s="17" t="s">
        <v>178</v>
      </c>
      <c r="E24" s="62">
        <v>3575</v>
      </c>
      <c r="F24" s="68">
        <v>65.822900000000004</v>
      </c>
      <c r="G24" s="20">
        <v>1.9367142E-2</v>
      </c>
    </row>
    <row r="25" spans="1:7" ht="25.5" x14ac:dyDescent="0.2">
      <c r="A25" s="21">
        <v>19</v>
      </c>
      <c r="B25" s="22" t="s">
        <v>510</v>
      </c>
      <c r="C25" s="26" t="s">
        <v>511</v>
      </c>
      <c r="D25" s="17" t="s">
        <v>39</v>
      </c>
      <c r="E25" s="62">
        <v>3750</v>
      </c>
      <c r="F25" s="68">
        <v>64.974374999999995</v>
      </c>
      <c r="G25" s="20">
        <v>1.9117479999999999E-2</v>
      </c>
    </row>
    <row r="26" spans="1:7" ht="25.5" x14ac:dyDescent="0.2">
      <c r="A26" s="21">
        <v>20</v>
      </c>
      <c r="B26" s="22" t="s">
        <v>160</v>
      </c>
      <c r="C26" s="26" t="s">
        <v>161</v>
      </c>
      <c r="D26" s="17" t="s">
        <v>162</v>
      </c>
      <c r="E26" s="62">
        <v>10232</v>
      </c>
      <c r="F26" s="68">
        <v>60.839472000000001</v>
      </c>
      <c r="G26" s="20">
        <v>1.7900862999999999E-2</v>
      </c>
    </row>
    <row r="27" spans="1:7" ht="25.5" x14ac:dyDescent="0.2">
      <c r="A27" s="21">
        <v>21</v>
      </c>
      <c r="B27" s="22" t="s">
        <v>51</v>
      </c>
      <c r="C27" s="26" t="s">
        <v>52</v>
      </c>
      <c r="D27" s="17" t="s">
        <v>26</v>
      </c>
      <c r="E27" s="62">
        <v>69951</v>
      </c>
      <c r="F27" s="68">
        <v>59.878056000000001</v>
      </c>
      <c r="G27" s="20">
        <v>1.7617984999999999E-2</v>
      </c>
    </row>
    <row r="28" spans="1:7" ht="12.75" x14ac:dyDescent="0.2">
      <c r="A28" s="21">
        <v>22</v>
      </c>
      <c r="B28" s="22" t="s">
        <v>508</v>
      </c>
      <c r="C28" s="26" t="s">
        <v>509</v>
      </c>
      <c r="D28" s="17" t="s">
        <v>273</v>
      </c>
      <c r="E28" s="62">
        <v>5826</v>
      </c>
      <c r="F28" s="68">
        <v>58.752296999999999</v>
      </c>
      <c r="G28" s="20">
        <v>1.7286751E-2</v>
      </c>
    </row>
    <row r="29" spans="1:7" ht="25.5" x14ac:dyDescent="0.2">
      <c r="A29" s="21">
        <v>23</v>
      </c>
      <c r="B29" s="22" t="s">
        <v>314</v>
      </c>
      <c r="C29" s="26" t="s">
        <v>315</v>
      </c>
      <c r="D29" s="17" t="s">
        <v>68</v>
      </c>
      <c r="E29" s="62">
        <v>7500</v>
      </c>
      <c r="F29" s="68">
        <v>53.7</v>
      </c>
      <c r="G29" s="20">
        <v>1.5800208999999999E-2</v>
      </c>
    </row>
    <row r="30" spans="1:7" ht="12.75" x14ac:dyDescent="0.2">
      <c r="A30" s="21">
        <v>24</v>
      </c>
      <c r="B30" s="22" t="s">
        <v>490</v>
      </c>
      <c r="C30" s="26" t="s">
        <v>491</v>
      </c>
      <c r="D30" s="17" t="s">
        <v>17</v>
      </c>
      <c r="E30" s="62">
        <v>4300</v>
      </c>
      <c r="F30" s="68">
        <v>52.1633</v>
      </c>
      <c r="G30" s="20">
        <v>1.5348064E-2</v>
      </c>
    </row>
    <row r="31" spans="1:7" ht="12.75" x14ac:dyDescent="0.2">
      <c r="A31" s="21">
        <v>25</v>
      </c>
      <c r="B31" s="22" t="s">
        <v>102</v>
      </c>
      <c r="C31" s="26" t="s">
        <v>103</v>
      </c>
      <c r="D31" s="17" t="s">
        <v>104</v>
      </c>
      <c r="E31" s="62">
        <v>15050</v>
      </c>
      <c r="F31" s="68">
        <v>51.470999999999997</v>
      </c>
      <c r="G31" s="20">
        <v>1.5144367000000001E-2</v>
      </c>
    </row>
    <row r="32" spans="1:7" ht="12.75" x14ac:dyDescent="0.2">
      <c r="A32" s="21">
        <v>26</v>
      </c>
      <c r="B32" s="22" t="s">
        <v>505</v>
      </c>
      <c r="C32" s="26" t="s">
        <v>506</v>
      </c>
      <c r="D32" s="17" t="s">
        <v>254</v>
      </c>
      <c r="E32" s="62">
        <v>31526</v>
      </c>
      <c r="F32" s="68">
        <v>50.930253</v>
      </c>
      <c r="G32" s="20">
        <v>1.4985263E-2</v>
      </c>
    </row>
    <row r="33" spans="1:7" ht="12.75" x14ac:dyDescent="0.2">
      <c r="A33" s="21">
        <v>27</v>
      </c>
      <c r="B33" s="22" t="s">
        <v>514</v>
      </c>
      <c r="C33" s="26" t="s">
        <v>515</v>
      </c>
      <c r="D33" s="17" t="s">
        <v>261</v>
      </c>
      <c r="E33" s="62">
        <v>21486</v>
      </c>
      <c r="F33" s="68">
        <v>49.052537999999998</v>
      </c>
      <c r="G33" s="20">
        <v>1.4432781E-2</v>
      </c>
    </row>
    <row r="34" spans="1:7" ht="12.75" x14ac:dyDescent="0.2">
      <c r="A34" s="21">
        <v>28</v>
      </c>
      <c r="B34" s="22" t="s">
        <v>342</v>
      </c>
      <c r="C34" s="26" t="s">
        <v>343</v>
      </c>
      <c r="D34" s="17" t="s">
        <v>162</v>
      </c>
      <c r="E34" s="62">
        <v>8277</v>
      </c>
      <c r="F34" s="68">
        <v>46.049089500000001</v>
      </c>
      <c r="G34" s="20">
        <v>1.3549073E-2</v>
      </c>
    </row>
    <row r="35" spans="1:7" ht="25.5" x14ac:dyDescent="0.2">
      <c r="A35" s="21">
        <v>29</v>
      </c>
      <c r="B35" s="22" t="s">
        <v>340</v>
      </c>
      <c r="C35" s="26" t="s">
        <v>341</v>
      </c>
      <c r="D35" s="17" t="s">
        <v>39</v>
      </c>
      <c r="E35" s="62">
        <v>22795</v>
      </c>
      <c r="F35" s="68">
        <v>44.153914999999998</v>
      </c>
      <c r="G35" s="20">
        <v>1.2991454E-2</v>
      </c>
    </row>
    <row r="36" spans="1:7" ht="25.5" x14ac:dyDescent="0.2">
      <c r="A36" s="21">
        <v>30</v>
      </c>
      <c r="B36" s="22" t="s">
        <v>163</v>
      </c>
      <c r="C36" s="26" t="s">
        <v>164</v>
      </c>
      <c r="D36" s="17" t="s">
        <v>165</v>
      </c>
      <c r="E36" s="62">
        <v>22000</v>
      </c>
      <c r="F36" s="68">
        <v>42.988</v>
      </c>
      <c r="G36" s="20">
        <v>1.2648405E-2</v>
      </c>
    </row>
    <row r="37" spans="1:7" ht="25.5" x14ac:dyDescent="0.2">
      <c r="A37" s="21">
        <v>31</v>
      </c>
      <c r="B37" s="22" t="s">
        <v>408</v>
      </c>
      <c r="C37" s="26" t="s">
        <v>409</v>
      </c>
      <c r="D37" s="17" t="s">
        <v>178</v>
      </c>
      <c r="E37" s="62">
        <v>7205</v>
      </c>
      <c r="F37" s="68">
        <v>41.684527500000002</v>
      </c>
      <c r="G37" s="20">
        <v>1.2264883000000001E-2</v>
      </c>
    </row>
    <row r="38" spans="1:7" ht="25.5" x14ac:dyDescent="0.2">
      <c r="A38" s="21">
        <v>32</v>
      </c>
      <c r="B38" s="22" t="s">
        <v>516</v>
      </c>
      <c r="C38" s="26" t="s">
        <v>517</v>
      </c>
      <c r="D38" s="17" t="s">
        <v>39</v>
      </c>
      <c r="E38" s="62">
        <v>3260</v>
      </c>
      <c r="F38" s="68">
        <v>40.960270000000001</v>
      </c>
      <c r="G38" s="20">
        <v>1.2051783999999999E-2</v>
      </c>
    </row>
    <row r="39" spans="1:7" ht="12.75" x14ac:dyDescent="0.2">
      <c r="A39" s="21">
        <v>33</v>
      </c>
      <c r="B39" s="22" t="s">
        <v>523</v>
      </c>
      <c r="C39" s="26" t="s">
        <v>524</v>
      </c>
      <c r="D39" s="17" t="s">
        <v>204</v>
      </c>
      <c r="E39" s="62">
        <v>3808</v>
      </c>
      <c r="F39" s="68">
        <v>40.132511999999998</v>
      </c>
      <c r="G39" s="20">
        <v>1.1808232E-2</v>
      </c>
    </row>
    <row r="40" spans="1:7" ht="12.75" x14ac:dyDescent="0.2">
      <c r="A40" s="21">
        <v>34</v>
      </c>
      <c r="B40" s="22" t="s">
        <v>521</v>
      </c>
      <c r="C40" s="26" t="s">
        <v>522</v>
      </c>
      <c r="D40" s="17" t="s">
        <v>14</v>
      </c>
      <c r="E40" s="62">
        <v>4974</v>
      </c>
      <c r="F40" s="68">
        <v>38.650466999999999</v>
      </c>
      <c r="G40" s="20">
        <v>1.1372168E-2</v>
      </c>
    </row>
    <row r="41" spans="1:7" ht="12.75" x14ac:dyDescent="0.2">
      <c r="A41" s="21">
        <v>35</v>
      </c>
      <c r="B41" s="22" t="s">
        <v>396</v>
      </c>
      <c r="C41" s="26" t="s">
        <v>397</v>
      </c>
      <c r="D41" s="17" t="s">
        <v>228</v>
      </c>
      <c r="E41" s="62">
        <v>1426</v>
      </c>
      <c r="F41" s="68">
        <v>37.476706</v>
      </c>
      <c r="G41" s="20">
        <v>1.1026810999999999E-2</v>
      </c>
    </row>
    <row r="42" spans="1:7" ht="25.5" x14ac:dyDescent="0.2">
      <c r="A42" s="21">
        <v>36</v>
      </c>
      <c r="B42" s="22" t="s">
        <v>518</v>
      </c>
      <c r="C42" s="26" t="s">
        <v>519</v>
      </c>
      <c r="D42" s="17" t="s">
        <v>520</v>
      </c>
      <c r="E42" s="62">
        <v>71901</v>
      </c>
      <c r="F42" s="68">
        <v>36.345955500000002</v>
      </c>
      <c r="G42" s="20">
        <v>1.0694109E-2</v>
      </c>
    </row>
    <row r="43" spans="1:7" ht="12.75" x14ac:dyDescent="0.2">
      <c r="A43" s="21">
        <v>37</v>
      </c>
      <c r="B43" s="22" t="s">
        <v>406</v>
      </c>
      <c r="C43" s="26" t="s">
        <v>407</v>
      </c>
      <c r="D43" s="17" t="s">
        <v>228</v>
      </c>
      <c r="E43" s="62">
        <v>1250</v>
      </c>
      <c r="F43" s="68">
        <v>36.2575</v>
      </c>
      <c r="G43" s="20">
        <v>1.0668083E-2</v>
      </c>
    </row>
    <row r="44" spans="1:7" ht="25.5" x14ac:dyDescent="0.2">
      <c r="A44" s="21">
        <v>38</v>
      </c>
      <c r="B44" s="22" t="s">
        <v>465</v>
      </c>
      <c r="C44" s="26" t="s">
        <v>466</v>
      </c>
      <c r="D44" s="17" t="s">
        <v>84</v>
      </c>
      <c r="E44" s="62">
        <v>12700</v>
      </c>
      <c r="F44" s="68">
        <v>35.686999999999998</v>
      </c>
      <c r="G44" s="20">
        <v>1.0500224000000001E-2</v>
      </c>
    </row>
    <row r="45" spans="1:7" ht="25.5" x14ac:dyDescent="0.2">
      <c r="A45" s="21">
        <v>39</v>
      </c>
      <c r="B45" s="22" t="s">
        <v>312</v>
      </c>
      <c r="C45" s="26" t="s">
        <v>313</v>
      </c>
      <c r="D45" s="17" t="s">
        <v>20</v>
      </c>
      <c r="E45" s="62">
        <v>4931</v>
      </c>
      <c r="F45" s="68">
        <v>34.507137999999998</v>
      </c>
      <c r="G45" s="20">
        <v>1.0153072000000001E-2</v>
      </c>
    </row>
    <row r="46" spans="1:7" ht="25.5" x14ac:dyDescent="0.2">
      <c r="A46" s="21">
        <v>40</v>
      </c>
      <c r="B46" s="22" t="s">
        <v>525</v>
      </c>
      <c r="C46" s="26" t="s">
        <v>526</v>
      </c>
      <c r="D46" s="17" t="s">
        <v>33</v>
      </c>
      <c r="E46" s="62">
        <v>10121</v>
      </c>
      <c r="F46" s="68">
        <v>34.163435499999999</v>
      </c>
      <c r="G46" s="20">
        <v>1.0051944E-2</v>
      </c>
    </row>
    <row r="47" spans="1:7" ht="12.75" x14ac:dyDescent="0.2">
      <c r="A47" s="21">
        <v>41</v>
      </c>
      <c r="B47" s="22" t="s">
        <v>446</v>
      </c>
      <c r="C47" s="26" t="s">
        <v>447</v>
      </c>
      <c r="D47" s="17" t="s">
        <v>448</v>
      </c>
      <c r="E47" s="62">
        <v>16000</v>
      </c>
      <c r="F47" s="68">
        <v>33.863999999999997</v>
      </c>
      <c r="G47" s="20">
        <v>9.9638409999999993E-3</v>
      </c>
    </row>
    <row r="48" spans="1:7" ht="25.5" x14ac:dyDescent="0.2">
      <c r="A48" s="21">
        <v>42</v>
      </c>
      <c r="B48" s="22" t="s">
        <v>361</v>
      </c>
      <c r="C48" s="26" t="s">
        <v>362</v>
      </c>
      <c r="D48" s="17" t="s">
        <v>39</v>
      </c>
      <c r="E48" s="62">
        <v>18400</v>
      </c>
      <c r="F48" s="68">
        <v>33.000399999999999</v>
      </c>
      <c r="G48" s="20">
        <v>9.7097429999999998E-3</v>
      </c>
    </row>
    <row r="49" spans="1:7" ht="25.5" x14ac:dyDescent="0.2">
      <c r="A49" s="21">
        <v>43</v>
      </c>
      <c r="B49" s="22" t="s">
        <v>527</v>
      </c>
      <c r="C49" s="26" t="s">
        <v>528</v>
      </c>
      <c r="D49" s="17" t="s">
        <v>39</v>
      </c>
      <c r="E49" s="62">
        <v>3500</v>
      </c>
      <c r="F49" s="68">
        <v>30.995999999999999</v>
      </c>
      <c r="G49" s="20">
        <v>9.1199860000000001E-3</v>
      </c>
    </row>
    <row r="50" spans="1:7" ht="25.5" x14ac:dyDescent="0.2">
      <c r="A50" s="21">
        <v>44</v>
      </c>
      <c r="B50" s="22" t="s">
        <v>383</v>
      </c>
      <c r="C50" s="26" t="s">
        <v>384</v>
      </c>
      <c r="D50" s="17" t="s">
        <v>172</v>
      </c>
      <c r="E50" s="62">
        <v>6600</v>
      </c>
      <c r="F50" s="68">
        <v>30.802199999999999</v>
      </c>
      <c r="G50" s="20">
        <v>9.0629639999999997E-3</v>
      </c>
    </row>
    <row r="51" spans="1:7" ht="12.75" x14ac:dyDescent="0.2">
      <c r="A51" s="21">
        <v>45</v>
      </c>
      <c r="B51" s="22" t="s">
        <v>501</v>
      </c>
      <c r="C51" s="26" t="s">
        <v>502</v>
      </c>
      <c r="D51" s="17" t="s">
        <v>228</v>
      </c>
      <c r="E51" s="62">
        <v>440</v>
      </c>
      <c r="F51" s="68">
        <v>30.05068</v>
      </c>
      <c r="G51" s="20">
        <v>8.8418439999999997E-3</v>
      </c>
    </row>
    <row r="52" spans="1:7" ht="12.75" x14ac:dyDescent="0.2">
      <c r="A52" s="21">
        <v>46</v>
      </c>
      <c r="B52" s="22" t="s">
        <v>529</v>
      </c>
      <c r="C52" s="26" t="s">
        <v>530</v>
      </c>
      <c r="D52" s="17" t="s">
        <v>17</v>
      </c>
      <c r="E52" s="62">
        <v>29682</v>
      </c>
      <c r="F52" s="68">
        <v>29.978819999999999</v>
      </c>
      <c r="G52" s="20">
        <v>8.8207000000000008E-3</v>
      </c>
    </row>
    <row r="53" spans="1:7" ht="12.75" x14ac:dyDescent="0.2">
      <c r="A53" s="21">
        <v>47</v>
      </c>
      <c r="B53" s="22" t="s">
        <v>278</v>
      </c>
      <c r="C53" s="26" t="s">
        <v>279</v>
      </c>
      <c r="D53" s="17" t="s">
        <v>162</v>
      </c>
      <c r="E53" s="62">
        <v>8500</v>
      </c>
      <c r="F53" s="68">
        <v>29.95825</v>
      </c>
      <c r="G53" s="20">
        <v>8.8146479999999996E-3</v>
      </c>
    </row>
    <row r="54" spans="1:7" ht="12.75" x14ac:dyDescent="0.2">
      <c r="A54" s="21">
        <v>48</v>
      </c>
      <c r="B54" s="22" t="s">
        <v>48</v>
      </c>
      <c r="C54" s="26" t="s">
        <v>49</v>
      </c>
      <c r="D54" s="17" t="s">
        <v>50</v>
      </c>
      <c r="E54" s="62">
        <v>17767</v>
      </c>
      <c r="F54" s="68">
        <v>27.867539499999999</v>
      </c>
      <c r="G54" s="20">
        <v>8.1994960000000006E-3</v>
      </c>
    </row>
    <row r="55" spans="1:7" ht="25.5" x14ac:dyDescent="0.2">
      <c r="A55" s="21">
        <v>49</v>
      </c>
      <c r="B55" s="22" t="s">
        <v>531</v>
      </c>
      <c r="C55" s="26" t="s">
        <v>532</v>
      </c>
      <c r="D55" s="17" t="s">
        <v>33</v>
      </c>
      <c r="E55" s="62">
        <v>17586</v>
      </c>
      <c r="F55" s="68">
        <v>25.429355999999999</v>
      </c>
      <c r="G55" s="20">
        <v>7.482107E-3</v>
      </c>
    </row>
    <row r="56" spans="1:7" ht="25.5" x14ac:dyDescent="0.2">
      <c r="A56" s="21">
        <v>50</v>
      </c>
      <c r="B56" s="22" t="s">
        <v>308</v>
      </c>
      <c r="C56" s="26" t="s">
        <v>309</v>
      </c>
      <c r="D56" s="17" t="s">
        <v>165</v>
      </c>
      <c r="E56" s="62">
        <v>2192</v>
      </c>
      <c r="F56" s="68">
        <v>25.008527999999998</v>
      </c>
      <c r="G56" s="20">
        <v>7.3582860000000003E-3</v>
      </c>
    </row>
    <row r="57" spans="1:7" ht="12.75" x14ac:dyDescent="0.2">
      <c r="A57" s="21">
        <v>51</v>
      </c>
      <c r="B57" s="22" t="s">
        <v>543</v>
      </c>
      <c r="C57" s="26" t="s">
        <v>544</v>
      </c>
      <c r="D57" s="17" t="s">
        <v>36</v>
      </c>
      <c r="E57" s="62">
        <v>3700</v>
      </c>
      <c r="F57" s="68">
        <v>24.899149999999999</v>
      </c>
      <c r="G57" s="20">
        <v>7.3261039999999999E-3</v>
      </c>
    </row>
    <row r="58" spans="1:7" ht="25.5" x14ac:dyDescent="0.2">
      <c r="A58" s="21">
        <v>52</v>
      </c>
      <c r="B58" s="22" t="s">
        <v>276</v>
      </c>
      <c r="C58" s="26" t="s">
        <v>277</v>
      </c>
      <c r="D58" s="17" t="s">
        <v>20</v>
      </c>
      <c r="E58" s="62">
        <v>4100</v>
      </c>
      <c r="F58" s="68">
        <v>21.375350000000001</v>
      </c>
      <c r="G58" s="20">
        <v>6.2892920000000001E-3</v>
      </c>
    </row>
    <row r="59" spans="1:7" ht="12.75" x14ac:dyDescent="0.2">
      <c r="A59" s="21">
        <v>53</v>
      </c>
      <c r="B59" s="22" t="s">
        <v>457</v>
      </c>
      <c r="C59" s="26" t="s">
        <v>458</v>
      </c>
      <c r="D59" s="17" t="s">
        <v>204</v>
      </c>
      <c r="E59" s="62">
        <v>740</v>
      </c>
      <c r="F59" s="68">
        <v>3.6877900000000001</v>
      </c>
      <c r="G59" s="20">
        <v>1.0850619999999999E-3</v>
      </c>
    </row>
    <row r="60" spans="1:7" ht="12.75" x14ac:dyDescent="0.2">
      <c r="A60" s="21">
        <v>54</v>
      </c>
      <c r="B60" s="22" t="s">
        <v>741</v>
      </c>
      <c r="C60" s="26" t="s">
        <v>1183</v>
      </c>
      <c r="D60" s="17" t="s">
        <v>299</v>
      </c>
      <c r="E60" s="62">
        <v>2220</v>
      </c>
      <c r="F60" s="68">
        <v>3.1635</v>
      </c>
      <c r="G60" s="20">
        <v>9.3079999999999997E-4</v>
      </c>
    </row>
    <row r="61" spans="1:7" ht="12.75" x14ac:dyDescent="0.2">
      <c r="A61" s="16"/>
      <c r="B61" s="17"/>
      <c r="C61" s="23" t="s">
        <v>112</v>
      </c>
      <c r="D61" s="27"/>
      <c r="E61" s="64"/>
      <c r="F61" s="70">
        <v>3260.5010244999994</v>
      </c>
      <c r="G61" s="28">
        <v>0.95934070699999985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16"/>
      <c r="B63" s="17"/>
      <c r="C63" s="23" t="s">
        <v>113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31"/>
      <c r="B66" s="32"/>
      <c r="C66" s="23" t="s">
        <v>114</v>
      </c>
      <c r="D66" s="24"/>
      <c r="E66" s="63"/>
      <c r="F66" s="69"/>
      <c r="G66" s="25"/>
    </row>
    <row r="67" spans="1:7" ht="12.75" x14ac:dyDescent="0.2">
      <c r="A67" s="33"/>
      <c r="B67" s="34"/>
      <c r="C67" s="23" t="s">
        <v>112</v>
      </c>
      <c r="D67" s="35"/>
      <c r="E67" s="65"/>
      <c r="F67" s="71">
        <v>0</v>
      </c>
      <c r="G67" s="36">
        <v>0</v>
      </c>
    </row>
    <row r="68" spans="1:7" ht="12.75" x14ac:dyDescent="0.2">
      <c r="A68" s="33"/>
      <c r="B68" s="34"/>
      <c r="C68" s="29"/>
      <c r="D68" s="37"/>
      <c r="E68" s="66"/>
      <c r="F68" s="72"/>
      <c r="G68" s="38"/>
    </row>
    <row r="69" spans="1:7" ht="12.75" x14ac:dyDescent="0.2">
      <c r="A69" s="16"/>
      <c r="B69" s="17"/>
      <c r="C69" s="23" t="s">
        <v>116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118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21"/>
      <c r="B78" s="22"/>
      <c r="C78" s="39" t="s">
        <v>119</v>
      </c>
      <c r="D78" s="40"/>
      <c r="E78" s="64"/>
      <c r="F78" s="70">
        <v>3260.5010244999994</v>
      </c>
      <c r="G78" s="28">
        <v>0.95934070699999985</v>
      </c>
    </row>
    <row r="79" spans="1:7" ht="12.75" x14ac:dyDescent="0.2">
      <c r="A79" s="16"/>
      <c r="B79" s="17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120</v>
      </c>
      <c r="D80" s="19"/>
      <c r="E80" s="62"/>
      <c r="F80" s="68"/>
      <c r="G80" s="20"/>
    </row>
    <row r="81" spans="1:7" ht="25.5" x14ac:dyDescent="0.2">
      <c r="A81" s="16"/>
      <c r="B81" s="17"/>
      <c r="C81" s="23" t="s">
        <v>11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121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74"/>
      <c r="G86" s="43"/>
    </row>
    <row r="87" spans="1:7" ht="12.75" x14ac:dyDescent="0.2">
      <c r="A87" s="16"/>
      <c r="B87" s="17"/>
      <c r="C87" s="23" t="s">
        <v>122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16"/>
      <c r="B89" s="17"/>
      <c r="C89" s="29"/>
      <c r="D89" s="19"/>
      <c r="E89" s="62"/>
      <c r="F89" s="68"/>
      <c r="G89" s="20"/>
    </row>
    <row r="90" spans="1:7" ht="25.5" x14ac:dyDescent="0.2">
      <c r="A90" s="16"/>
      <c r="B90" s="41"/>
      <c r="C90" s="23" t="s">
        <v>123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21"/>
      <c r="B93" s="22"/>
      <c r="C93" s="44" t="s">
        <v>124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125</v>
      </c>
      <c r="D95" s="19"/>
      <c r="E95" s="62"/>
      <c r="F95" s="68"/>
      <c r="G95" s="20"/>
    </row>
    <row r="96" spans="1:7" ht="12.75" x14ac:dyDescent="0.2">
      <c r="A96" s="21"/>
      <c r="B96" s="22"/>
      <c r="C96" s="23" t="s">
        <v>126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127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128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1152</v>
      </c>
      <c r="D105" s="24"/>
      <c r="E105" s="63"/>
      <c r="F105" s="69"/>
      <c r="G105" s="25"/>
    </row>
    <row r="106" spans="1:7" ht="12.75" x14ac:dyDescent="0.2">
      <c r="A106" s="21">
        <v>1</v>
      </c>
      <c r="B106" s="22"/>
      <c r="C106" s="26" t="s">
        <v>1153</v>
      </c>
      <c r="D106" s="30"/>
      <c r="E106" s="62"/>
      <c r="F106" s="68">
        <v>139.9761082</v>
      </c>
      <c r="G106" s="20">
        <v>4.1185319999999997E-2</v>
      </c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139.9761082</v>
      </c>
      <c r="G107" s="28">
        <v>4.1185319999999997E-2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39" t="s">
        <v>129</v>
      </c>
      <c r="D109" s="40"/>
      <c r="E109" s="64"/>
      <c r="F109" s="70">
        <v>139.9761082</v>
      </c>
      <c r="G109" s="28">
        <v>4.1185319999999997E-2</v>
      </c>
    </row>
    <row r="110" spans="1:7" ht="12.75" x14ac:dyDescent="0.2">
      <c r="A110" s="21"/>
      <c r="B110" s="22"/>
      <c r="C110" s="45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130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131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112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23" t="s">
        <v>134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74"/>
      <c r="G121" s="43"/>
    </row>
    <row r="122" spans="1:7" ht="25.5" x14ac:dyDescent="0.2">
      <c r="A122" s="21"/>
      <c r="B122" s="22"/>
      <c r="C122" s="45" t="s">
        <v>135</v>
      </c>
      <c r="D122" s="22"/>
      <c r="E122" s="62"/>
      <c r="F122" s="152">
        <v>-1.7878056</v>
      </c>
      <c r="G122" s="153">
        <v>-5.26028E-4</v>
      </c>
    </row>
    <row r="123" spans="1:7" ht="12.75" x14ac:dyDescent="0.2">
      <c r="A123" s="21"/>
      <c r="B123" s="22"/>
      <c r="C123" s="46" t="s">
        <v>136</v>
      </c>
      <c r="D123" s="27"/>
      <c r="E123" s="64"/>
      <c r="F123" s="70">
        <v>3398.6893270999994</v>
      </c>
      <c r="G123" s="28">
        <v>0.99999999899999981</v>
      </c>
    </row>
    <row r="125" spans="1:7" ht="12.75" x14ac:dyDescent="0.2">
      <c r="B125" s="392"/>
      <c r="C125" s="392"/>
      <c r="D125" s="392"/>
      <c r="E125" s="392"/>
      <c r="F125" s="392"/>
    </row>
    <row r="126" spans="1:7" ht="12.75" x14ac:dyDescent="0.2">
      <c r="B126" s="392"/>
      <c r="C126" s="392"/>
      <c r="D126" s="392"/>
      <c r="E126" s="392"/>
      <c r="F126" s="392"/>
    </row>
    <row r="128" spans="1:7" ht="12.75" x14ac:dyDescent="0.2">
      <c r="B128" s="52" t="s">
        <v>138</v>
      </c>
      <c r="C128" s="53"/>
      <c r="D128" s="54"/>
    </row>
    <row r="129" spans="2:4" ht="12.75" x14ac:dyDescent="0.2">
      <c r="B129" s="55" t="s">
        <v>139</v>
      </c>
      <c r="C129" s="56"/>
      <c r="D129" s="81" t="s">
        <v>140</v>
      </c>
    </row>
    <row r="130" spans="2:4" ht="12.75" x14ac:dyDescent="0.2">
      <c r="B130" s="55" t="s">
        <v>141</v>
      </c>
      <c r="C130" s="56"/>
      <c r="D130" s="81" t="s">
        <v>140</v>
      </c>
    </row>
    <row r="131" spans="2:4" ht="12.75" x14ac:dyDescent="0.2">
      <c r="B131" s="57" t="s">
        <v>142</v>
      </c>
      <c r="C131" s="56"/>
      <c r="D131" s="58"/>
    </row>
    <row r="132" spans="2:4" ht="25.5" customHeight="1" x14ac:dyDescent="0.2">
      <c r="B132" s="58"/>
      <c r="C132" s="48" t="s">
        <v>143</v>
      </c>
      <c r="D132" s="49" t="s">
        <v>144</v>
      </c>
    </row>
    <row r="133" spans="2:4" ht="12.75" customHeight="1" x14ac:dyDescent="0.2">
      <c r="B133" s="75" t="s">
        <v>145</v>
      </c>
      <c r="C133" s="76" t="s">
        <v>146</v>
      </c>
      <c r="D133" s="76" t="s">
        <v>147</v>
      </c>
    </row>
    <row r="134" spans="2:4" ht="12.75" x14ac:dyDescent="0.2">
      <c r="B134" s="58" t="s">
        <v>148</v>
      </c>
      <c r="C134" s="59">
        <v>16.0929</v>
      </c>
      <c r="D134" s="59">
        <v>16.0715</v>
      </c>
    </row>
    <row r="135" spans="2:4" ht="12.75" x14ac:dyDescent="0.2">
      <c r="B135" s="58" t="s">
        <v>149</v>
      </c>
      <c r="C135" s="59">
        <v>12.871600000000001</v>
      </c>
      <c r="D135" s="59">
        <v>12.8545</v>
      </c>
    </row>
    <row r="136" spans="2:4" ht="12.75" x14ac:dyDescent="0.2">
      <c r="B136" s="58" t="s">
        <v>150</v>
      </c>
      <c r="C136" s="59">
        <v>15.7705</v>
      </c>
      <c r="D136" s="59">
        <v>15.7377</v>
      </c>
    </row>
    <row r="137" spans="2:4" ht="12.75" x14ac:dyDescent="0.2">
      <c r="B137" s="58" t="s">
        <v>151</v>
      </c>
      <c r="C137" s="59">
        <v>12.586399999999999</v>
      </c>
      <c r="D137" s="59">
        <v>12.5603</v>
      </c>
    </row>
    <row r="139" spans="2:4" ht="12.75" x14ac:dyDescent="0.2">
      <c r="B139" s="77" t="s">
        <v>152</v>
      </c>
      <c r="C139" s="60"/>
      <c r="D139" s="78" t="s">
        <v>140</v>
      </c>
    </row>
    <row r="140" spans="2:4" ht="24.75" customHeight="1" x14ac:dyDescent="0.2">
      <c r="B140" s="79"/>
      <c r="C140" s="79"/>
    </row>
    <row r="141" spans="2:4" ht="15" x14ac:dyDescent="0.25">
      <c r="B141" s="82"/>
      <c r="C141" s="80"/>
      <c r="D141"/>
    </row>
    <row r="143" spans="2:4" ht="12.75" x14ac:dyDescent="0.2">
      <c r="B143" s="57" t="s">
        <v>153</v>
      </c>
      <c r="C143" s="56"/>
      <c r="D143" s="83" t="s">
        <v>140</v>
      </c>
    </row>
    <row r="144" spans="2:4" ht="12.75" x14ac:dyDescent="0.2">
      <c r="B144" s="57" t="s">
        <v>154</v>
      </c>
      <c r="C144" s="56"/>
      <c r="D144" s="83" t="s">
        <v>140</v>
      </c>
    </row>
    <row r="145" spans="2:4" ht="12.75" x14ac:dyDescent="0.2">
      <c r="B145" s="57" t="s">
        <v>155</v>
      </c>
      <c r="C145" s="56"/>
      <c r="D145" s="61">
        <v>0.21787424464348104</v>
      </c>
    </row>
    <row r="146" spans="2:4" ht="12.75" x14ac:dyDescent="0.2">
      <c r="B146" s="57" t="s">
        <v>156</v>
      </c>
      <c r="C146" s="56"/>
      <c r="D146" s="61" t="s">
        <v>140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742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29</v>
      </c>
      <c r="C7" s="26" t="s">
        <v>30</v>
      </c>
      <c r="D7" s="17" t="s">
        <v>20</v>
      </c>
      <c r="E7" s="62">
        <v>23827</v>
      </c>
      <c r="F7" s="68">
        <v>135.93303499999999</v>
      </c>
      <c r="G7" s="20">
        <v>5.5027679000000003E-2</v>
      </c>
    </row>
    <row r="8" spans="1:7" ht="25.5" x14ac:dyDescent="0.2">
      <c r="A8" s="21">
        <v>2</v>
      </c>
      <c r="B8" s="22" t="s">
        <v>27</v>
      </c>
      <c r="C8" s="26" t="s">
        <v>28</v>
      </c>
      <c r="D8" s="17" t="s">
        <v>23</v>
      </c>
      <c r="E8" s="62">
        <v>95000</v>
      </c>
      <c r="F8" s="68">
        <v>134.80500000000001</v>
      </c>
      <c r="G8" s="20">
        <v>5.4571033999999997E-2</v>
      </c>
    </row>
    <row r="9" spans="1:7" ht="25.5" x14ac:dyDescent="0.2">
      <c r="A9" s="21">
        <v>3</v>
      </c>
      <c r="B9" s="22" t="s">
        <v>208</v>
      </c>
      <c r="C9" s="26" t="s">
        <v>209</v>
      </c>
      <c r="D9" s="17" t="s">
        <v>20</v>
      </c>
      <c r="E9" s="62">
        <v>17700</v>
      </c>
      <c r="F9" s="68">
        <v>130.60830000000001</v>
      </c>
      <c r="G9" s="20">
        <v>5.2872149E-2</v>
      </c>
    </row>
    <row r="10" spans="1:7" ht="12.75" x14ac:dyDescent="0.2">
      <c r="A10" s="21">
        <v>4</v>
      </c>
      <c r="B10" s="22" t="s">
        <v>388</v>
      </c>
      <c r="C10" s="26" t="s">
        <v>389</v>
      </c>
      <c r="D10" s="17" t="s">
        <v>17</v>
      </c>
      <c r="E10" s="62">
        <v>16747</v>
      </c>
      <c r="F10" s="68">
        <v>118.8283385</v>
      </c>
      <c r="G10" s="20">
        <v>4.8103448E-2</v>
      </c>
    </row>
    <row r="11" spans="1:7" ht="25.5" x14ac:dyDescent="0.2">
      <c r="A11" s="21">
        <v>5</v>
      </c>
      <c r="B11" s="22" t="s">
        <v>444</v>
      </c>
      <c r="C11" s="26" t="s">
        <v>445</v>
      </c>
      <c r="D11" s="17" t="s">
        <v>59</v>
      </c>
      <c r="E11" s="62">
        <v>69330</v>
      </c>
      <c r="F11" s="68">
        <v>98.413934999999995</v>
      </c>
      <c r="G11" s="20">
        <v>3.9839398999999998E-2</v>
      </c>
    </row>
    <row r="12" spans="1:7" ht="12.75" x14ac:dyDescent="0.2">
      <c r="A12" s="21">
        <v>6</v>
      </c>
      <c r="B12" s="22" t="s">
        <v>62</v>
      </c>
      <c r="C12" s="26" t="s">
        <v>63</v>
      </c>
      <c r="D12" s="17" t="s">
        <v>17</v>
      </c>
      <c r="E12" s="62">
        <v>34850</v>
      </c>
      <c r="F12" s="68">
        <v>93.763925</v>
      </c>
      <c r="G12" s="20">
        <v>3.7957007000000001E-2</v>
      </c>
    </row>
    <row r="13" spans="1:7" ht="12.75" x14ac:dyDescent="0.2">
      <c r="A13" s="21">
        <v>7</v>
      </c>
      <c r="B13" s="22" t="s">
        <v>743</v>
      </c>
      <c r="C13" s="26" t="s">
        <v>744</v>
      </c>
      <c r="D13" s="17" t="s">
        <v>14</v>
      </c>
      <c r="E13" s="62">
        <v>108409</v>
      </c>
      <c r="F13" s="68">
        <v>91.117764500000007</v>
      </c>
      <c r="G13" s="20">
        <v>3.6885803000000002E-2</v>
      </c>
    </row>
    <row r="14" spans="1:7" ht="25.5" x14ac:dyDescent="0.2">
      <c r="A14" s="21">
        <v>8</v>
      </c>
      <c r="B14" s="22" t="s">
        <v>98</v>
      </c>
      <c r="C14" s="26" t="s">
        <v>99</v>
      </c>
      <c r="D14" s="17" t="s">
        <v>23</v>
      </c>
      <c r="E14" s="62">
        <v>70468</v>
      </c>
      <c r="F14" s="68">
        <v>90.163805999999994</v>
      </c>
      <c r="G14" s="20">
        <v>3.6499626E-2</v>
      </c>
    </row>
    <row r="15" spans="1:7" ht="12.75" x14ac:dyDescent="0.2">
      <c r="A15" s="21">
        <v>9</v>
      </c>
      <c r="B15" s="22" t="s">
        <v>74</v>
      </c>
      <c r="C15" s="26" t="s">
        <v>75</v>
      </c>
      <c r="D15" s="17" t="s">
        <v>71</v>
      </c>
      <c r="E15" s="62">
        <v>45000</v>
      </c>
      <c r="F15" s="68">
        <v>88.694999999999993</v>
      </c>
      <c r="G15" s="20">
        <v>3.5905032000000003E-2</v>
      </c>
    </row>
    <row r="16" spans="1:7" ht="12.75" x14ac:dyDescent="0.2">
      <c r="A16" s="21">
        <v>10</v>
      </c>
      <c r="B16" s="22" t="s">
        <v>15</v>
      </c>
      <c r="C16" s="26" t="s">
        <v>16</v>
      </c>
      <c r="D16" s="17" t="s">
        <v>17</v>
      </c>
      <c r="E16" s="62">
        <v>24770</v>
      </c>
      <c r="F16" s="68">
        <v>86.732155000000006</v>
      </c>
      <c r="G16" s="20">
        <v>3.5110443999999998E-2</v>
      </c>
    </row>
    <row r="17" spans="1:7" ht="12.75" x14ac:dyDescent="0.2">
      <c r="A17" s="21">
        <v>11</v>
      </c>
      <c r="B17" s="22" t="s">
        <v>367</v>
      </c>
      <c r="C17" s="26" t="s">
        <v>368</v>
      </c>
      <c r="D17" s="17" t="s">
        <v>178</v>
      </c>
      <c r="E17" s="62">
        <v>5242</v>
      </c>
      <c r="F17" s="68">
        <v>85.950452999999996</v>
      </c>
      <c r="G17" s="20">
        <v>3.4793998999999999E-2</v>
      </c>
    </row>
    <row r="18" spans="1:7" ht="25.5" x14ac:dyDescent="0.2">
      <c r="A18" s="21">
        <v>12</v>
      </c>
      <c r="B18" s="22" t="s">
        <v>297</v>
      </c>
      <c r="C18" s="26" t="s">
        <v>298</v>
      </c>
      <c r="D18" s="17" t="s">
        <v>299</v>
      </c>
      <c r="E18" s="62">
        <v>36000</v>
      </c>
      <c r="F18" s="68">
        <v>81.108000000000004</v>
      </c>
      <c r="G18" s="20">
        <v>3.2833703999999998E-2</v>
      </c>
    </row>
    <row r="19" spans="1:7" ht="12.75" x14ac:dyDescent="0.2">
      <c r="A19" s="21">
        <v>13</v>
      </c>
      <c r="B19" s="22" t="s">
        <v>271</v>
      </c>
      <c r="C19" s="26" t="s">
        <v>272</v>
      </c>
      <c r="D19" s="17" t="s">
        <v>273</v>
      </c>
      <c r="E19" s="62">
        <v>10705</v>
      </c>
      <c r="F19" s="68">
        <v>80.346377500000003</v>
      </c>
      <c r="G19" s="20">
        <v>3.2525388000000002E-2</v>
      </c>
    </row>
    <row r="20" spans="1:7" ht="12.75" x14ac:dyDescent="0.2">
      <c r="A20" s="21">
        <v>14</v>
      </c>
      <c r="B20" s="22" t="s">
        <v>60</v>
      </c>
      <c r="C20" s="26" t="s">
        <v>61</v>
      </c>
      <c r="D20" s="17" t="s">
        <v>14</v>
      </c>
      <c r="E20" s="62">
        <v>80317</v>
      </c>
      <c r="F20" s="68">
        <v>78.790976999999998</v>
      </c>
      <c r="G20" s="20">
        <v>3.1895738999999999E-2</v>
      </c>
    </row>
    <row r="21" spans="1:7" ht="12.75" x14ac:dyDescent="0.2">
      <c r="A21" s="21">
        <v>15</v>
      </c>
      <c r="B21" s="22" t="s">
        <v>390</v>
      </c>
      <c r="C21" s="26" t="s">
        <v>391</v>
      </c>
      <c r="D21" s="17" t="s">
        <v>254</v>
      </c>
      <c r="E21" s="62">
        <v>2886</v>
      </c>
      <c r="F21" s="68">
        <v>75.949419000000006</v>
      </c>
      <c r="G21" s="20">
        <v>3.0745435000000002E-2</v>
      </c>
    </row>
    <row r="22" spans="1:7" ht="25.5" x14ac:dyDescent="0.2">
      <c r="A22" s="21">
        <v>16</v>
      </c>
      <c r="B22" s="22" t="s">
        <v>496</v>
      </c>
      <c r="C22" s="26" t="s">
        <v>497</v>
      </c>
      <c r="D22" s="17" t="s">
        <v>498</v>
      </c>
      <c r="E22" s="62">
        <v>23732</v>
      </c>
      <c r="F22" s="68">
        <v>75.479625999999996</v>
      </c>
      <c r="G22" s="20">
        <v>3.0555255999999999E-2</v>
      </c>
    </row>
    <row r="23" spans="1:7" ht="25.5" x14ac:dyDescent="0.2">
      <c r="A23" s="21">
        <v>17</v>
      </c>
      <c r="B23" s="22" t="s">
        <v>53</v>
      </c>
      <c r="C23" s="26" t="s">
        <v>54</v>
      </c>
      <c r="D23" s="17" t="s">
        <v>23</v>
      </c>
      <c r="E23" s="62">
        <v>1475</v>
      </c>
      <c r="F23" s="68">
        <v>68.546199999999999</v>
      </c>
      <c r="G23" s="20">
        <v>2.7748503000000001E-2</v>
      </c>
    </row>
    <row r="24" spans="1:7" ht="12.75" x14ac:dyDescent="0.2">
      <c r="A24" s="21">
        <v>18</v>
      </c>
      <c r="B24" s="22" t="s">
        <v>373</v>
      </c>
      <c r="C24" s="26" t="s">
        <v>374</v>
      </c>
      <c r="D24" s="17" t="s">
        <v>17</v>
      </c>
      <c r="E24" s="62">
        <v>87562</v>
      </c>
      <c r="F24" s="68">
        <v>60.549123000000002</v>
      </c>
      <c r="G24" s="20">
        <v>2.4511169999999999E-2</v>
      </c>
    </row>
    <row r="25" spans="1:7" ht="12.75" x14ac:dyDescent="0.2">
      <c r="A25" s="21">
        <v>19</v>
      </c>
      <c r="B25" s="22" t="s">
        <v>505</v>
      </c>
      <c r="C25" s="26" t="s">
        <v>506</v>
      </c>
      <c r="D25" s="17" t="s">
        <v>254</v>
      </c>
      <c r="E25" s="62">
        <v>36000</v>
      </c>
      <c r="F25" s="68">
        <v>58.158000000000001</v>
      </c>
      <c r="G25" s="20">
        <v>2.3543207999999999E-2</v>
      </c>
    </row>
    <row r="26" spans="1:7" ht="12.75" x14ac:dyDescent="0.2">
      <c r="A26" s="21">
        <v>20</v>
      </c>
      <c r="B26" s="22" t="s">
        <v>179</v>
      </c>
      <c r="C26" s="26" t="s">
        <v>180</v>
      </c>
      <c r="D26" s="17" t="s">
        <v>14</v>
      </c>
      <c r="E26" s="62">
        <v>66333</v>
      </c>
      <c r="F26" s="68">
        <v>58.140874500000002</v>
      </c>
      <c r="G26" s="20">
        <v>2.3536275999999998E-2</v>
      </c>
    </row>
    <row r="27" spans="1:7" ht="25.5" x14ac:dyDescent="0.2">
      <c r="A27" s="21">
        <v>21</v>
      </c>
      <c r="B27" s="22" t="s">
        <v>210</v>
      </c>
      <c r="C27" s="26" t="s">
        <v>211</v>
      </c>
      <c r="D27" s="17" t="s">
        <v>39</v>
      </c>
      <c r="E27" s="62">
        <v>62135</v>
      </c>
      <c r="F27" s="68">
        <v>54.181719999999999</v>
      </c>
      <c r="G27" s="20">
        <v>2.1933551999999999E-2</v>
      </c>
    </row>
    <row r="28" spans="1:7" ht="12.75" x14ac:dyDescent="0.2">
      <c r="A28" s="21">
        <v>22</v>
      </c>
      <c r="B28" s="22" t="s">
        <v>102</v>
      </c>
      <c r="C28" s="26" t="s">
        <v>103</v>
      </c>
      <c r="D28" s="17" t="s">
        <v>104</v>
      </c>
      <c r="E28" s="62">
        <v>15750</v>
      </c>
      <c r="F28" s="68">
        <v>53.865000000000002</v>
      </c>
      <c r="G28" s="20">
        <v>2.1805339E-2</v>
      </c>
    </row>
    <row r="29" spans="1:7" ht="12.75" x14ac:dyDescent="0.2">
      <c r="A29" s="21">
        <v>23</v>
      </c>
      <c r="B29" s="22" t="s">
        <v>745</v>
      </c>
      <c r="C29" s="26" t="s">
        <v>746</v>
      </c>
      <c r="D29" s="17" t="s">
        <v>14</v>
      </c>
      <c r="E29" s="62">
        <v>42109</v>
      </c>
      <c r="F29" s="68">
        <v>51.920397000000001</v>
      </c>
      <c r="G29" s="20">
        <v>2.1018135E-2</v>
      </c>
    </row>
    <row r="30" spans="1:7" ht="12.75" x14ac:dyDescent="0.2">
      <c r="A30" s="21">
        <v>24</v>
      </c>
      <c r="B30" s="22" t="s">
        <v>48</v>
      </c>
      <c r="C30" s="26" t="s">
        <v>49</v>
      </c>
      <c r="D30" s="17" t="s">
        <v>50</v>
      </c>
      <c r="E30" s="62">
        <v>31311</v>
      </c>
      <c r="F30" s="68">
        <v>49.111303499999998</v>
      </c>
      <c r="G30" s="20">
        <v>1.9880973E-2</v>
      </c>
    </row>
    <row r="31" spans="1:7" ht="12.75" x14ac:dyDescent="0.2">
      <c r="A31" s="21">
        <v>25</v>
      </c>
      <c r="B31" s="22" t="s">
        <v>508</v>
      </c>
      <c r="C31" s="26" t="s">
        <v>509</v>
      </c>
      <c r="D31" s="17" t="s">
        <v>273</v>
      </c>
      <c r="E31" s="62">
        <v>4712</v>
      </c>
      <c r="F31" s="68">
        <v>47.518163999999999</v>
      </c>
      <c r="G31" s="20">
        <v>1.9236046999999999E-2</v>
      </c>
    </row>
    <row r="32" spans="1:7" ht="25.5" x14ac:dyDescent="0.2">
      <c r="A32" s="21">
        <v>26</v>
      </c>
      <c r="B32" s="22" t="s">
        <v>672</v>
      </c>
      <c r="C32" s="26" t="s">
        <v>673</v>
      </c>
      <c r="D32" s="17" t="s">
        <v>23</v>
      </c>
      <c r="E32" s="62">
        <v>71870</v>
      </c>
      <c r="F32" s="68">
        <v>46.320214999999997</v>
      </c>
      <c r="G32" s="20">
        <v>1.87511E-2</v>
      </c>
    </row>
    <row r="33" spans="1:7" ht="25.5" x14ac:dyDescent="0.2">
      <c r="A33" s="21">
        <v>27</v>
      </c>
      <c r="B33" s="22" t="s">
        <v>566</v>
      </c>
      <c r="C33" s="26" t="s">
        <v>567</v>
      </c>
      <c r="D33" s="17" t="s">
        <v>59</v>
      </c>
      <c r="E33" s="62">
        <v>25420</v>
      </c>
      <c r="F33" s="68">
        <v>44.268929999999997</v>
      </c>
      <c r="G33" s="20">
        <v>1.7920709999999999E-2</v>
      </c>
    </row>
    <row r="34" spans="1:7" ht="12.75" x14ac:dyDescent="0.2">
      <c r="A34" s="21">
        <v>28</v>
      </c>
      <c r="B34" s="22" t="s">
        <v>359</v>
      </c>
      <c r="C34" s="26" t="s">
        <v>360</v>
      </c>
      <c r="D34" s="17" t="s">
        <v>17</v>
      </c>
      <c r="E34" s="62">
        <v>17706</v>
      </c>
      <c r="F34" s="68">
        <v>40.927419</v>
      </c>
      <c r="G34" s="20">
        <v>1.6568017000000001E-2</v>
      </c>
    </row>
    <row r="35" spans="1:7" ht="25.5" x14ac:dyDescent="0.2">
      <c r="A35" s="21">
        <v>29</v>
      </c>
      <c r="B35" s="22" t="s">
        <v>85</v>
      </c>
      <c r="C35" s="26" t="s">
        <v>86</v>
      </c>
      <c r="D35" s="17" t="s">
        <v>59</v>
      </c>
      <c r="E35" s="62">
        <v>15000</v>
      </c>
      <c r="F35" s="68">
        <v>33.479999999999997</v>
      </c>
      <c r="G35" s="20">
        <v>1.3553193E-2</v>
      </c>
    </row>
    <row r="36" spans="1:7" ht="12.75" x14ac:dyDescent="0.2">
      <c r="A36" s="21">
        <v>30</v>
      </c>
      <c r="B36" s="22" t="s">
        <v>342</v>
      </c>
      <c r="C36" s="26" t="s">
        <v>343</v>
      </c>
      <c r="D36" s="17" t="s">
        <v>162</v>
      </c>
      <c r="E36" s="62">
        <v>5850</v>
      </c>
      <c r="F36" s="68">
        <v>32.546475000000001</v>
      </c>
      <c r="G36" s="20">
        <v>1.3175289E-2</v>
      </c>
    </row>
    <row r="37" spans="1:7" ht="12.75" x14ac:dyDescent="0.2">
      <c r="A37" s="21">
        <v>31</v>
      </c>
      <c r="B37" s="22" t="s">
        <v>543</v>
      </c>
      <c r="C37" s="26" t="s">
        <v>544</v>
      </c>
      <c r="D37" s="17" t="s">
        <v>36</v>
      </c>
      <c r="E37" s="62">
        <v>4400</v>
      </c>
      <c r="F37" s="68">
        <v>29.6098</v>
      </c>
      <c r="G37" s="20">
        <v>1.1986480000000001E-2</v>
      </c>
    </row>
    <row r="38" spans="1:7" ht="12.75" x14ac:dyDescent="0.2">
      <c r="A38" s="21">
        <v>32</v>
      </c>
      <c r="B38" s="22" t="s">
        <v>457</v>
      </c>
      <c r="C38" s="26" t="s">
        <v>458</v>
      </c>
      <c r="D38" s="17" t="s">
        <v>204</v>
      </c>
      <c r="E38" s="62">
        <v>4532</v>
      </c>
      <c r="F38" s="68">
        <v>22.585222000000002</v>
      </c>
      <c r="G38" s="20">
        <v>9.1428280000000004E-3</v>
      </c>
    </row>
    <row r="39" spans="1:7" ht="25.5" x14ac:dyDescent="0.2">
      <c r="A39" s="21">
        <v>33</v>
      </c>
      <c r="B39" s="22" t="s">
        <v>308</v>
      </c>
      <c r="C39" s="26" t="s">
        <v>309</v>
      </c>
      <c r="D39" s="17" t="s">
        <v>165</v>
      </c>
      <c r="E39" s="62">
        <v>1578</v>
      </c>
      <c r="F39" s="68">
        <v>18.003402000000001</v>
      </c>
      <c r="G39" s="20">
        <v>7.28804E-3</v>
      </c>
    </row>
    <row r="40" spans="1:7" ht="12.75" x14ac:dyDescent="0.2">
      <c r="A40" s="16"/>
      <c r="B40" s="17"/>
      <c r="C40" s="23" t="s">
        <v>112</v>
      </c>
      <c r="D40" s="27"/>
      <c r="E40" s="64"/>
      <c r="F40" s="70">
        <v>2316.4183565000008</v>
      </c>
      <c r="G40" s="28">
        <v>0.93772000200000016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16"/>
      <c r="B42" s="17"/>
      <c r="C42" s="23" t="s">
        <v>113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112</v>
      </c>
      <c r="D43" s="27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31"/>
      <c r="B45" s="32"/>
      <c r="C45" s="23" t="s">
        <v>114</v>
      </c>
      <c r="D45" s="24"/>
      <c r="E45" s="63"/>
      <c r="F45" s="69"/>
      <c r="G45" s="25"/>
    </row>
    <row r="46" spans="1:7" ht="12.75" x14ac:dyDescent="0.2">
      <c r="A46" s="33"/>
      <c r="B46" s="34"/>
      <c r="C46" s="23" t="s">
        <v>112</v>
      </c>
      <c r="D46" s="35"/>
      <c r="E46" s="65"/>
      <c r="F46" s="71">
        <v>0</v>
      </c>
      <c r="G46" s="36">
        <v>0</v>
      </c>
    </row>
    <row r="47" spans="1:7" ht="12.75" x14ac:dyDescent="0.2">
      <c r="A47" s="33"/>
      <c r="B47" s="34"/>
      <c r="C47" s="29"/>
      <c r="D47" s="37"/>
      <c r="E47" s="66"/>
      <c r="F47" s="72"/>
      <c r="G47" s="38"/>
    </row>
    <row r="48" spans="1:7" ht="12.75" x14ac:dyDescent="0.2">
      <c r="A48" s="16"/>
      <c r="B48" s="17"/>
      <c r="C48" s="23" t="s">
        <v>116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112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117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118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112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25.5" x14ac:dyDescent="0.2">
      <c r="A57" s="21"/>
      <c r="B57" s="22"/>
      <c r="C57" s="39" t="s">
        <v>119</v>
      </c>
      <c r="D57" s="40"/>
      <c r="E57" s="64"/>
      <c r="F57" s="70">
        <v>2316.4183565000008</v>
      </c>
      <c r="G57" s="28">
        <v>0.93772000200000016</v>
      </c>
    </row>
    <row r="58" spans="1:7" ht="12.75" x14ac:dyDescent="0.2">
      <c r="A58" s="16"/>
      <c r="B58" s="17"/>
      <c r="C58" s="26"/>
      <c r="D58" s="19"/>
      <c r="E58" s="62"/>
      <c r="F58" s="68"/>
      <c r="G58" s="20"/>
    </row>
    <row r="59" spans="1:7" ht="12.75" x14ac:dyDescent="0.2">
      <c r="A59" s="16"/>
      <c r="B59" s="17"/>
      <c r="C59" s="18" t="s">
        <v>120</v>
      </c>
      <c r="D59" s="19"/>
      <c r="E59" s="62"/>
      <c r="F59" s="68"/>
      <c r="G59" s="20"/>
    </row>
    <row r="60" spans="1:7" ht="25.5" x14ac:dyDescent="0.2">
      <c r="A60" s="16"/>
      <c r="B60" s="17"/>
      <c r="C60" s="23" t="s">
        <v>11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68"/>
      <c r="G62" s="20"/>
    </row>
    <row r="63" spans="1:7" ht="12.75" x14ac:dyDescent="0.2">
      <c r="A63" s="16"/>
      <c r="B63" s="41"/>
      <c r="C63" s="23" t="s">
        <v>121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112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74"/>
      <c r="G65" s="43"/>
    </row>
    <row r="66" spans="1:7" ht="12.75" x14ac:dyDescent="0.2">
      <c r="A66" s="16"/>
      <c r="B66" s="17"/>
      <c r="C66" s="23" t="s">
        <v>122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16"/>
      <c r="B69" s="41"/>
      <c r="C69" s="23" t="s">
        <v>123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21"/>
      <c r="B72" s="22"/>
      <c r="C72" s="44" t="s">
        <v>124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125</v>
      </c>
      <c r="D74" s="19"/>
      <c r="E74" s="62"/>
      <c r="F74" s="68"/>
      <c r="G74" s="20"/>
    </row>
    <row r="75" spans="1:7" ht="12.75" x14ac:dyDescent="0.2">
      <c r="A75" s="21"/>
      <c r="B75" s="22"/>
      <c r="C75" s="23" t="s">
        <v>126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127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112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128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1152</v>
      </c>
      <c r="D84" s="24"/>
      <c r="E84" s="63"/>
      <c r="F84" s="69"/>
      <c r="G84" s="25"/>
    </row>
    <row r="85" spans="1:7" ht="12.75" x14ac:dyDescent="0.2">
      <c r="A85" s="21">
        <v>1</v>
      </c>
      <c r="B85" s="22"/>
      <c r="C85" s="26" t="s">
        <v>1153</v>
      </c>
      <c r="D85" s="30"/>
      <c r="E85" s="62"/>
      <c r="F85" s="68">
        <v>153.97371899999999</v>
      </c>
      <c r="G85" s="20">
        <v>6.2330811999999999E-2</v>
      </c>
    </row>
    <row r="86" spans="1:7" ht="12.75" x14ac:dyDescent="0.2">
      <c r="A86" s="21"/>
      <c r="B86" s="22"/>
      <c r="C86" s="23" t="s">
        <v>112</v>
      </c>
      <c r="D86" s="40"/>
      <c r="E86" s="64"/>
      <c r="F86" s="70">
        <v>153.97371899999999</v>
      </c>
      <c r="G86" s="28">
        <v>6.2330811999999999E-2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25.5" x14ac:dyDescent="0.2">
      <c r="A88" s="21"/>
      <c r="B88" s="22"/>
      <c r="C88" s="39" t="s">
        <v>129</v>
      </c>
      <c r="D88" s="40"/>
      <c r="E88" s="64"/>
      <c r="F88" s="70">
        <v>153.97371899999999</v>
      </c>
      <c r="G88" s="28">
        <v>6.2330811999999999E-2</v>
      </c>
    </row>
    <row r="89" spans="1:7" ht="12.75" x14ac:dyDescent="0.2">
      <c r="A89" s="21"/>
      <c r="B89" s="22"/>
      <c r="C89" s="45"/>
      <c r="D89" s="22"/>
      <c r="E89" s="62"/>
      <c r="F89" s="68"/>
      <c r="G89" s="20"/>
    </row>
    <row r="90" spans="1:7" ht="12.75" x14ac:dyDescent="0.2">
      <c r="A90" s="16"/>
      <c r="B90" s="17"/>
      <c r="C90" s="18" t="s">
        <v>130</v>
      </c>
      <c r="D90" s="19"/>
      <c r="E90" s="62"/>
      <c r="F90" s="68"/>
      <c r="G90" s="20"/>
    </row>
    <row r="91" spans="1:7" ht="25.5" x14ac:dyDescent="0.2">
      <c r="A91" s="21"/>
      <c r="B91" s="22"/>
      <c r="C91" s="23" t="s">
        <v>131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16"/>
      <c r="B94" s="17"/>
      <c r="C94" s="18" t="s">
        <v>132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133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23" t="s">
        <v>134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74"/>
      <c r="G100" s="43"/>
    </row>
    <row r="101" spans="1:7" ht="25.5" x14ac:dyDescent="0.2">
      <c r="A101" s="21"/>
      <c r="B101" s="22"/>
      <c r="C101" s="45" t="s">
        <v>135</v>
      </c>
      <c r="D101" s="22"/>
      <c r="E101" s="62"/>
      <c r="F101" s="152">
        <v>-0.12552341</v>
      </c>
      <c r="G101" s="153">
        <v>-5.0813999999999998E-5</v>
      </c>
    </row>
    <row r="102" spans="1:7" ht="12.75" x14ac:dyDescent="0.2">
      <c r="A102" s="21"/>
      <c r="B102" s="22"/>
      <c r="C102" s="46" t="s">
        <v>136</v>
      </c>
      <c r="D102" s="27"/>
      <c r="E102" s="64"/>
      <c r="F102" s="70">
        <v>2470.2665520900009</v>
      </c>
      <c r="G102" s="28">
        <v>1.0000000000000002</v>
      </c>
    </row>
    <row r="104" spans="1:7" ht="12.75" x14ac:dyDescent="0.2">
      <c r="B104" s="392"/>
      <c r="C104" s="392"/>
      <c r="D104" s="392"/>
      <c r="E104" s="392"/>
      <c r="F104" s="392"/>
    </row>
    <row r="105" spans="1:7" ht="12.75" x14ac:dyDescent="0.2">
      <c r="B105" s="392"/>
      <c r="C105" s="392"/>
      <c r="D105" s="392"/>
      <c r="E105" s="392"/>
      <c r="F105" s="392"/>
    </row>
    <row r="107" spans="1:7" ht="12.75" x14ac:dyDescent="0.2">
      <c r="B107" s="52" t="s">
        <v>138</v>
      </c>
      <c r="C107" s="53"/>
      <c r="D107" s="54"/>
    </row>
    <row r="108" spans="1:7" ht="12.75" x14ac:dyDescent="0.2">
      <c r="B108" s="55" t="s">
        <v>139</v>
      </c>
      <c r="C108" s="56"/>
      <c r="D108" s="81" t="s">
        <v>140</v>
      </c>
    </row>
    <row r="109" spans="1:7" ht="12.75" x14ac:dyDescent="0.2">
      <c r="B109" s="55" t="s">
        <v>141</v>
      </c>
      <c r="C109" s="56"/>
      <c r="D109" s="81" t="s">
        <v>140</v>
      </c>
    </row>
    <row r="110" spans="1:7" ht="12.75" x14ac:dyDescent="0.2">
      <c r="B110" s="57" t="s">
        <v>142</v>
      </c>
      <c r="C110" s="56"/>
      <c r="D110" s="58"/>
    </row>
    <row r="111" spans="1:7" ht="25.5" customHeight="1" x14ac:dyDescent="0.2">
      <c r="B111" s="58"/>
      <c r="C111" s="48" t="s">
        <v>143</v>
      </c>
      <c r="D111" s="49" t="s">
        <v>144</v>
      </c>
    </row>
    <row r="112" spans="1:7" ht="12.75" customHeight="1" x14ac:dyDescent="0.2">
      <c r="B112" s="75" t="s">
        <v>145</v>
      </c>
      <c r="C112" s="76" t="s">
        <v>146</v>
      </c>
      <c r="D112" s="76" t="s">
        <v>147</v>
      </c>
    </row>
    <row r="113" spans="2:4" ht="12.75" x14ac:dyDescent="0.2">
      <c r="B113" s="58" t="s">
        <v>148</v>
      </c>
      <c r="C113" s="59">
        <v>8.6477000000000004</v>
      </c>
      <c r="D113" s="59">
        <v>8.5045000000000002</v>
      </c>
    </row>
    <row r="114" spans="2:4" ht="12.75" x14ac:dyDescent="0.2">
      <c r="B114" s="58" t="s">
        <v>149</v>
      </c>
      <c r="C114" s="59">
        <v>8.6475000000000009</v>
      </c>
      <c r="D114" s="59">
        <v>8.5043000000000006</v>
      </c>
    </row>
    <row r="115" spans="2:4" ht="12.75" x14ac:dyDescent="0.2">
      <c r="B115" s="58" t="s">
        <v>150</v>
      </c>
      <c r="C115" s="59">
        <v>8.5237999999999996</v>
      </c>
      <c r="D115" s="59">
        <v>8.3765999999999998</v>
      </c>
    </row>
    <row r="116" spans="2:4" ht="12.75" x14ac:dyDescent="0.2">
      <c r="B116" s="58" t="s">
        <v>151</v>
      </c>
      <c r="C116" s="59">
        <v>8.5237999999999996</v>
      </c>
      <c r="D116" s="59">
        <v>8.3765999999999998</v>
      </c>
    </row>
    <row r="118" spans="2:4" ht="12.75" x14ac:dyDescent="0.2">
      <c r="B118" s="77" t="s">
        <v>152</v>
      </c>
      <c r="C118" s="60"/>
      <c r="D118" s="78" t="s">
        <v>140</v>
      </c>
    </row>
    <row r="119" spans="2:4" ht="24.75" customHeight="1" x14ac:dyDescent="0.2">
      <c r="B119" s="79"/>
      <c r="C119" s="79"/>
    </row>
    <row r="120" spans="2:4" ht="15" x14ac:dyDescent="0.25">
      <c r="B120" s="82"/>
      <c r="C120" s="80"/>
      <c r="D120"/>
    </row>
    <row r="122" spans="2:4" ht="12.75" x14ac:dyDescent="0.2">
      <c r="B122" s="57" t="s">
        <v>153</v>
      </c>
      <c r="C122" s="56"/>
      <c r="D122" s="83" t="s">
        <v>140</v>
      </c>
    </row>
    <row r="123" spans="2:4" ht="12.75" x14ac:dyDescent="0.2">
      <c r="B123" s="57" t="s">
        <v>154</v>
      </c>
      <c r="C123" s="56"/>
      <c r="D123" s="83" t="s">
        <v>140</v>
      </c>
    </row>
    <row r="124" spans="2:4" ht="12.75" x14ac:dyDescent="0.2">
      <c r="B124" s="57" t="s">
        <v>155</v>
      </c>
      <c r="C124" s="56"/>
      <c r="D124" s="61">
        <v>0.41367469162639697</v>
      </c>
    </row>
    <row r="125" spans="2:4" ht="12.75" x14ac:dyDescent="0.2">
      <c r="B125" s="57" t="s">
        <v>156</v>
      </c>
      <c r="C125" s="56"/>
      <c r="D125" s="61" t="s">
        <v>140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266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347593</v>
      </c>
      <c r="F7" s="68">
        <v>493.234467</v>
      </c>
      <c r="G7" s="20">
        <v>4.4554713000000003E-2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75956</v>
      </c>
      <c r="F8" s="68">
        <v>413.124684</v>
      </c>
      <c r="G8" s="20">
        <v>3.7318258999999999E-2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64459</v>
      </c>
      <c r="F9" s="68">
        <v>383.273214</v>
      </c>
      <c r="G9" s="20">
        <v>3.4621724999999999E-2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20</v>
      </c>
      <c r="E10" s="62">
        <v>61176</v>
      </c>
      <c r="F10" s="68">
        <v>332.79743999999999</v>
      </c>
      <c r="G10" s="20">
        <v>3.0062162E-2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26</v>
      </c>
      <c r="E11" s="62">
        <v>279101</v>
      </c>
      <c r="F11" s="68">
        <v>330.73468500000001</v>
      </c>
      <c r="G11" s="20">
        <v>2.9875829999999999E-2</v>
      </c>
    </row>
    <row r="12" spans="1:7" ht="25.5" x14ac:dyDescent="0.2">
      <c r="A12" s="21">
        <v>6</v>
      </c>
      <c r="B12" s="22" t="s">
        <v>34</v>
      </c>
      <c r="C12" s="26" t="s">
        <v>35</v>
      </c>
      <c r="D12" s="17" t="s">
        <v>36</v>
      </c>
      <c r="E12" s="62">
        <v>73119</v>
      </c>
      <c r="F12" s="68">
        <v>291.92760750000002</v>
      </c>
      <c r="G12" s="20">
        <v>2.6370319999999999E-2</v>
      </c>
    </row>
    <row r="13" spans="1:7" ht="25.5" x14ac:dyDescent="0.2">
      <c r="A13" s="21">
        <v>7</v>
      </c>
      <c r="B13" s="22" t="s">
        <v>44</v>
      </c>
      <c r="C13" s="26" t="s">
        <v>45</v>
      </c>
      <c r="D13" s="17" t="s">
        <v>20</v>
      </c>
      <c r="E13" s="62">
        <v>134925</v>
      </c>
      <c r="F13" s="68">
        <v>277.54072500000001</v>
      </c>
      <c r="G13" s="20">
        <v>2.5070728E-2</v>
      </c>
    </row>
    <row r="14" spans="1:7" ht="25.5" x14ac:dyDescent="0.2">
      <c r="A14" s="21">
        <v>8</v>
      </c>
      <c r="B14" s="22" t="s">
        <v>51</v>
      </c>
      <c r="C14" s="26" t="s">
        <v>52</v>
      </c>
      <c r="D14" s="17" t="s">
        <v>26</v>
      </c>
      <c r="E14" s="62">
        <v>310459</v>
      </c>
      <c r="F14" s="68">
        <v>265.752904</v>
      </c>
      <c r="G14" s="20">
        <v>2.4005914E-2</v>
      </c>
    </row>
    <row r="15" spans="1:7" ht="25.5" x14ac:dyDescent="0.2">
      <c r="A15" s="21">
        <v>9</v>
      </c>
      <c r="B15" s="22" t="s">
        <v>207</v>
      </c>
      <c r="C15" s="26" t="s">
        <v>1182</v>
      </c>
      <c r="D15" s="17" t="s">
        <v>59</v>
      </c>
      <c r="E15" s="62">
        <v>15026</v>
      </c>
      <c r="F15" s="68">
        <v>255.487078</v>
      </c>
      <c r="G15" s="20">
        <v>2.3078584999999999E-2</v>
      </c>
    </row>
    <row r="16" spans="1:7" ht="12.75" x14ac:dyDescent="0.2">
      <c r="A16" s="21">
        <v>10</v>
      </c>
      <c r="B16" s="22" t="s">
        <v>166</v>
      </c>
      <c r="C16" s="26" t="s">
        <v>167</v>
      </c>
      <c r="D16" s="17" t="s">
        <v>14</v>
      </c>
      <c r="E16" s="62">
        <v>162815</v>
      </c>
      <c r="F16" s="68">
        <v>248.0486525</v>
      </c>
      <c r="G16" s="20">
        <v>2.2406658999999999E-2</v>
      </c>
    </row>
    <row r="17" spans="1:7" ht="12.75" x14ac:dyDescent="0.2">
      <c r="A17" s="21">
        <v>11</v>
      </c>
      <c r="B17" s="22" t="s">
        <v>76</v>
      </c>
      <c r="C17" s="26" t="s">
        <v>77</v>
      </c>
      <c r="D17" s="17" t="s">
        <v>14</v>
      </c>
      <c r="E17" s="62">
        <v>32514</v>
      </c>
      <c r="F17" s="68">
        <v>235.85655600000001</v>
      </c>
      <c r="G17" s="20">
        <v>2.1305325999999999E-2</v>
      </c>
    </row>
    <row r="18" spans="1:7" ht="12.75" x14ac:dyDescent="0.2">
      <c r="A18" s="21">
        <v>12</v>
      </c>
      <c r="B18" s="22" t="s">
        <v>176</v>
      </c>
      <c r="C18" s="26" t="s">
        <v>177</v>
      </c>
      <c r="D18" s="17" t="s">
        <v>178</v>
      </c>
      <c r="E18" s="62">
        <v>84901</v>
      </c>
      <c r="F18" s="68">
        <v>235.47292350000001</v>
      </c>
      <c r="G18" s="20">
        <v>2.1270672000000001E-2</v>
      </c>
    </row>
    <row r="19" spans="1:7" ht="25.5" x14ac:dyDescent="0.2">
      <c r="A19" s="21">
        <v>13</v>
      </c>
      <c r="B19" s="22" t="s">
        <v>267</v>
      </c>
      <c r="C19" s="26" t="s">
        <v>268</v>
      </c>
      <c r="D19" s="17" t="s">
        <v>20</v>
      </c>
      <c r="E19" s="62">
        <v>88571</v>
      </c>
      <c r="F19" s="68">
        <v>234.71315000000001</v>
      </c>
      <c r="G19" s="20">
        <v>2.1202039999999998E-2</v>
      </c>
    </row>
    <row r="20" spans="1:7" ht="12.75" x14ac:dyDescent="0.2">
      <c r="A20" s="21">
        <v>14</v>
      </c>
      <c r="B20" s="22" t="s">
        <v>269</v>
      </c>
      <c r="C20" s="26" t="s">
        <v>270</v>
      </c>
      <c r="D20" s="17" t="s">
        <v>14</v>
      </c>
      <c r="E20" s="62">
        <v>116255</v>
      </c>
      <c r="F20" s="68">
        <v>222.86083500000001</v>
      </c>
      <c r="G20" s="20">
        <v>2.0131400000000001E-2</v>
      </c>
    </row>
    <row r="21" spans="1:7" ht="25.5" x14ac:dyDescent="0.2">
      <c r="A21" s="21">
        <v>15</v>
      </c>
      <c r="B21" s="22" t="s">
        <v>191</v>
      </c>
      <c r="C21" s="26" t="s">
        <v>192</v>
      </c>
      <c r="D21" s="17" t="s">
        <v>165</v>
      </c>
      <c r="E21" s="62">
        <v>42284</v>
      </c>
      <c r="F21" s="68">
        <v>222.815538</v>
      </c>
      <c r="G21" s="20">
        <v>2.0127308999999999E-2</v>
      </c>
    </row>
    <row r="22" spans="1:7" ht="38.25" x14ac:dyDescent="0.2">
      <c r="A22" s="21">
        <v>16</v>
      </c>
      <c r="B22" s="22" t="s">
        <v>95</v>
      </c>
      <c r="C22" s="26" t="s">
        <v>96</v>
      </c>
      <c r="D22" s="17" t="s">
        <v>97</v>
      </c>
      <c r="E22" s="62">
        <v>278377</v>
      </c>
      <c r="F22" s="68">
        <v>220.0570185</v>
      </c>
      <c r="G22" s="20">
        <v>1.9878126999999999E-2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89890</v>
      </c>
      <c r="F23" s="68">
        <v>220.005775</v>
      </c>
      <c r="G23" s="20">
        <v>1.9873498E-2</v>
      </c>
    </row>
    <row r="24" spans="1:7" ht="25.5" x14ac:dyDescent="0.2">
      <c r="A24" s="21">
        <v>18</v>
      </c>
      <c r="B24" s="22" t="s">
        <v>92</v>
      </c>
      <c r="C24" s="26" t="s">
        <v>93</v>
      </c>
      <c r="D24" s="17" t="s">
        <v>94</v>
      </c>
      <c r="E24" s="62">
        <v>70349</v>
      </c>
      <c r="F24" s="68">
        <v>216.46387300000001</v>
      </c>
      <c r="G24" s="20">
        <v>1.9553551999999998E-2</v>
      </c>
    </row>
    <row r="25" spans="1:7" ht="25.5" x14ac:dyDescent="0.2">
      <c r="A25" s="21">
        <v>19</v>
      </c>
      <c r="B25" s="22" t="s">
        <v>53</v>
      </c>
      <c r="C25" s="26" t="s">
        <v>54</v>
      </c>
      <c r="D25" s="17" t="s">
        <v>23</v>
      </c>
      <c r="E25" s="62">
        <v>4552</v>
      </c>
      <c r="F25" s="68">
        <v>211.54054400000001</v>
      </c>
      <c r="G25" s="20">
        <v>1.9108818999999999E-2</v>
      </c>
    </row>
    <row r="26" spans="1:7" ht="12.75" x14ac:dyDescent="0.2">
      <c r="A26" s="21">
        <v>20</v>
      </c>
      <c r="B26" s="22" t="s">
        <v>271</v>
      </c>
      <c r="C26" s="26" t="s">
        <v>272</v>
      </c>
      <c r="D26" s="17" t="s">
        <v>273</v>
      </c>
      <c r="E26" s="62">
        <v>28006</v>
      </c>
      <c r="F26" s="68">
        <v>210.19903299999999</v>
      </c>
      <c r="G26" s="20">
        <v>1.8987638000000001E-2</v>
      </c>
    </row>
    <row r="27" spans="1:7" ht="25.5" x14ac:dyDescent="0.2">
      <c r="A27" s="21">
        <v>21</v>
      </c>
      <c r="B27" s="22" t="s">
        <v>214</v>
      </c>
      <c r="C27" s="26" t="s">
        <v>215</v>
      </c>
      <c r="D27" s="17" t="s">
        <v>172</v>
      </c>
      <c r="E27" s="62">
        <v>185657</v>
      </c>
      <c r="F27" s="68">
        <v>193.7330795</v>
      </c>
      <c r="G27" s="20">
        <v>1.750024E-2</v>
      </c>
    </row>
    <row r="28" spans="1:7" ht="12.75" x14ac:dyDescent="0.2">
      <c r="A28" s="21">
        <v>22</v>
      </c>
      <c r="B28" s="22" t="s">
        <v>185</v>
      </c>
      <c r="C28" s="26" t="s">
        <v>186</v>
      </c>
      <c r="D28" s="17" t="s">
        <v>178</v>
      </c>
      <c r="E28" s="62">
        <v>16100</v>
      </c>
      <c r="F28" s="68">
        <v>192.87799999999999</v>
      </c>
      <c r="G28" s="20">
        <v>1.7423000000000001E-2</v>
      </c>
    </row>
    <row r="29" spans="1:7" ht="12.75" x14ac:dyDescent="0.2">
      <c r="A29" s="21">
        <v>23</v>
      </c>
      <c r="B29" s="22" t="s">
        <v>243</v>
      </c>
      <c r="C29" s="26" t="s">
        <v>244</v>
      </c>
      <c r="D29" s="17" t="s">
        <v>245</v>
      </c>
      <c r="E29" s="62">
        <v>125543</v>
      </c>
      <c r="F29" s="68">
        <v>189.19330099999999</v>
      </c>
      <c r="G29" s="20">
        <v>1.7090154E-2</v>
      </c>
    </row>
    <row r="30" spans="1:7" ht="12.75" x14ac:dyDescent="0.2">
      <c r="A30" s="21">
        <v>24</v>
      </c>
      <c r="B30" s="22" t="s">
        <v>235</v>
      </c>
      <c r="C30" s="26" t="s">
        <v>236</v>
      </c>
      <c r="D30" s="17" t="s">
        <v>237</v>
      </c>
      <c r="E30" s="62">
        <v>81798</v>
      </c>
      <c r="F30" s="68">
        <v>188.83068299999999</v>
      </c>
      <c r="G30" s="20">
        <v>1.7057398000000001E-2</v>
      </c>
    </row>
    <row r="31" spans="1:7" ht="12.75" x14ac:dyDescent="0.2">
      <c r="A31" s="21">
        <v>25</v>
      </c>
      <c r="B31" s="22" t="s">
        <v>238</v>
      </c>
      <c r="C31" s="26" t="s">
        <v>239</v>
      </c>
      <c r="D31" s="17" t="s">
        <v>204</v>
      </c>
      <c r="E31" s="62">
        <v>20778</v>
      </c>
      <c r="F31" s="68">
        <v>183.85413299999999</v>
      </c>
      <c r="G31" s="20">
        <v>1.6607858E-2</v>
      </c>
    </row>
    <row r="32" spans="1:7" ht="12.75" x14ac:dyDescent="0.2">
      <c r="A32" s="21">
        <v>26</v>
      </c>
      <c r="B32" s="22" t="s">
        <v>179</v>
      </c>
      <c r="C32" s="26" t="s">
        <v>180</v>
      </c>
      <c r="D32" s="17" t="s">
        <v>14</v>
      </c>
      <c r="E32" s="62">
        <v>209020</v>
      </c>
      <c r="F32" s="68">
        <v>183.20603</v>
      </c>
      <c r="G32" s="20">
        <v>1.6549313999999999E-2</v>
      </c>
    </row>
    <row r="33" spans="1:7" ht="12.75" x14ac:dyDescent="0.2">
      <c r="A33" s="21">
        <v>27</v>
      </c>
      <c r="B33" s="22" t="s">
        <v>60</v>
      </c>
      <c r="C33" s="26" t="s">
        <v>61</v>
      </c>
      <c r="D33" s="17" t="s">
        <v>14</v>
      </c>
      <c r="E33" s="62">
        <v>178780</v>
      </c>
      <c r="F33" s="68">
        <v>175.38318000000001</v>
      </c>
      <c r="G33" s="20">
        <v>1.5842663E-2</v>
      </c>
    </row>
    <row r="34" spans="1:7" ht="25.5" x14ac:dyDescent="0.2">
      <c r="A34" s="21">
        <v>28</v>
      </c>
      <c r="B34" s="22" t="s">
        <v>196</v>
      </c>
      <c r="C34" s="26" t="s">
        <v>197</v>
      </c>
      <c r="D34" s="17" t="s">
        <v>39</v>
      </c>
      <c r="E34" s="62">
        <v>37918</v>
      </c>
      <c r="F34" s="68">
        <v>173.22838300000001</v>
      </c>
      <c r="G34" s="20">
        <v>1.5648016000000001E-2</v>
      </c>
    </row>
    <row r="35" spans="1:7" ht="12.75" x14ac:dyDescent="0.2">
      <c r="A35" s="21">
        <v>29</v>
      </c>
      <c r="B35" s="22" t="s">
        <v>193</v>
      </c>
      <c r="C35" s="26" t="s">
        <v>194</v>
      </c>
      <c r="D35" s="17" t="s">
        <v>195</v>
      </c>
      <c r="E35" s="62">
        <v>103185</v>
      </c>
      <c r="F35" s="68">
        <v>172.62850499999999</v>
      </c>
      <c r="G35" s="20">
        <v>1.5593828000000001E-2</v>
      </c>
    </row>
    <row r="36" spans="1:7" ht="51" x14ac:dyDescent="0.2">
      <c r="A36" s="21">
        <v>30</v>
      </c>
      <c r="B36" s="22" t="s">
        <v>240</v>
      </c>
      <c r="C36" s="26" t="s">
        <v>241</v>
      </c>
      <c r="D36" s="17" t="s">
        <v>242</v>
      </c>
      <c r="E36" s="62">
        <v>84532</v>
      </c>
      <c r="F36" s="68">
        <v>170.162916</v>
      </c>
      <c r="G36" s="20">
        <v>1.5371107E-2</v>
      </c>
    </row>
    <row r="37" spans="1:7" ht="12.75" x14ac:dyDescent="0.2">
      <c r="A37" s="21">
        <v>31</v>
      </c>
      <c r="B37" s="22" t="s">
        <v>202</v>
      </c>
      <c r="C37" s="26" t="s">
        <v>203</v>
      </c>
      <c r="D37" s="17" t="s">
        <v>204</v>
      </c>
      <c r="E37" s="62">
        <v>25266</v>
      </c>
      <c r="F37" s="68">
        <v>162.258252</v>
      </c>
      <c r="G37" s="20">
        <v>1.4657065E-2</v>
      </c>
    </row>
    <row r="38" spans="1:7" ht="25.5" x14ac:dyDescent="0.2">
      <c r="A38" s="21">
        <v>32</v>
      </c>
      <c r="B38" s="22" t="s">
        <v>205</v>
      </c>
      <c r="C38" s="26" t="s">
        <v>206</v>
      </c>
      <c r="D38" s="17" t="s">
        <v>172</v>
      </c>
      <c r="E38" s="62">
        <v>58439</v>
      </c>
      <c r="F38" s="68">
        <v>162.1390055</v>
      </c>
      <c r="G38" s="20">
        <v>1.4646294000000001E-2</v>
      </c>
    </row>
    <row r="39" spans="1:7" ht="12.75" x14ac:dyDescent="0.2">
      <c r="A39" s="21">
        <v>33</v>
      </c>
      <c r="B39" s="22" t="s">
        <v>74</v>
      </c>
      <c r="C39" s="26" t="s">
        <v>75</v>
      </c>
      <c r="D39" s="17" t="s">
        <v>71</v>
      </c>
      <c r="E39" s="62">
        <v>81977</v>
      </c>
      <c r="F39" s="68">
        <v>161.57666699999999</v>
      </c>
      <c r="G39" s="20">
        <v>1.4595497000000001E-2</v>
      </c>
    </row>
    <row r="40" spans="1:7" ht="25.5" x14ac:dyDescent="0.2">
      <c r="A40" s="21">
        <v>34</v>
      </c>
      <c r="B40" s="22" t="s">
        <v>29</v>
      </c>
      <c r="C40" s="26" t="s">
        <v>30</v>
      </c>
      <c r="D40" s="17" t="s">
        <v>20</v>
      </c>
      <c r="E40" s="62">
        <v>26989</v>
      </c>
      <c r="F40" s="68">
        <v>153.97224499999999</v>
      </c>
      <c r="G40" s="20">
        <v>1.3908576000000001E-2</v>
      </c>
    </row>
    <row r="41" spans="1:7" ht="12.75" x14ac:dyDescent="0.2">
      <c r="A41" s="21">
        <v>35</v>
      </c>
      <c r="B41" s="22" t="s">
        <v>246</v>
      </c>
      <c r="C41" s="26" t="s">
        <v>247</v>
      </c>
      <c r="D41" s="17" t="s">
        <v>175</v>
      </c>
      <c r="E41" s="62">
        <v>49328</v>
      </c>
      <c r="F41" s="68">
        <v>148.84724</v>
      </c>
      <c r="G41" s="20">
        <v>1.3445626E-2</v>
      </c>
    </row>
    <row r="42" spans="1:7" ht="12.75" x14ac:dyDescent="0.2">
      <c r="A42" s="21">
        <v>36</v>
      </c>
      <c r="B42" s="22" t="s">
        <v>231</v>
      </c>
      <c r="C42" s="26" t="s">
        <v>232</v>
      </c>
      <c r="D42" s="17" t="s">
        <v>71</v>
      </c>
      <c r="E42" s="62">
        <v>84224</v>
      </c>
      <c r="F42" s="68">
        <v>147.72889599999999</v>
      </c>
      <c r="G42" s="20">
        <v>1.3344603999999999E-2</v>
      </c>
    </row>
    <row r="43" spans="1:7" ht="12.75" x14ac:dyDescent="0.2">
      <c r="A43" s="21">
        <v>37</v>
      </c>
      <c r="B43" s="22" t="s">
        <v>274</v>
      </c>
      <c r="C43" s="26" t="s">
        <v>275</v>
      </c>
      <c r="D43" s="17" t="s">
        <v>175</v>
      </c>
      <c r="E43" s="62">
        <v>38054</v>
      </c>
      <c r="F43" s="68">
        <v>146.622062</v>
      </c>
      <c r="G43" s="20">
        <v>1.3244621999999999E-2</v>
      </c>
    </row>
    <row r="44" spans="1:7" ht="12.75" x14ac:dyDescent="0.2">
      <c r="A44" s="21">
        <v>38</v>
      </c>
      <c r="B44" s="22" t="s">
        <v>255</v>
      </c>
      <c r="C44" s="26" t="s">
        <v>256</v>
      </c>
      <c r="D44" s="17" t="s">
        <v>195</v>
      </c>
      <c r="E44" s="62">
        <v>120496</v>
      </c>
      <c r="F44" s="68">
        <v>144.65544800000001</v>
      </c>
      <c r="G44" s="20">
        <v>1.3066974E-2</v>
      </c>
    </row>
    <row r="45" spans="1:7" ht="25.5" x14ac:dyDescent="0.2">
      <c r="A45" s="21">
        <v>39</v>
      </c>
      <c r="B45" s="22" t="s">
        <v>110</v>
      </c>
      <c r="C45" s="26" t="s">
        <v>111</v>
      </c>
      <c r="D45" s="17" t="s">
        <v>20</v>
      </c>
      <c r="E45" s="62">
        <v>39999</v>
      </c>
      <c r="F45" s="68">
        <v>136.836579</v>
      </c>
      <c r="G45" s="20">
        <v>1.2360682E-2</v>
      </c>
    </row>
    <row r="46" spans="1:7" ht="25.5" x14ac:dyDescent="0.2">
      <c r="A46" s="21">
        <v>40</v>
      </c>
      <c r="B46" s="22" t="s">
        <v>181</v>
      </c>
      <c r="C46" s="26" t="s">
        <v>182</v>
      </c>
      <c r="D46" s="17" t="s">
        <v>59</v>
      </c>
      <c r="E46" s="62">
        <v>77991</v>
      </c>
      <c r="F46" s="68">
        <v>130.51793850000001</v>
      </c>
      <c r="G46" s="20">
        <v>1.1789908999999999E-2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39</v>
      </c>
      <c r="E47" s="62">
        <v>146377</v>
      </c>
      <c r="F47" s="68">
        <v>127.640744</v>
      </c>
      <c r="G47" s="20">
        <v>1.1530007E-2</v>
      </c>
    </row>
    <row r="48" spans="1:7" ht="51" x14ac:dyDescent="0.2">
      <c r="A48" s="21">
        <v>42</v>
      </c>
      <c r="B48" s="22" t="s">
        <v>250</v>
      </c>
      <c r="C48" s="26" t="s">
        <v>251</v>
      </c>
      <c r="D48" s="17" t="s">
        <v>242</v>
      </c>
      <c r="E48" s="62">
        <v>64794</v>
      </c>
      <c r="F48" s="68">
        <v>118.605417</v>
      </c>
      <c r="G48" s="20">
        <v>1.0713830000000001E-2</v>
      </c>
    </row>
    <row r="49" spans="1:7" ht="12.75" x14ac:dyDescent="0.2">
      <c r="A49" s="21">
        <v>43</v>
      </c>
      <c r="B49" s="22" t="s">
        <v>248</v>
      </c>
      <c r="C49" s="26" t="s">
        <v>249</v>
      </c>
      <c r="D49" s="17" t="s">
        <v>204</v>
      </c>
      <c r="E49" s="62">
        <v>12700</v>
      </c>
      <c r="F49" s="68">
        <v>117.58929999999999</v>
      </c>
      <c r="G49" s="20">
        <v>1.0622042999999999E-2</v>
      </c>
    </row>
    <row r="50" spans="1:7" ht="12.75" x14ac:dyDescent="0.2">
      <c r="A50" s="21">
        <v>44</v>
      </c>
      <c r="B50" s="22" t="s">
        <v>212</v>
      </c>
      <c r="C50" s="26" t="s">
        <v>213</v>
      </c>
      <c r="D50" s="17" t="s">
        <v>162</v>
      </c>
      <c r="E50" s="62">
        <v>48950</v>
      </c>
      <c r="F50" s="68">
        <v>114.78775</v>
      </c>
      <c r="G50" s="20">
        <v>1.0368974E-2</v>
      </c>
    </row>
    <row r="51" spans="1:7" ht="12.75" x14ac:dyDescent="0.2">
      <c r="A51" s="21">
        <v>45</v>
      </c>
      <c r="B51" s="22" t="s">
        <v>198</v>
      </c>
      <c r="C51" s="26" t="s">
        <v>199</v>
      </c>
      <c r="D51" s="17" t="s">
        <v>36</v>
      </c>
      <c r="E51" s="62">
        <v>147461</v>
      </c>
      <c r="F51" s="68">
        <v>112.95512600000001</v>
      </c>
      <c r="G51" s="20">
        <v>1.0203429999999999E-2</v>
      </c>
    </row>
    <row r="52" spans="1:7" ht="12.75" x14ac:dyDescent="0.2">
      <c r="A52" s="21">
        <v>46</v>
      </c>
      <c r="B52" s="22" t="s">
        <v>224</v>
      </c>
      <c r="C52" s="26" t="s">
        <v>225</v>
      </c>
      <c r="D52" s="17" t="s">
        <v>195</v>
      </c>
      <c r="E52" s="62">
        <v>40090</v>
      </c>
      <c r="F52" s="68">
        <v>108.503585</v>
      </c>
      <c r="G52" s="20">
        <v>9.8013140000000002E-3</v>
      </c>
    </row>
    <row r="53" spans="1:7" ht="25.5" x14ac:dyDescent="0.2">
      <c r="A53" s="21">
        <v>47</v>
      </c>
      <c r="B53" s="22" t="s">
        <v>216</v>
      </c>
      <c r="C53" s="26" t="s">
        <v>217</v>
      </c>
      <c r="D53" s="17" t="s">
        <v>59</v>
      </c>
      <c r="E53" s="62">
        <v>28882</v>
      </c>
      <c r="F53" s="68">
        <v>104.755014</v>
      </c>
      <c r="G53" s="20">
        <v>9.4626999999999992E-3</v>
      </c>
    </row>
    <row r="54" spans="1:7" ht="25.5" x14ac:dyDescent="0.2">
      <c r="A54" s="21">
        <v>48</v>
      </c>
      <c r="B54" s="22" t="s">
        <v>85</v>
      </c>
      <c r="C54" s="26" t="s">
        <v>86</v>
      </c>
      <c r="D54" s="17" t="s">
        <v>59</v>
      </c>
      <c r="E54" s="62">
        <v>44000</v>
      </c>
      <c r="F54" s="68">
        <v>98.207999999999998</v>
      </c>
      <c r="G54" s="20">
        <v>8.8712970000000002E-3</v>
      </c>
    </row>
    <row r="55" spans="1:7" ht="12.75" x14ac:dyDescent="0.2">
      <c r="A55" s="21">
        <v>49</v>
      </c>
      <c r="B55" s="22" t="s">
        <v>87</v>
      </c>
      <c r="C55" s="26" t="s">
        <v>1181</v>
      </c>
      <c r="D55" s="17" t="s">
        <v>71</v>
      </c>
      <c r="E55" s="62">
        <v>45310</v>
      </c>
      <c r="F55" s="68">
        <v>94.924449999999993</v>
      </c>
      <c r="G55" s="20">
        <v>8.5746880000000004E-3</v>
      </c>
    </row>
    <row r="56" spans="1:7" ht="25.5" x14ac:dyDescent="0.2">
      <c r="A56" s="21">
        <v>50</v>
      </c>
      <c r="B56" s="22" t="s">
        <v>257</v>
      </c>
      <c r="C56" s="26" t="s">
        <v>258</v>
      </c>
      <c r="D56" s="17" t="s">
        <v>23</v>
      </c>
      <c r="E56" s="62">
        <v>90345</v>
      </c>
      <c r="F56" s="68">
        <v>92.287417500000004</v>
      </c>
      <c r="G56" s="20">
        <v>8.3364800000000003E-3</v>
      </c>
    </row>
    <row r="57" spans="1:7" ht="25.5" x14ac:dyDescent="0.2">
      <c r="A57" s="21">
        <v>51</v>
      </c>
      <c r="B57" s="22" t="s">
        <v>276</v>
      </c>
      <c r="C57" s="26" t="s">
        <v>277</v>
      </c>
      <c r="D57" s="17" t="s">
        <v>20</v>
      </c>
      <c r="E57" s="62">
        <v>16127</v>
      </c>
      <c r="F57" s="68">
        <v>84.078114499999998</v>
      </c>
      <c r="G57" s="20">
        <v>7.5949199999999998E-3</v>
      </c>
    </row>
    <row r="58" spans="1:7" ht="12.75" x14ac:dyDescent="0.2">
      <c r="A58" s="21">
        <v>52</v>
      </c>
      <c r="B58" s="22" t="s">
        <v>187</v>
      </c>
      <c r="C58" s="26" t="s">
        <v>188</v>
      </c>
      <c r="D58" s="17" t="s">
        <v>17</v>
      </c>
      <c r="E58" s="62">
        <v>45093</v>
      </c>
      <c r="F58" s="68">
        <v>81.956527500000007</v>
      </c>
      <c r="G58" s="20">
        <v>7.4032730000000001E-3</v>
      </c>
    </row>
    <row r="59" spans="1:7" ht="25.5" x14ac:dyDescent="0.2">
      <c r="A59" s="21">
        <v>53</v>
      </c>
      <c r="B59" s="22" t="s">
        <v>98</v>
      </c>
      <c r="C59" s="26" t="s">
        <v>99</v>
      </c>
      <c r="D59" s="17" t="s">
        <v>23</v>
      </c>
      <c r="E59" s="62">
        <v>63135</v>
      </c>
      <c r="F59" s="68">
        <v>80.781232500000002</v>
      </c>
      <c r="G59" s="20">
        <v>7.2971069999999997E-3</v>
      </c>
    </row>
    <row r="60" spans="1:7" ht="25.5" x14ac:dyDescent="0.2">
      <c r="A60" s="21">
        <v>54</v>
      </c>
      <c r="B60" s="22" t="s">
        <v>100</v>
      </c>
      <c r="C60" s="26" t="s">
        <v>101</v>
      </c>
      <c r="D60" s="17" t="s">
        <v>20</v>
      </c>
      <c r="E60" s="62">
        <v>12726</v>
      </c>
      <c r="F60" s="68">
        <v>72.124605000000003</v>
      </c>
      <c r="G60" s="20">
        <v>6.5151389999999997E-3</v>
      </c>
    </row>
    <row r="61" spans="1:7" ht="12.75" x14ac:dyDescent="0.2">
      <c r="A61" s="21">
        <v>55</v>
      </c>
      <c r="B61" s="22" t="s">
        <v>226</v>
      </c>
      <c r="C61" s="26" t="s">
        <v>227</v>
      </c>
      <c r="D61" s="17" t="s">
        <v>228</v>
      </c>
      <c r="E61" s="62">
        <v>5182</v>
      </c>
      <c r="F61" s="68">
        <v>71.788837000000001</v>
      </c>
      <c r="G61" s="20">
        <v>6.4848079999999999E-3</v>
      </c>
    </row>
    <row r="62" spans="1:7" ht="38.25" x14ac:dyDescent="0.2">
      <c r="A62" s="21">
        <v>56</v>
      </c>
      <c r="B62" s="22" t="s">
        <v>262</v>
      </c>
      <c r="C62" s="26" t="s">
        <v>263</v>
      </c>
      <c r="D62" s="17" t="s">
        <v>264</v>
      </c>
      <c r="E62" s="62">
        <v>56589</v>
      </c>
      <c r="F62" s="68">
        <v>67.765327499999998</v>
      </c>
      <c r="G62" s="20">
        <v>6.1213580000000004E-3</v>
      </c>
    </row>
    <row r="63" spans="1:7" ht="25.5" x14ac:dyDescent="0.2">
      <c r="A63" s="21">
        <v>57</v>
      </c>
      <c r="B63" s="22" t="s">
        <v>229</v>
      </c>
      <c r="C63" s="26" t="s">
        <v>230</v>
      </c>
      <c r="D63" s="17" t="s">
        <v>172</v>
      </c>
      <c r="E63" s="62">
        <v>32894</v>
      </c>
      <c r="F63" s="68">
        <v>59.242094000000002</v>
      </c>
      <c r="G63" s="20">
        <v>5.3514399999999998E-3</v>
      </c>
    </row>
    <row r="64" spans="1:7" ht="12.75" x14ac:dyDescent="0.2">
      <c r="A64" s="21">
        <v>58</v>
      </c>
      <c r="B64" s="22" t="s">
        <v>105</v>
      </c>
      <c r="C64" s="26" t="s">
        <v>106</v>
      </c>
      <c r="D64" s="17" t="s">
        <v>71</v>
      </c>
      <c r="E64" s="62">
        <v>56005</v>
      </c>
      <c r="F64" s="68">
        <v>56.733065000000003</v>
      </c>
      <c r="G64" s="20">
        <v>5.1247949999999997E-3</v>
      </c>
    </row>
    <row r="65" spans="1:7" ht="12.75" x14ac:dyDescent="0.2">
      <c r="A65" s="21">
        <v>59</v>
      </c>
      <c r="B65" s="22" t="s">
        <v>200</v>
      </c>
      <c r="C65" s="26" t="s">
        <v>201</v>
      </c>
      <c r="D65" s="17" t="s">
        <v>178</v>
      </c>
      <c r="E65" s="62">
        <v>13364</v>
      </c>
      <c r="F65" s="68">
        <v>45.785063999999998</v>
      </c>
      <c r="G65" s="20">
        <v>4.1358430000000002E-3</v>
      </c>
    </row>
    <row r="66" spans="1:7" ht="12.75" x14ac:dyDescent="0.2">
      <c r="A66" s="21">
        <v>60</v>
      </c>
      <c r="B66" s="22" t="s">
        <v>278</v>
      </c>
      <c r="C66" s="26" t="s">
        <v>279</v>
      </c>
      <c r="D66" s="17" t="s">
        <v>162</v>
      </c>
      <c r="E66" s="62">
        <v>9966</v>
      </c>
      <c r="F66" s="68">
        <v>35.125166999999998</v>
      </c>
      <c r="G66" s="20">
        <v>3.172916E-3</v>
      </c>
    </row>
    <row r="67" spans="1:7" ht="25.5" x14ac:dyDescent="0.2">
      <c r="A67" s="21">
        <v>61</v>
      </c>
      <c r="B67" s="22" t="s">
        <v>233</v>
      </c>
      <c r="C67" s="26" t="s">
        <v>234</v>
      </c>
      <c r="D67" s="17" t="s">
        <v>20</v>
      </c>
      <c r="E67" s="62">
        <v>32151</v>
      </c>
      <c r="F67" s="68">
        <v>23.630984999999999</v>
      </c>
      <c r="G67" s="20">
        <v>2.1346270000000001E-3</v>
      </c>
    </row>
    <row r="68" spans="1:7" ht="25.5" x14ac:dyDescent="0.2">
      <c r="A68" s="21">
        <v>62</v>
      </c>
      <c r="B68" s="22" t="s">
        <v>280</v>
      </c>
      <c r="C68" s="26" t="s">
        <v>281</v>
      </c>
      <c r="D68" s="17" t="s">
        <v>39</v>
      </c>
      <c r="E68" s="62">
        <v>38000</v>
      </c>
      <c r="F68" s="68">
        <v>19.95</v>
      </c>
      <c r="G68" s="20">
        <v>1.8021179999999999E-3</v>
      </c>
    </row>
    <row r="69" spans="1:7" ht="12.75" x14ac:dyDescent="0.2">
      <c r="A69" s="16"/>
      <c r="B69" s="17"/>
      <c r="C69" s="23" t="s">
        <v>112</v>
      </c>
      <c r="D69" s="27"/>
      <c r="E69" s="64"/>
      <c r="F69" s="70">
        <v>10629.377069000002</v>
      </c>
      <c r="G69" s="28">
        <v>0.96016980999999979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113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114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112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118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112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119</v>
      </c>
      <c r="D86" s="40"/>
      <c r="E86" s="64"/>
      <c r="F86" s="70">
        <v>10629.377069000002</v>
      </c>
      <c r="G86" s="28">
        <v>0.96016980999999979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120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11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112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112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124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125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112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128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112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1152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1153</v>
      </c>
      <c r="D114" s="30"/>
      <c r="E114" s="62"/>
      <c r="F114" s="68">
        <v>431.92627659999999</v>
      </c>
      <c r="G114" s="20">
        <v>3.9016638999999999E-2</v>
      </c>
    </row>
    <row r="115" spans="1:7" ht="12.75" x14ac:dyDescent="0.2">
      <c r="A115" s="21"/>
      <c r="B115" s="22"/>
      <c r="C115" s="23" t="s">
        <v>112</v>
      </c>
      <c r="D115" s="40"/>
      <c r="E115" s="64"/>
      <c r="F115" s="70">
        <v>431.92627659999999</v>
      </c>
      <c r="G115" s="28">
        <v>3.9016638999999999E-2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129</v>
      </c>
      <c r="D117" s="40"/>
      <c r="E117" s="64"/>
      <c r="F117" s="70">
        <v>431.92627659999999</v>
      </c>
      <c r="G117" s="28">
        <v>3.9016638999999999E-2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130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131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112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132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133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112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134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112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135</v>
      </c>
      <c r="D130" s="22"/>
      <c r="E130" s="62"/>
      <c r="F130" s="74">
        <v>9.0063257100000005</v>
      </c>
      <c r="G130" s="43">
        <v>8.1355700000000002E-4</v>
      </c>
    </row>
    <row r="131" spans="1:7" ht="12.75" x14ac:dyDescent="0.2">
      <c r="A131" s="21"/>
      <c r="B131" s="22"/>
      <c r="C131" s="46" t="s">
        <v>136</v>
      </c>
      <c r="D131" s="27"/>
      <c r="E131" s="64"/>
      <c r="F131" s="70">
        <v>11070.30967131</v>
      </c>
      <c r="G131" s="28">
        <v>1.0000000059999996</v>
      </c>
    </row>
    <row r="133" spans="1:7" ht="12.75" x14ac:dyDescent="0.2">
      <c r="B133" s="392"/>
      <c r="C133" s="392"/>
      <c r="D133" s="392"/>
      <c r="E133" s="392"/>
      <c r="F133" s="392"/>
    </row>
    <row r="134" spans="1:7" ht="12.75" x14ac:dyDescent="0.2">
      <c r="B134" s="392"/>
      <c r="C134" s="392"/>
      <c r="D134" s="392"/>
      <c r="E134" s="392"/>
      <c r="F134" s="392"/>
    </row>
    <row r="136" spans="1:7" ht="12.75" x14ac:dyDescent="0.2">
      <c r="B136" s="52" t="s">
        <v>138</v>
      </c>
      <c r="C136" s="53"/>
      <c r="D136" s="54"/>
    </row>
    <row r="137" spans="1:7" ht="12.75" x14ac:dyDescent="0.2">
      <c r="B137" s="55" t="s">
        <v>139</v>
      </c>
      <c r="C137" s="56"/>
      <c r="D137" s="81" t="s">
        <v>140</v>
      </c>
    </row>
    <row r="138" spans="1:7" ht="12.75" x14ac:dyDescent="0.2">
      <c r="B138" s="55" t="s">
        <v>141</v>
      </c>
      <c r="C138" s="56"/>
      <c r="D138" s="81" t="s">
        <v>140</v>
      </c>
    </row>
    <row r="139" spans="1:7" ht="12.75" x14ac:dyDescent="0.2">
      <c r="B139" s="57" t="s">
        <v>142</v>
      </c>
      <c r="C139" s="56"/>
      <c r="D139" s="58"/>
    </row>
    <row r="140" spans="1:7" ht="25.5" customHeight="1" x14ac:dyDescent="0.2">
      <c r="B140" s="58"/>
      <c r="C140" s="48" t="s">
        <v>143</v>
      </c>
      <c r="D140" s="49" t="s">
        <v>144</v>
      </c>
    </row>
    <row r="141" spans="1:7" ht="12.75" customHeight="1" x14ac:dyDescent="0.2">
      <c r="B141" s="75" t="s">
        <v>145</v>
      </c>
      <c r="C141" s="76" t="s">
        <v>146</v>
      </c>
      <c r="D141" s="76" t="s">
        <v>147</v>
      </c>
    </row>
    <row r="142" spans="1:7" ht="12.75" x14ac:dyDescent="0.2">
      <c r="B142" s="58" t="s">
        <v>148</v>
      </c>
      <c r="C142" s="59">
        <v>8.5099</v>
      </c>
      <c r="D142" s="59">
        <v>8.4319000000000006</v>
      </c>
    </row>
    <row r="143" spans="1:7" ht="12.75" x14ac:dyDescent="0.2">
      <c r="B143" s="58" t="s">
        <v>149</v>
      </c>
      <c r="C143" s="59">
        <v>8.5099</v>
      </c>
      <c r="D143" s="59">
        <v>8.4319000000000006</v>
      </c>
    </row>
    <row r="144" spans="1:7" ht="12.75" x14ac:dyDescent="0.2">
      <c r="B144" s="58" t="s">
        <v>150</v>
      </c>
      <c r="C144" s="59">
        <v>8.4175000000000004</v>
      </c>
      <c r="D144" s="59">
        <v>8.3361000000000001</v>
      </c>
    </row>
    <row r="145" spans="2:4" ht="12.75" x14ac:dyDescent="0.2">
      <c r="B145" s="58" t="s">
        <v>151</v>
      </c>
      <c r="C145" s="59">
        <v>8.4175000000000004</v>
      </c>
      <c r="D145" s="59">
        <v>8.3361000000000001</v>
      </c>
    </row>
    <row r="147" spans="2:4" ht="12.75" x14ac:dyDescent="0.2">
      <c r="B147" s="77" t="s">
        <v>152</v>
      </c>
      <c r="C147" s="60"/>
      <c r="D147" s="78" t="s">
        <v>140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153</v>
      </c>
      <c r="C151" s="56"/>
      <c r="D151" s="83" t="s">
        <v>140</v>
      </c>
    </row>
    <row r="152" spans="2:4" ht="12.75" x14ac:dyDescent="0.2">
      <c r="B152" s="57" t="s">
        <v>154</v>
      </c>
      <c r="C152" s="56"/>
      <c r="D152" s="83" t="s">
        <v>140</v>
      </c>
    </row>
    <row r="153" spans="2:4" ht="12.75" x14ac:dyDescent="0.2">
      <c r="B153" s="57" t="s">
        <v>155</v>
      </c>
      <c r="C153" s="56"/>
      <c r="D153" s="61">
        <v>0.10362851824642803</v>
      </c>
    </row>
    <row r="154" spans="2:4" ht="12.75" x14ac:dyDescent="0.2">
      <c r="B154" s="57" t="s">
        <v>156</v>
      </c>
      <c r="C154" s="56"/>
      <c r="D154" s="61" t="s">
        <v>140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747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127122</v>
      </c>
      <c r="F7" s="68">
        <v>445.117683</v>
      </c>
      <c r="G7" s="20">
        <v>5.6517067999999997E-2</v>
      </c>
    </row>
    <row r="8" spans="1:7" ht="12.75" x14ac:dyDescent="0.2">
      <c r="A8" s="21">
        <v>2</v>
      </c>
      <c r="B8" s="22" t="s">
        <v>388</v>
      </c>
      <c r="C8" s="26" t="s">
        <v>389</v>
      </c>
      <c r="D8" s="17" t="s">
        <v>17</v>
      </c>
      <c r="E8" s="62">
        <v>57184</v>
      </c>
      <c r="F8" s="68">
        <v>405.74907200000001</v>
      </c>
      <c r="G8" s="20">
        <v>5.1518393000000003E-2</v>
      </c>
    </row>
    <row r="9" spans="1:7" ht="12.75" x14ac:dyDescent="0.2">
      <c r="A9" s="21">
        <v>3</v>
      </c>
      <c r="B9" s="22" t="s">
        <v>62</v>
      </c>
      <c r="C9" s="26" t="s">
        <v>63</v>
      </c>
      <c r="D9" s="17" t="s">
        <v>17</v>
      </c>
      <c r="E9" s="62">
        <v>143411</v>
      </c>
      <c r="F9" s="68">
        <v>385.84729549999997</v>
      </c>
      <c r="G9" s="20">
        <v>4.8991443000000003E-2</v>
      </c>
    </row>
    <row r="10" spans="1:7" ht="25.5" x14ac:dyDescent="0.2">
      <c r="A10" s="21">
        <v>4</v>
      </c>
      <c r="B10" s="22" t="s">
        <v>24</v>
      </c>
      <c r="C10" s="26" t="s">
        <v>25</v>
      </c>
      <c r="D10" s="17" t="s">
        <v>26</v>
      </c>
      <c r="E10" s="62">
        <v>26952</v>
      </c>
      <c r="F10" s="68">
        <v>348.47588400000001</v>
      </c>
      <c r="G10" s="20">
        <v>4.4246355000000001E-2</v>
      </c>
    </row>
    <row r="11" spans="1:7" ht="25.5" x14ac:dyDescent="0.2">
      <c r="A11" s="21">
        <v>5</v>
      </c>
      <c r="B11" s="22" t="s">
        <v>392</v>
      </c>
      <c r="C11" s="26" t="s">
        <v>393</v>
      </c>
      <c r="D11" s="17" t="s">
        <v>39</v>
      </c>
      <c r="E11" s="62">
        <v>118074</v>
      </c>
      <c r="F11" s="68">
        <v>325.94327700000002</v>
      </c>
      <c r="G11" s="20">
        <v>4.1385366E-2</v>
      </c>
    </row>
    <row r="12" spans="1:7" ht="12.75" x14ac:dyDescent="0.2">
      <c r="A12" s="21">
        <v>6</v>
      </c>
      <c r="B12" s="22" t="s">
        <v>390</v>
      </c>
      <c r="C12" s="26" t="s">
        <v>391</v>
      </c>
      <c r="D12" s="17" t="s">
        <v>254</v>
      </c>
      <c r="E12" s="62">
        <v>11535</v>
      </c>
      <c r="F12" s="68">
        <v>303.56082750000002</v>
      </c>
      <c r="G12" s="20">
        <v>3.8543442999999997E-2</v>
      </c>
    </row>
    <row r="13" spans="1:7" ht="12.75" x14ac:dyDescent="0.2">
      <c r="A13" s="21">
        <v>7</v>
      </c>
      <c r="B13" s="22" t="s">
        <v>394</v>
      </c>
      <c r="C13" s="26" t="s">
        <v>395</v>
      </c>
      <c r="D13" s="17" t="s">
        <v>204</v>
      </c>
      <c r="E13" s="62">
        <v>36000</v>
      </c>
      <c r="F13" s="68">
        <v>298.85399999999998</v>
      </c>
      <c r="G13" s="20">
        <v>3.7945812000000002E-2</v>
      </c>
    </row>
    <row r="14" spans="1:7" ht="12.75" x14ac:dyDescent="0.2">
      <c r="A14" s="21">
        <v>8</v>
      </c>
      <c r="B14" s="22" t="s">
        <v>638</v>
      </c>
      <c r="C14" s="26" t="s">
        <v>639</v>
      </c>
      <c r="D14" s="17" t="s">
        <v>254</v>
      </c>
      <c r="E14" s="62">
        <v>36587</v>
      </c>
      <c r="F14" s="68">
        <v>260.51773350000002</v>
      </c>
      <c r="G14" s="20">
        <v>3.3078215000000001E-2</v>
      </c>
    </row>
    <row r="15" spans="1:7" ht="12.75" x14ac:dyDescent="0.2">
      <c r="A15" s="21">
        <v>9</v>
      </c>
      <c r="B15" s="22" t="s">
        <v>431</v>
      </c>
      <c r="C15" s="26" t="s">
        <v>432</v>
      </c>
      <c r="D15" s="17" t="s">
        <v>204</v>
      </c>
      <c r="E15" s="62">
        <v>35324</v>
      </c>
      <c r="F15" s="68">
        <v>259.38413200000002</v>
      </c>
      <c r="G15" s="20">
        <v>3.2934280000000003E-2</v>
      </c>
    </row>
    <row r="16" spans="1:7" ht="12.75" x14ac:dyDescent="0.2">
      <c r="A16" s="21">
        <v>10</v>
      </c>
      <c r="B16" s="22" t="s">
        <v>202</v>
      </c>
      <c r="C16" s="26" t="s">
        <v>203</v>
      </c>
      <c r="D16" s="17" t="s">
        <v>204</v>
      </c>
      <c r="E16" s="62">
        <v>36000</v>
      </c>
      <c r="F16" s="68">
        <v>231.19200000000001</v>
      </c>
      <c r="G16" s="20">
        <v>2.9354695E-2</v>
      </c>
    </row>
    <row r="17" spans="1:7" ht="25.5" x14ac:dyDescent="0.2">
      <c r="A17" s="21">
        <v>11</v>
      </c>
      <c r="B17" s="22" t="s">
        <v>53</v>
      </c>
      <c r="C17" s="26" t="s">
        <v>54</v>
      </c>
      <c r="D17" s="17" t="s">
        <v>23</v>
      </c>
      <c r="E17" s="62">
        <v>4573</v>
      </c>
      <c r="F17" s="68">
        <v>212.51645600000001</v>
      </c>
      <c r="G17" s="20">
        <v>2.6983442E-2</v>
      </c>
    </row>
    <row r="18" spans="1:7" ht="12.75" x14ac:dyDescent="0.2">
      <c r="A18" s="21">
        <v>12</v>
      </c>
      <c r="B18" s="22" t="s">
        <v>328</v>
      </c>
      <c r="C18" s="26" t="s">
        <v>329</v>
      </c>
      <c r="D18" s="17" t="s">
        <v>204</v>
      </c>
      <c r="E18" s="62">
        <v>20208</v>
      </c>
      <c r="F18" s="68">
        <v>210.40569600000001</v>
      </c>
      <c r="G18" s="20">
        <v>2.6715435999999999E-2</v>
      </c>
    </row>
    <row r="19" spans="1:7" ht="25.5" x14ac:dyDescent="0.2">
      <c r="A19" s="21">
        <v>13</v>
      </c>
      <c r="B19" s="22" t="s">
        <v>549</v>
      </c>
      <c r="C19" s="26" t="s">
        <v>550</v>
      </c>
      <c r="D19" s="17" t="s">
        <v>23</v>
      </c>
      <c r="E19" s="62">
        <v>21108</v>
      </c>
      <c r="F19" s="68">
        <v>209.38080600000001</v>
      </c>
      <c r="G19" s="20">
        <v>2.6585305E-2</v>
      </c>
    </row>
    <row r="20" spans="1:7" ht="25.5" x14ac:dyDescent="0.2">
      <c r="A20" s="21">
        <v>14</v>
      </c>
      <c r="B20" s="22" t="s">
        <v>512</v>
      </c>
      <c r="C20" s="26" t="s">
        <v>513</v>
      </c>
      <c r="D20" s="17" t="s">
        <v>39</v>
      </c>
      <c r="E20" s="62">
        <v>159000</v>
      </c>
      <c r="F20" s="68">
        <v>208.29</v>
      </c>
      <c r="G20" s="20">
        <v>2.6446804000000001E-2</v>
      </c>
    </row>
    <row r="21" spans="1:7" ht="12.75" x14ac:dyDescent="0.2">
      <c r="A21" s="21">
        <v>15</v>
      </c>
      <c r="B21" s="22" t="s">
        <v>492</v>
      </c>
      <c r="C21" s="26" t="s">
        <v>493</v>
      </c>
      <c r="D21" s="17" t="s">
        <v>36</v>
      </c>
      <c r="E21" s="62">
        <v>140212</v>
      </c>
      <c r="F21" s="68">
        <v>198.04945000000001</v>
      </c>
      <c r="G21" s="20">
        <v>2.514655E-2</v>
      </c>
    </row>
    <row r="22" spans="1:7" ht="12.75" x14ac:dyDescent="0.2">
      <c r="A22" s="21">
        <v>16</v>
      </c>
      <c r="B22" s="22" t="s">
        <v>102</v>
      </c>
      <c r="C22" s="26" t="s">
        <v>103</v>
      </c>
      <c r="D22" s="17" t="s">
        <v>104</v>
      </c>
      <c r="E22" s="62">
        <v>53715</v>
      </c>
      <c r="F22" s="68">
        <v>183.70529999999999</v>
      </c>
      <c r="G22" s="20">
        <v>2.3325258000000001E-2</v>
      </c>
    </row>
    <row r="23" spans="1:7" ht="25.5" x14ac:dyDescent="0.2">
      <c r="A23" s="21">
        <v>17</v>
      </c>
      <c r="B23" s="22" t="s">
        <v>496</v>
      </c>
      <c r="C23" s="26" t="s">
        <v>497</v>
      </c>
      <c r="D23" s="17" t="s">
        <v>498</v>
      </c>
      <c r="E23" s="62">
        <v>57703</v>
      </c>
      <c r="F23" s="68">
        <v>183.52439150000001</v>
      </c>
      <c r="G23" s="20">
        <v>2.3302288000000001E-2</v>
      </c>
    </row>
    <row r="24" spans="1:7" ht="12.75" x14ac:dyDescent="0.2">
      <c r="A24" s="21">
        <v>18</v>
      </c>
      <c r="B24" s="22" t="s">
        <v>634</v>
      </c>
      <c r="C24" s="26" t="s">
        <v>635</v>
      </c>
      <c r="D24" s="17" t="s">
        <v>104</v>
      </c>
      <c r="E24" s="62">
        <v>81200</v>
      </c>
      <c r="F24" s="68">
        <v>181.56319999999999</v>
      </c>
      <c r="G24" s="20">
        <v>2.3053273999999999E-2</v>
      </c>
    </row>
    <row r="25" spans="1:7" ht="25.5" x14ac:dyDescent="0.2">
      <c r="A25" s="21">
        <v>19</v>
      </c>
      <c r="B25" s="22" t="s">
        <v>51</v>
      </c>
      <c r="C25" s="26" t="s">
        <v>52</v>
      </c>
      <c r="D25" s="17" t="s">
        <v>26</v>
      </c>
      <c r="E25" s="62">
        <v>210478</v>
      </c>
      <c r="F25" s="68">
        <v>180.16916800000001</v>
      </c>
      <c r="G25" s="20">
        <v>2.2876272E-2</v>
      </c>
    </row>
    <row r="26" spans="1:7" ht="12.75" x14ac:dyDescent="0.2">
      <c r="A26" s="21">
        <v>20</v>
      </c>
      <c r="B26" s="22" t="s">
        <v>238</v>
      </c>
      <c r="C26" s="26" t="s">
        <v>239</v>
      </c>
      <c r="D26" s="17" t="s">
        <v>204</v>
      </c>
      <c r="E26" s="62">
        <v>20200</v>
      </c>
      <c r="F26" s="68">
        <v>178.7397</v>
      </c>
      <c r="G26" s="20">
        <v>2.2694770999999999E-2</v>
      </c>
    </row>
    <row r="27" spans="1:7" ht="12.75" x14ac:dyDescent="0.2">
      <c r="A27" s="21">
        <v>21</v>
      </c>
      <c r="B27" s="22" t="s">
        <v>322</v>
      </c>
      <c r="C27" s="26" t="s">
        <v>323</v>
      </c>
      <c r="D27" s="17" t="s">
        <v>17</v>
      </c>
      <c r="E27" s="62">
        <v>191625</v>
      </c>
      <c r="F27" s="68">
        <v>160.67756249999999</v>
      </c>
      <c r="G27" s="20">
        <v>2.0401401999999999E-2</v>
      </c>
    </row>
    <row r="28" spans="1:7" ht="12.75" x14ac:dyDescent="0.2">
      <c r="A28" s="21">
        <v>22</v>
      </c>
      <c r="B28" s="22" t="s">
        <v>662</v>
      </c>
      <c r="C28" s="26" t="s">
        <v>663</v>
      </c>
      <c r="D28" s="17" t="s">
        <v>254</v>
      </c>
      <c r="E28" s="62">
        <v>49191</v>
      </c>
      <c r="F28" s="68">
        <v>156.771717</v>
      </c>
      <c r="G28" s="20">
        <v>1.9905472E-2</v>
      </c>
    </row>
    <row r="29" spans="1:7" ht="25.5" x14ac:dyDescent="0.2">
      <c r="A29" s="21">
        <v>23</v>
      </c>
      <c r="B29" s="22" t="s">
        <v>553</v>
      </c>
      <c r="C29" s="26" t="s">
        <v>554</v>
      </c>
      <c r="D29" s="17" t="s">
        <v>26</v>
      </c>
      <c r="E29" s="62">
        <v>943991</v>
      </c>
      <c r="F29" s="68">
        <v>152.92654200000001</v>
      </c>
      <c r="G29" s="20">
        <v>1.9417245999999999E-2</v>
      </c>
    </row>
    <row r="30" spans="1:7" ht="12.75" x14ac:dyDescent="0.2">
      <c r="A30" s="21">
        <v>24</v>
      </c>
      <c r="B30" s="22" t="s">
        <v>529</v>
      </c>
      <c r="C30" s="26" t="s">
        <v>530</v>
      </c>
      <c r="D30" s="17" t="s">
        <v>17</v>
      </c>
      <c r="E30" s="62">
        <v>138655</v>
      </c>
      <c r="F30" s="68">
        <v>140.04155</v>
      </c>
      <c r="G30" s="20">
        <v>1.7781225000000001E-2</v>
      </c>
    </row>
    <row r="31" spans="1:7" ht="12.75" x14ac:dyDescent="0.2">
      <c r="A31" s="21">
        <v>25</v>
      </c>
      <c r="B31" s="22" t="s">
        <v>48</v>
      </c>
      <c r="C31" s="26" t="s">
        <v>49</v>
      </c>
      <c r="D31" s="17" t="s">
        <v>50</v>
      </c>
      <c r="E31" s="62">
        <v>87796</v>
      </c>
      <c r="F31" s="68">
        <v>137.70802599999999</v>
      </c>
      <c r="G31" s="20">
        <v>1.7484935E-2</v>
      </c>
    </row>
    <row r="32" spans="1:7" ht="12.75" x14ac:dyDescent="0.2">
      <c r="A32" s="21">
        <v>26</v>
      </c>
      <c r="B32" s="22" t="s">
        <v>543</v>
      </c>
      <c r="C32" s="26" t="s">
        <v>544</v>
      </c>
      <c r="D32" s="17" t="s">
        <v>36</v>
      </c>
      <c r="E32" s="62">
        <v>18473</v>
      </c>
      <c r="F32" s="68">
        <v>124.3140535</v>
      </c>
      <c r="G32" s="20">
        <v>1.5784288E-2</v>
      </c>
    </row>
    <row r="33" spans="1:7" ht="25.5" x14ac:dyDescent="0.2">
      <c r="A33" s="21">
        <v>27</v>
      </c>
      <c r="B33" s="22" t="s">
        <v>485</v>
      </c>
      <c r="C33" s="26" t="s">
        <v>486</v>
      </c>
      <c r="D33" s="17" t="s">
        <v>33</v>
      </c>
      <c r="E33" s="62">
        <v>79320</v>
      </c>
      <c r="F33" s="68">
        <v>122.66838</v>
      </c>
      <c r="G33" s="20">
        <v>1.5575334999999999E-2</v>
      </c>
    </row>
    <row r="34" spans="1:7" ht="12.75" x14ac:dyDescent="0.2">
      <c r="A34" s="21">
        <v>28</v>
      </c>
      <c r="B34" s="22" t="s">
        <v>359</v>
      </c>
      <c r="C34" s="26" t="s">
        <v>360</v>
      </c>
      <c r="D34" s="17" t="s">
        <v>17</v>
      </c>
      <c r="E34" s="62">
        <v>53066</v>
      </c>
      <c r="F34" s="68">
        <v>122.662059</v>
      </c>
      <c r="G34" s="20">
        <v>1.5574533E-2</v>
      </c>
    </row>
    <row r="35" spans="1:7" ht="12.75" x14ac:dyDescent="0.2">
      <c r="A35" s="21">
        <v>29</v>
      </c>
      <c r="B35" s="22" t="s">
        <v>736</v>
      </c>
      <c r="C35" s="26" t="s">
        <v>737</v>
      </c>
      <c r="D35" s="17" t="s">
        <v>254</v>
      </c>
      <c r="E35" s="62">
        <v>13319</v>
      </c>
      <c r="F35" s="68">
        <v>107.85726200000001</v>
      </c>
      <c r="G35" s="20">
        <v>1.3694751999999999E-2</v>
      </c>
    </row>
    <row r="36" spans="1:7" ht="12.75" x14ac:dyDescent="0.2">
      <c r="A36" s="21">
        <v>30</v>
      </c>
      <c r="B36" s="22" t="s">
        <v>666</v>
      </c>
      <c r="C36" s="26" t="s">
        <v>667</v>
      </c>
      <c r="D36" s="17" t="s">
        <v>50</v>
      </c>
      <c r="E36" s="62">
        <v>220886</v>
      </c>
      <c r="F36" s="68">
        <v>106.577495</v>
      </c>
      <c r="G36" s="20">
        <v>1.3532258E-2</v>
      </c>
    </row>
    <row r="37" spans="1:7" ht="12.75" x14ac:dyDescent="0.2">
      <c r="A37" s="21">
        <v>31</v>
      </c>
      <c r="B37" s="22" t="s">
        <v>738</v>
      </c>
      <c r="C37" s="26" t="s">
        <v>739</v>
      </c>
      <c r="D37" s="17" t="s">
        <v>36</v>
      </c>
      <c r="E37" s="62">
        <v>157126</v>
      </c>
      <c r="F37" s="68">
        <v>102.838967</v>
      </c>
      <c r="G37" s="20">
        <v>1.3057574000000001E-2</v>
      </c>
    </row>
    <row r="38" spans="1:7" ht="25.5" x14ac:dyDescent="0.2">
      <c r="A38" s="21">
        <v>32</v>
      </c>
      <c r="B38" s="22" t="s">
        <v>672</v>
      </c>
      <c r="C38" s="26" t="s">
        <v>673</v>
      </c>
      <c r="D38" s="17" t="s">
        <v>23</v>
      </c>
      <c r="E38" s="62">
        <v>154990</v>
      </c>
      <c r="F38" s="68">
        <v>99.891054999999994</v>
      </c>
      <c r="G38" s="20">
        <v>1.2683274E-2</v>
      </c>
    </row>
    <row r="39" spans="1:7" ht="25.5" x14ac:dyDescent="0.2">
      <c r="A39" s="21">
        <v>33</v>
      </c>
      <c r="B39" s="22" t="s">
        <v>658</v>
      </c>
      <c r="C39" s="26" t="s">
        <v>659</v>
      </c>
      <c r="D39" s="17" t="s">
        <v>36</v>
      </c>
      <c r="E39" s="62">
        <v>52309</v>
      </c>
      <c r="F39" s="68">
        <v>95.647006500000003</v>
      </c>
      <c r="G39" s="20">
        <v>1.2144403E-2</v>
      </c>
    </row>
    <row r="40" spans="1:7" ht="12.75" x14ac:dyDescent="0.2">
      <c r="A40" s="21">
        <v>34</v>
      </c>
      <c r="B40" s="22" t="s">
        <v>377</v>
      </c>
      <c r="C40" s="26" t="s">
        <v>378</v>
      </c>
      <c r="D40" s="17" t="s">
        <v>254</v>
      </c>
      <c r="E40" s="62">
        <v>14467</v>
      </c>
      <c r="F40" s="68">
        <v>83.272052000000002</v>
      </c>
      <c r="G40" s="20">
        <v>1.0573140999999999E-2</v>
      </c>
    </row>
    <row r="41" spans="1:7" ht="25.5" x14ac:dyDescent="0.2">
      <c r="A41" s="21">
        <v>35</v>
      </c>
      <c r="B41" s="22" t="s">
        <v>381</v>
      </c>
      <c r="C41" s="26" t="s">
        <v>382</v>
      </c>
      <c r="D41" s="17" t="s">
        <v>23</v>
      </c>
      <c r="E41" s="62">
        <v>6374</v>
      </c>
      <c r="F41" s="68">
        <v>78.212166999999994</v>
      </c>
      <c r="G41" s="20">
        <v>9.9306819999999997E-3</v>
      </c>
    </row>
    <row r="42" spans="1:7" ht="25.5" x14ac:dyDescent="0.2">
      <c r="A42" s="21">
        <v>36</v>
      </c>
      <c r="B42" s="22" t="s">
        <v>55</v>
      </c>
      <c r="C42" s="26" t="s">
        <v>56</v>
      </c>
      <c r="D42" s="17" t="s">
        <v>20</v>
      </c>
      <c r="E42" s="62">
        <v>11300</v>
      </c>
      <c r="F42" s="68">
        <v>73.393500000000003</v>
      </c>
      <c r="G42" s="20">
        <v>9.3188509999999995E-3</v>
      </c>
    </row>
    <row r="43" spans="1:7" ht="12.75" x14ac:dyDescent="0.2">
      <c r="A43" s="21">
        <v>37</v>
      </c>
      <c r="B43" s="22" t="s">
        <v>87</v>
      </c>
      <c r="C43" s="26" t="s">
        <v>1181</v>
      </c>
      <c r="D43" s="17" t="s">
        <v>71</v>
      </c>
      <c r="E43" s="62">
        <v>23447</v>
      </c>
      <c r="F43" s="68">
        <v>49.121465000000001</v>
      </c>
      <c r="G43" s="20">
        <v>6.2370050000000003E-3</v>
      </c>
    </row>
    <row r="44" spans="1:7" ht="12.75" x14ac:dyDescent="0.2">
      <c r="A44" s="21">
        <v>38</v>
      </c>
      <c r="B44" s="22" t="s">
        <v>457</v>
      </c>
      <c r="C44" s="26" t="s">
        <v>458</v>
      </c>
      <c r="D44" s="17" t="s">
        <v>204</v>
      </c>
      <c r="E44" s="62">
        <v>3694</v>
      </c>
      <c r="F44" s="68">
        <v>18.409049</v>
      </c>
      <c r="G44" s="20">
        <v>2.3374170000000001E-3</v>
      </c>
    </row>
    <row r="45" spans="1:7" ht="12.75" x14ac:dyDescent="0.2">
      <c r="A45" s="21">
        <v>39</v>
      </c>
      <c r="B45" s="22" t="s">
        <v>741</v>
      </c>
      <c r="C45" s="26" t="s">
        <v>1183</v>
      </c>
      <c r="D45" s="17" t="s">
        <v>299</v>
      </c>
      <c r="E45" s="62">
        <v>11083</v>
      </c>
      <c r="F45" s="68">
        <v>15.793275</v>
      </c>
      <c r="G45" s="20">
        <v>2.0052889999999999E-3</v>
      </c>
    </row>
    <row r="46" spans="1:7" ht="12.75" x14ac:dyDescent="0.2">
      <c r="A46" s="16"/>
      <c r="B46" s="17"/>
      <c r="C46" s="23" t="s">
        <v>112</v>
      </c>
      <c r="D46" s="27"/>
      <c r="E46" s="64"/>
      <c r="F46" s="70">
        <v>7159.7692555000003</v>
      </c>
      <c r="G46" s="28">
        <v>0.90908355199999991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16"/>
      <c r="B48" s="17"/>
      <c r="C48" s="23" t="s">
        <v>113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112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31"/>
      <c r="B51" s="32"/>
      <c r="C51" s="23" t="s">
        <v>114</v>
      </c>
      <c r="D51" s="24"/>
      <c r="E51" s="63"/>
      <c r="F51" s="69"/>
      <c r="G51" s="25"/>
    </row>
    <row r="52" spans="1:7" ht="12.75" x14ac:dyDescent="0.2">
      <c r="A52" s="33"/>
      <c r="B52" s="34"/>
      <c r="C52" s="23" t="s">
        <v>112</v>
      </c>
      <c r="D52" s="35"/>
      <c r="E52" s="65"/>
      <c r="F52" s="71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6"/>
      <c r="F53" s="72"/>
      <c r="G53" s="38"/>
    </row>
    <row r="54" spans="1:7" ht="12.75" x14ac:dyDescent="0.2">
      <c r="A54" s="16"/>
      <c r="B54" s="17"/>
      <c r="C54" s="23" t="s">
        <v>116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112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117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112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118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119</v>
      </c>
      <c r="D63" s="40"/>
      <c r="E63" s="64"/>
      <c r="F63" s="70">
        <v>7159.7692555000003</v>
      </c>
      <c r="G63" s="28">
        <v>0.90908355199999991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120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11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121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122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123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124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125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126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112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128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1152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1153</v>
      </c>
      <c r="D91" s="30"/>
      <c r="E91" s="62"/>
      <c r="F91" s="68">
        <v>714.87798099999998</v>
      </c>
      <c r="G91" s="20">
        <v>9.0768821E-2</v>
      </c>
    </row>
    <row r="92" spans="1:7" ht="12.75" x14ac:dyDescent="0.2">
      <c r="A92" s="21"/>
      <c r="B92" s="22"/>
      <c r="C92" s="23" t="s">
        <v>112</v>
      </c>
      <c r="D92" s="40"/>
      <c r="E92" s="64"/>
      <c r="F92" s="70">
        <v>714.87798099999998</v>
      </c>
      <c r="G92" s="28">
        <v>9.0768821E-2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129</v>
      </c>
      <c r="D94" s="40"/>
      <c r="E94" s="64"/>
      <c r="F94" s="70">
        <v>714.87798099999998</v>
      </c>
      <c r="G94" s="28">
        <v>9.0768821E-2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130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131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132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133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112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134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112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25.5" x14ac:dyDescent="0.2">
      <c r="A107" s="21"/>
      <c r="B107" s="22"/>
      <c r="C107" s="45" t="s">
        <v>135</v>
      </c>
      <c r="D107" s="22"/>
      <c r="E107" s="62"/>
      <c r="F107" s="74">
        <v>1.1626709099999999</v>
      </c>
      <c r="G107" s="43">
        <v>1.4762600000000001E-4</v>
      </c>
    </row>
    <row r="108" spans="1:7" ht="12.75" x14ac:dyDescent="0.2">
      <c r="A108" s="21"/>
      <c r="B108" s="22"/>
      <c r="C108" s="46" t="s">
        <v>136</v>
      </c>
      <c r="D108" s="27"/>
      <c r="E108" s="64"/>
      <c r="F108" s="70">
        <v>7875.8099074100001</v>
      </c>
      <c r="G108" s="28">
        <v>0.99999999899999992</v>
      </c>
    </row>
    <row r="110" spans="1:7" ht="12.75" x14ac:dyDescent="0.2">
      <c r="B110" s="392"/>
      <c r="C110" s="392"/>
      <c r="D110" s="392"/>
      <c r="E110" s="392"/>
      <c r="F110" s="392"/>
    </row>
    <row r="111" spans="1:7" ht="12.75" x14ac:dyDescent="0.2">
      <c r="B111" s="392"/>
      <c r="C111" s="392"/>
      <c r="D111" s="392"/>
      <c r="E111" s="392"/>
      <c r="F111" s="392"/>
    </row>
    <row r="113" spans="2:4" ht="12.75" x14ac:dyDescent="0.2">
      <c r="B113" s="52" t="s">
        <v>138</v>
      </c>
      <c r="C113" s="53"/>
      <c r="D113" s="54"/>
    </row>
    <row r="114" spans="2:4" ht="12.75" x14ac:dyDescent="0.2">
      <c r="B114" s="55" t="s">
        <v>139</v>
      </c>
      <c r="C114" s="56"/>
      <c r="D114" s="81" t="s">
        <v>140</v>
      </c>
    </row>
    <row r="115" spans="2:4" ht="12.75" x14ac:dyDescent="0.2">
      <c r="B115" s="55" t="s">
        <v>141</v>
      </c>
      <c r="C115" s="56"/>
      <c r="D115" s="81" t="s">
        <v>140</v>
      </c>
    </row>
    <row r="116" spans="2:4" ht="12.75" x14ac:dyDescent="0.2">
      <c r="B116" s="57" t="s">
        <v>142</v>
      </c>
      <c r="C116" s="56"/>
      <c r="D116" s="58"/>
    </row>
    <row r="117" spans="2:4" ht="25.5" customHeight="1" x14ac:dyDescent="0.2">
      <c r="B117" s="58"/>
      <c r="C117" s="48" t="s">
        <v>143</v>
      </c>
      <c r="D117" s="49" t="s">
        <v>144</v>
      </c>
    </row>
    <row r="118" spans="2:4" ht="12.75" customHeight="1" x14ac:dyDescent="0.2">
      <c r="B118" s="75" t="s">
        <v>145</v>
      </c>
      <c r="C118" s="76" t="s">
        <v>146</v>
      </c>
      <c r="D118" s="76" t="s">
        <v>147</v>
      </c>
    </row>
    <row r="119" spans="2:4" ht="12.75" x14ac:dyDescent="0.2">
      <c r="B119" s="58" t="s">
        <v>148</v>
      </c>
      <c r="C119" s="59">
        <v>10.765000000000001</v>
      </c>
      <c r="D119" s="59">
        <v>10.7582</v>
      </c>
    </row>
    <row r="120" spans="2:4" ht="12.75" x14ac:dyDescent="0.2">
      <c r="B120" s="58" t="s">
        <v>149</v>
      </c>
      <c r="C120" s="59">
        <v>10.7651</v>
      </c>
      <c r="D120" s="59">
        <v>10.7582</v>
      </c>
    </row>
    <row r="121" spans="2:4" ht="12.75" x14ac:dyDescent="0.2">
      <c r="B121" s="58" t="s">
        <v>150</v>
      </c>
      <c r="C121" s="59">
        <v>10.5138</v>
      </c>
      <c r="D121" s="59">
        <v>10.4963</v>
      </c>
    </row>
    <row r="122" spans="2:4" ht="12.75" x14ac:dyDescent="0.2">
      <c r="B122" s="58" t="s">
        <v>151</v>
      </c>
      <c r="C122" s="59">
        <v>10.5138</v>
      </c>
      <c r="D122" s="59">
        <v>10.4963</v>
      </c>
    </row>
    <row r="124" spans="2:4" ht="12.75" x14ac:dyDescent="0.2">
      <c r="B124" s="77" t="s">
        <v>152</v>
      </c>
      <c r="C124" s="60"/>
      <c r="D124" s="78" t="s">
        <v>140</v>
      </c>
    </row>
    <row r="125" spans="2:4" ht="24.75" customHeight="1" x14ac:dyDescent="0.2">
      <c r="B125" s="79"/>
      <c r="C125" s="79"/>
    </row>
    <row r="126" spans="2:4" ht="15" x14ac:dyDescent="0.25">
      <c r="B126" s="82"/>
      <c r="C126" s="80"/>
      <c r="D126"/>
    </row>
    <row r="128" spans="2:4" ht="12.75" x14ac:dyDescent="0.2">
      <c r="B128" s="57" t="s">
        <v>153</v>
      </c>
      <c r="C128" s="56"/>
      <c r="D128" s="83" t="s">
        <v>140</v>
      </c>
    </row>
    <row r="129" spans="2:4" ht="12.75" x14ac:dyDescent="0.2">
      <c r="B129" s="57" t="s">
        <v>154</v>
      </c>
      <c r="C129" s="56"/>
      <c r="D129" s="83" t="s">
        <v>140</v>
      </c>
    </row>
    <row r="130" spans="2:4" ht="12.75" x14ac:dyDescent="0.2">
      <c r="B130" s="57" t="s">
        <v>155</v>
      </c>
      <c r="C130" s="56"/>
      <c r="D130" s="61">
        <v>0.32652461413597644</v>
      </c>
    </row>
    <row r="131" spans="2:4" ht="12.75" x14ac:dyDescent="0.2">
      <c r="B131" s="57" t="s">
        <v>156</v>
      </c>
      <c r="C131" s="56"/>
      <c r="D131" s="61" t="s">
        <v>140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748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154657</v>
      </c>
      <c r="F7" s="68">
        <v>541.53148550000003</v>
      </c>
      <c r="G7" s="20">
        <v>5.7291111999999998E-2</v>
      </c>
    </row>
    <row r="8" spans="1:7" ht="12.75" x14ac:dyDescent="0.2">
      <c r="A8" s="21">
        <v>2</v>
      </c>
      <c r="B8" s="22" t="s">
        <v>62</v>
      </c>
      <c r="C8" s="26" t="s">
        <v>63</v>
      </c>
      <c r="D8" s="17" t="s">
        <v>17</v>
      </c>
      <c r="E8" s="62">
        <v>173115</v>
      </c>
      <c r="F8" s="68">
        <v>465.76590750000003</v>
      </c>
      <c r="G8" s="20">
        <v>4.9275522000000002E-2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32393</v>
      </c>
      <c r="F9" s="68">
        <v>418.82529349999999</v>
      </c>
      <c r="G9" s="20">
        <v>4.4309458000000003E-2</v>
      </c>
    </row>
    <row r="10" spans="1:7" ht="25.5" x14ac:dyDescent="0.2">
      <c r="A10" s="21">
        <v>4</v>
      </c>
      <c r="B10" s="22" t="s">
        <v>392</v>
      </c>
      <c r="C10" s="26" t="s">
        <v>393</v>
      </c>
      <c r="D10" s="17" t="s">
        <v>39</v>
      </c>
      <c r="E10" s="62">
        <v>145848</v>
      </c>
      <c r="F10" s="68">
        <v>402.613404</v>
      </c>
      <c r="G10" s="20">
        <v>4.2594328000000001E-2</v>
      </c>
    </row>
    <row r="11" spans="1:7" ht="12.75" x14ac:dyDescent="0.2">
      <c r="A11" s="21">
        <v>5</v>
      </c>
      <c r="B11" s="22" t="s">
        <v>390</v>
      </c>
      <c r="C11" s="26" t="s">
        <v>391</v>
      </c>
      <c r="D11" s="17" t="s">
        <v>254</v>
      </c>
      <c r="E11" s="62">
        <v>13016</v>
      </c>
      <c r="F11" s="68">
        <v>342.53556400000002</v>
      </c>
      <c r="G11" s="20">
        <v>3.6238416000000002E-2</v>
      </c>
    </row>
    <row r="12" spans="1:7" ht="12.75" x14ac:dyDescent="0.2">
      <c r="A12" s="21">
        <v>6</v>
      </c>
      <c r="B12" s="22" t="s">
        <v>529</v>
      </c>
      <c r="C12" s="26" t="s">
        <v>530</v>
      </c>
      <c r="D12" s="17" t="s">
        <v>17</v>
      </c>
      <c r="E12" s="62">
        <v>331719</v>
      </c>
      <c r="F12" s="68">
        <v>335.03618999999998</v>
      </c>
      <c r="G12" s="20">
        <v>3.5445022999999999E-2</v>
      </c>
    </row>
    <row r="13" spans="1:7" ht="12.75" x14ac:dyDescent="0.2">
      <c r="A13" s="21">
        <v>7</v>
      </c>
      <c r="B13" s="22" t="s">
        <v>431</v>
      </c>
      <c r="C13" s="26" t="s">
        <v>432</v>
      </c>
      <c r="D13" s="17" t="s">
        <v>204</v>
      </c>
      <c r="E13" s="62">
        <v>43664</v>
      </c>
      <c r="F13" s="68">
        <v>320.624752</v>
      </c>
      <c r="G13" s="20">
        <v>3.3920369999999998E-2</v>
      </c>
    </row>
    <row r="14" spans="1:7" ht="25.5" x14ac:dyDescent="0.2">
      <c r="A14" s="21">
        <v>8</v>
      </c>
      <c r="B14" s="22" t="s">
        <v>27</v>
      </c>
      <c r="C14" s="26" t="s">
        <v>28</v>
      </c>
      <c r="D14" s="17" t="s">
        <v>23</v>
      </c>
      <c r="E14" s="62">
        <v>220994</v>
      </c>
      <c r="F14" s="68">
        <v>313.590486</v>
      </c>
      <c r="G14" s="20">
        <v>3.3176182999999998E-2</v>
      </c>
    </row>
    <row r="15" spans="1:7" ht="12.75" x14ac:dyDescent="0.2">
      <c r="A15" s="21">
        <v>9</v>
      </c>
      <c r="B15" s="22" t="s">
        <v>638</v>
      </c>
      <c r="C15" s="26" t="s">
        <v>639</v>
      </c>
      <c r="D15" s="17" t="s">
        <v>254</v>
      </c>
      <c r="E15" s="62">
        <v>43655</v>
      </c>
      <c r="F15" s="68">
        <v>310.84542750000003</v>
      </c>
      <c r="G15" s="20">
        <v>3.2885771000000001E-2</v>
      </c>
    </row>
    <row r="16" spans="1:7" ht="12.75" x14ac:dyDescent="0.2">
      <c r="A16" s="21">
        <v>10</v>
      </c>
      <c r="B16" s="22" t="s">
        <v>202</v>
      </c>
      <c r="C16" s="26" t="s">
        <v>203</v>
      </c>
      <c r="D16" s="17" t="s">
        <v>204</v>
      </c>
      <c r="E16" s="62">
        <v>47737</v>
      </c>
      <c r="F16" s="68">
        <v>306.56701399999997</v>
      </c>
      <c r="G16" s="20">
        <v>3.2433138E-2</v>
      </c>
    </row>
    <row r="17" spans="1:7" ht="12.75" x14ac:dyDescent="0.2">
      <c r="A17" s="21">
        <v>11</v>
      </c>
      <c r="B17" s="22" t="s">
        <v>388</v>
      </c>
      <c r="C17" s="26" t="s">
        <v>389</v>
      </c>
      <c r="D17" s="17" t="s">
        <v>17</v>
      </c>
      <c r="E17" s="62">
        <v>39784</v>
      </c>
      <c r="F17" s="68">
        <v>282.287372</v>
      </c>
      <c r="G17" s="20">
        <v>2.9864482000000001E-2</v>
      </c>
    </row>
    <row r="18" spans="1:7" ht="25.5" x14ac:dyDescent="0.2">
      <c r="A18" s="21">
        <v>12</v>
      </c>
      <c r="B18" s="22" t="s">
        <v>53</v>
      </c>
      <c r="C18" s="26" t="s">
        <v>54</v>
      </c>
      <c r="D18" s="17" t="s">
        <v>23</v>
      </c>
      <c r="E18" s="62">
        <v>5669</v>
      </c>
      <c r="F18" s="68">
        <v>263.44976800000001</v>
      </c>
      <c r="G18" s="20">
        <v>2.7871565000000001E-2</v>
      </c>
    </row>
    <row r="19" spans="1:7" ht="25.5" x14ac:dyDescent="0.2">
      <c r="A19" s="21">
        <v>13</v>
      </c>
      <c r="B19" s="22" t="s">
        <v>512</v>
      </c>
      <c r="C19" s="26" t="s">
        <v>513</v>
      </c>
      <c r="D19" s="17" t="s">
        <v>39</v>
      </c>
      <c r="E19" s="62">
        <v>194872</v>
      </c>
      <c r="F19" s="68">
        <v>255.28232</v>
      </c>
      <c r="G19" s="20">
        <v>2.7007493E-2</v>
      </c>
    </row>
    <row r="20" spans="1:7" ht="12.75" x14ac:dyDescent="0.2">
      <c r="A20" s="21">
        <v>14</v>
      </c>
      <c r="B20" s="22" t="s">
        <v>328</v>
      </c>
      <c r="C20" s="26" t="s">
        <v>329</v>
      </c>
      <c r="D20" s="17" t="s">
        <v>204</v>
      </c>
      <c r="E20" s="62">
        <v>23916</v>
      </c>
      <c r="F20" s="68">
        <v>249.01339200000001</v>
      </c>
      <c r="G20" s="20">
        <v>2.6344275E-2</v>
      </c>
    </row>
    <row r="21" spans="1:7" ht="12.75" x14ac:dyDescent="0.2">
      <c r="A21" s="21">
        <v>15</v>
      </c>
      <c r="B21" s="22" t="s">
        <v>634</v>
      </c>
      <c r="C21" s="26" t="s">
        <v>635</v>
      </c>
      <c r="D21" s="17" t="s">
        <v>104</v>
      </c>
      <c r="E21" s="62">
        <v>98677</v>
      </c>
      <c r="F21" s="68">
        <v>220.641772</v>
      </c>
      <c r="G21" s="20">
        <v>2.3342709999999999E-2</v>
      </c>
    </row>
    <row r="22" spans="1:7" ht="25.5" x14ac:dyDescent="0.2">
      <c r="A22" s="21">
        <v>16</v>
      </c>
      <c r="B22" s="22" t="s">
        <v>496</v>
      </c>
      <c r="C22" s="26" t="s">
        <v>497</v>
      </c>
      <c r="D22" s="17" t="s">
        <v>498</v>
      </c>
      <c r="E22" s="62">
        <v>68200</v>
      </c>
      <c r="F22" s="68">
        <v>216.9101</v>
      </c>
      <c r="G22" s="20">
        <v>2.2947919000000001E-2</v>
      </c>
    </row>
    <row r="23" spans="1:7" ht="25.5" x14ac:dyDescent="0.2">
      <c r="A23" s="21">
        <v>17</v>
      </c>
      <c r="B23" s="22" t="s">
        <v>51</v>
      </c>
      <c r="C23" s="26" t="s">
        <v>52</v>
      </c>
      <c r="D23" s="17" t="s">
        <v>26</v>
      </c>
      <c r="E23" s="62">
        <v>240875</v>
      </c>
      <c r="F23" s="68">
        <v>206.18899999999999</v>
      </c>
      <c r="G23" s="20">
        <v>2.1813684999999999E-2</v>
      </c>
    </row>
    <row r="24" spans="1:7" ht="12.75" x14ac:dyDescent="0.2">
      <c r="A24" s="21">
        <v>18</v>
      </c>
      <c r="B24" s="22" t="s">
        <v>102</v>
      </c>
      <c r="C24" s="26" t="s">
        <v>103</v>
      </c>
      <c r="D24" s="17" t="s">
        <v>104</v>
      </c>
      <c r="E24" s="62">
        <v>59056</v>
      </c>
      <c r="F24" s="68">
        <v>201.97152</v>
      </c>
      <c r="G24" s="20">
        <v>2.1367497999999999E-2</v>
      </c>
    </row>
    <row r="25" spans="1:7" ht="12.75" x14ac:dyDescent="0.2">
      <c r="A25" s="21">
        <v>19</v>
      </c>
      <c r="B25" s="22" t="s">
        <v>322</v>
      </c>
      <c r="C25" s="26" t="s">
        <v>323</v>
      </c>
      <c r="D25" s="17" t="s">
        <v>17</v>
      </c>
      <c r="E25" s="62">
        <v>231866</v>
      </c>
      <c r="F25" s="68">
        <v>194.41964100000001</v>
      </c>
      <c r="G25" s="20">
        <v>2.0568550000000001E-2</v>
      </c>
    </row>
    <row r="26" spans="1:7" ht="12.75" x14ac:dyDescent="0.2">
      <c r="A26" s="21">
        <v>20</v>
      </c>
      <c r="B26" s="22" t="s">
        <v>662</v>
      </c>
      <c r="C26" s="26" t="s">
        <v>663</v>
      </c>
      <c r="D26" s="17" t="s">
        <v>254</v>
      </c>
      <c r="E26" s="62">
        <v>60870</v>
      </c>
      <c r="F26" s="68">
        <v>193.99269000000001</v>
      </c>
      <c r="G26" s="20">
        <v>2.0523381E-2</v>
      </c>
    </row>
    <row r="27" spans="1:7" ht="12.75" x14ac:dyDescent="0.2">
      <c r="A27" s="21">
        <v>21</v>
      </c>
      <c r="B27" s="22" t="s">
        <v>492</v>
      </c>
      <c r="C27" s="26" t="s">
        <v>493</v>
      </c>
      <c r="D27" s="17" t="s">
        <v>36</v>
      </c>
      <c r="E27" s="62">
        <v>134966</v>
      </c>
      <c r="F27" s="68">
        <v>190.639475</v>
      </c>
      <c r="G27" s="20">
        <v>2.0168629E-2</v>
      </c>
    </row>
    <row r="28" spans="1:7" ht="12.75" x14ac:dyDescent="0.2">
      <c r="A28" s="21">
        <v>22</v>
      </c>
      <c r="B28" s="22" t="s">
        <v>48</v>
      </c>
      <c r="C28" s="26" t="s">
        <v>49</v>
      </c>
      <c r="D28" s="17" t="s">
        <v>50</v>
      </c>
      <c r="E28" s="62">
        <v>115476</v>
      </c>
      <c r="F28" s="68">
        <v>181.12410600000001</v>
      </c>
      <c r="G28" s="20">
        <v>1.9161953999999998E-2</v>
      </c>
    </row>
    <row r="29" spans="1:7" ht="25.5" x14ac:dyDescent="0.2">
      <c r="A29" s="21">
        <v>23</v>
      </c>
      <c r="B29" s="22" t="s">
        <v>208</v>
      </c>
      <c r="C29" s="26" t="s">
        <v>209</v>
      </c>
      <c r="D29" s="17" t="s">
        <v>20</v>
      </c>
      <c r="E29" s="62">
        <v>23600</v>
      </c>
      <c r="F29" s="68">
        <v>174.14439999999999</v>
      </c>
      <c r="G29" s="20">
        <v>1.8423538999999999E-2</v>
      </c>
    </row>
    <row r="30" spans="1:7" ht="12.75" x14ac:dyDescent="0.2">
      <c r="A30" s="21">
        <v>24</v>
      </c>
      <c r="B30" s="22" t="s">
        <v>179</v>
      </c>
      <c r="C30" s="26" t="s">
        <v>180</v>
      </c>
      <c r="D30" s="17" t="s">
        <v>14</v>
      </c>
      <c r="E30" s="62">
        <v>190655</v>
      </c>
      <c r="F30" s="68">
        <v>167.10910749999999</v>
      </c>
      <c r="G30" s="20">
        <v>1.7679243000000001E-2</v>
      </c>
    </row>
    <row r="31" spans="1:7" ht="12.75" x14ac:dyDescent="0.2">
      <c r="A31" s="21">
        <v>25</v>
      </c>
      <c r="B31" s="22" t="s">
        <v>508</v>
      </c>
      <c r="C31" s="26" t="s">
        <v>509</v>
      </c>
      <c r="D31" s="17" t="s">
        <v>273</v>
      </c>
      <c r="E31" s="62">
        <v>16170</v>
      </c>
      <c r="F31" s="68">
        <v>163.06636499999999</v>
      </c>
      <c r="G31" s="20">
        <v>1.7251542000000002E-2</v>
      </c>
    </row>
    <row r="32" spans="1:7" ht="51" x14ac:dyDescent="0.2">
      <c r="A32" s="21">
        <v>26</v>
      </c>
      <c r="B32" s="22" t="s">
        <v>291</v>
      </c>
      <c r="C32" s="26" t="s">
        <v>292</v>
      </c>
      <c r="D32" s="17" t="s">
        <v>242</v>
      </c>
      <c r="E32" s="62">
        <v>405195</v>
      </c>
      <c r="F32" s="68">
        <v>158.02605</v>
      </c>
      <c r="G32" s="20">
        <v>1.6718304E-2</v>
      </c>
    </row>
    <row r="33" spans="1:7" ht="12.75" x14ac:dyDescent="0.2">
      <c r="A33" s="21">
        <v>27</v>
      </c>
      <c r="B33" s="22" t="s">
        <v>359</v>
      </c>
      <c r="C33" s="26" t="s">
        <v>360</v>
      </c>
      <c r="D33" s="17" t="s">
        <v>17</v>
      </c>
      <c r="E33" s="62">
        <v>64419</v>
      </c>
      <c r="F33" s="68">
        <v>148.90451849999999</v>
      </c>
      <c r="G33" s="20">
        <v>1.5753295E-2</v>
      </c>
    </row>
    <row r="34" spans="1:7" ht="12.75" x14ac:dyDescent="0.2">
      <c r="A34" s="21">
        <v>28</v>
      </c>
      <c r="B34" s="22" t="s">
        <v>666</v>
      </c>
      <c r="C34" s="26" t="s">
        <v>667</v>
      </c>
      <c r="D34" s="17" t="s">
        <v>50</v>
      </c>
      <c r="E34" s="62">
        <v>292499</v>
      </c>
      <c r="F34" s="68">
        <v>141.13076749999999</v>
      </c>
      <c r="G34" s="20">
        <v>1.4930874E-2</v>
      </c>
    </row>
    <row r="35" spans="1:7" ht="12.75" x14ac:dyDescent="0.2">
      <c r="A35" s="21">
        <v>29</v>
      </c>
      <c r="B35" s="22" t="s">
        <v>736</v>
      </c>
      <c r="C35" s="26" t="s">
        <v>737</v>
      </c>
      <c r="D35" s="17" t="s">
        <v>254</v>
      </c>
      <c r="E35" s="62">
        <v>17264</v>
      </c>
      <c r="F35" s="68">
        <v>139.80387200000001</v>
      </c>
      <c r="G35" s="20">
        <v>1.4790496E-2</v>
      </c>
    </row>
    <row r="36" spans="1:7" ht="25.5" x14ac:dyDescent="0.2">
      <c r="A36" s="21">
        <v>30</v>
      </c>
      <c r="B36" s="22" t="s">
        <v>485</v>
      </c>
      <c r="C36" s="26" t="s">
        <v>486</v>
      </c>
      <c r="D36" s="17" t="s">
        <v>33</v>
      </c>
      <c r="E36" s="62">
        <v>89433</v>
      </c>
      <c r="F36" s="68">
        <v>138.30813449999999</v>
      </c>
      <c r="G36" s="20">
        <v>1.4632255E-2</v>
      </c>
    </row>
    <row r="37" spans="1:7" ht="25.5" x14ac:dyDescent="0.2">
      <c r="A37" s="21">
        <v>31</v>
      </c>
      <c r="B37" s="22" t="s">
        <v>553</v>
      </c>
      <c r="C37" s="26" t="s">
        <v>554</v>
      </c>
      <c r="D37" s="17" t="s">
        <v>26</v>
      </c>
      <c r="E37" s="62">
        <v>853633</v>
      </c>
      <c r="F37" s="68">
        <v>138.288546</v>
      </c>
      <c r="G37" s="20">
        <v>1.4630183E-2</v>
      </c>
    </row>
    <row r="38" spans="1:7" ht="12.75" x14ac:dyDescent="0.2">
      <c r="A38" s="21">
        <v>32</v>
      </c>
      <c r="B38" s="22" t="s">
        <v>738</v>
      </c>
      <c r="C38" s="26" t="s">
        <v>739</v>
      </c>
      <c r="D38" s="17" t="s">
        <v>36</v>
      </c>
      <c r="E38" s="62">
        <v>196271</v>
      </c>
      <c r="F38" s="68">
        <v>128.45936950000001</v>
      </c>
      <c r="G38" s="20">
        <v>1.3590309E-2</v>
      </c>
    </row>
    <row r="39" spans="1:7" ht="25.5" x14ac:dyDescent="0.2">
      <c r="A39" s="21">
        <v>33</v>
      </c>
      <c r="B39" s="22" t="s">
        <v>672</v>
      </c>
      <c r="C39" s="26" t="s">
        <v>673</v>
      </c>
      <c r="D39" s="17" t="s">
        <v>23</v>
      </c>
      <c r="E39" s="62">
        <v>197594</v>
      </c>
      <c r="F39" s="68">
        <v>127.349333</v>
      </c>
      <c r="G39" s="20">
        <v>1.3472873E-2</v>
      </c>
    </row>
    <row r="40" spans="1:7" ht="12.75" x14ac:dyDescent="0.2">
      <c r="A40" s="21">
        <v>34</v>
      </c>
      <c r="B40" s="22" t="s">
        <v>538</v>
      </c>
      <c r="C40" s="26" t="s">
        <v>539</v>
      </c>
      <c r="D40" s="17" t="s">
        <v>17</v>
      </c>
      <c r="E40" s="62">
        <v>308242</v>
      </c>
      <c r="F40" s="68">
        <v>124.529768</v>
      </c>
      <c r="G40" s="20">
        <v>1.3174577999999999E-2</v>
      </c>
    </row>
    <row r="41" spans="1:7" ht="12.75" x14ac:dyDescent="0.2">
      <c r="A41" s="21">
        <v>35</v>
      </c>
      <c r="B41" s="22" t="s">
        <v>269</v>
      </c>
      <c r="C41" s="26" t="s">
        <v>270</v>
      </c>
      <c r="D41" s="17" t="s">
        <v>14</v>
      </c>
      <c r="E41" s="62">
        <v>63000</v>
      </c>
      <c r="F41" s="68">
        <v>120.771</v>
      </c>
      <c r="G41" s="20">
        <v>1.2776921E-2</v>
      </c>
    </row>
    <row r="42" spans="1:7" ht="12.75" x14ac:dyDescent="0.2">
      <c r="A42" s="21">
        <v>36</v>
      </c>
      <c r="B42" s="22" t="s">
        <v>394</v>
      </c>
      <c r="C42" s="26" t="s">
        <v>395</v>
      </c>
      <c r="D42" s="17" t="s">
        <v>204</v>
      </c>
      <c r="E42" s="62">
        <v>13782</v>
      </c>
      <c r="F42" s="68">
        <v>114.41127299999999</v>
      </c>
      <c r="G42" s="20">
        <v>1.2104096E-2</v>
      </c>
    </row>
    <row r="43" spans="1:7" ht="25.5" x14ac:dyDescent="0.2">
      <c r="A43" s="21">
        <v>37</v>
      </c>
      <c r="B43" s="22" t="s">
        <v>210</v>
      </c>
      <c r="C43" s="26" t="s">
        <v>211</v>
      </c>
      <c r="D43" s="17" t="s">
        <v>39</v>
      </c>
      <c r="E43" s="62">
        <v>123842</v>
      </c>
      <c r="F43" s="68">
        <v>107.990224</v>
      </c>
      <c r="G43" s="20">
        <v>1.1424784E-2</v>
      </c>
    </row>
    <row r="44" spans="1:7" ht="25.5" x14ac:dyDescent="0.2">
      <c r="A44" s="21">
        <v>38</v>
      </c>
      <c r="B44" s="22" t="s">
        <v>601</v>
      </c>
      <c r="C44" s="26" t="s">
        <v>602</v>
      </c>
      <c r="D44" s="17" t="s">
        <v>237</v>
      </c>
      <c r="E44" s="62">
        <v>49610</v>
      </c>
      <c r="F44" s="68">
        <v>93.068359999999998</v>
      </c>
      <c r="G44" s="20">
        <v>9.8461309999999993E-3</v>
      </c>
    </row>
    <row r="45" spans="1:7" ht="25.5" x14ac:dyDescent="0.2">
      <c r="A45" s="21">
        <v>39</v>
      </c>
      <c r="B45" s="22" t="s">
        <v>549</v>
      </c>
      <c r="C45" s="26" t="s">
        <v>550</v>
      </c>
      <c r="D45" s="17" t="s">
        <v>23</v>
      </c>
      <c r="E45" s="62">
        <v>9200</v>
      </c>
      <c r="F45" s="68">
        <v>91.259399999999999</v>
      </c>
      <c r="G45" s="20">
        <v>9.6547530000000003E-3</v>
      </c>
    </row>
    <row r="46" spans="1:7" ht="12.75" x14ac:dyDescent="0.2">
      <c r="A46" s="21">
        <v>40</v>
      </c>
      <c r="B46" s="22" t="s">
        <v>377</v>
      </c>
      <c r="C46" s="26" t="s">
        <v>378</v>
      </c>
      <c r="D46" s="17" t="s">
        <v>254</v>
      </c>
      <c r="E46" s="62">
        <v>12763</v>
      </c>
      <c r="F46" s="68">
        <v>73.463828000000007</v>
      </c>
      <c r="G46" s="20">
        <v>7.7720769999999996E-3</v>
      </c>
    </row>
    <row r="47" spans="1:7" ht="25.5" x14ac:dyDescent="0.2">
      <c r="A47" s="21">
        <v>41</v>
      </c>
      <c r="B47" s="22" t="s">
        <v>55</v>
      </c>
      <c r="C47" s="26" t="s">
        <v>56</v>
      </c>
      <c r="D47" s="17" t="s">
        <v>20</v>
      </c>
      <c r="E47" s="62">
        <v>10342</v>
      </c>
      <c r="F47" s="68">
        <v>67.171289999999999</v>
      </c>
      <c r="G47" s="20">
        <v>7.1063599999999999E-3</v>
      </c>
    </row>
    <row r="48" spans="1:7" ht="12.75" x14ac:dyDescent="0.2">
      <c r="A48" s="21">
        <v>42</v>
      </c>
      <c r="B48" s="22" t="s">
        <v>457</v>
      </c>
      <c r="C48" s="26" t="s">
        <v>458</v>
      </c>
      <c r="D48" s="17" t="s">
        <v>204</v>
      </c>
      <c r="E48" s="62">
        <v>6377</v>
      </c>
      <c r="F48" s="68">
        <v>31.7797795</v>
      </c>
      <c r="G48" s="20">
        <v>3.3621290000000002E-3</v>
      </c>
    </row>
    <row r="49" spans="1:7" ht="12.75" x14ac:dyDescent="0.2">
      <c r="A49" s="16"/>
      <c r="B49" s="17"/>
      <c r="C49" s="23" t="s">
        <v>112</v>
      </c>
      <c r="D49" s="27"/>
      <c r="E49" s="64"/>
      <c r="F49" s="70">
        <v>8862.892066000004</v>
      </c>
      <c r="G49" s="28">
        <v>0.93764620400000009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113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112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114</v>
      </c>
      <c r="D54" s="24"/>
      <c r="E54" s="63"/>
      <c r="F54" s="69"/>
      <c r="G54" s="25"/>
    </row>
    <row r="55" spans="1:7" ht="12.75" x14ac:dyDescent="0.2">
      <c r="A55" s="33"/>
      <c r="B55" s="34"/>
      <c r="C55" s="23" t="s">
        <v>112</v>
      </c>
      <c r="D55" s="35"/>
      <c r="E55" s="65"/>
      <c r="F55" s="71">
        <v>0</v>
      </c>
      <c r="G55" s="36">
        <v>0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116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112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117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112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118</v>
      </c>
      <c r="D63" s="24"/>
      <c r="E63" s="63"/>
      <c r="F63" s="69"/>
      <c r="G63" s="25"/>
    </row>
    <row r="64" spans="1:7" ht="12.75" x14ac:dyDescent="0.2">
      <c r="A64" s="21">
        <v>1</v>
      </c>
      <c r="B64" s="22"/>
      <c r="C64" s="26" t="s">
        <v>1169</v>
      </c>
      <c r="D64" s="30" t="s">
        <v>740</v>
      </c>
      <c r="E64" s="62">
        <v>69375</v>
      </c>
      <c r="F64" s="68">
        <v>91.120593749999998</v>
      </c>
      <c r="G64" s="20">
        <v>9.6400679999999999E-3</v>
      </c>
    </row>
    <row r="65" spans="1:7" ht="12.75" x14ac:dyDescent="0.2">
      <c r="A65" s="21">
        <v>2</v>
      </c>
      <c r="B65" s="22"/>
      <c r="C65" s="26" t="s">
        <v>1170</v>
      </c>
      <c r="D65" s="30" t="s">
        <v>740</v>
      </c>
      <c r="E65" s="62">
        <v>18750</v>
      </c>
      <c r="F65" s="68">
        <v>41.360399999999998</v>
      </c>
      <c r="G65" s="20">
        <v>4.3757070000000004E-3</v>
      </c>
    </row>
    <row r="66" spans="1:7" ht="12.75" x14ac:dyDescent="0.2">
      <c r="A66" s="16"/>
      <c r="B66" s="17"/>
      <c r="C66" s="23" t="s">
        <v>112</v>
      </c>
      <c r="D66" s="27"/>
      <c r="E66" s="64"/>
      <c r="F66" s="70">
        <v>132.48099374999998</v>
      </c>
      <c r="G66" s="28">
        <v>1.4015775000000001E-2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21"/>
      <c r="B68" s="22"/>
      <c r="C68" s="39" t="s">
        <v>119</v>
      </c>
      <c r="D68" s="40"/>
      <c r="E68" s="64"/>
      <c r="F68" s="70">
        <v>8995.3730597500034</v>
      </c>
      <c r="G68" s="28">
        <v>0.95166197900000005</v>
      </c>
    </row>
    <row r="69" spans="1:7" ht="12.75" x14ac:dyDescent="0.2">
      <c r="A69" s="16"/>
      <c r="B69" s="17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120</v>
      </c>
      <c r="D70" s="19"/>
      <c r="E70" s="62"/>
      <c r="F70" s="68"/>
      <c r="G70" s="20"/>
    </row>
    <row r="71" spans="1:7" ht="25.5" x14ac:dyDescent="0.2">
      <c r="A71" s="16"/>
      <c r="B71" s="17"/>
      <c r="C71" s="23" t="s">
        <v>11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112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16"/>
      <c r="B74" s="41"/>
      <c r="C74" s="23" t="s">
        <v>121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112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122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112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123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112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124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125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126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112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127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112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128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112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1152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1153</v>
      </c>
      <c r="D96" s="30"/>
      <c r="E96" s="62"/>
      <c r="F96" s="68">
        <v>470.91962100000001</v>
      </c>
      <c r="G96" s="20">
        <v>4.9820757E-2</v>
      </c>
    </row>
    <row r="97" spans="1:7" ht="12.75" x14ac:dyDescent="0.2">
      <c r="A97" s="21"/>
      <c r="B97" s="22"/>
      <c r="C97" s="23" t="s">
        <v>112</v>
      </c>
      <c r="D97" s="40"/>
      <c r="E97" s="64"/>
      <c r="F97" s="70">
        <v>470.91962100000001</v>
      </c>
      <c r="G97" s="28">
        <v>4.9820757E-2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129</v>
      </c>
      <c r="D99" s="40"/>
      <c r="E99" s="64"/>
      <c r="F99" s="70">
        <v>470.91962100000001</v>
      </c>
      <c r="G99" s="28">
        <v>4.9820757E-2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130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131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132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134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25.5" x14ac:dyDescent="0.2">
      <c r="A112" s="21"/>
      <c r="B112" s="22"/>
      <c r="C112" s="45" t="s">
        <v>135</v>
      </c>
      <c r="D112" s="22"/>
      <c r="E112" s="62"/>
      <c r="F112" s="152">
        <v>-14.01526179</v>
      </c>
      <c r="G112" s="153">
        <v>-1.4827390000000001E-3</v>
      </c>
    </row>
    <row r="113" spans="1:7" ht="12.75" x14ac:dyDescent="0.2">
      <c r="A113" s="21"/>
      <c r="B113" s="22"/>
      <c r="C113" s="46" t="s">
        <v>136</v>
      </c>
      <c r="D113" s="27"/>
      <c r="E113" s="64"/>
      <c r="F113" s="70">
        <v>9452.2774189600041</v>
      </c>
      <c r="G113" s="28">
        <v>0.99999999700000008</v>
      </c>
    </row>
    <row r="115" spans="1:7" ht="12.75" x14ac:dyDescent="0.2">
      <c r="B115" s="392"/>
      <c r="C115" s="392"/>
      <c r="D115" s="392"/>
      <c r="E115" s="392"/>
      <c r="F115" s="392"/>
    </row>
    <row r="116" spans="1:7" ht="12.75" x14ac:dyDescent="0.2">
      <c r="B116" s="392"/>
      <c r="C116" s="392"/>
      <c r="D116" s="392"/>
      <c r="E116" s="392"/>
      <c r="F116" s="392"/>
    </row>
    <row r="118" spans="1:7" ht="12.75" x14ac:dyDescent="0.2">
      <c r="B118" s="52" t="s">
        <v>138</v>
      </c>
      <c r="C118" s="53"/>
      <c r="D118" s="54"/>
    </row>
    <row r="119" spans="1:7" ht="12.75" x14ac:dyDescent="0.2">
      <c r="B119" s="55" t="s">
        <v>139</v>
      </c>
      <c r="C119" s="56"/>
      <c r="D119" s="81" t="s">
        <v>140</v>
      </c>
    </row>
    <row r="120" spans="1:7" ht="12.75" x14ac:dyDescent="0.2">
      <c r="B120" s="55" t="s">
        <v>141</v>
      </c>
      <c r="C120" s="56"/>
      <c r="D120" s="81" t="s">
        <v>140</v>
      </c>
    </row>
    <row r="121" spans="1:7" ht="12.75" x14ac:dyDescent="0.2">
      <c r="B121" s="57" t="s">
        <v>142</v>
      </c>
      <c r="C121" s="56"/>
      <c r="D121" s="58"/>
    </row>
    <row r="122" spans="1:7" ht="25.5" customHeight="1" x14ac:dyDescent="0.2">
      <c r="B122" s="58"/>
      <c r="C122" s="48" t="s">
        <v>143</v>
      </c>
      <c r="D122" s="49" t="s">
        <v>144</v>
      </c>
    </row>
    <row r="123" spans="1:7" ht="12.75" customHeight="1" x14ac:dyDescent="0.2">
      <c r="B123" s="75" t="s">
        <v>145</v>
      </c>
      <c r="C123" s="76" t="s">
        <v>146</v>
      </c>
      <c r="D123" s="76" t="s">
        <v>147</v>
      </c>
    </row>
    <row r="124" spans="1:7" ht="12.75" x14ac:dyDescent="0.2">
      <c r="B124" s="58" t="s">
        <v>148</v>
      </c>
      <c r="C124" s="59">
        <v>9.1468000000000007</v>
      </c>
      <c r="D124" s="59">
        <v>9.0245999999999995</v>
      </c>
    </row>
    <row r="125" spans="1:7" ht="12.75" x14ac:dyDescent="0.2">
      <c r="B125" s="58" t="s">
        <v>149</v>
      </c>
      <c r="C125" s="59">
        <v>9.1468000000000007</v>
      </c>
      <c r="D125" s="59">
        <v>9.0245999999999995</v>
      </c>
    </row>
    <row r="126" spans="1:7" ht="12.75" x14ac:dyDescent="0.2">
      <c r="B126" s="58" t="s">
        <v>150</v>
      </c>
      <c r="C126" s="59">
        <v>8.9454999999999991</v>
      </c>
      <c r="D126" s="59">
        <v>8.8143999999999991</v>
      </c>
    </row>
    <row r="127" spans="1:7" ht="12.75" x14ac:dyDescent="0.2">
      <c r="B127" s="58" t="s">
        <v>151</v>
      </c>
      <c r="C127" s="59">
        <v>8.9454999999999991</v>
      </c>
      <c r="D127" s="59">
        <v>8.8143999999999991</v>
      </c>
    </row>
    <row r="129" spans="2:4" ht="12.75" x14ac:dyDescent="0.2">
      <c r="B129" s="77" t="s">
        <v>152</v>
      </c>
      <c r="C129" s="60"/>
      <c r="D129" s="78" t="s">
        <v>140</v>
      </c>
    </row>
    <row r="130" spans="2:4" ht="24.75" customHeight="1" x14ac:dyDescent="0.2">
      <c r="B130" s="79"/>
      <c r="C130" s="79"/>
    </row>
    <row r="131" spans="2:4" ht="15" x14ac:dyDescent="0.25">
      <c r="B131" s="82"/>
      <c r="C131" s="80"/>
      <c r="D131"/>
    </row>
    <row r="133" spans="2:4" ht="12.75" x14ac:dyDescent="0.2">
      <c r="B133" s="57" t="s">
        <v>153</v>
      </c>
      <c r="C133" s="56"/>
      <c r="D133" s="83" t="s">
        <v>427</v>
      </c>
    </row>
    <row r="134" spans="2:4" ht="12.75" x14ac:dyDescent="0.2">
      <c r="B134" s="57" t="s">
        <v>154</v>
      </c>
      <c r="C134" s="56"/>
      <c r="D134" s="83" t="s">
        <v>140</v>
      </c>
    </row>
    <row r="135" spans="2:4" ht="12.75" x14ac:dyDescent="0.2">
      <c r="B135" s="57" t="s">
        <v>155</v>
      </c>
      <c r="C135" s="56"/>
      <c r="D135" s="61">
        <v>0.31936653826485606</v>
      </c>
    </row>
    <row r="136" spans="2:4" ht="12.75" x14ac:dyDescent="0.2">
      <c r="B136" s="57" t="s">
        <v>156</v>
      </c>
      <c r="C136" s="56"/>
      <c r="D136" s="61" t="s">
        <v>140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sqref="A1:G1"/>
    </sheetView>
  </sheetViews>
  <sheetFormatPr defaultRowHeight="12.75" x14ac:dyDescent="0.2"/>
  <cols>
    <col min="1" max="1" width="5.85546875" style="159" bestFit="1" customWidth="1"/>
    <col min="2" max="2" width="14.140625" style="159" bestFit="1" customWidth="1"/>
    <col min="3" max="3" width="37.7109375" style="159" bestFit="1" customWidth="1"/>
    <col min="4" max="4" width="26.85546875" style="159" bestFit="1" customWidth="1"/>
    <col min="5" max="5" width="13.85546875" style="159" bestFit="1" customWidth="1"/>
    <col min="6" max="6" width="17.42578125" style="183" bestFit="1" customWidth="1"/>
    <col min="7" max="7" width="8.5703125" style="189" bestFit="1" customWidth="1"/>
    <col min="8" max="8" width="9.140625" style="159"/>
    <col min="9" max="9" width="12.28515625" style="159" bestFit="1" customWidth="1"/>
    <col min="10" max="10" width="19.85546875" style="159" bestFit="1" customWidth="1"/>
    <col min="11" max="16384" width="9.140625" style="159"/>
  </cols>
  <sheetData>
    <row r="1" spans="1:12" ht="15" customHeight="1" x14ac:dyDescent="0.2">
      <c r="A1" s="389" t="s">
        <v>0</v>
      </c>
      <c r="B1" s="390"/>
      <c r="C1" s="390"/>
      <c r="D1" s="390"/>
      <c r="E1" s="390"/>
      <c r="F1" s="390"/>
      <c r="G1" s="391"/>
    </row>
    <row r="2" spans="1:12" ht="15" customHeight="1" x14ac:dyDescent="0.2">
      <c r="A2" s="397" t="s">
        <v>1186</v>
      </c>
      <c r="B2" s="397"/>
      <c r="C2" s="397"/>
      <c r="D2" s="397"/>
      <c r="E2" s="397"/>
      <c r="F2" s="397"/>
      <c r="G2" s="397"/>
    </row>
    <row r="3" spans="1:12" ht="15" customHeight="1" x14ac:dyDescent="0.2">
      <c r="A3" s="389" t="s">
        <v>2</v>
      </c>
      <c r="B3" s="390"/>
      <c r="C3" s="390"/>
      <c r="D3" s="390"/>
      <c r="E3" s="390"/>
      <c r="F3" s="390"/>
      <c r="G3" s="391"/>
    </row>
    <row r="4" spans="1:12" ht="30" x14ac:dyDescent="0.2">
      <c r="A4" s="160" t="s">
        <v>3</v>
      </c>
      <c r="B4" s="161" t="s">
        <v>1187</v>
      </c>
      <c r="C4" s="162" t="s">
        <v>1188</v>
      </c>
      <c r="D4" s="163" t="s">
        <v>6</v>
      </c>
      <c r="E4" s="164" t="s">
        <v>7</v>
      </c>
      <c r="F4" s="165" t="s">
        <v>1189</v>
      </c>
      <c r="G4" s="166" t="s">
        <v>1190</v>
      </c>
    </row>
    <row r="5" spans="1:12" x14ac:dyDescent="0.2">
      <c r="A5" s="167"/>
      <c r="B5" s="168"/>
      <c r="C5" s="169" t="s">
        <v>1191</v>
      </c>
      <c r="D5" s="170"/>
      <c r="E5" s="170"/>
      <c r="F5" s="171"/>
      <c r="G5" s="172"/>
    </row>
    <row r="6" spans="1:12" x14ac:dyDescent="0.2">
      <c r="A6" s="167"/>
      <c r="B6" s="168"/>
      <c r="C6" s="169" t="s">
        <v>1192</v>
      </c>
      <c r="D6" s="170"/>
      <c r="E6" s="170"/>
      <c r="F6" s="171"/>
      <c r="G6" s="172"/>
    </row>
    <row r="7" spans="1:12" x14ac:dyDescent="0.2">
      <c r="A7" s="167"/>
      <c r="B7" s="168"/>
      <c r="C7" s="169" t="s">
        <v>1193</v>
      </c>
      <c r="D7" s="170"/>
      <c r="E7" s="173" t="s">
        <v>1194</v>
      </c>
      <c r="F7" s="173" t="s">
        <v>1194</v>
      </c>
      <c r="G7" s="174" t="s">
        <v>1194</v>
      </c>
    </row>
    <row r="8" spans="1:12" x14ac:dyDescent="0.2">
      <c r="A8" s="167"/>
      <c r="B8" s="168"/>
      <c r="C8" s="175" t="s">
        <v>112</v>
      </c>
      <c r="D8" s="176" t="s">
        <v>1195</v>
      </c>
      <c r="E8" s="176" t="s">
        <v>1195</v>
      </c>
      <c r="F8" s="173" t="s">
        <v>1194</v>
      </c>
      <c r="G8" s="174" t="s">
        <v>1194</v>
      </c>
    </row>
    <row r="9" spans="1:12" x14ac:dyDescent="0.2">
      <c r="A9" s="167"/>
      <c r="B9" s="168"/>
      <c r="C9" s="175" t="s">
        <v>1196</v>
      </c>
      <c r="D9" s="176" t="s">
        <v>1195</v>
      </c>
      <c r="E9" s="177"/>
      <c r="F9" s="173" t="s">
        <v>1194</v>
      </c>
      <c r="G9" s="174" t="s">
        <v>1194</v>
      </c>
    </row>
    <row r="10" spans="1:12" x14ac:dyDescent="0.2">
      <c r="A10" s="167"/>
      <c r="B10" s="168"/>
      <c r="C10" s="176"/>
      <c r="D10" s="176"/>
      <c r="E10" s="177"/>
      <c r="F10" s="173"/>
      <c r="G10" s="174"/>
    </row>
    <row r="11" spans="1:12" x14ac:dyDescent="0.2">
      <c r="A11" s="167"/>
      <c r="B11" s="168"/>
      <c r="C11" s="178" t="s">
        <v>1197</v>
      </c>
      <c r="D11" s="176"/>
      <c r="E11" s="177"/>
      <c r="F11" s="179"/>
      <c r="G11" s="180"/>
    </row>
    <row r="12" spans="1:12" x14ac:dyDescent="0.2">
      <c r="A12" s="167"/>
      <c r="B12" s="168"/>
      <c r="C12" s="178" t="s">
        <v>1198</v>
      </c>
      <c r="D12" s="176"/>
      <c r="E12" s="177"/>
      <c r="F12" s="179"/>
      <c r="G12" s="180"/>
    </row>
    <row r="13" spans="1:12" x14ac:dyDescent="0.2">
      <c r="A13" s="181">
        <v>1</v>
      </c>
      <c r="B13" s="168" t="s">
        <v>1199</v>
      </c>
      <c r="C13" s="176" t="s">
        <v>1200</v>
      </c>
      <c r="D13" s="176" t="s">
        <v>1201</v>
      </c>
      <c r="E13" s="177">
        <v>3715</v>
      </c>
      <c r="F13" s="179">
        <v>206.7258057</v>
      </c>
      <c r="G13" s="182">
        <f t="shared" ref="G13:G18" si="0">F13/$F$79</f>
        <v>3.5360282031006406E-2</v>
      </c>
      <c r="H13" s="183"/>
      <c r="I13" s="184"/>
      <c r="J13" s="185"/>
      <c r="K13" s="185"/>
      <c r="L13" s="186"/>
    </row>
    <row r="14" spans="1:12" x14ac:dyDescent="0.2">
      <c r="A14" s="181">
        <v>2</v>
      </c>
      <c r="B14" s="168" t="s">
        <v>1202</v>
      </c>
      <c r="C14" s="176" t="s">
        <v>1203</v>
      </c>
      <c r="D14" s="176" t="s">
        <v>1204</v>
      </c>
      <c r="E14" s="177">
        <v>2163</v>
      </c>
      <c r="F14" s="179">
        <v>186.39607319999999</v>
      </c>
      <c r="G14" s="182">
        <f t="shared" si="0"/>
        <v>3.1882897713258807E-2</v>
      </c>
      <c r="H14" s="183"/>
      <c r="I14" s="187"/>
      <c r="J14" s="188"/>
      <c r="K14" s="183"/>
    </row>
    <row r="15" spans="1:12" x14ac:dyDescent="0.2">
      <c r="A15" s="181">
        <v>3</v>
      </c>
      <c r="B15" s="168" t="s">
        <v>1205</v>
      </c>
      <c r="C15" s="176" t="s">
        <v>1206</v>
      </c>
      <c r="D15" s="176" t="s">
        <v>1204</v>
      </c>
      <c r="E15" s="177">
        <v>5684</v>
      </c>
      <c r="F15" s="179">
        <v>114.40136389999999</v>
      </c>
      <c r="G15" s="182">
        <f t="shared" si="0"/>
        <v>1.9568260859054401E-2</v>
      </c>
      <c r="H15" s="183"/>
      <c r="I15" s="187"/>
      <c r="J15" s="188"/>
      <c r="K15" s="183"/>
    </row>
    <row r="16" spans="1:12" x14ac:dyDescent="0.2">
      <c r="A16" s="181">
        <v>4</v>
      </c>
      <c r="B16" s="168" t="s">
        <v>1207</v>
      </c>
      <c r="C16" s="176" t="s">
        <v>1208</v>
      </c>
      <c r="D16" s="176" t="s">
        <v>1209</v>
      </c>
      <c r="E16" s="177">
        <v>6545</v>
      </c>
      <c r="F16" s="179">
        <v>70.3386639</v>
      </c>
      <c r="G16" s="182">
        <f t="shared" si="0"/>
        <v>1.2031371626615307E-2</v>
      </c>
      <c r="H16" s="183"/>
      <c r="I16" s="187"/>
      <c r="J16" s="188"/>
      <c r="K16" s="183"/>
    </row>
    <row r="17" spans="1:14" x14ac:dyDescent="0.2">
      <c r="A17" s="181">
        <v>5</v>
      </c>
      <c r="B17" s="168" t="s">
        <v>1210</v>
      </c>
      <c r="C17" s="176" t="s">
        <v>1211</v>
      </c>
      <c r="D17" s="176" t="s">
        <v>1209</v>
      </c>
      <c r="E17" s="177">
        <v>24749</v>
      </c>
      <c r="F17" s="179">
        <v>53.300881100000005</v>
      </c>
      <c r="G17" s="182">
        <f t="shared" si="0"/>
        <v>9.1170726451648768E-3</v>
      </c>
      <c r="H17" s="183"/>
      <c r="I17" s="187"/>
      <c r="J17" s="188"/>
      <c r="K17" s="183"/>
    </row>
    <row r="18" spans="1:14" x14ac:dyDescent="0.2">
      <c r="A18" s="181">
        <v>6</v>
      </c>
      <c r="B18" s="168" t="s">
        <v>1212</v>
      </c>
      <c r="C18" s="176" t="s">
        <v>1213</v>
      </c>
      <c r="D18" s="176" t="s">
        <v>1209</v>
      </c>
      <c r="E18" s="177">
        <v>387</v>
      </c>
      <c r="F18" s="179">
        <v>18.905207100000002</v>
      </c>
      <c r="G18" s="182">
        <f t="shared" si="0"/>
        <v>3.2337203990908661E-3</v>
      </c>
      <c r="H18" s="183"/>
      <c r="I18" s="187"/>
      <c r="J18" s="188"/>
      <c r="K18" s="183"/>
    </row>
    <row r="19" spans="1:14" x14ac:dyDescent="0.2">
      <c r="A19" s="167"/>
      <c r="B19" s="168"/>
      <c r="C19" s="176"/>
      <c r="D19" s="176"/>
      <c r="E19" s="177"/>
      <c r="F19" s="179"/>
      <c r="G19" s="182"/>
      <c r="H19" s="189"/>
    </row>
    <row r="20" spans="1:14" x14ac:dyDescent="0.2">
      <c r="A20" s="167"/>
      <c r="B20" s="168"/>
      <c r="C20" s="178" t="s">
        <v>112</v>
      </c>
      <c r="D20" s="176"/>
      <c r="E20" s="177"/>
      <c r="F20" s="190">
        <f>SUM(F13:F19)</f>
        <v>650.06799489999992</v>
      </c>
      <c r="G20" s="191">
        <f>F20/F79</f>
        <v>0.11119360527419066</v>
      </c>
      <c r="H20" s="189"/>
    </row>
    <row r="21" spans="1:14" x14ac:dyDescent="0.2">
      <c r="A21" s="167"/>
      <c r="B21" s="168"/>
      <c r="C21" s="176"/>
      <c r="D21" s="176"/>
      <c r="E21" s="177"/>
      <c r="F21" s="190"/>
      <c r="G21" s="192"/>
    </row>
    <row r="22" spans="1:14" x14ac:dyDescent="0.2">
      <c r="A22" s="167"/>
      <c r="B22" s="168"/>
      <c r="C22" s="178" t="s">
        <v>1214</v>
      </c>
      <c r="D22" s="176"/>
      <c r="E22" s="177"/>
      <c r="F22" s="179"/>
      <c r="G22" s="180"/>
    </row>
    <row r="23" spans="1:14" x14ac:dyDescent="0.2">
      <c r="A23" s="181">
        <v>1</v>
      </c>
      <c r="B23" s="168" t="s">
        <v>1215</v>
      </c>
      <c r="C23" s="176" t="s">
        <v>1216</v>
      </c>
      <c r="D23" s="176" t="s">
        <v>1217</v>
      </c>
      <c r="E23" s="177">
        <v>312</v>
      </c>
      <c r="F23" s="179">
        <v>364.25434909999996</v>
      </c>
      <c r="G23" s="182">
        <f t="shared" ref="G23:G49" si="1">F23/$F$79</f>
        <v>6.2305412096873319E-2</v>
      </c>
      <c r="H23" s="183"/>
      <c r="I23" s="193"/>
      <c r="J23" s="183"/>
      <c r="K23" s="183"/>
      <c r="N23" s="194"/>
    </row>
    <row r="24" spans="1:14" x14ac:dyDescent="0.2">
      <c r="A24" s="181">
        <v>2</v>
      </c>
      <c r="B24" s="168" t="s">
        <v>1218</v>
      </c>
      <c r="C24" s="176" t="s">
        <v>1219</v>
      </c>
      <c r="D24" s="176" t="s">
        <v>1220</v>
      </c>
      <c r="E24" s="177">
        <v>424</v>
      </c>
      <c r="F24" s="179">
        <v>340.06947650000001</v>
      </c>
      <c r="G24" s="182">
        <f t="shared" si="1"/>
        <v>5.8168609179965122E-2</v>
      </c>
      <c r="H24" s="183"/>
      <c r="I24" s="193"/>
      <c r="J24" s="183"/>
      <c r="K24" s="183"/>
      <c r="N24" s="194"/>
    </row>
    <row r="25" spans="1:14" x14ac:dyDescent="0.2">
      <c r="A25" s="181">
        <v>3</v>
      </c>
      <c r="B25" s="168" t="s">
        <v>1221</v>
      </c>
      <c r="C25" s="176" t="s">
        <v>1222</v>
      </c>
      <c r="D25" s="176" t="s">
        <v>1223</v>
      </c>
      <c r="E25" s="177">
        <v>4185</v>
      </c>
      <c r="F25" s="179">
        <v>333.79599589999998</v>
      </c>
      <c r="G25" s="182">
        <f t="shared" si="1"/>
        <v>5.7095535392293104E-2</v>
      </c>
      <c r="H25" s="183"/>
      <c r="I25" s="195"/>
      <c r="J25" s="183"/>
      <c r="K25" s="183"/>
      <c r="N25" s="194"/>
    </row>
    <row r="26" spans="1:14" x14ac:dyDescent="0.2">
      <c r="A26" s="181">
        <v>4</v>
      </c>
      <c r="B26" s="168" t="s">
        <v>1224</v>
      </c>
      <c r="C26" s="176" t="s">
        <v>1225</v>
      </c>
      <c r="D26" s="176" t="s">
        <v>1226</v>
      </c>
      <c r="E26" s="177">
        <v>2269</v>
      </c>
      <c r="F26" s="179">
        <v>279.71020800000002</v>
      </c>
      <c r="G26" s="182">
        <f t="shared" si="1"/>
        <v>4.7844205073191141E-2</v>
      </c>
      <c r="H26" s="183"/>
      <c r="I26" s="195"/>
      <c r="J26" s="183"/>
      <c r="K26" s="183"/>
      <c r="N26" s="194"/>
    </row>
    <row r="27" spans="1:14" x14ac:dyDescent="0.2">
      <c r="A27" s="181">
        <v>5</v>
      </c>
      <c r="B27" s="168" t="s">
        <v>1227</v>
      </c>
      <c r="C27" s="176" t="s">
        <v>1228</v>
      </c>
      <c r="D27" s="176" t="s">
        <v>1229</v>
      </c>
      <c r="E27" s="177">
        <v>1972</v>
      </c>
      <c r="F27" s="179">
        <v>258.10608669999999</v>
      </c>
      <c r="G27" s="182">
        <f t="shared" si="1"/>
        <v>4.414883758090677E-2</v>
      </c>
      <c r="H27" s="183"/>
      <c r="I27" s="195"/>
      <c r="J27" s="183"/>
      <c r="K27" s="183"/>
      <c r="N27" s="194"/>
    </row>
    <row r="28" spans="1:14" x14ac:dyDescent="0.2">
      <c r="A28" s="181">
        <v>6</v>
      </c>
      <c r="B28" s="168" t="s">
        <v>1230</v>
      </c>
      <c r="C28" s="176" t="s">
        <v>1231</v>
      </c>
      <c r="D28" s="176" t="s">
        <v>1232</v>
      </c>
      <c r="E28" s="177">
        <v>3483</v>
      </c>
      <c r="F28" s="179">
        <v>244.37761809999998</v>
      </c>
      <c r="G28" s="182">
        <f t="shared" si="1"/>
        <v>4.1800594119448024E-2</v>
      </c>
      <c r="H28" s="183"/>
      <c r="I28" s="195"/>
      <c r="J28" s="183"/>
      <c r="K28" s="183"/>
      <c r="N28" s="194"/>
    </row>
    <row r="29" spans="1:14" x14ac:dyDescent="0.2">
      <c r="A29" s="181">
        <v>7</v>
      </c>
      <c r="B29" s="168" t="s">
        <v>1233</v>
      </c>
      <c r="C29" s="176" t="s">
        <v>1234</v>
      </c>
      <c r="D29" s="176" t="s">
        <v>1209</v>
      </c>
      <c r="E29" s="177">
        <v>970</v>
      </c>
      <c r="F29" s="179">
        <v>237.21995289999998</v>
      </c>
      <c r="G29" s="182">
        <f t="shared" si="1"/>
        <v>4.0576281270365153E-2</v>
      </c>
      <c r="H29" s="183"/>
      <c r="I29" s="195"/>
      <c r="J29" s="183"/>
      <c r="K29" s="183"/>
      <c r="N29" s="194"/>
    </row>
    <row r="30" spans="1:14" x14ac:dyDescent="0.2">
      <c r="A30" s="181">
        <v>8</v>
      </c>
      <c r="B30" s="168" t="s">
        <v>1235</v>
      </c>
      <c r="C30" s="176" t="s">
        <v>1236</v>
      </c>
      <c r="D30" s="176" t="s">
        <v>1237</v>
      </c>
      <c r="E30" s="177">
        <v>2338</v>
      </c>
      <c r="F30" s="179">
        <v>229.92375469999999</v>
      </c>
      <c r="G30" s="182">
        <f t="shared" si="1"/>
        <v>3.9328272463566627E-2</v>
      </c>
      <c r="H30" s="183"/>
      <c r="I30" s="195"/>
      <c r="J30" s="183"/>
      <c r="K30" s="183"/>
      <c r="N30" s="194"/>
    </row>
    <row r="31" spans="1:14" x14ac:dyDescent="0.2">
      <c r="A31" s="181">
        <v>9</v>
      </c>
      <c r="B31" s="168" t="s">
        <v>1238</v>
      </c>
      <c r="C31" s="176" t="s">
        <v>1239</v>
      </c>
      <c r="D31" s="176" t="s">
        <v>1240</v>
      </c>
      <c r="E31" s="177">
        <v>6873</v>
      </c>
      <c r="F31" s="179">
        <v>221.86008959999998</v>
      </c>
      <c r="G31" s="182">
        <f t="shared" si="1"/>
        <v>3.79489890636346E-2</v>
      </c>
      <c r="H31" s="183"/>
      <c r="I31" s="195"/>
      <c r="J31" s="183"/>
      <c r="K31" s="183"/>
      <c r="N31" s="194"/>
    </row>
    <row r="32" spans="1:14" x14ac:dyDescent="0.2">
      <c r="A32" s="181">
        <v>10</v>
      </c>
      <c r="B32" s="168" t="s">
        <v>1241</v>
      </c>
      <c r="C32" s="176" t="s">
        <v>1242</v>
      </c>
      <c r="D32" s="176" t="s">
        <v>1243</v>
      </c>
      <c r="E32" s="177">
        <v>5719</v>
      </c>
      <c r="F32" s="179">
        <v>215.6350716</v>
      </c>
      <c r="G32" s="182">
        <f t="shared" si="1"/>
        <v>3.6884204764534918E-2</v>
      </c>
      <c r="H32" s="183"/>
      <c r="I32" s="195"/>
      <c r="J32" s="183"/>
      <c r="K32" s="183"/>
      <c r="N32" s="194"/>
    </row>
    <row r="33" spans="1:14" x14ac:dyDescent="0.2">
      <c r="A33" s="181">
        <v>11</v>
      </c>
      <c r="B33" s="168" t="s">
        <v>1244</v>
      </c>
      <c r="C33" s="176" t="s">
        <v>1245</v>
      </c>
      <c r="D33" s="176" t="s">
        <v>1220</v>
      </c>
      <c r="E33" s="177">
        <v>1813</v>
      </c>
      <c r="F33" s="179">
        <v>208.39494390000002</v>
      </c>
      <c r="G33" s="182">
        <f t="shared" si="1"/>
        <v>3.5645786771456557E-2</v>
      </c>
      <c r="H33" s="183"/>
      <c r="I33" s="195"/>
      <c r="J33" s="183"/>
      <c r="K33" s="183"/>
      <c r="N33" s="194"/>
    </row>
    <row r="34" spans="1:14" x14ac:dyDescent="0.2">
      <c r="A34" s="181">
        <v>12</v>
      </c>
      <c r="B34" s="168" t="s">
        <v>1246</v>
      </c>
      <c r="C34" s="176" t="s">
        <v>1247</v>
      </c>
      <c r="D34" s="176" t="s">
        <v>1248</v>
      </c>
      <c r="E34" s="177">
        <v>5623</v>
      </c>
      <c r="F34" s="179">
        <v>207.2514477</v>
      </c>
      <c r="G34" s="182">
        <f t="shared" si="1"/>
        <v>3.5450192670388875E-2</v>
      </c>
      <c r="H34" s="183"/>
      <c r="I34" s="195"/>
      <c r="J34" s="183"/>
      <c r="K34" s="183"/>
      <c r="N34" s="194"/>
    </row>
    <row r="35" spans="1:14" x14ac:dyDescent="0.2">
      <c r="A35" s="181">
        <v>13</v>
      </c>
      <c r="B35" s="168" t="s">
        <v>1249</v>
      </c>
      <c r="C35" s="176" t="s">
        <v>1250</v>
      </c>
      <c r="D35" s="176" t="s">
        <v>1251</v>
      </c>
      <c r="E35" s="177">
        <v>2543</v>
      </c>
      <c r="F35" s="179">
        <v>204.29642269999999</v>
      </c>
      <c r="G35" s="182">
        <f t="shared" si="1"/>
        <v>3.4944738031792322E-2</v>
      </c>
      <c r="H35" s="183"/>
      <c r="I35" s="195"/>
      <c r="J35" s="183"/>
      <c r="K35" s="183"/>
      <c r="N35" s="194"/>
    </row>
    <row r="36" spans="1:14" x14ac:dyDescent="0.2">
      <c r="A36" s="181">
        <v>14</v>
      </c>
      <c r="B36" s="168" t="s">
        <v>1252</v>
      </c>
      <c r="C36" s="176" t="s">
        <v>1253</v>
      </c>
      <c r="D36" s="176" t="s">
        <v>1254</v>
      </c>
      <c r="E36" s="177">
        <v>2573</v>
      </c>
      <c r="F36" s="179">
        <v>191.17239499999999</v>
      </c>
      <c r="G36" s="182">
        <f t="shared" si="1"/>
        <v>3.2699883697891709E-2</v>
      </c>
      <c r="H36" s="183"/>
      <c r="I36" s="195"/>
      <c r="J36" s="183"/>
      <c r="K36" s="183"/>
      <c r="N36" s="194"/>
    </row>
    <row r="37" spans="1:14" x14ac:dyDescent="0.2">
      <c r="A37" s="181">
        <v>15</v>
      </c>
      <c r="B37" s="168" t="s">
        <v>1255</v>
      </c>
      <c r="C37" s="176" t="s">
        <v>1256</v>
      </c>
      <c r="D37" s="176" t="s">
        <v>1257</v>
      </c>
      <c r="E37" s="177">
        <v>4946</v>
      </c>
      <c r="F37" s="179">
        <v>183.56638749999999</v>
      </c>
      <c r="G37" s="182">
        <f t="shared" si="1"/>
        <v>3.1398882260653391E-2</v>
      </c>
      <c r="H37" s="183"/>
      <c r="I37" s="195"/>
      <c r="J37" s="183"/>
      <c r="K37" s="183"/>
      <c r="N37" s="194"/>
    </row>
    <row r="38" spans="1:14" x14ac:dyDescent="0.2">
      <c r="A38" s="181">
        <v>16</v>
      </c>
      <c r="B38" s="168" t="s">
        <v>1258</v>
      </c>
      <c r="C38" s="176" t="s">
        <v>1259</v>
      </c>
      <c r="D38" s="176" t="s">
        <v>1260</v>
      </c>
      <c r="E38" s="177">
        <v>2705</v>
      </c>
      <c r="F38" s="179">
        <v>162.77476189999999</v>
      </c>
      <c r="G38" s="182">
        <f t="shared" si="1"/>
        <v>2.7842491501359357E-2</v>
      </c>
      <c r="H38" s="183"/>
      <c r="I38" s="195"/>
      <c r="J38" s="183"/>
      <c r="K38" s="183"/>
      <c r="N38" s="194"/>
    </row>
    <row r="39" spans="1:14" x14ac:dyDescent="0.2">
      <c r="A39" s="181">
        <v>17</v>
      </c>
      <c r="B39" s="168" t="s">
        <v>1261</v>
      </c>
      <c r="C39" s="176" t="s">
        <v>1262</v>
      </c>
      <c r="D39" s="176" t="s">
        <v>1263</v>
      </c>
      <c r="E39" s="177">
        <v>2596</v>
      </c>
      <c r="F39" s="179">
        <v>158.44875690000001</v>
      </c>
      <c r="G39" s="182">
        <f t="shared" si="1"/>
        <v>2.7102531841511516E-2</v>
      </c>
      <c r="H39" s="183"/>
      <c r="I39" s="195"/>
      <c r="J39" s="183"/>
      <c r="K39" s="183"/>
      <c r="N39" s="194"/>
    </row>
    <row r="40" spans="1:14" x14ac:dyDescent="0.2">
      <c r="A40" s="181">
        <v>18</v>
      </c>
      <c r="B40" s="168" t="s">
        <v>1264</v>
      </c>
      <c r="C40" s="176" t="s">
        <v>1265</v>
      </c>
      <c r="D40" s="176" t="s">
        <v>1266</v>
      </c>
      <c r="E40" s="177">
        <v>1928</v>
      </c>
      <c r="F40" s="179">
        <v>151.26552129999999</v>
      </c>
      <c r="G40" s="182">
        <f t="shared" si="1"/>
        <v>2.5873845196169462E-2</v>
      </c>
      <c r="H40" s="183"/>
      <c r="I40" s="195"/>
      <c r="J40" s="183"/>
      <c r="K40" s="183"/>
      <c r="N40" s="194"/>
    </row>
    <row r="41" spans="1:14" x14ac:dyDescent="0.2">
      <c r="A41" s="181">
        <v>19</v>
      </c>
      <c r="B41" s="168" t="s">
        <v>1267</v>
      </c>
      <c r="C41" s="176" t="s">
        <v>1268</v>
      </c>
      <c r="D41" s="176" t="s">
        <v>1269</v>
      </c>
      <c r="E41" s="177">
        <v>17661</v>
      </c>
      <c r="F41" s="179">
        <v>130.64180210000001</v>
      </c>
      <c r="G41" s="182">
        <f t="shared" si="1"/>
        <v>2.2346174690927451E-2</v>
      </c>
      <c r="H41" s="183"/>
      <c r="I41" s="195"/>
      <c r="J41" s="183"/>
      <c r="K41" s="183"/>
      <c r="N41" s="194"/>
    </row>
    <row r="42" spans="1:14" x14ac:dyDescent="0.2">
      <c r="A42" s="181">
        <v>20</v>
      </c>
      <c r="B42" s="168" t="s">
        <v>1270</v>
      </c>
      <c r="C42" s="176" t="s">
        <v>1271</v>
      </c>
      <c r="D42" s="176" t="s">
        <v>1240</v>
      </c>
      <c r="E42" s="177">
        <v>1548</v>
      </c>
      <c r="F42" s="179">
        <v>127.44721909999998</v>
      </c>
      <c r="G42" s="182">
        <f t="shared" si="1"/>
        <v>2.1799743849993208E-2</v>
      </c>
      <c r="H42" s="183"/>
      <c r="I42" s="195"/>
      <c r="J42" s="183"/>
      <c r="K42" s="183"/>
      <c r="N42" s="194"/>
    </row>
    <row r="43" spans="1:14" x14ac:dyDescent="0.2">
      <c r="A43" s="181">
        <v>21</v>
      </c>
      <c r="B43" s="168" t="s">
        <v>1272</v>
      </c>
      <c r="C43" s="176" t="s">
        <v>1273</v>
      </c>
      <c r="D43" s="176" t="s">
        <v>1254</v>
      </c>
      <c r="E43" s="177">
        <v>1650</v>
      </c>
      <c r="F43" s="179">
        <v>126.5645968</v>
      </c>
      <c r="G43" s="182">
        <f t="shared" si="1"/>
        <v>2.1648772018735014E-2</v>
      </c>
      <c r="H43" s="183"/>
      <c r="I43" s="195"/>
      <c r="J43" s="183"/>
      <c r="K43" s="183"/>
      <c r="N43" s="194"/>
    </row>
    <row r="44" spans="1:14" x14ac:dyDescent="0.2">
      <c r="A44" s="181">
        <v>22</v>
      </c>
      <c r="B44" s="168" t="s">
        <v>1274</v>
      </c>
      <c r="C44" s="176" t="s">
        <v>1275</v>
      </c>
      <c r="D44" s="176" t="s">
        <v>1257</v>
      </c>
      <c r="E44" s="177">
        <v>977</v>
      </c>
      <c r="F44" s="179">
        <v>112.25239070000001</v>
      </c>
      <c r="G44" s="182">
        <f t="shared" si="1"/>
        <v>1.9200680729559837E-2</v>
      </c>
      <c r="H44" s="183"/>
      <c r="I44" s="195"/>
      <c r="J44" s="183"/>
      <c r="K44" s="183"/>
      <c r="N44" s="194"/>
    </row>
    <row r="45" spans="1:14" x14ac:dyDescent="0.2">
      <c r="A45" s="181">
        <v>23</v>
      </c>
      <c r="B45" s="168" t="s">
        <v>1276</v>
      </c>
      <c r="C45" s="176" t="s">
        <v>1277</v>
      </c>
      <c r="D45" s="176" t="s">
        <v>1278</v>
      </c>
      <c r="E45" s="177">
        <v>1446</v>
      </c>
      <c r="F45" s="179">
        <v>110.3041199</v>
      </c>
      <c r="G45" s="182">
        <f t="shared" si="1"/>
        <v>1.886743058341819E-2</v>
      </c>
      <c r="H45" s="183"/>
      <c r="I45" s="195"/>
      <c r="J45" s="183"/>
      <c r="K45" s="183"/>
      <c r="N45" s="194"/>
    </row>
    <row r="46" spans="1:14" x14ac:dyDescent="0.2">
      <c r="A46" s="181">
        <v>24</v>
      </c>
      <c r="B46" s="168" t="s">
        <v>1279</v>
      </c>
      <c r="C46" s="176" t="s">
        <v>1280</v>
      </c>
      <c r="D46" s="176" t="s">
        <v>1209</v>
      </c>
      <c r="E46" s="177">
        <v>2385</v>
      </c>
      <c r="F46" s="179">
        <v>101.70487639999999</v>
      </c>
      <c r="G46" s="182">
        <f t="shared" si="1"/>
        <v>1.7396536930912285E-2</v>
      </c>
      <c r="H46" s="183"/>
      <c r="I46" s="195"/>
      <c r="J46" s="183"/>
      <c r="K46" s="183"/>
      <c r="N46" s="194"/>
    </row>
    <row r="47" spans="1:14" x14ac:dyDescent="0.2">
      <c r="A47" s="181">
        <v>25</v>
      </c>
      <c r="B47" s="168" t="s">
        <v>1281</v>
      </c>
      <c r="C47" s="176" t="s">
        <v>1282</v>
      </c>
      <c r="D47" s="176" t="s">
        <v>1209</v>
      </c>
      <c r="E47" s="177">
        <v>125</v>
      </c>
      <c r="F47" s="179">
        <v>56.361400700000004</v>
      </c>
      <c r="G47" s="182">
        <f t="shared" si="1"/>
        <v>9.640572049852034E-3</v>
      </c>
      <c r="H47" s="183"/>
      <c r="I47" s="195"/>
      <c r="J47" s="183"/>
      <c r="K47" s="183"/>
      <c r="N47" s="194"/>
    </row>
    <row r="48" spans="1:14" x14ac:dyDescent="0.2">
      <c r="A48" s="181">
        <v>26</v>
      </c>
      <c r="B48" s="168" t="s">
        <v>1279</v>
      </c>
      <c r="C48" s="176" t="s">
        <v>1280</v>
      </c>
      <c r="D48" s="176" t="s">
        <v>1209</v>
      </c>
      <c r="E48" s="177">
        <v>615</v>
      </c>
      <c r="F48" s="179">
        <v>26.292958299999995</v>
      </c>
      <c r="G48" s="182">
        <f t="shared" si="1"/>
        <v>4.4973892725647781E-3</v>
      </c>
      <c r="H48" s="183"/>
      <c r="I48" s="195"/>
      <c r="J48" s="183"/>
      <c r="K48" s="183"/>
      <c r="N48" s="194"/>
    </row>
    <row r="49" spans="1:14" x14ac:dyDescent="0.2">
      <c r="A49" s="181">
        <v>27</v>
      </c>
      <c r="B49" s="168" t="s">
        <v>1283</v>
      </c>
      <c r="C49" s="176" t="s">
        <v>1284</v>
      </c>
      <c r="D49" s="176" t="s">
        <v>1269</v>
      </c>
      <c r="E49" s="177">
        <v>94</v>
      </c>
      <c r="F49" s="179">
        <v>4.9028215999999993</v>
      </c>
      <c r="G49" s="182">
        <f t="shared" si="1"/>
        <v>8.3862367321135107E-4</v>
      </c>
      <c r="H49" s="183"/>
      <c r="I49" s="195"/>
      <c r="J49" s="183"/>
      <c r="K49" s="183"/>
      <c r="N49" s="194"/>
    </row>
    <row r="50" spans="1:14" x14ac:dyDescent="0.2">
      <c r="A50" s="167"/>
      <c r="B50" s="168"/>
      <c r="C50" s="176"/>
      <c r="D50" s="176"/>
      <c r="E50" s="177"/>
      <c r="F50" s="179"/>
      <c r="G50" s="182"/>
      <c r="H50" s="189"/>
      <c r="J50" s="183"/>
      <c r="N50" s="194"/>
    </row>
    <row r="51" spans="1:14" x14ac:dyDescent="0.2">
      <c r="A51" s="167"/>
      <c r="B51" s="168"/>
      <c r="C51" s="175" t="s">
        <v>112</v>
      </c>
      <c r="D51" s="176"/>
      <c r="E51" s="176"/>
      <c r="F51" s="173">
        <f>SUM(F23:F49)</f>
        <v>4988.5954255999995</v>
      </c>
      <c r="G51" s="191">
        <f>F51/F79</f>
        <v>0.85329521677517606</v>
      </c>
      <c r="H51" s="189"/>
      <c r="N51" s="194"/>
    </row>
    <row r="52" spans="1:14" x14ac:dyDescent="0.2">
      <c r="A52" s="167"/>
      <c r="B52" s="168"/>
      <c r="C52" s="175"/>
      <c r="D52" s="176"/>
      <c r="E52" s="176"/>
      <c r="F52" s="173"/>
      <c r="G52" s="174"/>
      <c r="N52" s="194"/>
    </row>
    <row r="53" spans="1:14" x14ac:dyDescent="0.2">
      <c r="A53" s="167"/>
      <c r="B53" s="168"/>
      <c r="C53" s="175" t="s">
        <v>1285</v>
      </c>
      <c r="D53" s="176" t="s">
        <v>1195</v>
      </c>
      <c r="E53" s="173" t="s">
        <v>1194</v>
      </c>
      <c r="F53" s="173" t="s">
        <v>1194</v>
      </c>
      <c r="G53" s="174" t="s">
        <v>1194</v>
      </c>
      <c r="N53" s="194"/>
    </row>
    <row r="54" spans="1:14" x14ac:dyDescent="0.2">
      <c r="A54" s="167"/>
      <c r="B54" s="168"/>
      <c r="C54" s="175" t="s">
        <v>112</v>
      </c>
      <c r="D54" s="176" t="s">
        <v>1195</v>
      </c>
      <c r="E54" s="173" t="s">
        <v>1194</v>
      </c>
      <c r="F54" s="173" t="s">
        <v>1194</v>
      </c>
      <c r="G54" s="174" t="s">
        <v>1194</v>
      </c>
      <c r="N54" s="194"/>
    </row>
    <row r="55" spans="1:14" x14ac:dyDescent="0.2">
      <c r="A55" s="167"/>
      <c r="B55" s="168"/>
      <c r="C55" s="175" t="s">
        <v>1196</v>
      </c>
      <c r="D55" s="176" t="s">
        <v>1195</v>
      </c>
      <c r="E55" s="176" t="s">
        <v>1195</v>
      </c>
      <c r="F55" s="173">
        <f>F51+F20</f>
        <v>5638.6634204999991</v>
      </c>
      <c r="G55" s="196">
        <f>F55/$F$79</f>
        <v>0.9644888220493667</v>
      </c>
      <c r="N55" s="194"/>
    </row>
    <row r="56" spans="1:14" x14ac:dyDescent="0.2">
      <c r="A56" s="167"/>
      <c r="B56" s="168"/>
      <c r="C56" s="197"/>
      <c r="D56" s="176"/>
      <c r="E56" s="176"/>
      <c r="F56" s="198"/>
      <c r="G56" s="174"/>
      <c r="N56" s="194"/>
    </row>
    <row r="57" spans="1:14" x14ac:dyDescent="0.2">
      <c r="A57" s="167"/>
      <c r="B57" s="168"/>
      <c r="C57" s="197" t="s">
        <v>1286</v>
      </c>
      <c r="D57" s="176"/>
      <c r="E57" s="176"/>
      <c r="F57" s="198"/>
      <c r="G57" s="174"/>
    </row>
    <row r="58" spans="1:14" x14ac:dyDescent="0.2">
      <c r="A58" s="167"/>
      <c r="B58" s="168"/>
      <c r="C58" s="199" t="s">
        <v>1287</v>
      </c>
      <c r="D58" s="176"/>
      <c r="E58" s="173" t="s">
        <v>1194</v>
      </c>
      <c r="F58" s="173" t="s">
        <v>1194</v>
      </c>
      <c r="G58" s="173" t="s">
        <v>1194</v>
      </c>
    </row>
    <row r="59" spans="1:14" x14ac:dyDescent="0.2">
      <c r="A59" s="167"/>
      <c r="B59" s="168"/>
      <c r="C59" s="199" t="s">
        <v>1288</v>
      </c>
      <c r="D59" s="176"/>
      <c r="E59" s="173" t="s">
        <v>1194</v>
      </c>
      <c r="F59" s="173" t="s">
        <v>1194</v>
      </c>
      <c r="G59" s="173" t="s">
        <v>1194</v>
      </c>
    </row>
    <row r="60" spans="1:14" x14ac:dyDescent="0.2">
      <c r="A60" s="167"/>
      <c r="B60" s="168"/>
      <c r="C60" s="199" t="s">
        <v>1289</v>
      </c>
      <c r="D60" s="176"/>
      <c r="E60" s="173" t="s">
        <v>1194</v>
      </c>
      <c r="F60" s="173" t="s">
        <v>1194</v>
      </c>
      <c r="G60" s="173" t="s">
        <v>1194</v>
      </c>
    </row>
    <row r="61" spans="1:14" x14ac:dyDescent="0.2">
      <c r="A61" s="167"/>
      <c r="B61" s="168"/>
      <c r="C61" s="199"/>
      <c r="D61" s="176"/>
      <c r="E61" s="176"/>
      <c r="F61" s="200"/>
      <c r="G61" s="201"/>
    </row>
    <row r="62" spans="1:14" x14ac:dyDescent="0.2">
      <c r="A62" s="167"/>
      <c r="B62" s="168"/>
      <c r="C62" s="202" t="s">
        <v>1290</v>
      </c>
      <c r="D62" s="176"/>
      <c r="E62" s="176"/>
      <c r="F62" s="200"/>
      <c r="G62" s="201"/>
    </row>
    <row r="63" spans="1:14" x14ac:dyDescent="0.2">
      <c r="A63" s="167"/>
      <c r="B63" s="168"/>
      <c r="C63" s="175" t="s">
        <v>112</v>
      </c>
      <c r="D63" s="176" t="s">
        <v>1195</v>
      </c>
      <c r="E63" s="173" t="s">
        <v>1194</v>
      </c>
      <c r="F63" s="173" t="s">
        <v>1194</v>
      </c>
      <c r="G63" s="174" t="s">
        <v>1194</v>
      </c>
    </row>
    <row r="64" spans="1:14" x14ac:dyDescent="0.2">
      <c r="A64" s="167"/>
      <c r="B64" s="168"/>
      <c r="C64" s="175" t="s">
        <v>1196</v>
      </c>
      <c r="D64" s="176" t="s">
        <v>1195</v>
      </c>
      <c r="E64" s="176" t="s">
        <v>1195</v>
      </c>
      <c r="F64" s="173" t="s">
        <v>1194</v>
      </c>
      <c r="G64" s="174" t="s">
        <v>1194</v>
      </c>
    </row>
    <row r="65" spans="1:8" x14ac:dyDescent="0.2">
      <c r="A65" s="167"/>
      <c r="B65" s="168"/>
      <c r="C65" s="175"/>
      <c r="D65" s="176"/>
      <c r="E65" s="176"/>
      <c r="F65" s="173"/>
      <c r="G65" s="174"/>
    </row>
    <row r="66" spans="1:8" x14ac:dyDescent="0.2">
      <c r="A66" s="167"/>
      <c r="B66" s="168"/>
      <c r="C66" s="175" t="s">
        <v>1291</v>
      </c>
      <c r="D66" s="176"/>
      <c r="E66" s="176"/>
      <c r="F66" s="173"/>
      <c r="G66" s="174"/>
    </row>
    <row r="67" spans="1:8" x14ac:dyDescent="0.2">
      <c r="A67" s="167"/>
      <c r="B67" s="168"/>
      <c r="C67" s="175" t="s">
        <v>1292</v>
      </c>
      <c r="D67" s="176"/>
      <c r="E67" s="173" t="s">
        <v>1194</v>
      </c>
      <c r="F67" s="173" t="s">
        <v>1194</v>
      </c>
      <c r="G67" s="174" t="s">
        <v>1194</v>
      </c>
    </row>
    <row r="68" spans="1:8" hidden="1" x14ac:dyDescent="0.2">
      <c r="A68" s="167"/>
      <c r="B68" s="168"/>
      <c r="C68" s="168"/>
      <c r="D68" s="176"/>
      <c r="E68" s="176" t="s">
        <v>1195</v>
      </c>
      <c r="F68" s="173" t="s">
        <v>1194</v>
      </c>
      <c r="G68" s="174" t="s">
        <v>1194</v>
      </c>
    </row>
    <row r="69" spans="1:8" x14ac:dyDescent="0.2">
      <c r="A69" s="167"/>
      <c r="B69" s="168"/>
      <c r="C69" s="175" t="s">
        <v>112</v>
      </c>
      <c r="D69" s="176"/>
      <c r="E69" s="176"/>
      <c r="F69" s="173" t="s">
        <v>1194</v>
      </c>
      <c r="G69" s="174" t="s">
        <v>1194</v>
      </c>
    </row>
    <row r="70" spans="1:8" x14ac:dyDescent="0.2">
      <c r="A70" s="167"/>
      <c r="B70" s="168"/>
      <c r="C70" s="175"/>
      <c r="D70" s="176"/>
      <c r="E70" s="176"/>
      <c r="F70" s="173"/>
      <c r="G70" s="174"/>
    </row>
    <row r="71" spans="1:8" x14ac:dyDescent="0.2">
      <c r="A71" s="167"/>
      <c r="B71" s="168"/>
      <c r="C71" s="175" t="s">
        <v>1293</v>
      </c>
      <c r="D71" s="176" t="s">
        <v>1195</v>
      </c>
      <c r="E71" s="176" t="s">
        <v>1195</v>
      </c>
      <c r="F71" s="203" t="s">
        <v>1195</v>
      </c>
      <c r="G71" s="204" t="s">
        <v>1195</v>
      </c>
    </row>
    <row r="72" spans="1:8" x14ac:dyDescent="0.2">
      <c r="A72" s="167"/>
      <c r="B72" s="168"/>
      <c r="C72" s="87" t="s">
        <v>1153</v>
      </c>
      <c r="D72" s="176" t="s">
        <v>1294</v>
      </c>
      <c r="E72" s="177"/>
      <c r="F72" s="179">
        <v>211.96382009999999</v>
      </c>
      <c r="G72" s="182">
        <f>F72/$F$79</f>
        <v>3.6256240161822745E-2</v>
      </c>
      <c r="H72" s="183"/>
    </row>
    <row r="73" spans="1:8" x14ac:dyDescent="0.2">
      <c r="A73" s="167"/>
      <c r="B73" s="168"/>
      <c r="C73" s="175" t="s">
        <v>112</v>
      </c>
      <c r="D73" s="176" t="s">
        <v>1195</v>
      </c>
      <c r="E73" s="176" t="s">
        <v>1195</v>
      </c>
      <c r="F73" s="173">
        <f>F72</f>
        <v>211.96382009999999</v>
      </c>
      <c r="G73" s="196">
        <f>G72</f>
        <v>3.6256240161822745E-2</v>
      </c>
    </row>
    <row r="74" spans="1:8" x14ac:dyDescent="0.2">
      <c r="A74" s="167"/>
      <c r="B74" s="168"/>
      <c r="C74" s="175"/>
      <c r="D74" s="176"/>
      <c r="E74" s="176"/>
      <c r="F74" s="173"/>
      <c r="G74" s="174"/>
    </row>
    <row r="75" spans="1:8" x14ac:dyDescent="0.2">
      <c r="A75" s="167"/>
      <c r="B75" s="168"/>
      <c r="C75" s="175" t="s">
        <v>135</v>
      </c>
      <c r="D75" s="176" t="s">
        <v>1195</v>
      </c>
      <c r="E75" s="176" t="s">
        <v>1195</v>
      </c>
      <c r="F75" s="179">
        <v>-4.355835899998965</v>
      </c>
      <c r="G75" s="182">
        <f>F75/$F$79</f>
        <v>-7.4506221118936981E-4</v>
      </c>
      <c r="H75" s="183"/>
    </row>
    <row r="76" spans="1:8" x14ac:dyDescent="0.2">
      <c r="A76" s="167"/>
      <c r="B76" s="168"/>
      <c r="C76" s="175" t="s">
        <v>112</v>
      </c>
      <c r="D76" s="176"/>
      <c r="E76" s="176"/>
      <c r="F76" s="173">
        <f>F75</f>
        <v>-4.355835899998965</v>
      </c>
      <c r="G76" s="196">
        <f>G75</f>
        <v>-7.4506221118936981E-4</v>
      </c>
    </row>
    <row r="77" spans="1:8" x14ac:dyDescent="0.2">
      <c r="A77" s="167"/>
      <c r="B77" s="168"/>
      <c r="C77" s="175" t="s">
        <v>1196</v>
      </c>
      <c r="D77" s="176"/>
      <c r="E77" s="176"/>
      <c r="F77" s="173">
        <f>F73+F76</f>
        <v>207.60798420000103</v>
      </c>
      <c r="G77" s="196">
        <f>F77/$F$79</f>
        <v>3.5511177950633369E-2</v>
      </c>
      <c r="H77" s="183"/>
    </row>
    <row r="78" spans="1:8" x14ac:dyDescent="0.2">
      <c r="A78" s="167"/>
      <c r="B78" s="168"/>
      <c r="C78" s="175"/>
      <c r="D78" s="176"/>
      <c r="E78" s="176"/>
      <c r="F78" s="173"/>
      <c r="G78" s="174"/>
    </row>
    <row r="79" spans="1:8" x14ac:dyDescent="0.2">
      <c r="A79" s="167"/>
      <c r="B79" s="168"/>
      <c r="C79" s="175" t="s">
        <v>1295</v>
      </c>
      <c r="D79" s="176" t="s">
        <v>1195</v>
      </c>
      <c r="E79" s="176" t="s">
        <v>1195</v>
      </c>
      <c r="F79" s="173">
        <v>5846.2714046999999</v>
      </c>
      <c r="G79" s="196">
        <f>G77+G55</f>
        <v>1</v>
      </c>
      <c r="H79" s="183"/>
    </row>
    <row r="80" spans="1:8" x14ac:dyDescent="0.2">
      <c r="A80" s="205"/>
      <c r="B80" s="184"/>
      <c r="C80" s="185"/>
      <c r="D80" s="184"/>
      <c r="E80" s="184"/>
      <c r="F80" s="206"/>
      <c r="G80" s="207"/>
      <c r="H80" s="183"/>
    </row>
    <row r="81" spans="1:7" x14ac:dyDescent="0.2">
      <c r="A81" s="205"/>
      <c r="B81" s="208" t="s">
        <v>138</v>
      </c>
      <c r="C81" s="208"/>
      <c r="D81" s="209"/>
      <c r="E81" s="209"/>
      <c r="F81" s="210"/>
      <c r="G81" s="207"/>
    </row>
    <row r="82" spans="1:7" x14ac:dyDescent="0.2">
      <c r="A82" s="205"/>
      <c r="B82" s="394" t="s">
        <v>1296</v>
      </c>
      <c r="C82" s="394"/>
      <c r="D82" s="394"/>
      <c r="E82" s="209"/>
      <c r="F82" s="210"/>
      <c r="G82" s="207"/>
    </row>
    <row r="83" spans="1:7" x14ac:dyDescent="0.2">
      <c r="A83" s="205"/>
      <c r="B83" s="394" t="s">
        <v>1297</v>
      </c>
      <c r="C83" s="394"/>
      <c r="D83" s="394"/>
      <c r="E83" s="209"/>
      <c r="F83" s="209"/>
      <c r="G83" s="207"/>
    </row>
    <row r="84" spans="1:7" x14ac:dyDescent="0.2">
      <c r="A84" s="205"/>
      <c r="B84" s="398" t="s">
        <v>1298</v>
      </c>
      <c r="C84" s="398"/>
      <c r="D84" s="398"/>
      <c r="E84" s="209"/>
      <c r="F84" s="209"/>
      <c r="G84" s="211"/>
    </row>
    <row r="85" spans="1:7" ht="15.75" customHeight="1" x14ac:dyDescent="0.2">
      <c r="A85" s="205"/>
      <c r="B85" s="212"/>
      <c r="C85" s="395" t="s">
        <v>1299</v>
      </c>
      <c r="D85" s="395"/>
      <c r="E85" s="395" t="s">
        <v>1300</v>
      </c>
      <c r="F85" s="395"/>
    </row>
    <row r="86" spans="1:7" x14ac:dyDescent="0.2">
      <c r="A86" s="205"/>
      <c r="B86" s="213"/>
      <c r="C86" s="214" t="s">
        <v>1301</v>
      </c>
      <c r="D86" s="215" t="s">
        <v>1302</v>
      </c>
      <c r="E86" s="214" t="s">
        <v>1301</v>
      </c>
      <c r="F86" s="215" t="s">
        <v>1302</v>
      </c>
    </row>
    <row r="87" spans="1:7" x14ac:dyDescent="0.2">
      <c r="A87" s="205"/>
      <c r="B87" s="197" t="s">
        <v>1303</v>
      </c>
      <c r="C87" s="216">
        <v>43496</v>
      </c>
      <c r="D87" s="216">
        <v>43524</v>
      </c>
      <c r="E87" s="216">
        <v>43496</v>
      </c>
      <c r="F87" s="216">
        <v>43524</v>
      </c>
      <c r="G87" s="159"/>
    </row>
    <row r="88" spans="1:7" x14ac:dyDescent="0.2">
      <c r="A88" s="205"/>
      <c r="B88" s="217" t="s">
        <v>1304</v>
      </c>
      <c r="C88" s="218">
        <v>14.422700000000001</v>
      </c>
      <c r="D88" s="218">
        <v>14.763500000000001</v>
      </c>
      <c r="E88" s="218">
        <v>14.1198</v>
      </c>
      <c r="F88" s="218">
        <v>14.4497</v>
      </c>
      <c r="G88" s="159"/>
    </row>
    <row r="89" spans="1:7" x14ac:dyDescent="0.2">
      <c r="A89" s="205"/>
      <c r="B89" s="217" t="s">
        <v>1305</v>
      </c>
      <c r="C89" s="218">
        <v>14.422700000000001</v>
      </c>
      <c r="D89" s="218">
        <v>14.763500000000001</v>
      </c>
      <c r="E89" s="218">
        <v>14.1198</v>
      </c>
      <c r="F89" s="218">
        <v>14.4497</v>
      </c>
      <c r="G89" s="159"/>
    </row>
    <row r="90" spans="1:7" x14ac:dyDescent="0.2">
      <c r="A90" s="205"/>
      <c r="B90" s="205"/>
      <c r="C90" s="209"/>
      <c r="D90" s="209"/>
      <c r="E90" s="219"/>
      <c r="F90" s="219"/>
      <c r="G90" s="211"/>
    </row>
    <row r="91" spans="1:7" x14ac:dyDescent="0.2">
      <c r="A91" s="205"/>
      <c r="B91" s="394" t="s">
        <v>1306</v>
      </c>
      <c r="C91" s="394"/>
      <c r="D91" s="394"/>
      <c r="E91" s="209"/>
      <c r="F91" s="209"/>
      <c r="G91" s="211"/>
    </row>
    <row r="92" spans="1:7" x14ac:dyDescent="0.2">
      <c r="A92" s="205"/>
      <c r="B92" s="394" t="s">
        <v>1307</v>
      </c>
      <c r="C92" s="394"/>
      <c r="D92" s="394"/>
      <c r="E92" s="209"/>
      <c r="F92" s="209"/>
      <c r="G92" s="220"/>
    </row>
    <row r="93" spans="1:7" x14ac:dyDescent="0.2">
      <c r="A93" s="205"/>
      <c r="B93" s="394" t="s">
        <v>1308</v>
      </c>
      <c r="C93" s="394"/>
      <c r="D93" s="394"/>
      <c r="E93" s="210"/>
      <c r="F93" s="209"/>
      <c r="G93" s="211"/>
    </row>
    <row r="94" spans="1:7" x14ac:dyDescent="0.2">
      <c r="A94" s="205"/>
      <c r="B94" s="396" t="s">
        <v>1309</v>
      </c>
      <c r="C94" s="396"/>
      <c r="D94" s="396"/>
      <c r="E94" s="209"/>
      <c r="F94" s="209"/>
      <c r="G94" s="211"/>
    </row>
    <row r="95" spans="1:7" x14ac:dyDescent="0.2">
      <c r="A95" s="205"/>
      <c r="B95" s="394" t="s">
        <v>1310</v>
      </c>
      <c r="C95" s="394"/>
      <c r="D95" s="394"/>
      <c r="E95" s="209"/>
      <c r="F95" s="209"/>
      <c r="G95" s="211"/>
    </row>
    <row r="96" spans="1:7" x14ac:dyDescent="0.2">
      <c r="A96" s="205"/>
      <c r="B96" s="205"/>
      <c r="C96" s="221"/>
      <c r="D96" s="205"/>
      <c r="E96" s="205"/>
      <c r="F96" s="220"/>
      <c r="G96" s="211"/>
    </row>
    <row r="97" spans="1:7" x14ac:dyDescent="0.2">
      <c r="A97" s="205"/>
      <c r="B97" s="205"/>
      <c r="C97" s="205"/>
      <c r="D97" s="205"/>
      <c r="E97" s="205"/>
      <c r="F97" s="220"/>
      <c r="G97" s="211"/>
    </row>
    <row r="98" spans="1:7" x14ac:dyDescent="0.2">
      <c r="A98" s="205"/>
      <c r="B98" s="205"/>
      <c r="C98" s="205"/>
      <c r="D98" s="205"/>
      <c r="E98" s="205"/>
      <c r="F98" s="220"/>
      <c r="G98" s="211"/>
    </row>
    <row r="99" spans="1:7" x14ac:dyDescent="0.2">
      <c r="A99" s="205"/>
      <c r="B99" s="205"/>
      <c r="C99" s="205"/>
      <c r="D99" s="205"/>
      <c r="E99" s="205"/>
      <c r="F99" s="220"/>
      <c r="G99" s="211"/>
    </row>
    <row r="100" spans="1:7" x14ac:dyDescent="0.2">
      <c r="A100" s="205"/>
      <c r="B100" s="205"/>
      <c r="C100" s="205"/>
      <c r="D100" s="205"/>
      <c r="E100" s="205"/>
      <c r="F100" s="220"/>
      <c r="G100" s="211"/>
    </row>
    <row r="101" spans="1:7" x14ac:dyDescent="0.2">
      <c r="A101" s="205"/>
      <c r="B101" s="205"/>
      <c r="C101" s="205"/>
      <c r="D101" s="205"/>
      <c r="E101" s="205"/>
      <c r="F101" s="220"/>
      <c r="G101" s="211"/>
    </row>
    <row r="102" spans="1:7" x14ac:dyDescent="0.2">
      <c r="A102" s="205"/>
      <c r="B102" s="205"/>
      <c r="C102" s="205"/>
      <c r="D102" s="205"/>
      <c r="E102" s="205"/>
      <c r="F102" s="220"/>
      <c r="G102" s="211"/>
    </row>
    <row r="103" spans="1:7" x14ac:dyDescent="0.2">
      <c r="A103" s="205"/>
      <c r="B103" s="205"/>
      <c r="C103" s="205"/>
      <c r="D103" s="205"/>
      <c r="E103" s="205"/>
      <c r="F103" s="220"/>
      <c r="G103" s="211"/>
    </row>
    <row r="104" spans="1:7" x14ac:dyDescent="0.2">
      <c r="A104" s="205"/>
      <c r="B104" s="205"/>
      <c r="C104" s="205"/>
      <c r="D104" s="205"/>
      <c r="E104" s="205"/>
      <c r="F104" s="220"/>
      <c r="G104" s="211"/>
    </row>
    <row r="105" spans="1:7" x14ac:dyDescent="0.2">
      <c r="A105" s="205"/>
      <c r="B105" s="205"/>
      <c r="C105" s="205"/>
      <c r="D105" s="205"/>
      <c r="E105" s="205"/>
      <c r="F105" s="220"/>
      <c r="G105" s="211"/>
    </row>
  </sheetData>
  <mergeCells count="13">
    <mergeCell ref="B84:D84"/>
    <mergeCell ref="A1:G1"/>
    <mergeCell ref="A2:G2"/>
    <mergeCell ref="A3:G3"/>
    <mergeCell ref="B82:D82"/>
    <mergeCell ref="B83:D83"/>
    <mergeCell ref="B95:D95"/>
    <mergeCell ref="C85:D85"/>
    <mergeCell ref="E85:F85"/>
    <mergeCell ref="B91:D91"/>
    <mergeCell ref="B92:D92"/>
    <mergeCell ref="B93:D93"/>
    <mergeCell ref="B94:D9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sqref="A1:G1"/>
    </sheetView>
  </sheetViews>
  <sheetFormatPr defaultRowHeight="12.75" x14ac:dyDescent="0.2"/>
  <cols>
    <col min="1" max="1" width="5.85546875" style="159" bestFit="1" customWidth="1"/>
    <col min="2" max="2" width="14.140625" style="159" bestFit="1" customWidth="1"/>
    <col min="3" max="3" width="37.7109375" style="159" bestFit="1" customWidth="1"/>
    <col min="4" max="4" width="26.85546875" style="159" bestFit="1" customWidth="1"/>
    <col min="5" max="5" width="13.85546875" style="159" bestFit="1" customWidth="1"/>
    <col min="6" max="6" width="10.7109375" style="183" bestFit="1" customWidth="1"/>
    <col min="7" max="7" width="9.7109375" style="189" bestFit="1" customWidth="1"/>
    <col min="8" max="16384" width="9.140625" style="159"/>
  </cols>
  <sheetData>
    <row r="1" spans="1:10" ht="18.75" customHeight="1" x14ac:dyDescent="0.2">
      <c r="A1" s="401" t="s">
        <v>0</v>
      </c>
      <c r="B1" s="401"/>
      <c r="C1" s="401"/>
      <c r="D1" s="401"/>
      <c r="E1" s="401"/>
      <c r="F1" s="401"/>
      <c r="G1" s="401"/>
    </row>
    <row r="2" spans="1:10" ht="15" customHeight="1" x14ac:dyDescent="0.2">
      <c r="A2" s="397" t="s">
        <v>1311</v>
      </c>
      <c r="B2" s="397"/>
      <c r="C2" s="397"/>
      <c r="D2" s="397"/>
      <c r="E2" s="397"/>
      <c r="F2" s="397"/>
      <c r="G2" s="397"/>
    </row>
    <row r="3" spans="1:10" ht="15" customHeight="1" x14ac:dyDescent="0.2">
      <c r="A3" s="389" t="s">
        <v>2</v>
      </c>
      <c r="B3" s="390"/>
      <c r="C3" s="390"/>
      <c r="D3" s="390"/>
      <c r="E3" s="390"/>
      <c r="F3" s="390"/>
      <c r="G3" s="391"/>
    </row>
    <row r="4" spans="1:10" ht="30" x14ac:dyDescent="0.2">
      <c r="A4" s="160" t="s">
        <v>3</v>
      </c>
      <c r="B4" s="161" t="s">
        <v>1187</v>
      </c>
      <c r="C4" s="222" t="s">
        <v>1188</v>
      </c>
      <c r="D4" s="164" t="s">
        <v>6</v>
      </c>
      <c r="E4" s="223" t="s">
        <v>7</v>
      </c>
      <c r="F4" s="224" t="s">
        <v>1189</v>
      </c>
      <c r="G4" s="225" t="s">
        <v>1190</v>
      </c>
    </row>
    <row r="5" spans="1:10" x14ac:dyDescent="0.2">
      <c r="A5" s="167"/>
      <c r="B5" s="168"/>
      <c r="C5" s="169" t="s">
        <v>1191</v>
      </c>
      <c r="D5" s="170"/>
      <c r="E5" s="170"/>
      <c r="F5" s="171"/>
      <c r="G5" s="172"/>
    </row>
    <row r="6" spans="1:10" x14ac:dyDescent="0.2">
      <c r="A6" s="167"/>
      <c r="B6" s="168"/>
      <c r="C6" s="169" t="s">
        <v>1192</v>
      </c>
      <c r="D6" s="170"/>
      <c r="E6" s="170"/>
      <c r="F6" s="171"/>
      <c r="G6" s="172"/>
    </row>
    <row r="7" spans="1:10" x14ac:dyDescent="0.2">
      <c r="A7" s="167"/>
      <c r="B7" s="168"/>
      <c r="C7" s="169" t="s">
        <v>1193</v>
      </c>
      <c r="D7" s="170"/>
      <c r="E7" s="173" t="s">
        <v>1194</v>
      </c>
      <c r="F7" s="173" t="s">
        <v>1194</v>
      </c>
      <c r="G7" s="174" t="s">
        <v>1194</v>
      </c>
    </row>
    <row r="8" spans="1:10" x14ac:dyDescent="0.2">
      <c r="A8" s="167"/>
      <c r="B8" s="226"/>
      <c r="C8" s="175" t="s">
        <v>112</v>
      </c>
      <c r="D8" s="176" t="s">
        <v>1195</v>
      </c>
      <c r="E8" s="176" t="s">
        <v>1195</v>
      </c>
      <c r="F8" s="173" t="s">
        <v>1194</v>
      </c>
      <c r="G8" s="174" t="s">
        <v>1194</v>
      </c>
    </row>
    <row r="9" spans="1:10" x14ac:dyDescent="0.2">
      <c r="A9" s="167"/>
      <c r="B9" s="226"/>
      <c r="C9" s="175" t="s">
        <v>1196</v>
      </c>
      <c r="D9" s="176" t="s">
        <v>1195</v>
      </c>
      <c r="E9" s="177"/>
      <c r="F9" s="173" t="s">
        <v>1194</v>
      </c>
      <c r="G9" s="174" t="s">
        <v>1194</v>
      </c>
    </row>
    <row r="10" spans="1:10" x14ac:dyDescent="0.2">
      <c r="A10" s="167"/>
      <c r="B10" s="226"/>
      <c r="C10" s="176"/>
      <c r="D10" s="176"/>
      <c r="E10" s="177"/>
      <c r="F10" s="173"/>
      <c r="G10" s="174"/>
    </row>
    <row r="11" spans="1:10" x14ac:dyDescent="0.2">
      <c r="A11" s="167"/>
      <c r="B11" s="226"/>
      <c r="C11" s="178" t="s">
        <v>1197</v>
      </c>
      <c r="D11" s="176"/>
      <c r="E11" s="177"/>
      <c r="F11" s="179"/>
      <c r="G11" s="180"/>
    </row>
    <row r="12" spans="1:10" x14ac:dyDescent="0.2">
      <c r="A12" s="167"/>
      <c r="B12" s="226"/>
      <c r="C12" s="178" t="s">
        <v>1198</v>
      </c>
      <c r="D12" s="176"/>
      <c r="E12" s="177"/>
      <c r="F12" s="179"/>
      <c r="G12" s="180"/>
    </row>
    <row r="13" spans="1:10" x14ac:dyDescent="0.2">
      <c r="A13" s="227">
        <v>1</v>
      </c>
      <c r="B13" s="168" t="s">
        <v>1199</v>
      </c>
      <c r="C13" s="168" t="s">
        <v>1200</v>
      </c>
      <c r="D13" s="176" t="s">
        <v>1201</v>
      </c>
      <c r="E13" s="177">
        <v>2681</v>
      </c>
      <c r="F13" s="179">
        <v>149.18758679999999</v>
      </c>
      <c r="G13" s="182">
        <f>F13/$F$78</f>
        <v>3.536838024916765E-2</v>
      </c>
      <c r="H13" s="183"/>
      <c r="I13" s="183"/>
      <c r="J13" s="188"/>
    </row>
    <row r="14" spans="1:10" x14ac:dyDescent="0.2">
      <c r="A14" s="227">
        <v>2</v>
      </c>
      <c r="B14" s="168" t="s">
        <v>1202</v>
      </c>
      <c r="C14" s="168" t="s">
        <v>1203</v>
      </c>
      <c r="D14" s="176" t="s">
        <v>1204</v>
      </c>
      <c r="E14" s="177">
        <v>1563</v>
      </c>
      <c r="F14" s="179">
        <v>134.69119849999998</v>
      </c>
      <c r="G14" s="182">
        <f t="shared" ref="G14:G20" si="0">F14/$F$78</f>
        <v>3.1931674926483355E-2</v>
      </c>
      <c r="H14" s="183"/>
      <c r="I14" s="183"/>
      <c r="J14" s="188"/>
    </row>
    <row r="15" spans="1:10" x14ac:dyDescent="0.2">
      <c r="A15" s="227">
        <v>3</v>
      </c>
      <c r="B15" s="168" t="s">
        <v>1205</v>
      </c>
      <c r="C15" s="168" t="s">
        <v>1206</v>
      </c>
      <c r="D15" s="176" t="s">
        <v>1204</v>
      </c>
      <c r="E15" s="177">
        <v>4079</v>
      </c>
      <c r="F15" s="179">
        <v>82.097671200000008</v>
      </c>
      <c r="G15" s="182">
        <f t="shared" si="0"/>
        <v>1.9463158529840499E-2</v>
      </c>
      <c r="H15" s="183"/>
      <c r="I15" s="183"/>
      <c r="J15" s="188"/>
    </row>
    <row r="16" spans="1:10" x14ac:dyDescent="0.2">
      <c r="A16" s="227">
        <v>4</v>
      </c>
      <c r="B16" s="168" t="s">
        <v>1207</v>
      </c>
      <c r="C16" s="168" t="s">
        <v>1208</v>
      </c>
      <c r="D16" s="176" t="s">
        <v>1209</v>
      </c>
      <c r="E16" s="177">
        <v>4724</v>
      </c>
      <c r="F16" s="179">
        <v>50.768499800000008</v>
      </c>
      <c r="G16" s="182">
        <f t="shared" si="0"/>
        <v>1.2035851266991551E-2</v>
      </c>
      <c r="H16" s="183"/>
      <c r="I16" s="183"/>
      <c r="J16" s="188"/>
    </row>
    <row r="17" spans="1:10" x14ac:dyDescent="0.2">
      <c r="A17" s="227">
        <v>5</v>
      </c>
      <c r="B17" s="168" t="s">
        <v>1210</v>
      </c>
      <c r="C17" s="168" t="s">
        <v>1211</v>
      </c>
      <c r="D17" s="176" t="s">
        <v>1209</v>
      </c>
      <c r="E17" s="177">
        <v>17875</v>
      </c>
      <c r="F17" s="179">
        <v>38.496637200000002</v>
      </c>
      <c r="G17" s="182">
        <f t="shared" si="0"/>
        <v>9.1265213950350779E-3</v>
      </c>
      <c r="H17" s="183"/>
      <c r="I17" s="183"/>
      <c r="J17" s="188"/>
    </row>
    <row r="18" spans="1:10" x14ac:dyDescent="0.2">
      <c r="A18" s="227">
        <v>6</v>
      </c>
      <c r="B18" s="168" t="s">
        <v>1212</v>
      </c>
      <c r="C18" s="168" t="s">
        <v>1213</v>
      </c>
      <c r="D18" s="176" t="s">
        <v>1209</v>
      </c>
      <c r="E18" s="177">
        <v>280</v>
      </c>
      <c r="F18" s="179">
        <v>13.6781834</v>
      </c>
      <c r="G18" s="182">
        <f t="shared" si="0"/>
        <v>3.2427308597571124E-3</v>
      </c>
      <c r="H18" s="183"/>
      <c r="I18" s="183"/>
      <c r="J18" s="188"/>
    </row>
    <row r="19" spans="1:10" x14ac:dyDescent="0.2">
      <c r="A19" s="167"/>
      <c r="B19" s="168"/>
      <c r="C19" s="168"/>
      <c r="D19" s="176"/>
      <c r="E19" s="177"/>
      <c r="F19" s="179"/>
      <c r="G19" s="182"/>
    </row>
    <row r="20" spans="1:10" x14ac:dyDescent="0.2">
      <c r="A20" s="167"/>
      <c r="B20" s="168"/>
      <c r="C20" s="228" t="s">
        <v>112</v>
      </c>
      <c r="D20" s="176"/>
      <c r="E20" s="177"/>
      <c r="F20" s="190">
        <f>SUM(F13:F18)</f>
        <v>468.9197769000001</v>
      </c>
      <c r="G20" s="191">
        <f t="shared" si="0"/>
        <v>0.11116831722727527</v>
      </c>
    </row>
    <row r="21" spans="1:10" x14ac:dyDescent="0.2">
      <c r="A21" s="167"/>
      <c r="B21" s="168"/>
      <c r="C21" s="176"/>
      <c r="D21" s="176"/>
      <c r="E21" s="177"/>
      <c r="F21" s="190"/>
      <c r="G21" s="192"/>
    </row>
    <row r="22" spans="1:10" x14ac:dyDescent="0.2">
      <c r="A22" s="167"/>
      <c r="B22" s="168"/>
      <c r="C22" s="178" t="s">
        <v>1214</v>
      </c>
      <c r="D22" s="176"/>
      <c r="E22" s="177"/>
      <c r="F22" s="179"/>
      <c r="G22" s="180"/>
    </row>
    <row r="23" spans="1:10" x14ac:dyDescent="0.2">
      <c r="A23" s="181">
        <v>1</v>
      </c>
      <c r="B23" s="168" t="s">
        <v>1215</v>
      </c>
      <c r="C23" s="168" t="s">
        <v>1216</v>
      </c>
      <c r="D23" s="176" t="s">
        <v>1217</v>
      </c>
      <c r="E23" s="177">
        <v>225</v>
      </c>
      <c r="F23" s="179">
        <v>262.68342479999995</v>
      </c>
      <c r="G23" s="182">
        <f t="shared" ref="G23:G48" si="1">F23/$F$78</f>
        <v>6.2275203002881696E-2</v>
      </c>
      <c r="H23" s="183"/>
      <c r="I23" s="183"/>
      <c r="J23" s="183"/>
    </row>
    <row r="24" spans="1:10" x14ac:dyDescent="0.2">
      <c r="A24" s="181">
        <v>2</v>
      </c>
      <c r="B24" s="168" t="s">
        <v>1218</v>
      </c>
      <c r="C24" s="168" t="s">
        <v>1219</v>
      </c>
      <c r="D24" s="176" t="s">
        <v>1220</v>
      </c>
      <c r="E24" s="177">
        <v>307</v>
      </c>
      <c r="F24" s="179">
        <v>246.22955020000001</v>
      </c>
      <c r="G24" s="182">
        <f t="shared" si="1"/>
        <v>5.8374430117500327E-2</v>
      </c>
      <c r="H24" s="183"/>
      <c r="I24" s="183"/>
      <c r="J24" s="183"/>
    </row>
    <row r="25" spans="1:10" x14ac:dyDescent="0.2">
      <c r="A25" s="181">
        <v>3</v>
      </c>
      <c r="B25" s="168" t="s">
        <v>1221</v>
      </c>
      <c r="C25" s="168" t="s">
        <v>1222</v>
      </c>
      <c r="D25" s="176" t="s">
        <v>1223</v>
      </c>
      <c r="E25" s="177">
        <v>3024</v>
      </c>
      <c r="F25" s="179">
        <v>241.19452599999997</v>
      </c>
      <c r="G25" s="182">
        <f t="shared" si="1"/>
        <v>5.7180760762769789E-2</v>
      </c>
      <c r="H25" s="183"/>
      <c r="I25" s="183"/>
      <c r="J25" s="183"/>
    </row>
    <row r="26" spans="1:10" x14ac:dyDescent="0.2">
      <c r="A26" s="181">
        <v>4</v>
      </c>
      <c r="B26" s="168" t="s">
        <v>1224</v>
      </c>
      <c r="C26" s="168" t="s">
        <v>1225</v>
      </c>
      <c r="D26" s="176" t="s">
        <v>1226</v>
      </c>
      <c r="E26" s="177">
        <v>1638</v>
      </c>
      <c r="F26" s="179">
        <v>201.9238963</v>
      </c>
      <c r="G26" s="182">
        <f t="shared" si="1"/>
        <v>4.787074648044308E-2</v>
      </c>
      <c r="H26" s="183"/>
      <c r="I26" s="183"/>
      <c r="J26" s="183"/>
    </row>
    <row r="27" spans="1:10" x14ac:dyDescent="0.2">
      <c r="A27" s="181">
        <v>5</v>
      </c>
      <c r="B27" s="168" t="s">
        <v>1227</v>
      </c>
      <c r="C27" s="168" t="s">
        <v>1228</v>
      </c>
      <c r="D27" s="176" t="s">
        <v>1229</v>
      </c>
      <c r="E27" s="177">
        <v>1410</v>
      </c>
      <c r="F27" s="179">
        <v>184.5484697</v>
      </c>
      <c r="G27" s="182">
        <f t="shared" si="1"/>
        <v>4.375149830328641E-2</v>
      </c>
      <c r="H27" s="183"/>
      <c r="I27" s="183"/>
      <c r="J27" s="183"/>
    </row>
    <row r="28" spans="1:10" x14ac:dyDescent="0.2">
      <c r="A28" s="181">
        <v>6</v>
      </c>
      <c r="B28" s="168" t="s">
        <v>1230</v>
      </c>
      <c r="C28" s="168" t="s">
        <v>1231</v>
      </c>
      <c r="D28" s="176" t="s">
        <v>1232</v>
      </c>
      <c r="E28" s="177">
        <v>2514</v>
      </c>
      <c r="F28" s="179">
        <v>176.38970190000001</v>
      </c>
      <c r="G28" s="182">
        <f t="shared" si="1"/>
        <v>4.1817273022855345E-2</v>
      </c>
      <c r="H28" s="183"/>
      <c r="I28" s="183"/>
      <c r="J28" s="183"/>
    </row>
    <row r="29" spans="1:10" x14ac:dyDescent="0.2">
      <c r="A29" s="181">
        <v>7</v>
      </c>
      <c r="B29" s="168" t="s">
        <v>1233</v>
      </c>
      <c r="C29" s="168" t="s">
        <v>1234</v>
      </c>
      <c r="D29" s="176" t="s">
        <v>1209</v>
      </c>
      <c r="E29" s="177">
        <v>701</v>
      </c>
      <c r="F29" s="179">
        <v>171.4342134</v>
      </c>
      <c r="G29" s="182">
        <f t="shared" si="1"/>
        <v>4.0642459451915691E-2</v>
      </c>
      <c r="H29" s="183"/>
      <c r="I29" s="183"/>
      <c r="J29" s="183"/>
    </row>
    <row r="30" spans="1:10" x14ac:dyDescent="0.2">
      <c r="A30" s="181">
        <v>8</v>
      </c>
      <c r="B30" s="168" t="s">
        <v>1235</v>
      </c>
      <c r="C30" s="168" t="s">
        <v>1236</v>
      </c>
      <c r="D30" s="176" t="s">
        <v>1237</v>
      </c>
      <c r="E30" s="177">
        <v>1689</v>
      </c>
      <c r="F30" s="179">
        <v>166.09975269999998</v>
      </c>
      <c r="G30" s="182">
        <f t="shared" si="1"/>
        <v>3.9377801724629215E-2</v>
      </c>
      <c r="H30" s="183"/>
      <c r="I30" s="183"/>
      <c r="J30" s="183"/>
    </row>
    <row r="31" spans="1:10" x14ac:dyDescent="0.2">
      <c r="A31" s="181">
        <v>9</v>
      </c>
      <c r="B31" s="168" t="s">
        <v>1238</v>
      </c>
      <c r="C31" s="168" t="s">
        <v>1239</v>
      </c>
      <c r="D31" s="176" t="s">
        <v>1240</v>
      </c>
      <c r="E31" s="177">
        <v>4928</v>
      </c>
      <c r="F31" s="179">
        <v>159.07558880000002</v>
      </c>
      <c r="G31" s="182">
        <f t="shared" si="1"/>
        <v>3.7712560634023444E-2</v>
      </c>
      <c r="H31" s="183"/>
      <c r="I31" s="183"/>
      <c r="J31" s="183"/>
    </row>
    <row r="32" spans="1:10" x14ac:dyDescent="0.2">
      <c r="A32" s="181">
        <v>10</v>
      </c>
      <c r="B32" s="168" t="s">
        <v>1241</v>
      </c>
      <c r="C32" s="168" t="s">
        <v>1242</v>
      </c>
      <c r="D32" s="176" t="s">
        <v>1243</v>
      </c>
      <c r="E32" s="177">
        <v>4102</v>
      </c>
      <c r="F32" s="179">
        <v>154.66603670000001</v>
      </c>
      <c r="G32" s="182">
        <f t="shared" si="1"/>
        <v>3.6667173958452412E-2</v>
      </c>
      <c r="H32" s="183"/>
      <c r="I32" s="183"/>
      <c r="J32" s="183"/>
    </row>
    <row r="33" spans="1:10" x14ac:dyDescent="0.2">
      <c r="A33" s="181">
        <v>11</v>
      </c>
      <c r="B33" s="168" t="s">
        <v>1244</v>
      </c>
      <c r="C33" s="168" t="s">
        <v>1245</v>
      </c>
      <c r="D33" s="176" t="s">
        <v>1220</v>
      </c>
      <c r="E33" s="177">
        <v>1311</v>
      </c>
      <c r="F33" s="179">
        <v>150.6926483</v>
      </c>
      <c r="G33" s="182">
        <f t="shared" si="1"/>
        <v>3.5725190011777083E-2</v>
      </c>
      <c r="H33" s="183"/>
      <c r="I33" s="183"/>
      <c r="J33" s="183"/>
    </row>
    <row r="34" spans="1:10" x14ac:dyDescent="0.2">
      <c r="A34" s="181">
        <v>12</v>
      </c>
      <c r="B34" s="168" t="s">
        <v>1246</v>
      </c>
      <c r="C34" s="168" t="s">
        <v>1247</v>
      </c>
      <c r="D34" s="176" t="s">
        <v>1248</v>
      </c>
      <c r="E34" s="177">
        <v>4029</v>
      </c>
      <c r="F34" s="179">
        <v>148.50010359999999</v>
      </c>
      <c r="G34" s="182">
        <f t="shared" si="1"/>
        <v>3.5205396399411358E-2</v>
      </c>
      <c r="H34" s="183"/>
      <c r="I34" s="183"/>
      <c r="J34" s="183"/>
    </row>
    <row r="35" spans="1:10" x14ac:dyDescent="0.2">
      <c r="A35" s="181">
        <v>13</v>
      </c>
      <c r="B35" s="168" t="s">
        <v>1249</v>
      </c>
      <c r="C35" s="168" t="s">
        <v>1250</v>
      </c>
      <c r="D35" s="176" t="s">
        <v>1251</v>
      </c>
      <c r="E35" s="177">
        <v>1834</v>
      </c>
      <c r="F35" s="179">
        <v>147.3376481</v>
      </c>
      <c r="G35" s="182">
        <f t="shared" si="1"/>
        <v>3.4929809341341614E-2</v>
      </c>
      <c r="H35" s="183"/>
      <c r="I35" s="183"/>
      <c r="J35" s="183"/>
    </row>
    <row r="36" spans="1:10" x14ac:dyDescent="0.2">
      <c r="A36" s="181">
        <v>14</v>
      </c>
      <c r="B36" s="168" t="s">
        <v>1252</v>
      </c>
      <c r="C36" s="168" t="s">
        <v>1253</v>
      </c>
      <c r="D36" s="176" t="s">
        <v>1254</v>
      </c>
      <c r="E36" s="177">
        <v>1857</v>
      </c>
      <c r="F36" s="179">
        <v>137.97401379999999</v>
      </c>
      <c r="G36" s="182">
        <f t="shared" si="1"/>
        <v>3.2709942490887614E-2</v>
      </c>
      <c r="H36" s="183"/>
      <c r="I36" s="183"/>
      <c r="J36" s="183"/>
    </row>
    <row r="37" spans="1:10" x14ac:dyDescent="0.2">
      <c r="A37" s="181">
        <v>15</v>
      </c>
      <c r="B37" s="168" t="s">
        <v>1255</v>
      </c>
      <c r="C37" s="168" t="s">
        <v>1256</v>
      </c>
      <c r="D37" s="176" t="s">
        <v>1257</v>
      </c>
      <c r="E37" s="177">
        <v>3551</v>
      </c>
      <c r="F37" s="179">
        <v>131.79220420000001</v>
      </c>
      <c r="G37" s="182">
        <f t="shared" si="1"/>
        <v>3.124440103901158E-2</v>
      </c>
      <c r="H37" s="183"/>
      <c r="I37" s="183"/>
      <c r="J37" s="183"/>
    </row>
    <row r="38" spans="1:10" x14ac:dyDescent="0.2">
      <c r="A38" s="181">
        <v>16</v>
      </c>
      <c r="B38" s="168" t="s">
        <v>1258</v>
      </c>
      <c r="C38" s="168" t="s">
        <v>1259</v>
      </c>
      <c r="D38" s="176" t="s">
        <v>1260</v>
      </c>
      <c r="E38" s="177">
        <v>2015</v>
      </c>
      <c r="F38" s="179">
        <v>121.25365819999999</v>
      </c>
      <c r="G38" s="182">
        <f t="shared" si="1"/>
        <v>2.8745994099156544E-2</v>
      </c>
      <c r="H38" s="183"/>
      <c r="I38" s="183"/>
      <c r="J38" s="183"/>
    </row>
    <row r="39" spans="1:10" x14ac:dyDescent="0.2">
      <c r="A39" s="181">
        <v>17</v>
      </c>
      <c r="B39" s="168" t="s">
        <v>1261</v>
      </c>
      <c r="C39" s="168" t="s">
        <v>1262</v>
      </c>
      <c r="D39" s="176" t="s">
        <v>1263</v>
      </c>
      <c r="E39" s="177">
        <v>1862</v>
      </c>
      <c r="F39" s="179">
        <v>113.64853050000001</v>
      </c>
      <c r="G39" s="182">
        <f t="shared" si="1"/>
        <v>2.6943022054989951E-2</v>
      </c>
      <c r="H39" s="183"/>
      <c r="I39" s="183"/>
      <c r="J39" s="183"/>
    </row>
    <row r="40" spans="1:10" x14ac:dyDescent="0.2">
      <c r="A40" s="181">
        <v>18</v>
      </c>
      <c r="B40" s="168" t="s">
        <v>1264</v>
      </c>
      <c r="C40" s="168" t="s">
        <v>1265</v>
      </c>
      <c r="D40" s="176" t="s">
        <v>1266</v>
      </c>
      <c r="E40" s="177">
        <v>1392</v>
      </c>
      <c r="F40" s="179">
        <v>109.2124511</v>
      </c>
      <c r="G40" s="182">
        <f t="shared" si="1"/>
        <v>2.5891346467227846E-2</v>
      </c>
      <c r="H40" s="183"/>
      <c r="I40" s="183"/>
      <c r="J40" s="183"/>
    </row>
    <row r="41" spans="1:10" x14ac:dyDescent="0.2">
      <c r="A41" s="181">
        <v>19</v>
      </c>
      <c r="B41" s="168" t="s">
        <v>1267</v>
      </c>
      <c r="C41" s="168" t="s">
        <v>1268</v>
      </c>
      <c r="D41" s="176" t="s">
        <v>1269</v>
      </c>
      <c r="E41" s="177">
        <v>12748</v>
      </c>
      <c r="F41" s="179">
        <v>94.299399399999999</v>
      </c>
      <c r="G41" s="182">
        <f t="shared" si="1"/>
        <v>2.2355861414384993E-2</v>
      </c>
      <c r="H41" s="183"/>
      <c r="I41" s="183"/>
      <c r="J41" s="183"/>
    </row>
    <row r="42" spans="1:10" x14ac:dyDescent="0.2">
      <c r="A42" s="181">
        <v>20</v>
      </c>
      <c r="B42" s="168" t="s">
        <v>1279</v>
      </c>
      <c r="C42" s="168" t="s">
        <v>1280</v>
      </c>
      <c r="D42" s="176" t="s">
        <v>1209</v>
      </c>
      <c r="E42" s="177">
        <v>2167</v>
      </c>
      <c r="F42" s="179">
        <v>92.408581600000005</v>
      </c>
      <c r="G42" s="182">
        <f t="shared" si="1"/>
        <v>2.190759916705776E-2</v>
      </c>
      <c r="H42" s="183"/>
      <c r="I42" s="183"/>
      <c r="J42" s="183"/>
    </row>
    <row r="43" spans="1:10" x14ac:dyDescent="0.2">
      <c r="A43" s="181">
        <v>21</v>
      </c>
      <c r="B43" s="168" t="s">
        <v>1270</v>
      </c>
      <c r="C43" s="168" t="s">
        <v>1271</v>
      </c>
      <c r="D43" s="176" t="s">
        <v>1240</v>
      </c>
      <c r="E43" s="177">
        <v>1110</v>
      </c>
      <c r="F43" s="179">
        <v>91.386571900000007</v>
      </c>
      <c r="G43" s="182">
        <f t="shared" si="1"/>
        <v>2.166530804577033E-2</v>
      </c>
      <c r="H43" s="183"/>
      <c r="I43" s="183"/>
      <c r="J43" s="183"/>
    </row>
    <row r="44" spans="1:10" x14ac:dyDescent="0.2">
      <c r="A44" s="181">
        <v>22</v>
      </c>
      <c r="B44" s="168" t="s">
        <v>1272</v>
      </c>
      <c r="C44" s="168" t="s">
        <v>1273</v>
      </c>
      <c r="D44" s="176" t="s">
        <v>1254</v>
      </c>
      <c r="E44" s="177">
        <v>1185</v>
      </c>
      <c r="F44" s="179">
        <v>90.896392199999994</v>
      </c>
      <c r="G44" s="182">
        <f t="shared" si="1"/>
        <v>2.1549099570307387E-2</v>
      </c>
      <c r="H44" s="183"/>
      <c r="I44" s="183"/>
      <c r="J44" s="183"/>
    </row>
    <row r="45" spans="1:10" x14ac:dyDescent="0.2">
      <c r="A45" s="181">
        <v>23</v>
      </c>
      <c r="B45" s="168" t="s">
        <v>1274</v>
      </c>
      <c r="C45" s="168" t="s">
        <v>1275</v>
      </c>
      <c r="D45" s="176" t="s">
        <v>1257</v>
      </c>
      <c r="E45" s="177">
        <v>705</v>
      </c>
      <c r="F45" s="179">
        <v>81.000957499999998</v>
      </c>
      <c r="G45" s="182">
        <f t="shared" si="1"/>
        <v>1.9203157091395945E-2</v>
      </c>
      <c r="H45" s="183"/>
      <c r="I45" s="183"/>
      <c r="J45" s="183"/>
    </row>
    <row r="46" spans="1:10" x14ac:dyDescent="0.2">
      <c r="A46" s="181">
        <v>24</v>
      </c>
      <c r="B46" s="168" t="s">
        <v>1276</v>
      </c>
      <c r="C46" s="168" t="s">
        <v>1277</v>
      </c>
      <c r="D46" s="176" t="s">
        <v>1278</v>
      </c>
      <c r="E46" s="177">
        <v>1044</v>
      </c>
      <c r="F46" s="179">
        <v>79.638659199999992</v>
      </c>
      <c r="G46" s="182">
        <f t="shared" si="1"/>
        <v>1.8880192659028072E-2</v>
      </c>
      <c r="H46" s="183"/>
      <c r="I46" s="183"/>
      <c r="J46" s="183"/>
    </row>
    <row r="47" spans="1:10" x14ac:dyDescent="0.2">
      <c r="A47" s="181">
        <v>25</v>
      </c>
      <c r="B47" s="168" t="s">
        <v>1281</v>
      </c>
      <c r="C47" s="168" t="s">
        <v>1282</v>
      </c>
      <c r="D47" s="176" t="s">
        <v>1209</v>
      </c>
      <c r="E47" s="177">
        <v>95</v>
      </c>
      <c r="F47" s="179">
        <v>42.834664500000002</v>
      </c>
      <c r="G47" s="182">
        <f t="shared" si="1"/>
        <v>1.01549514566015E-2</v>
      </c>
      <c r="H47" s="183"/>
      <c r="I47" s="183"/>
      <c r="J47" s="183"/>
    </row>
    <row r="48" spans="1:10" x14ac:dyDescent="0.2">
      <c r="A48" s="181">
        <v>26</v>
      </c>
      <c r="B48" s="168" t="s">
        <v>1283</v>
      </c>
      <c r="C48" s="168" t="s">
        <v>1312</v>
      </c>
      <c r="D48" s="176" t="s">
        <v>1269</v>
      </c>
      <c r="E48" s="177">
        <v>68</v>
      </c>
      <c r="F48" s="179">
        <v>3.5467219999999995</v>
      </c>
      <c r="G48" s="182">
        <f t="shared" si="1"/>
        <v>8.408327731867861E-4</v>
      </c>
      <c r="H48" s="183"/>
      <c r="I48" s="183"/>
      <c r="J48" s="183"/>
    </row>
    <row r="49" spans="1:8" x14ac:dyDescent="0.2">
      <c r="A49" s="167"/>
      <c r="B49" s="168"/>
      <c r="C49" s="168"/>
      <c r="D49" s="176"/>
      <c r="E49" s="179" t="s">
        <v>1195</v>
      </c>
      <c r="F49" s="179"/>
      <c r="G49" s="182"/>
    </row>
    <row r="50" spans="1:8" x14ac:dyDescent="0.2">
      <c r="A50" s="167"/>
      <c r="B50" s="168"/>
      <c r="C50" s="175" t="s">
        <v>112</v>
      </c>
      <c r="D50" s="176"/>
      <c r="E50" s="176" t="s">
        <v>1195</v>
      </c>
      <c r="F50" s="173">
        <f>SUM(F23:F48)</f>
        <v>3600.6683666000004</v>
      </c>
      <c r="G50" s="191">
        <f>F50/$F$78</f>
        <v>0.85362201154029382</v>
      </c>
      <c r="H50" s="189"/>
    </row>
    <row r="51" spans="1:8" x14ac:dyDescent="0.2">
      <c r="A51" s="167"/>
      <c r="B51" s="168"/>
      <c r="C51" s="175"/>
      <c r="D51" s="176"/>
      <c r="E51" s="176"/>
      <c r="F51" s="173"/>
      <c r="G51" s="174"/>
    </row>
    <row r="52" spans="1:8" x14ac:dyDescent="0.2">
      <c r="A52" s="167"/>
      <c r="B52" s="168"/>
      <c r="C52" s="175" t="s">
        <v>1285</v>
      </c>
      <c r="D52" s="176" t="s">
        <v>1195</v>
      </c>
      <c r="E52" s="173" t="s">
        <v>1194</v>
      </c>
      <c r="F52" s="173" t="s">
        <v>1194</v>
      </c>
      <c r="G52" s="174" t="s">
        <v>1194</v>
      </c>
    </row>
    <row r="53" spans="1:8" x14ac:dyDescent="0.2">
      <c r="A53" s="167"/>
      <c r="B53" s="168"/>
      <c r="C53" s="175" t="s">
        <v>112</v>
      </c>
      <c r="D53" s="176" t="s">
        <v>1195</v>
      </c>
      <c r="E53" s="173" t="s">
        <v>1194</v>
      </c>
      <c r="F53" s="173" t="s">
        <v>1194</v>
      </c>
      <c r="G53" s="174" t="s">
        <v>1194</v>
      </c>
    </row>
    <row r="54" spans="1:8" x14ac:dyDescent="0.2">
      <c r="A54" s="167"/>
      <c r="B54" s="168"/>
      <c r="C54" s="175" t="s">
        <v>1196</v>
      </c>
      <c r="D54" s="176" t="s">
        <v>1195</v>
      </c>
      <c r="E54" s="176" t="s">
        <v>1195</v>
      </c>
      <c r="F54" s="173">
        <f>F50+F20</f>
        <v>4069.5881435000006</v>
      </c>
      <c r="G54" s="191">
        <f>F54/$F$78</f>
        <v>0.96479032876756921</v>
      </c>
    </row>
    <row r="55" spans="1:8" x14ac:dyDescent="0.2">
      <c r="A55" s="167"/>
      <c r="B55" s="168"/>
      <c r="C55" s="197"/>
      <c r="D55" s="176"/>
      <c r="E55" s="176"/>
      <c r="F55" s="198"/>
      <c r="G55" s="174"/>
    </row>
    <row r="56" spans="1:8" x14ac:dyDescent="0.2">
      <c r="A56" s="167"/>
      <c r="B56" s="168"/>
      <c r="C56" s="197" t="s">
        <v>1286</v>
      </c>
      <c r="D56" s="176"/>
      <c r="E56" s="176"/>
      <c r="F56" s="198"/>
      <c r="G56" s="174"/>
    </row>
    <row r="57" spans="1:8" x14ac:dyDescent="0.2">
      <c r="A57" s="167"/>
      <c r="B57" s="168"/>
      <c r="C57" s="199" t="s">
        <v>1287</v>
      </c>
      <c r="D57" s="176"/>
      <c r="E57" s="173" t="s">
        <v>1194</v>
      </c>
      <c r="F57" s="173" t="s">
        <v>1194</v>
      </c>
      <c r="G57" s="173" t="s">
        <v>1194</v>
      </c>
    </row>
    <row r="58" spans="1:8" x14ac:dyDescent="0.2">
      <c r="A58" s="167"/>
      <c r="B58" s="168"/>
      <c r="C58" s="199" t="s">
        <v>1288</v>
      </c>
      <c r="D58" s="176"/>
      <c r="E58" s="173" t="s">
        <v>1194</v>
      </c>
      <c r="F58" s="173" t="s">
        <v>1194</v>
      </c>
      <c r="G58" s="173" t="s">
        <v>1194</v>
      </c>
    </row>
    <row r="59" spans="1:8" x14ac:dyDescent="0.2">
      <c r="A59" s="167"/>
      <c r="B59" s="168"/>
      <c r="C59" s="199" t="s">
        <v>1289</v>
      </c>
      <c r="D59" s="176"/>
      <c r="E59" s="173" t="s">
        <v>1194</v>
      </c>
      <c r="F59" s="173" t="s">
        <v>1194</v>
      </c>
      <c r="G59" s="173" t="s">
        <v>1194</v>
      </c>
    </row>
    <row r="60" spans="1:8" x14ac:dyDescent="0.2">
      <c r="A60" s="167"/>
      <c r="B60" s="168"/>
      <c r="C60" s="199"/>
      <c r="D60" s="176"/>
      <c r="E60" s="176"/>
      <c r="F60" s="200"/>
      <c r="G60" s="201"/>
    </row>
    <row r="61" spans="1:8" x14ac:dyDescent="0.2">
      <c r="A61" s="167"/>
      <c r="B61" s="168"/>
      <c r="C61" s="229" t="s">
        <v>1290</v>
      </c>
      <c r="D61" s="176"/>
      <c r="E61" s="176"/>
      <c r="F61" s="200"/>
      <c r="G61" s="201"/>
    </row>
    <row r="62" spans="1:8" x14ac:dyDescent="0.2">
      <c r="A62" s="167"/>
      <c r="B62" s="168"/>
      <c r="C62" s="175" t="s">
        <v>112</v>
      </c>
      <c r="D62" s="176" t="s">
        <v>1195</v>
      </c>
      <c r="E62" s="173" t="s">
        <v>1194</v>
      </c>
      <c r="F62" s="173" t="s">
        <v>1194</v>
      </c>
      <c r="G62" s="174" t="s">
        <v>1194</v>
      </c>
    </row>
    <row r="63" spans="1:8" x14ac:dyDescent="0.2">
      <c r="A63" s="167"/>
      <c r="B63" s="168"/>
      <c r="C63" s="175" t="s">
        <v>1196</v>
      </c>
      <c r="D63" s="176" t="s">
        <v>1195</v>
      </c>
      <c r="E63" s="176" t="s">
        <v>1195</v>
      </c>
      <c r="F63" s="173" t="s">
        <v>1194</v>
      </c>
      <c r="G63" s="174" t="s">
        <v>1194</v>
      </c>
    </row>
    <row r="64" spans="1:8" x14ac:dyDescent="0.2">
      <c r="A64" s="167"/>
      <c r="B64" s="168"/>
      <c r="C64" s="175"/>
      <c r="D64" s="176"/>
      <c r="E64" s="176"/>
      <c r="F64" s="173"/>
      <c r="G64" s="174"/>
    </row>
    <row r="65" spans="1:9" x14ac:dyDescent="0.2">
      <c r="A65" s="167"/>
      <c r="B65" s="168"/>
      <c r="C65" s="175" t="s">
        <v>1291</v>
      </c>
      <c r="D65" s="176"/>
      <c r="E65" s="176"/>
      <c r="F65" s="173"/>
      <c r="G65" s="174"/>
    </row>
    <row r="66" spans="1:9" x14ac:dyDescent="0.2">
      <c r="A66" s="167"/>
      <c r="B66" s="168"/>
      <c r="C66" s="175" t="s">
        <v>1292</v>
      </c>
      <c r="D66" s="176"/>
      <c r="E66" s="173" t="s">
        <v>1194</v>
      </c>
      <c r="F66" s="173" t="s">
        <v>1194</v>
      </c>
      <c r="G66" s="174" t="s">
        <v>1194</v>
      </c>
    </row>
    <row r="67" spans="1:9" hidden="1" x14ac:dyDescent="0.2">
      <c r="A67" s="167"/>
      <c r="B67" s="168"/>
      <c r="C67" s="168"/>
      <c r="D67" s="176"/>
      <c r="E67" s="177"/>
      <c r="F67" s="230"/>
      <c r="G67" s="182"/>
    </row>
    <row r="68" spans="1:9" x14ac:dyDescent="0.2">
      <c r="A68" s="167"/>
      <c r="B68" s="168"/>
      <c r="C68" s="175" t="s">
        <v>112</v>
      </c>
      <c r="D68" s="176"/>
      <c r="E68" s="176"/>
      <c r="F68" s="173" t="s">
        <v>1194</v>
      </c>
      <c r="G68" s="174" t="s">
        <v>1194</v>
      </c>
    </row>
    <row r="69" spans="1:9" x14ac:dyDescent="0.2">
      <c r="A69" s="167"/>
      <c r="B69" s="168"/>
      <c r="C69" s="175"/>
      <c r="D69" s="176"/>
      <c r="E69" s="176"/>
      <c r="F69" s="173"/>
      <c r="G69" s="174"/>
    </row>
    <row r="70" spans="1:9" x14ac:dyDescent="0.2">
      <c r="A70" s="167"/>
      <c r="B70" s="168"/>
      <c r="C70" s="175" t="s">
        <v>1293</v>
      </c>
      <c r="D70" s="176" t="s">
        <v>1195</v>
      </c>
      <c r="E70" s="176" t="s">
        <v>1195</v>
      </c>
      <c r="F70" s="203" t="s">
        <v>1195</v>
      </c>
      <c r="G70" s="204" t="s">
        <v>1195</v>
      </c>
    </row>
    <row r="71" spans="1:9" x14ac:dyDescent="0.2">
      <c r="A71" s="167"/>
      <c r="B71" s="168"/>
      <c r="C71" s="87" t="s">
        <v>1153</v>
      </c>
      <c r="D71" s="176" t="s">
        <v>1294</v>
      </c>
      <c r="E71" s="177"/>
      <c r="F71" s="179">
        <v>149.97440159999999</v>
      </c>
      <c r="G71" s="182">
        <f>F71/$F$78</f>
        <v>3.5554912960293131E-2</v>
      </c>
      <c r="H71" s="188"/>
    </row>
    <row r="72" spans="1:9" x14ac:dyDescent="0.2">
      <c r="A72" s="167"/>
      <c r="B72" s="168"/>
      <c r="C72" s="175" t="s">
        <v>112</v>
      </c>
      <c r="D72" s="176" t="s">
        <v>1195</v>
      </c>
      <c r="E72" s="176" t="s">
        <v>1195</v>
      </c>
      <c r="F72" s="173">
        <f>F71</f>
        <v>149.97440159999999</v>
      </c>
      <c r="G72" s="191">
        <f>F72/$F$78</f>
        <v>3.5554912960293131E-2</v>
      </c>
    </row>
    <row r="73" spans="1:9" x14ac:dyDescent="0.2">
      <c r="A73" s="167"/>
      <c r="B73" s="168"/>
      <c r="C73" s="175"/>
      <c r="D73" s="176"/>
      <c r="E73" s="176"/>
      <c r="F73" s="173"/>
      <c r="G73" s="174"/>
    </row>
    <row r="74" spans="1:9" x14ac:dyDescent="0.2">
      <c r="A74" s="167"/>
      <c r="B74" s="168"/>
      <c r="C74" s="175" t="s">
        <v>135</v>
      </c>
      <c r="D74" s="176" t="s">
        <v>1195</v>
      </c>
      <c r="E74" s="176" t="s">
        <v>1195</v>
      </c>
      <c r="F74" s="179">
        <v>-1.4562662999996974</v>
      </c>
      <c r="G74" s="182">
        <f>F74/$F$78</f>
        <v>-3.4524172786229256E-4</v>
      </c>
      <c r="H74" s="183"/>
    </row>
    <row r="75" spans="1:9" x14ac:dyDescent="0.2">
      <c r="A75" s="167"/>
      <c r="B75" s="168"/>
      <c r="C75" s="175" t="s">
        <v>112</v>
      </c>
      <c r="D75" s="176"/>
      <c r="E75" s="176"/>
      <c r="F75" s="173">
        <f>F74</f>
        <v>-1.4562662999996974</v>
      </c>
      <c r="G75" s="196">
        <f>F75/$F$78</f>
        <v>-3.4524172786229256E-4</v>
      </c>
      <c r="I75" s="183"/>
    </row>
    <row r="76" spans="1:9" x14ac:dyDescent="0.2">
      <c r="A76" s="167"/>
      <c r="B76" s="168"/>
      <c r="C76" s="175" t="s">
        <v>1196</v>
      </c>
      <c r="D76" s="176"/>
      <c r="E76" s="176"/>
      <c r="F76" s="173">
        <f>F72+F75</f>
        <v>148.5181353000003</v>
      </c>
      <c r="G76" s="196">
        <f>F76/$F$78</f>
        <v>3.5209671232430843E-2</v>
      </c>
      <c r="H76" s="183"/>
    </row>
    <row r="77" spans="1:9" x14ac:dyDescent="0.2">
      <c r="A77" s="167"/>
      <c r="B77" s="168"/>
      <c r="C77" s="175"/>
      <c r="D77" s="176"/>
      <c r="E77" s="176"/>
      <c r="F77" s="173"/>
      <c r="G77" s="174"/>
    </row>
    <row r="78" spans="1:9" x14ac:dyDescent="0.2">
      <c r="A78" s="167"/>
      <c r="B78" s="168"/>
      <c r="C78" s="175" t="s">
        <v>1295</v>
      </c>
      <c r="D78" s="176" t="s">
        <v>1195</v>
      </c>
      <c r="E78" s="176" t="s">
        <v>1195</v>
      </c>
      <c r="F78" s="173">
        <v>4218.1062788000008</v>
      </c>
      <c r="G78" s="196">
        <f>G76+G54</f>
        <v>1</v>
      </c>
      <c r="H78" s="183"/>
    </row>
    <row r="79" spans="1:9" x14ac:dyDescent="0.2">
      <c r="A79" s="205"/>
      <c r="B79" s="184"/>
      <c r="C79" s="185"/>
      <c r="D79" s="184"/>
      <c r="E79" s="184"/>
      <c r="F79" s="231"/>
      <c r="G79" s="207"/>
      <c r="H79" s="232"/>
    </row>
    <row r="80" spans="1:9" x14ac:dyDescent="0.2">
      <c r="A80" s="205"/>
      <c r="B80" s="233" t="s">
        <v>138</v>
      </c>
      <c r="C80" s="205"/>
      <c r="D80" s="234"/>
      <c r="E80" s="234"/>
      <c r="F80" s="235"/>
      <c r="G80" s="207"/>
    </row>
    <row r="81" spans="1:7" x14ac:dyDescent="0.2">
      <c r="A81" s="205"/>
      <c r="B81" s="399" t="s">
        <v>1296</v>
      </c>
      <c r="C81" s="399"/>
      <c r="D81" s="399"/>
      <c r="E81" s="234"/>
      <c r="F81" s="235"/>
      <c r="G81" s="207"/>
    </row>
    <row r="82" spans="1:7" x14ac:dyDescent="0.2">
      <c r="A82" s="205"/>
      <c r="B82" s="399" t="s">
        <v>1297</v>
      </c>
      <c r="C82" s="399"/>
      <c r="D82" s="399"/>
      <c r="E82" s="234"/>
      <c r="F82" s="234"/>
      <c r="G82" s="207"/>
    </row>
    <row r="83" spans="1:7" x14ac:dyDescent="0.2">
      <c r="A83" s="205"/>
      <c r="B83" s="398" t="s">
        <v>1298</v>
      </c>
      <c r="C83" s="398"/>
      <c r="D83" s="398"/>
      <c r="E83" s="234"/>
      <c r="F83" s="234"/>
      <c r="G83" s="211"/>
    </row>
    <row r="84" spans="1:7" x14ac:dyDescent="0.2">
      <c r="A84" s="205"/>
      <c r="B84" s="212"/>
      <c r="C84" s="395" t="s">
        <v>1299</v>
      </c>
      <c r="D84" s="395"/>
      <c r="E84" s="395" t="s">
        <v>1300</v>
      </c>
      <c r="F84" s="395"/>
      <c r="G84" s="205"/>
    </row>
    <row r="85" spans="1:7" x14ac:dyDescent="0.2">
      <c r="A85" s="205"/>
      <c r="B85" s="213"/>
      <c r="C85" s="214" t="s">
        <v>1301</v>
      </c>
      <c r="D85" s="215" t="s">
        <v>1302</v>
      </c>
      <c r="E85" s="214" t="s">
        <v>1301</v>
      </c>
      <c r="F85" s="215" t="s">
        <v>1302</v>
      </c>
      <c r="G85" s="205"/>
    </row>
    <row r="86" spans="1:7" x14ac:dyDescent="0.2">
      <c r="A86" s="205"/>
      <c r="B86" s="197" t="s">
        <v>1303</v>
      </c>
      <c r="C86" s="216">
        <v>43496</v>
      </c>
      <c r="D86" s="216">
        <v>43524</v>
      </c>
      <c r="E86" s="216">
        <v>43496</v>
      </c>
      <c r="F86" s="216">
        <v>43524</v>
      </c>
      <c r="G86" s="205"/>
    </row>
    <row r="87" spans="1:7" x14ac:dyDescent="0.2">
      <c r="A87" s="205"/>
      <c r="B87" s="217" t="s">
        <v>1304</v>
      </c>
      <c r="C87" s="218">
        <v>14.583299999999999</v>
      </c>
      <c r="D87" s="218">
        <v>14.9274</v>
      </c>
      <c r="E87" s="218">
        <v>14.286099999999999</v>
      </c>
      <c r="F87" s="218">
        <v>14.619400000000001</v>
      </c>
      <c r="G87" s="205"/>
    </row>
    <row r="88" spans="1:7" x14ac:dyDescent="0.2">
      <c r="A88" s="205"/>
      <c r="B88" s="217" t="s">
        <v>1305</v>
      </c>
      <c r="C88" s="218">
        <v>14.583299999999999</v>
      </c>
      <c r="D88" s="218">
        <v>14.9274</v>
      </c>
      <c r="E88" s="218">
        <v>14.286099999999999</v>
      </c>
      <c r="F88" s="218">
        <v>14.619400000000001</v>
      </c>
      <c r="G88" s="205"/>
    </row>
    <row r="89" spans="1:7" x14ac:dyDescent="0.2">
      <c r="A89" s="205"/>
      <c r="B89" s="205"/>
      <c r="C89" s="234"/>
      <c r="D89" s="234"/>
      <c r="E89" s="236"/>
      <c r="F89" s="236"/>
      <c r="G89" s="211"/>
    </row>
    <row r="90" spans="1:7" x14ac:dyDescent="0.2">
      <c r="A90" s="205"/>
      <c r="B90" s="399" t="s">
        <v>1306</v>
      </c>
      <c r="C90" s="399"/>
      <c r="D90" s="399"/>
      <c r="E90" s="234"/>
      <c r="F90" s="234"/>
      <c r="G90" s="211"/>
    </row>
    <row r="91" spans="1:7" x14ac:dyDescent="0.2">
      <c r="A91" s="205"/>
      <c r="B91" s="399" t="s">
        <v>1307</v>
      </c>
      <c r="C91" s="399"/>
      <c r="D91" s="399"/>
      <c r="E91" s="234"/>
      <c r="F91" s="234"/>
      <c r="G91" s="211"/>
    </row>
    <row r="92" spans="1:7" x14ac:dyDescent="0.2">
      <c r="A92" s="205"/>
      <c r="B92" s="399" t="s">
        <v>1313</v>
      </c>
      <c r="C92" s="399"/>
      <c r="D92" s="399"/>
      <c r="E92" s="235"/>
      <c r="F92" s="234"/>
      <c r="G92" s="211"/>
    </row>
    <row r="93" spans="1:7" x14ac:dyDescent="0.2">
      <c r="A93" s="205"/>
      <c r="B93" s="400" t="s">
        <v>1314</v>
      </c>
      <c r="C93" s="400"/>
      <c r="D93" s="400"/>
      <c r="E93" s="234"/>
      <c r="F93" s="234"/>
      <c r="G93" s="211"/>
    </row>
    <row r="94" spans="1:7" x14ac:dyDescent="0.2">
      <c r="A94" s="205"/>
      <c r="B94" s="399" t="s">
        <v>1310</v>
      </c>
      <c r="C94" s="399"/>
      <c r="D94" s="399"/>
      <c r="E94" s="234"/>
      <c r="F94" s="234"/>
      <c r="G94" s="211"/>
    </row>
    <row r="95" spans="1:7" x14ac:dyDescent="0.2">
      <c r="A95" s="205"/>
      <c r="B95" s="205"/>
      <c r="C95" s="237"/>
      <c r="D95" s="205"/>
      <c r="E95" s="205"/>
      <c r="F95" s="220"/>
      <c r="G95" s="211"/>
    </row>
    <row r="96" spans="1:7" x14ac:dyDescent="0.2">
      <c r="A96" s="205"/>
      <c r="B96" s="205"/>
      <c r="C96" s="205"/>
      <c r="D96" s="205"/>
      <c r="E96" s="205"/>
      <c r="F96" s="220"/>
      <c r="G96" s="211"/>
    </row>
    <row r="97" spans="1:7" x14ac:dyDescent="0.2">
      <c r="A97" s="205"/>
      <c r="B97" s="205"/>
      <c r="C97" s="205"/>
      <c r="D97" s="238"/>
      <c r="E97" s="205"/>
      <c r="F97" s="220"/>
      <c r="G97" s="211"/>
    </row>
    <row r="98" spans="1:7" x14ac:dyDescent="0.2">
      <c r="A98" s="205"/>
      <c r="B98" s="205"/>
      <c r="C98" s="205"/>
      <c r="D98" s="205"/>
      <c r="E98" s="205"/>
      <c r="F98" s="220"/>
      <c r="G98" s="211"/>
    </row>
    <row r="99" spans="1:7" x14ac:dyDescent="0.2">
      <c r="A99" s="205"/>
      <c r="B99" s="205"/>
      <c r="C99" s="205"/>
      <c r="D99" s="205"/>
      <c r="E99" s="205"/>
      <c r="F99" s="220"/>
      <c r="G99" s="211"/>
    </row>
    <row r="100" spans="1:7" x14ac:dyDescent="0.2">
      <c r="A100" s="205"/>
      <c r="B100" s="205"/>
      <c r="C100" s="205"/>
      <c r="D100" s="205"/>
      <c r="E100" s="205"/>
      <c r="F100" s="220"/>
      <c r="G100" s="211"/>
    </row>
    <row r="101" spans="1:7" x14ac:dyDescent="0.2">
      <c r="A101" s="205"/>
      <c r="B101" s="205"/>
      <c r="C101" s="205"/>
      <c r="D101" s="205"/>
      <c r="E101" s="205"/>
      <c r="F101" s="220"/>
      <c r="G101" s="211"/>
    </row>
    <row r="102" spans="1:7" x14ac:dyDescent="0.2">
      <c r="A102" s="205"/>
      <c r="B102" s="205"/>
      <c r="C102" s="205"/>
      <c r="D102" s="205"/>
      <c r="E102" s="205"/>
      <c r="F102" s="220"/>
      <c r="G102" s="211"/>
    </row>
    <row r="103" spans="1:7" x14ac:dyDescent="0.2">
      <c r="A103" s="205"/>
      <c r="B103" s="205"/>
      <c r="C103" s="205"/>
      <c r="D103" s="205"/>
      <c r="E103" s="205"/>
      <c r="F103" s="220"/>
      <c r="G103" s="211"/>
    </row>
    <row r="104" spans="1:7" x14ac:dyDescent="0.2">
      <c r="A104" s="205"/>
      <c r="B104" s="205"/>
      <c r="C104" s="205"/>
      <c r="D104" s="205"/>
      <c r="E104" s="205"/>
      <c r="F104" s="220"/>
      <c r="G104" s="211"/>
    </row>
    <row r="105" spans="1:7" x14ac:dyDescent="0.2">
      <c r="A105" s="205"/>
      <c r="B105" s="205"/>
      <c r="C105" s="205"/>
      <c r="D105" s="205"/>
      <c r="E105" s="205"/>
      <c r="F105" s="220"/>
      <c r="G105" s="211"/>
    </row>
  </sheetData>
  <mergeCells count="13">
    <mergeCell ref="B83:D83"/>
    <mergeCell ref="A1:G1"/>
    <mergeCell ref="A2:G2"/>
    <mergeCell ref="A3:G3"/>
    <mergeCell ref="B81:D81"/>
    <mergeCell ref="B82:D82"/>
    <mergeCell ref="B94:D94"/>
    <mergeCell ref="C84:D84"/>
    <mergeCell ref="E84:F84"/>
    <mergeCell ref="B90:D90"/>
    <mergeCell ref="B91:D91"/>
    <mergeCell ref="B92:D92"/>
    <mergeCell ref="B93:D9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sqref="A1:G1"/>
    </sheetView>
  </sheetViews>
  <sheetFormatPr defaultRowHeight="15" x14ac:dyDescent="0.25"/>
  <cols>
    <col min="1" max="1" width="5.42578125" style="239" bestFit="1" customWidth="1"/>
    <col min="2" max="2" width="19.7109375" style="239" bestFit="1" customWidth="1"/>
    <col min="3" max="3" width="40.28515625" style="239" bestFit="1" customWidth="1"/>
    <col min="4" max="4" width="15.28515625" style="239" bestFit="1" customWidth="1"/>
    <col min="5" max="5" width="9.85546875" style="239" bestFit="1" customWidth="1"/>
    <col min="6" max="6" width="10.140625" style="239" bestFit="1" customWidth="1"/>
    <col min="7" max="7" width="14" style="239" bestFit="1" customWidth="1"/>
    <col min="8" max="8" width="11.85546875" style="239" bestFit="1" customWidth="1"/>
    <col min="9" max="9" width="15.28515625" style="239" bestFit="1" customWidth="1"/>
    <col min="10" max="10" width="14.85546875" style="239" customWidth="1"/>
    <col min="11" max="11" width="9.7109375" style="239" customWidth="1"/>
    <col min="12" max="12" width="6.140625" style="239" customWidth="1"/>
    <col min="13" max="257" width="9.140625" style="239"/>
    <col min="258" max="258" width="5.42578125" style="239" bestFit="1" customWidth="1"/>
    <col min="259" max="259" width="20.42578125" style="239" bestFit="1" customWidth="1"/>
    <col min="260" max="260" width="41.42578125" style="239" customWidth="1"/>
    <col min="261" max="261" width="15.28515625" style="239" bestFit="1" customWidth="1"/>
    <col min="262" max="262" width="16.7109375" style="239" bestFit="1" customWidth="1"/>
    <col min="263" max="263" width="11.28515625" style="239" bestFit="1" customWidth="1"/>
    <col min="264" max="264" width="14" style="239" bestFit="1" customWidth="1"/>
    <col min="265" max="265" width="11.85546875" style="239" bestFit="1" customWidth="1"/>
    <col min="266" max="266" width="14.85546875" style="239" bestFit="1" customWidth="1"/>
    <col min="267" max="267" width="9.7109375" style="239" customWidth="1"/>
    <col min="268" max="268" width="4.85546875" style="239" customWidth="1"/>
    <col min="269" max="513" width="9.140625" style="239"/>
    <col min="514" max="514" width="5.42578125" style="239" bestFit="1" customWidth="1"/>
    <col min="515" max="515" width="20.42578125" style="239" bestFit="1" customWidth="1"/>
    <col min="516" max="516" width="41.42578125" style="239" customWidth="1"/>
    <col min="517" max="517" width="15.28515625" style="239" bestFit="1" customWidth="1"/>
    <col min="518" max="518" width="16.7109375" style="239" bestFit="1" customWidth="1"/>
    <col min="519" max="519" width="11.28515625" style="239" bestFit="1" customWidth="1"/>
    <col min="520" max="520" width="14" style="239" bestFit="1" customWidth="1"/>
    <col min="521" max="521" width="11.85546875" style="239" bestFit="1" customWidth="1"/>
    <col min="522" max="522" width="14.85546875" style="239" bestFit="1" customWidth="1"/>
    <col min="523" max="523" width="9.7109375" style="239" customWidth="1"/>
    <col min="524" max="524" width="4.85546875" style="239" customWidth="1"/>
    <col min="525" max="769" width="9.140625" style="239"/>
    <col min="770" max="770" width="5.42578125" style="239" bestFit="1" customWidth="1"/>
    <col min="771" max="771" width="20.42578125" style="239" bestFit="1" customWidth="1"/>
    <col min="772" max="772" width="41.42578125" style="239" customWidth="1"/>
    <col min="773" max="773" width="15.28515625" style="239" bestFit="1" customWidth="1"/>
    <col min="774" max="774" width="16.7109375" style="239" bestFit="1" customWidth="1"/>
    <col min="775" max="775" width="11.28515625" style="239" bestFit="1" customWidth="1"/>
    <col min="776" max="776" width="14" style="239" bestFit="1" customWidth="1"/>
    <col min="777" max="777" width="11.85546875" style="239" bestFit="1" customWidth="1"/>
    <col min="778" max="778" width="14.85546875" style="239" bestFit="1" customWidth="1"/>
    <col min="779" max="779" width="9.7109375" style="239" customWidth="1"/>
    <col min="780" max="780" width="4.85546875" style="239" customWidth="1"/>
    <col min="781" max="1025" width="9.140625" style="239"/>
    <col min="1026" max="1026" width="5.42578125" style="239" bestFit="1" customWidth="1"/>
    <col min="1027" max="1027" width="20.42578125" style="239" bestFit="1" customWidth="1"/>
    <col min="1028" max="1028" width="41.42578125" style="239" customWidth="1"/>
    <col min="1029" max="1029" width="15.28515625" style="239" bestFit="1" customWidth="1"/>
    <col min="1030" max="1030" width="16.7109375" style="239" bestFit="1" customWidth="1"/>
    <col min="1031" max="1031" width="11.28515625" style="239" bestFit="1" customWidth="1"/>
    <col min="1032" max="1032" width="14" style="239" bestFit="1" customWidth="1"/>
    <col min="1033" max="1033" width="11.85546875" style="239" bestFit="1" customWidth="1"/>
    <col min="1034" max="1034" width="14.85546875" style="239" bestFit="1" customWidth="1"/>
    <col min="1035" max="1035" width="9.7109375" style="239" customWidth="1"/>
    <col min="1036" max="1036" width="4.85546875" style="239" customWidth="1"/>
    <col min="1037" max="1281" width="9.140625" style="239"/>
    <col min="1282" max="1282" width="5.42578125" style="239" bestFit="1" customWidth="1"/>
    <col min="1283" max="1283" width="20.42578125" style="239" bestFit="1" customWidth="1"/>
    <col min="1284" max="1284" width="41.42578125" style="239" customWidth="1"/>
    <col min="1285" max="1285" width="15.28515625" style="239" bestFit="1" customWidth="1"/>
    <col min="1286" max="1286" width="16.7109375" style="239" bestFit="1" customWidth="1"/>
    <col min="1287" max="1287" width="11.28515625" style="239" bestFit="1" customWidth="1"/>
    <col min="1288" max="1288" width="14" style="239" bestFit="1" customWidth="1"/>
    <col min="1289" max="1289" width="11.85546875" style="239" bestFit="1" customWidth="1"/>
    <col min="1290" max="1290" width="14.85546875" style="239" bestFit="1" customWidth="1"/>
    <col min="1291" max="1291" width="9.7109375" style="239" customWidth="1"/>
    <col min="1292" max="1292" width="4.85546875" style="239" customWidth="1"/>
    <col min="1293" max="1537" width="9.140625" style="239"/>
    <col min="1538" max="1538" width="5.42578125" style="239" bestFit="1" customWidth="1"/>
    <col min="1539" max="1539" width="20.42578125" style="239" bestFit="1" customWidth="1"/>
    <col min="1540" max="1540" width="41.42578125" style="239" customWidth="1"/>
    <col min="1541" max="1541" width="15.28515625" style="239" bestFit="1" customWidth="1"/>
    <col min="1542" max="1542" width="16.7109375" style="239" bestFit="1" customWidth="1"/>
    <col min="1543" max="1543" width="11.28515625" style="239" bestFit="1" customWidth="1"/>
    <col min="1544" max="1544" width="14" style="239" bestFit="1" customWidth="1"/>
    <col min="1545" max="1545" width="11.85546875" style="239" bestFit="1" customWidth="1"/>
    <col min="1546" max="1546" width="14.85546875" style="239" bestFit="1" customWidth="1"/>
    <col min="1547" max="1547" width="9.7109375" style="239" customWidth="1"/>
    <col min="1548" max="1548" width="4.85546875" style="239" customWidth="1"/>
    <col min="1549" max="1793" width="9.140625" style="239"/>
    <col min="1794" max="1794" width="5.42578125" style="239" bestFit="1" customWidth="1"/>
    <col min="1795" max="1795" width="20.42578125" style="239" bestFit="1" customWidth="1"/>
    <col min="1796" max="1796" width="41.42578125" style="239" customWidth="1"/>
    <col min="1797" max="1797" width="15.28515625" style="239" bestFit="1" customWidth="1"/>
    <col min="1798" max="1798" width="16.7109375" style="239" bestFit="1" customWidth="1"/>
    <col min="1799" max="1799" width="11.28515625" style="239" bestFit="1" customWidth="1"/>
    <col min="1800" max="1800" width="14" style="239" bestFit="1" customWidth="1"/>
    <col min="1801" max="1801" width="11.85546875" style="239" bestFit="1" customWidth="1"/>
    <col min="1802" max="1802" width="14.85546875" style="239" bestFit="1" customWidth="1"/>
    <col min="1803" max="1803" width="9.7109375" style="239" customWidth="1"/>
    <col min="1804" max="1804" width="4.85546875" style="239" customWidth="1"/>
    <col min="1805" max="2049" width="9.140625" style="239"/>
    <col min="2050" max="2050" width="5.42578125" style="239" bestFit="1" customWidth="1"/>
    <col min="2051" max="2051" width="20.42578125" style="239" bestFit="1" customWidth="1"/>
    <col min="2052" max="2052" width="41.42578125" style="239" customWidth="1"/>
    <col min="2053" max="2053" width="15.28515625" style="239" bestFit="1" customWidth="1"/>
    <col min="2054" max="2054" width="16.7109375" style="239" bestFit="1" customWidth="1"/>
    <col min="2055" max="2055" width="11.28515625" style="239" bestFit="1" customWidth="1"/>
    <col min="2056" max="2056" width="14" style="239" bestFit="1" customWidth="1"/>
    <col min="2057" max="2057" width="11.85546875" style="239" bestFit="1" customWidth="1"/>
    <col min="2058" max="2058" width="14.85546875" style="239" bestFit="1" customWidth="1"/>
    <col min="2059" max="2059" width="9.7109375" style="239" customWidth="1"/>
    <col min="2060" max="2060" width="4.85546875" style="239" customWidth="1"/>
    <col min="2061" max="2305" width="9.140625" style="239"/>
    <col min="2306" max="2306" width="5.42578125" style="239" bestFit="1" customWidth="1"/>
    <col min="2307" max="2307" width="20.42578125" style="239" bestFit="1" customWidth="1"/>
    <col min="2308" max="2308" width="41.42578125" style="239" customWidth="1"/>
    <col min="2309" max="2309" width="15.28515625" style="239" bestFit="1" customWidth="1"/>
    <col min="2310" max="2310" width="16.7109375" style="239" bestFit="1" customWidth="1"/>
    <col min="2311" max="2311" width="11.28515625" style="239" bestFit="1" customWidth="1"/>
    <col min="2312" max="2312" width="14" style="239" bestFit="1" customWidth="1"/>
    <col min="2313" max="2313" width="11.85546875" style="239" bestFit="1" customWidth="1"/>
    <col min="2314" max="2314" width="14.85546875" style="239" bestFit="1" customWidth="1"/>
    <col min="2315" max="2315" width="9.7109375" style="239" customWidth="1"/>
    <col min="2316" max="2316" width="4.85546875" style="239" customWidth="1"/>
    <col min="2317" max="2561" width="9.140625" style="239"/>
    <col min="2562" max="2562" width="5.42578125" style="239" bestFit="1" customWidth="1"/>
    <col min="2563" max="2563" width="20.42578125" style="239" bestFit="1" customWidth="1"/>
    <col min="2564" max="2564" width="41.42578125" style="239" customWidth="1"/>
    <col min="2565" max="2565" width="15.28515625" style="239" bestFit="1" customWidth="1"/>
    <col min="2566" max="2566" width="16.7109375" style="239" bestFit="1" customWidth="1"/>
    <col min="2567" max="2567" width="11.28515625" style="239" bestFit="1" customWidth="1"/>
    <col min="2568" max="2568" width="14" style="239" bestFit="1" customWidth="1"/>
    <col min="2569" max="2569" width="11.85546875" style="239" bestFit="1" customWidth="1"/>
    <col min="2570" max="2570" width="14.85546875" style="239" bestFit="1" customWidth="1"/>
    <col min="2571" max="2571" width="9.7109375" style="239" customWidth="1"/>
    <col min="2572" max="2572" width="4.85546875" style="239" customWidth="1"/>
    <col min="2573" max="2817" width="9.140625" style="239"/>
    <col min="2818" max="2818" width="5.42578125" style="239" bestFit="1" customWidth="1"/>
    <col min="2819" max="2819" width="20.42578125" style="239" bestFit="1" customWidth="1"/>
    <col min="2820" max="2820" width="41.42578125" style="239" customWidth="1"/>
    <col min="2821" max="2821" width="15.28515625" style="239" bestFit="1" customWidth="1"/>
    <col min="2822" max="2822" width="16.7109375" style="239" bestFit="1" customWidth="1"/>
    <col min="2823" max="2823" width="11.28515625" style="239" bestFit="1" customWidth="1"/>
    <col min="2824" max="2824" width="14" style="239" bestFit="1" customWidth="1"/>
    <col min="2825" max="2825" width="11.85546875" style="239" bestFit="1" customWidth="1"/>
    <col min="2826" max="2826" width="14.85546875" style="239" bestFit="1" customWidth="1"/>
    <col min="2827" max="2827" width="9.7109375" style="239" customWidth="1"/>
    <col min="2828" max="2828" width="4.85546875" style="239" customWidth="1"/>
    <col min="2829" max="3073" width="9.140625" style="239"/>
    <col min="3074" max="3074" width="5.42578125" style="239" bestFit="1" customWidth="1"/>
    <col min="3075" max="3075" width="20.42578125" style="239" bestFit="1" customWidth="1"/>
    <col min="3076" max="3076" width="41.42578125" style="239" customWidth="1"/>
    <col min="3077" max="3077" width="15.28515625" style="239" bestFit="1" customWidth="1"/>
    <col min="3078" max="3078" width="16.7109375" style="239" bestFit="1" customWidth="1"/>
    <col min="3079" max="3079" width="11.28515625" style="239" bestFit="1" customWidth="1"/>
    <col min="3080" max="3080" width="14" style="239" bestFit="1" customWidth="1"/>
    <col min="3081" max="3081" width="11.85546875" style="239" bestFit="1" customWidth="1"/>
    <col min="3082" max="3082" width="14.85546875" style="239" bestFit="1" customWidth="1"/>
    <col min="3083" max="3083" width="9.7109375" style="239" customWidth="1"/>
    <col min="3084" max="3084" width="4.85546875" style="239" customWidth="1"/>
    <col min="3085" max="3329" width="9.140625" style="239"/>
    <col min="3330" max="3330" width="5.42578125" style="239" bestFit="1" customWidth="1"/>
    <col min="3331" max="3331" width="20.42578125" style="239" bestFit="1" customWidth="1"/>
    <col min="3332" max="3332" width="41.42578125" style="239" customWidth="1"/>
    <col min="3333" max="3333" width="15.28515625" style="239" bestFit="1" customWidth="1"/>
    <col min="3334" max="3334" width="16.7109375" style="239" bestFit="1" customWidth="1"/>
    <col min="3335" max="3335" width="11.28515625" style="239" bestFit="1" customWidth="1"/>
    <col min="3336" max="3336" width="14" style="239" bestFit="1" customWidth="1"/>
    <col min="3337" max="3337" width="11.85546875" style="239" bestFit="1" customWidth="1"/>
    <col min="3338" max="3338" width="14.85546875" style="239" bestFit="1" customWidth="1"/>
    <col min="3339" max="3339" width="9.7109375" style="239" customWidth="1"/>
    <col min="3340" max="3340" width="4.85546875" style="239" customWidth="1"/>
    <col min="3341" max="3585" width="9.140625" style="239"/>
    <col min="3586" max="3586" width="5.42578125" style="239" bestFit="1" customWidth="1"/>
    <col min="3587" max="3587" width="20.42578125" style="239" bestFit="1" customWidth="1"/>
    <col min="3588" max="3588" width="41.42578125" style="239" customWidth="1"/>
    <col min="3589" max="3589" width="15.28515625" style="239" bestFit="1" customWidth="1"/>
    <col min="3590" max="3590" width="16.7109375" style="239" bestFit="1" customWidth="1"/>
    <col min="3591" max="3591" width="11.28515625" style="239" bestFit="1" customWidth="1"/>
    <col min="3592" max="3592" width="14" style="239" bestFit="1" customWidth="1"/>
    <col min="3593" max="3593" width="11.85546875" style="239" bestFit="1" customWidth="1"/>
    <col min="3594" max="3594" width="14.85546875" style="239" bestFit="1" customWidth="1"/>
    <col min="3595" max="3595" width="9.7109375" style="239" customWidth="1"/>
    <col min="3596" max="3596" width="4.85546875" style="239" customWidth="1"/>
    <col min="3597" max="3841" width="9.140625" style="239"/>
    <col min="3842" max="3842" width="5.42578125" style="239" bestFit="1" customWidth="1"/>
    <col min="3843" max="3843" width="20.42578125" style="239" bestFit="1" customWidth="1"/>
    <col min="3844" max="3844" width="41.42578125" style="239" customWidth="1"/>
    <col min="3845" max="3845" width="15.28515625" style="239" bestFit="1" customWidth="1"/>
    <col min="3846" max="3846" width="16.7109375" style="239" bestFit="1" customWidth="1"/>
    <col min="3847" max="3847" width="11.28515625" style="239" bestFit="1" customWidth="1"/>
    <col min="3848" max="3848" width="14" style="239" bestFit="1" customWidth="1"/>
    <col min="3849" max="3849" width="11.85546875" style="239" bestFit="1" customWidth="1"/>
    <col min="3850" max="3850" width="14.85546875" style="239" bestFit="1" customWidth="1"/>
    <col min="3851" max="3851" width="9.7109375" style="239" customWidth="1"/>
    <col min="3852" max="3852" width="4.85546875" style="239" customWidth="1"/>
    <col min="3853" max="4097" width="9.140625" style="239"/>
    <col min="4098" max="4098" width="5.42578125" style="239" bestFit="1" customWidth="1"/>
    <col min="4099" max="4099" width="20.42578125" style="239" bestFit="1" customWidth="1"/>
    <col min="4100" max="4100" width="41.42578125" style="239" customWidth="1"/>
    <col min="4101" max="4101" width="15.28515625" style="239" bestFit="1" customWidth="1"/>
    <col min="4102" max="4102" width="16.7109375" style="239" bestFit="1" customWidth="1"/>
    <col min="4103" max="4103" width="11.28515625" style="239" bestFit="1" customWidth="1"/>
    <col min="4104" max="4104" width="14" style="239" bestFit="1" customWidth="1"/>
    <col min="4105" max="4105" width="11.85546875" style="239" bestFit="1" customWidth="1"/>
    <col min="4106" max="4106" width="14.85546875" style="239" bestFit="1" customWidth="1"/>
    <col min="4107" max="4107" width="9.7109375" style="239" customWidth="1"/>
    <col min="4108" max="4108" width="4.85546875" style="239" customWidth="1"/>
    <col min="4109" max="4353" width="9.140625" style="239"/>
    <col min="4354" max="4354" width="5.42578125" style="239" bestFit="1" customWidth="1"/>
    <col min="4355" max="4355" width="20.42578125" style="239" bestFit="1" customWidth="1"/>
    <col min="4356" max="4356" width="41.42578125" style="239" customWidth="1"/>
    <col min="4357" max="4357" width="15.28515625" style="239" bestFit="1" customWidth="1"/>
    <col min="4358" max="4358" width="16.7109375" style="239" bestFit="1" customWidth="1"/>
    <col min="4359" max="4359" width="11.28515625" style="239" bestFit="1" customWidth="1"/>
    <col min="4360" max="4360" width="14" style="239" bestFit="1" customWidth="1"/>
    <col min="4361" max="4361" width="11.85546875" style="239" bestFit="1" customWidth="1"/>
    <col min="4362" max="4362" width="14.85546875" style="239" bestFit="1" customWidth="1"/>
    <col min="4363" max="4363" width="9.7109375" style="239" customWidth="1"/>
    <col min="4364" max="4364" width="4.85546875" style="239" customWidth="1"/>
    <col min="4365" max="4609" width="9.140625" style="239"/>
    <col min="4610" max="4610" width="5.42578125" style="239" bestFit="1" customWidth="1"/>
    <col min="4611" max="4611" width="20.42578125" style="239" bestFit="1" customWidth="1"/>
    <col min="4612" max="4612" width="41.42578125" style="239" customWidth="1"/>
    <col min="4613" max="4613" width="15.28515625" style="239" bestFit="1" customWidth="1"/>
    <col min="4614" max="4614" width="16.7109375" style="239" bestFit="1" customWidth="1"/>
    <col min="4615" max="4615" width="11.28515625" style="239" bestFit="1" customWidth="1"/>
    <col min="4616" max="4616" width="14" style="239" bestFit="1" customWidth="1"/>
    <col min="4617" max="4617" width="11.85546875" style="239" bestFit="1" customWidth="1"/>
    <col min="4618" max="4618" width="14.85546875" style="239" bestFit="1" customWidth="1"/>
    <col min="4619" max="4619" width="9.7109375" style="239" customWidth="1"/>
    <col min="4620" max="4620" width="4.85546875" style="239" customWidth="1"/>
    <col min="4621" max="4865" width="9.140625" style="239"/>
    <col min="4866" max="4866" width="5.42578125" style="239" bestFit="1" customWidth="1"/>
    <col min="4867" max="4867" width="20.42578125" style="239" bestFit="1" customWidth="1"/>
    <col min="4868" max="4868" width="41.42578125" style="239" customWidth="1"/>
    <col min="4869" max="4869" width="15.28515625" style="239" bestFit="1" customWidth="1"/>
    <col min="4870" max="4870" width="16.7109375" style="239" bestFit="1" customWidth="1"/>
    <col min="4871" max="4871" width="11.28515625" style="239" bestFit="1" customWidth="1"/>
    <col min="4872" max="4872" width="14" style="239" bestFit="1" customWidth="1"/>
    <col min="4873" max="4873" width="11.85546875" style="239" bestFit="1" customWidth="1"/>
    <col min="4874" max="4874" width="14.85546875" style="239" bestFit="1" customWidth="1"/>
    <col min="4875" max="4875" width="9.7109375" style="239" customWidth="1"/>
    <col min="4876" max="4876" width="4.85546875" style="239" customWidth="1"/>
    <col min="4877" max="5121" width="9.140625" style="239"/>
    <col min="5122" max="5122" width="5.42578125" style="239" bestFit="1" customWidth="1"/>
    <col min="5123" max="5123" width="20.42578125" style="239" bestFit="1" customWidth="1"/>
    <col min="5124" max="5124" width="41.42578125" style="239" customWidth="1"/>
    <col min="5125" max="5125" width="15.28515625" style="239" bestFit="1" customWidth="1"/>
    <col min="5126" max="5126" width="16.7109375" style="239" bestFit="1" customWidth="1"/>
    <col min="5127" max="5127" width="11.28515625" style="239" bestFit="1" customWidth="1"/>
    <col min="5128" max="5128" width="14" style="239" bestFit="1" customWidth="1"/>
    <col min="5129" max="5129" width="11.85546875" style="239" bestFit="1" customWidth="1"/>
    <col min="5130" max="5130" width="14.85546875" style="239" bestFit="1" customWidth="1"/>
    <col min="5131" max="5131" width="9.7109375" style="239" customWidth="1"/>
    <col min="5132" max="5132" width="4.85546875" style="239" customWidth="1"/>
    <col min="5133" max="5377" width="9.140625" style="239"/>
    <col min="5378" max="5378" width="5.42578125" style="239" bestFit="1" customWidth="1"/>
    <col min="5379" max="5379" width="20.42578125" style="239" bestFit="1" customWidth="1"/>
    <col min="5380" max="5380" width="41.42578125" style="239" customWidth="1"/>
    <col min="5381" max="5381" width="15.28515625" style="239" bestFit="1" customWidth="1"/>
    <col min="5382" max="5382" width="16.7109375" style="239" bestFit="1" customWidth="1"/>
    <col min="5383" max="5383" width="11.28515625" style="239" bestFit="1" customWidth="1"/>
    <col min="5384" max="5384" width="14" style="239" bestFit="1" customWidth="1"/>
    <col min="5385" max="5385" width="11.85546875" style="239" bestFit="1" customWidth="1"/>
    <col min="5386" max="5386" width="14.85546875" style="239" bestFit="1" customWidth="1"/>
    <col min="5387" max="5387" width="9.7109375" style="239" customWidth="1"/>
    <col min="5388" max="5388" width="4.85546875" style="239" customWidth="1"/>
    <col min="5389" max="5633" width="9.140625" style="239"/>
    <col min="5634" max="5634" width="5.42578125" style="239" bestFit="1" customWidth="1"/>
    <col min="5635" max="5635" width="20.42578125" style="239" bestFit="1" customWidth="1"/>
    <col min="5636" max="5636" width="41.42578125" style="239" customWidth="1"/>
    <col min="5637" max="5637" width="15.28515625" style="239" bestFit="1" customWidth="1"/>
    <col min="5638" max="5638" width="16.7109375" style="239" bestFit="1" customWidth="1"/>
    <col min="5639" max="5639" width="11.28515625" style="239" bestFit="1" customWidth="1"/>
    <col min="5640" max="5640" width="14" style="239" bestFit="1" customWidth="1"/>
    <col min="5641" max="5641" width="11.85546875" style="239" bestFit="1" customWidth="1"/>
    <col min="5642" max="5642" width="14.85546875" style="239" bestFit="1" customWidth="1"/>
    <col min="5643" max="5643" width="9.7109375" style="239" customWidth="1"/>
    <col min="5644" max="5644" width="4.85546875" style="239" customWidth="1"/>
    <col min="5645" max="5889" width="9.140625" style="239"/>
    <col min="5890" max="5890" width="5.42578125" style="239" bestFit="1" customWidth="1"/>
    <col min="5891" max="5891" width="20.42578125" style="239" bestFit="1" customWidth="1"/>
    <col min="5892" max="5892" width="41.42578125" style="239" customWidth="1"/>
    <col min="5893" max="5893" width="15.28515625" style="239" bestFit="1" customWidth="1"/>
    <col min="5894" max="5894" width="16.7109375" style="239" bestFit="1" customWidth="1"/>
    <col min="5895" max="5895" width="11.28515625" style="239" bestFit="1" customWidth="1"/>
    <col min="5896" max="5896" width="14" style="239" bestFit="1" customWidth="1"/>
    <col min="5897" max="5897" width="11.85546875" style="239" bestFit="1" customWidth="1"/>
    <col min="5898" max="5898" width="14.85546875" style="239" bestFit="1" customWidth="1"/>
    <col min="5899" max="5899" width="9.7109375" style="239" customWidth="1"/>
    <col min="5900" max="5900" width="4.85546875" style="239" customWidth="1"/>
    <col min="5901" max="6145" width="9.140625" style="239"/>
    <col min="6146" max="6146" width="5.42578125" style="239" bestFit="1" customWidth="1"/>
    <col min="6147" max="6147" width="20.42578125" style="239" bestFit="1" customWidth="1"/>
    <col min="6148" max="6148" width="41.42578125" style="239" customWidth="1"/>
    <col min="6149" max="6149" width="15.28515625" style="239" bestFit="1" customWidth="1"/>
    <col min="6150" max="6150" width="16.7109375" style="239" bestFit="1" customWidth="1"/>
    <col min="6151" max="6151" width="11.28515625" style="239" bestFit="1" customWidth="1"/>
    <col min="6152" max="6152" width="14" style="239" bestFit="1" customWidth="1"/>
    <col min="6153" max="6153" width="11.85546875" style="239" bestFit="1" customWidth="1"/>
    <col min="6154" max="6154" width="14.85546875" style="239" bestFit="1" customWidth="1"/>
    <col min="6155" max="6155" width="9.7109375" style="239" customWidth="1"/>
    <col min="6156" max="6156" width="4.85546875" style="239" customWidth="1"/>
    <col min="6157" max="6401" width="9.140625" style="239"/>
    <col min="6402" max="6402" width="5.42578125" style="239" bestFit="1" customWidth="1"/>
    <col min="6403" max="6403" width="20.42578125" style="239" bestFit="1" customWidth="1"/>
    <col min="6404" max="6404" width="41.42578125" style="239" customWidth="1"/>
    <col min="6405" max="6405" width="15.28515625" style="239" bestFit="1" customWidth="1"/>
    <col min="6406" max="6406" width="16.7109375" style="239" bestFit="1" customWidth="1"/>
    <col min="6407" max="6407" width="11.28515625" style="239" bestFit="1" customWidth="1"/>
    <col min="6408" max="6408" width="14" style="239" bestFit="1" customWidth="1"/>
    <col min="6409" max="6409" width="11.85546875" style="239" bestFit="1" customWidth="1"/>
    <col min="6410" max="6410" width="14.85546875" style="239" bestFit="1" customWidth="1"/>
    <col min="6411" max="6411" width="9.7109375" style="239" customWidth="1"/>
    <col min="6412" max="6412" width="4.85546875" style="239" customWidth="1"/>
    <col min="6413" max="6657" width="9.140625" style="239"/>
    <col min="6658" max="6658" width="5.42578125" style="239" bestFit="1" customWidth="1"/>
    <col min="6659" max="6659" width="20.42578125" style="239" bestFit="1" customWidth="1"/>
    <col min="6660" max="6660" width="41.42578125" style="239" customWidth="1"/>
    <col min="6661" max="6661" width="15.28515625" style="239" bestFit="1" customWidth="1"/>
    <col min="6662" max="6662" width="16.7109375" style="239" bestFit="1" customWidth="1"/>
    <col min="6663" max="6663" width="11.28515625" style="239" bestFit="1" customWidth="1"/>
    <col min="6664" max="6664" width="14" style="239" bestFit="1" customWidth="1"/>
    <col min="6665" max="6665" width="11.85546875" style="239" bestFit="1" customWidth="1"/>
    <col min="6666" max="6666" width="14.85546875" style="239" bestFit="1" customWidth="1"/>
    <col min="6667" max="6667" width="9.7109375" style="239" customWidth="1"/>
    <col min="6668" max="6668" width="4.85546875" style="239" customWidth="1"/>
    <col min="6669" max="6913" width="9.140625" style="239"/>
    <col min="6914" max="6914" width="5.42578125" style="239" bestFit="1" customWidth="1"/>
    <col min="6915" max="6915" width="20.42578125" style="239" bestFit="1" customWidth="1"/>
    <col min="6916" max="6916" width="41.42578125" style="239" customWidth="1"/>
    <col min="6917" max="6917" width="15.28515625" style="239" bestFit="1" customWidth="1"/>
    <col min="6918" max="6918" width="16.7109375" style="239" bestFit="1" customWidth="1"/>
    <col min="6919" max="6919" width="11.28515625" style="239" bestFit="1" customWidth="1"/>
    <col min="6920" max="6920" width="14" style="239" bestFit="1" customWidth="1"/>
    <col min="6921" max="6921" width="11.85546875" style="239" bestFit="1" customWidth="1"/>
    <col min="6922" max="6922" width="14.85546875" style="239" bestFit="1" customWidth="1"/>
    <col min="6923" max="6923" width="9.7109375" style="239" customWidth="1"/>
    <col min="6924" max="6924" width="4.85546875" style="239" customWidth="1"/>
    <col min="6925" max="7169" width="9.140625" style="239"/>
    <col min="7170" max="7170" width="5.42578125" style="239" bestFit="1" customWidth="1"/>
    <col min="7171" max="7171" width="20.42578125" style="239" bestFit="1" customWidth="1"/>
    <col min="7172" max="7172" width="41.42578125" style="239" customWidth="1"/>
    <col min="7173" max="7173" width="15.28515625" style="239" bestFit="1" customWidth="1"/>
    <col min="7174" max="7174" width="16.7109375" style="239" bestFit="1" customWidth="1"/>
    <col min="7175" max="7175" width="11.28515625" style="239" bestFit="1" customWidth="1"/>
    <col min="7176" max="7176" width="14" style="239" bestFit="1" customWidth="1"/>
    <col min="7177" max="7177" width="11.85546875" style="239" bestFit="1" customWidth="1"/>
    <col min="7178" max="7178" width="14.85546875" style="239" bestFit="1" customWidth="1"/>
    <col min="7179" max="7179" width="9.7109375" style="239" customWidth="1"/>
    <col min="7180" max="7180" width="4.85546875" style="239" customWidth="1"/>
    <col min="7181" max="7425" width="9.140625" style="239"/>
    <col min="7426" max="7426" width="5.42578125" style="239" bestFit="1" customWidth="1"/>
    <col min="7427" max="7427" width="20.42578125" style="239" bestFit="1" customWidth="1"/>
    <col min="7428" max="7428" width="41.42578125" style="239" customWidth="1"/>
    <col min="7429" max="7429" width="15.28515625" style="239" bestFit="1" customWidth="1"/>
    <col min="7430" max="7430" width="16.7109375" style="239" bestFit="1" customWidth="1"/>
    <col min="7431" max="7431" width="11.28515625" style="239" bestFit="1" customWidth="1"/>
    <col min="7432" max="7432" width="14" style="239" bestFit="1" customWidth="1"/>
    <col min="7433" max="7433" width="11.85546875" style="239" bestFit="1" customWidth="1"/>
    <col min="7434" max="7434" width="14.85546875" style="239" bestFit="1" customWidth="1"/>
    <col min="7435" max="7435" width="9.7109375" style="239" customWidth="1"/>
    <col min="7436" max="7436" width="4.85546875" style="239" customWidth="1"/>
    <col min="7437" max="7681" width="9.140625" style="239"/>
    <col min="7682" max="7682" width="5.42578125" style="239" bestFit="1" customWidth="1"/>
    <col min="7683" max="7683" width="20.42578125" style="239" bestFit="1" customWidth="1"/>
    <col min="7684" max="7684" width="41.42578125" style="239" customWidth="1"/>
    <col min="7685" max="7685" width="15.28515625" style="239" bestFit="1" customWidth="1"/>
    <col min="7686" max="7686" width="16.7109375" style="239" bestFit="1" customWidth="1"/>
    <col min="7687" max="7687" width="11.28515625" style="239" bestFit="1" customWidth="1"/>
    <col min="7688" max="7688" width="14" style="239" bestFit="1" customWidth="1"/>
    <col min="7689" max="7689" width="11.85546875" style="239" bestFit="1" customWidth="1"/>
    <col min="7690" max="7690" width="14.85546875" style="239" bestFit="1" customWidth="1"/>
    <col min="7691" max="7691" width="9.7109375" style="239" customWidth="1"/>
    <col min="7692" max="7692" width="4.85546875" style="239" customWidth="1"/>
    <col min="7693" max="7937" width="9.140625" style="239"/>
    <col min="7938" max="7938" width="5.42578125" style="239" bestFit="1" customWidth="1"/>
    <col min="7939" max="7939" width="20.42578125" style="239" bestFit="1" customWidth="1"/>
    <col min="7940" max="7940" width="41.42578125" style="239" customWidth="1"/>
    <col min="7941" max="7941" width="15.28515625" style="239" bestFit="1" customWidth="1"/>
    <col min="7942" max="7942" width="16.7109375" style="239" bestFit="1" customWidth="1"/>
    <col min="7943" max="7943" width="11.28515625" style="239" bestFit="1" customWidth="1"/>
    <col min="7944" max="7944" width="14" style="239" bestFit="1" customWidth="1"/>
    <col min="7945" max="7945" width="11.85546875" style="239" bestFit="1" customWidth="1"/>
    <col min="7946" max="7946" width="14.85546875" style="239" bestFit="1" customWidth="1"/>
    <col min="7947" max="7947" width="9.7109375" style="239" customWidth="1"/>
    <col min="7948" max="7948" width="4.85546875" style="239" customWidth="1"/>
    <col min="7949" max="8193" width="9.140625" style="239"/>
    <col min="8194" max="8194" width="5.42578125" style="239" bestFit="1" customWidth="1"/>
    <col min="8195" max="8195" width="20.42578125" style="239" bestFit="1" customWidth="1"/>
    <col min="8196" max="8196" width="41.42578125" style="239" customWidth="1"/>
    <col min="8197" max="8197" width="15.28515625" style="239" bestFit="1" customWidth="1"/>
    <col min="8198" max="8198" width="16.7109375" style="239" bestFit="1" customWidth="1"/>
    <col min="8199" max="8199" width="11.28515625" style="239" bestFit="1" customWidth="1"/>
    <col min="8200" max="8200" width="14" style="239" bestFit="1" customWidth="1"/>
    <col min="8201" max="8201" width="11.85546875" style="239" bestFit="1" customWidth="1"/>
    <col min="8202" max="8202" width="14.85546875" style="239" bestFit="1" customWidth="1"/>
    <col min="8203" max="8203" width="9.7109375" style="239" customWidth="1"/>
    <col min="8204" max="8204" width="4.85546875" style="239" customWidth="1"/>
    <col min="8205" max="8449" width="9.140625" style="239"/>
    <col min="8450" max="8450" width="5.42578125" style="239" bestFit="1" customWidth="1"/>
    <col min="8451" max="8451" width="20.42578125" style="239" bestFit="1" customWidth="1"/>
    <col min="8452" max="8452" width="41.42578125" style="239" customWidth="1"/>
    <col min="8453" max="8453" width="15.28515625" style="239" bestFit="1" customWidth="1"/>
    <col min="8454" max="8454" width="16.7109375" style="239" bestFit="1" customWidth="1"/>
    <col min="8455" max="8455" width="11.28515625" style="239" bestFit="1" customWidth="1"/>
    <col min="8456" max="8456" width="14" style="239" bestFit="1" customWidth="1"/>
    <col min="8457" max="8457" width="11.85546875" style="239" bestFit="1" customWidth="1"/>
    <col min="8458" max="8458" width="14.85546875" style="239" bestFit="1" customWidth="1"/>
    <col min="8459" max="8459" width="9.7109375" style="239" customWidth="1"/>
    <col min="8460" max="8460" width="4.85546875" style="239" customWidth="1"/>
    <col min="8461" max="8705" width="9.140625" style="239"/>
    <col min="8706" max="8706" width="5.42578125" style="239" bestFit="1" customWidth="1"/>
    <col min="8707" max="8707" width="20.42578125" style="239" bestFit="1" customWidth="1"/>
    <col min="8708" max="8708" width="41.42578125" style="239" customWidth="1"/>
    <col min="8709" max="8709" width="15.28515625" style="239" bestFit="1" customWidth="1"/>
    <col min="8710" max="8710" width="16.7109375" style="239" bestFit="1" customWidth="1"/>
    <col min="8711" max="8711" width="11.28515625" style="239" bestFit="1" customWidth="1"/>
    <col min="8712" max="8712" width="14" style="239" bestFit="1" customWidth="1"/>
    <col min="8713" max="8713" width="11.85546875" style="239" bestFit="1" customWidth="1"/>
    <col min="8714" max="8714" width="14.85546875" style="239" bestFit="1" customWidth="1"/>
    <col min="8715" max="8715" width="9.7109375" style="239" customWidth="1"/>
    <col min="8716" max="8716" width="4.85546875" style="239" customWidth="1"/>
    <col min="8717" max="8961" width="9.140625" style="239"/>
    <col min="8962" max="8962" width="5.42578125" style="239" bestFit="1" customWidth="1"/>
    <col min="8963" max="8963" width="20.42578125" style="239" bestFit="1" customWidth="1"/>
    <col min="8964" max="8964" width="41.42578125" style="239" customWidth="1"/>
    <col min="8965" max="8965" width="15.28515625" style="239" bestFit="1" customWidth="1"/>
    <col min="8966" max="8966" width="16.7109375" style="239" bestFit="1" customWidth="1"/>
    <col min="8967" max="8967" width="11.28515625" style="239" bestFit="1" customWidth="1"/>
    <col min="8968" max="8968" width="14" style="239" bestFit="1" customWidth="1"/>
    <col min="8969" max="8969" width="11.85546875" style="239" bestFit="1" customWidth="1"/>
    <col min="8970" max="8970" width="14.85546875" style="239" bestFit="1" customWidth="1"/>
    <col min="8971" max="8971" width="9.7109375" style="239" customWidth="1"/>
    <col min="8972" max="8972" width="4.85546875" style="239" customWidth="1"/>
    <col min="8973" max="9217" width="9.140625" style="239"/>
    <col min="9218" max="9218" width="5.42578125" style="239" bestFit="1" customWidth="1"/>
    <col min="9219" max="9219" width="20.42578125" style="239" bestFit="1" customWidth="1"/>
    <col min="9220" max="9220" width="41.42578125" style="239" customWidth="1"/>
    <col min="9221" max="9221" width="15.28515625" style="239" bestFit="1" customWidth="1"/>
    <col min="9222" max="9222" width="16.7109375" style="239" bestFit="1" customWidth="1"/>
    <col min="9223" max="9223" width="11.28515625" style="239" bestFit="1" customWidth="1"/>
    <col min="9224" max="9224" width="14" style="239" bestFit="1" customWidth="1"/>
    <col min="9225" max="9225" width="11.85546875" style="239" bestFit="1" customWidth="1"/>
    <col min="9226" max="9226" width="14.85546875" style="239" bestFit="1" customWidth="1"/>
    <col min="9227" max="9227" width="9.7109375" style="239" customWidth="1"/>
    <col min="9228" max="9228" width="4.85546875" style="239" customWidth="1"/>
    <col min="9229" max="9473" width="9.140625" style="239"/>
    <col min="9474" max="9474" width="5.42578125" style="239" bestFit="1" customWidth="1"/>
    <col min="9475" max="9475" width="20.42578125" style="239" bestFit="1" customWidth="1"/>
    <col min="9476" max="9476" width="41.42578125" style="239" customWidth="1"/>
    <col min="9477" max="9477" width="15.28515625" style="239" bestFit="1" customWidth="1"/>
    <col min="9478" max="9478" width="16.7109375" style="239" bestFit="1" customWidth="1"/>
    <col min="9479" max="9479" width="11.28515625" style="239" bestFit="1" customWidth="1"/>
    <col min="9480" max="9480" width="14" style="239" bestFit="1" customWidth="1"/>
    <col min="9481" max="9481" width="11.85546875" style="239" bestFit="1" customWidth="1"/>
    <col min="9482" max="9482" width="14.85546875" style="239" bestFit="1" customWidth="1"/>
    <col min="9483" max="9483" width="9.7109375" style="239" customWidth="1"/>
    <col min="9484" max="9484" width="4.85546875" style="239" customWidth="1"/>
    <col min="9485" max="9729" width="9.140625" style="239"/>
    <col min="9730" max="9730" width="5.42578125" style="239" bestFit="1" customWidth="1"/>
    <col min="9731" max="9731" width="20.42578125" style="239" bestFit="1" customWidth="1"/>
    <col min="9732" max="9732" width="41.42578125" style="239" customWidth="1"/>
    <col min="9733" max="9733" width="15.28515625" style="239" bestFit="1" customWidth="1"/>
    <col min="9734" max="9734" width="16.7109375" style="239" bestFit="1" customWidth="1"/>
    <col min="9735" max="9735" width="11.28515625" style="239" bestFit="1" customWidth="1"/>
    <col min="9736" max="9736" width="14" style="239" bestFit="1" customWidth="1"/>
    <col min="9737" max="9737" width="11.85546875" style="239" bestFit="1" customWidth="1"/>
    <col min="9738" max="9738" width="14.85546875" style="239" bestFit="1" customWidth="1"/>
    <col min="9739" max="9739" width="9.7109375" style="239" customWidth="1"/>
    <col min="9740" max="9740" width="4.85546875" style="239" customWidth="1"/>
    <col min="9741" max="9985" width="9.140625" style="239"/>
    <col min="9986" max="9986" width="5.42578125" style="239" bestFit="1" customWidth="1"/>
    <col min="9987" max="9987" width="20.42578125" style="239" bestFit="1" customWidth="1"/>
    <col min="9988" max="9988" width="41.42578125" style="239" customWidth="1"/>
    <col min="9989" max="9989" width="15.28515625" style="239" bestFit="1" customWidth="1"/>
    <col min="9990" max="9990" width="16.7109375" style="239" bestFit="1" customWidth="1"/>
    <col min="9991" max="9991" width="11.28515625" style="239" bestFit="1" customWidth="1"/>
    <col min="9992" max="9992" width="14" style="239" bestFit="1" customWidth="1"/>
    <col min="9993" max="9993" width="11.85546875" style="239" bestFit="1" customWidth="1"/>
    <col min="9994" max="9994" width="14.85546875" style="239" bestFit="1" customWidth="1"/>
    <col min="9995" max="9995" width="9.7109375" style="239" customWidth="1"/>
    <col min="9996" max="9996" width="4.85546875" style="239" customWidth="1"/>
    <col min="9997" max="10241" width="9.140625" style="239"/>
    <col min="10242" max="10242" width="5.42578125" style="239" bestFit="1" customWidth="1"/>
    <col min="10243" max="10243" width="20.42578125" style="239" bestFit="1" customWidth="1"/>
    <col min="10244" max="10244" width="41.42578125" style="239" customWidth="1"/>
    <col min="10245" max="10245" width="15.28515625" style="239" bestFit="1" customWidth="1"/>
    <col min="10246" max="10246" width="16.7109375" style="239" bestFit="1" customWidth="1"/>
    <col min="10247" max="10247" width="11.28515625" style="239" bestFit="1" customWidth="1"/>
    <col min="10248" max="10248" width="14" style="239" bestFit="1" customWidth="1"/>
    <col min="10249" max="10249" width="11.85546875" style="239" bestFit="1" customWidth="1"/>
    <col min="10250" max="10250" width="14.85546875" style="239" bestFit="1" customWidth="1"/>
    <col min="10251" max="10251" width="9.7109375" style="239" customWidth="1"/>
    <col min="10252" max="10252" width="4.85546875" style="239" customWidth="1"/>
    <col min="10253" max="10497" width="9.140625" style="239"/>
    <col min="10498" max="10498" width="5.42578125" style="239" bestFit="1" customWidth="1"/>
    <col min="10499" max="10499" width="20.42578125" style="239" bestFit="1" customWidth="1"/>
    <col min="10500" max="10500" width="41.42578125" style="239" customWidth="1"/>
    <col min="10501" max="10501" width="15.28515625" style="239" bestFit="1" customWidth="1"/>
    <col min="10502" max="10502" width="16.7109375" style="239" bestFit="1" customWidth="1"/>
    <col min="10503" max="10503" width="11.28515625" style="239" bestFit="1" customWidth="1"/>
    <col min="10504" max="10504" width="14" style="239" bestFit="1" customWidth="1"/>
    <col min="10505" max="10505" width="11.85546875" style="239" bestFit="1" customWidth="1"/>
    <col min="10506" max="10506" width="14.85546875" style="239" bestFit="1" customWidth="1"/>
    <col min="10507" max="10507" width="9.7109375" style="239" customWidth="1"/>
    <col min="10508" max="10508" width="4.85546875" style="239" customWidth="1"/>
    <col min="10509" max="10753" width="9.140625" style="239"/>
    <col min="10754" max="10754" width="5.42578125" style="239" bestFit="1" customWidth="1"/>
    <col min="10755" max="10755" width="20.42578125" style="239" bestFit="1" customWidth="1"/>
    <col min="10756" max="10756" width="41.42578125" style="239" customWidth="1"/>
    <col min="10757" max="10757" width="15.28515625" style="239" bestFit="1" customWidth="1"/>
    <col min="10758" max="10758" width="16.7109375" style="239" bestFit="1" customWidth="1"/>
    <col min="10759" max="10759" width="11.28515625" style="239" bestFit="1" customWidth="1"/>
    <col min="10760" max="10760" width="14" style="239" bestFit="1" customWidth="1"/>
    <col min="10761" max="10761" width="11.85546875" style="239" bestFit="1" customWidth="1"/>
    <col min="10762" max="10762" width="14.85546875" style="239" bestFit="1" customWidth="1"/>
    <col min="10763" max="10763" width="9.7109375" style="239" customWidth="1"/>
    <col min="10764" max="10764" width="4.85546875" style="239" customWidth="1"/>
    <col min="10765" max="11009" width="9.140625" style="239"/>
    <col min="11010" max="11010" width="5.42578125" style="239" bestFit="1" customWidth="1"/>
    <col min="11011" max="11011" width="20.42578125" style="239" bestFit="1" customWidth="1"/>
    <col min="11012" max="11012" width="41.42578125" style="239" customWidth="1"/>
    <col min="11013" max="11013" width="15.28515625" style="239" bestFit="1" customWidth="1"/>
    <col min="11014" max="11014" width="16.7109375" style="239" bestFit="1" customWidth="1"/>
    <col min="11015" max="11015" width="11.28515625" style="239" bestFit="1" customWidth="1"/>
    <col min="11016" max="11016" width="14" style="239" bestFit="1" customWidth="1"/>
    <col min="11017" max="11017" width="11.85546875" style="239" bestFit="1" customWidth="1"/>
    <col min="11018" max="11018" width="14.85546875" style="239" bestFit="1" customWidth="1"/>
    <col min="11019" max="11019" width="9.7109375" style="239" customWidth="1"/>
    <col min="11020" max="11020" width="4.85546875" style="239" customWidth="1"/>
    <col min="11021" max="11265" width="9.140625" style="239"/>
    <col min="11266" max="11266" width="5.42578125" style="239" bestFit="1" customWidth="1"/>
    <col min="11267" max="11267" width="20.42578125" style="239" bestFit="1" customWidth="1"/>
    <col min="11268" max="11268" width="41.42578125" style="239" customWidth="1"/>
    <col min="11269" max="11269" width="15.28515625" style="239" bestFit="1" customWidth="1"/>
    <col min="11270" max="11270" width="16.7109375" style="239" bestFit="1" customWidth="1"/>
    <col min="11271" max="11271" width="11.28515625" style="239" bestFit="1" customWidth="1"/>
    <col min="11272" max="11272" width="14" style="239" bestFit="1" customWidth="1"/>
    <col min="11273" max="11273" width="11.85546875" style="239" bestFit="1" customWidth="1"/>
    <col min="11274" max="11274" width="14.85546875" style="239" bestFit="1" customWidth="1"/>
    <col min="11275" max="11275" width="9.7109375" style="239" customWidth="1"/>
    <col min="11276" max="11276" width="4.85546875" style="239" customWidth="1"/>
    <col min="11277" max="11521" width="9.140625" style="239"/>
    <col min="11522" max="11522" width="5.42578125" style="239" bestFit="1" customWidth="1"/>
    <col min="11523" max="11523" width="20.42578125" style="239" bestFit="1" customWidth="1"/>
    <col min="11524" max="11524" width="41.42578125" style="239" customWidth="1"/>
    <col min="11525" max="11525" width="15.28515625" style="239" bestFit="1" customWidth="1"/>
    <col min="11526" max="11526" width="16.7109375" style="239" bestFit="1" customWidth="1"/>
    <col min="11527" max="11527" width="11.28515625" style="239" bestFit="1" customWidth="1"/>
    <col min="11528" max="11528" width="14" style="239" bestFit="1" customWidth="1"/>
    <col min="11529" max="11529" width="11.85546875" style="239" bestFit="1" customWidth="1"/>
    <col min="11530" max="11530" width="14.85546875" style="239" bestFit="1" customWidth="1"/>
    <col min="11531" max="11531" width="9.7109375" style="239" customWidth="1"/>
    <col min="11532" max="11532" width="4.85546875" style="239" customWidth="1"/>
    <col min="11533" max="11777" width="9.140625" style="239"/>
    <col min="11778" max="11778" width="5.42578125" style="239" bestFit="1" customWidth="1"/>
    <col min="11779" max="11779" width="20.42578125" style="239" bestFit="1" customWidth="1"/>
    <col min="11780" max="11780" width="41.42578125" style="239" customWidth="1"/>
    <col min="11781" max="11781" width="15.28515625" style="239" bestFit="1" customWidth="1"/>
    <col min="11782" max="11782" width="16.7109375" style="239" bestFit="1" customWidth="1"/>
    <col min="11783" max="11783" width="11.28515625" style="239" bestFit="1" customWidth="1"/>
    <col min="11784" max="11784" width="14" style="239" bestFit="1" customWidth="1"/>
    <col min="11785" max="11785" width="11.85546875" style="239" bestFit="1" customWidth="1"/>
    <col min="11786" max="11786" width="14.85546875" style="239" bestFit="1" customWidth="1"/>
    <col min="11787" max="11787" width="9.7109375" style="239" customWidth="1"/>
    <col min="11788" max="11788" width="4.85546875" style="239" customWidth="1"/>
    <col min="11789" max="12033" width="9.140625" style="239"/>
    <col min="12034" max="12034" width="5.42578125" style="239" bestFit="1" customWidth="1"/>
    <col min="12035" max="12035" width="20.42578125" style="239" bestFit="1" customWidth="1"/>
    <col min="12036" max="12036" width="41.42578125" style="239" customWidth="1"/>
    <col min="12037" max="12037" width="15.28515625" style="239" bestFit="1" customWidth="1"/>
    <col min="12038" max="12038" width="16.7109375" style="239" bestFit="1" customWidth="1"/>
    <col min="12039" max="12039" width="11.28515625" style="239" bestFit="1" customWidth="1"/>
    <col min="12040" max="12040" width="14" style="239" bestFit="1" customWidth="1"/>
    <col min="12041" max="12041" width="11.85546875" style="239" bestFit="1" customWidth="1"/>
    <col min="12042" max="12042" width="14.85546875" style="239" bestFit="1" customWidth="1"/>
    <col min="12043" max="12043" width="9.7109375" style="239" customWidth="1"/>
    <col min="12044" max="12044" width="4.85546875" style="239" customWidth="1"/>
    <col min="12045" max="12289" width="9.140625" style="239"/>
    <col min="12290" max="12290" width="5.42578125" style="239" bestFit="1" customWidth="1"/>
    <col min="12291" max="12291" width="20.42578125" style="239" bestFit="1" customWidth="1"/>
    <col min="12292" max="12292" width="41.42578125" style="239" customWidth="1"/>
    <col min="12293" max="12293" width="15.28515625" style="239" bestFit="1" customWidth="1"/>
    <col min="12294" max="12294" width="16.7109375" style="239" bestFit="1" customWidth="1"/>
    <col min="12295" max="12295" width="11.28515625" style="239" bestFit="1" customWidth="1"/>
    <col min="12296" max="12296" width="14" style="239" bestFit="1" customWidth="1"/>
    <col min="12297" max="12297" width="11.85546875" style="239" bestFit="1" customWidth="1"/>
    <col min="12298" max="12298" width="14.85546875" style="239" bestFit="1" customWidth="1"/>
    <col min="12299" max="12299" width="9.7109375" style="239" customWidth="1"/>
    <col min="12300" max="12300" width="4.85546875" style="239" customWidth="1"/>
    <col min="12301" max="12545" width="9.140625" style="239"/>
    <col min="12546" max="12546" width="5.42578125" style="239" bestFit="1" customWidth="1"/>
    <col min="12547" max="12547" width="20.42578125" style="239" bestFit="1" customWidth="1"/>
    <col min="12548" max="12548" width="41.42578125" style="239" customWidth="1"/>
    <col min="12549" max="12549" width="15.28515625" style="239" bestFit="1" customWidth="1"/>
    <col min="12550" max="12550" width="16.7109375" style="239" bestFit="1" customWidth="1"/>
    <col min="12551" max="12551" width="11.28515625" style="239" bestFit="1" customWidth="1"/>
    <col min="12552" max="12552" width="14" style="239" bestFit="1" customWidth="1"/>
    <col min="12553" max="12553" width="11.85546875" style="239" bestFit="1" customWidth="1"/>
    <col min="12554" max="12554" width="14.85546875" style="239" bestFit="1" customWidth="1"/>
    <col min="12555" max="12555" width="9.7109375" style="239" customWidth="1"/>
    <col min="12556" max="12556" width="4.85546875" style="239" customWidth="1"/>
    <col min="12557" max="12801" width="9.140625" style="239"/>
    <col min="12802" max="12802" width="5.42578125" style="239" bestFit="1" customWidth="1"/>
    <col min="12803" max="12803" width="20.42578125" style="239" bestFit="1" customWidth="1"/>
    <col min="12804" max="12804" width="41.42578125" style="239" customWidth="1"/>
    <col min="12805" max="12805" width="15.28515625" style="239" bestFit="1" customWidth="1"/>
    <col min="12806" max="12806" width="16.7109375" style="239" bestFit="1" customWidth="1"/>
    <col min="12807" max="12807" width="11.28515625" style="239" bestFit="1" customWidth="1"/>
    <col min="12808" max="12808" width="14" style="239" bestFit="1" customWidth="1"/>
    <col min="12809" max="12809" width="11.85546875" style="239" bestFit="1" customWidth="1"/>
    <col min="12810" max="12810" width="14.85546875" style="239" bestFit="1" customWidth="1"/>
    <col min="12811" max="12811" width="9.7109375" style="239" customWidth="1"/>
    <col min="12812" max="12812" width="4.85546875" style="239" customWidth="1"/>
    <col min="12813" max="13057" width="9.140625" style="239"/>
    <col min="13058" max="13058" width="5.42578125" style="239" bestFit="1" customWidth="1"/>
    <col min="13059" max="13059" width="20.42578125" style="239" bestFit="1" customWidth="1"/>
    <col min="13060" max="13060" width="41.42578125" style="239" customWidth="1"/>
    <col min="13061" max="13061" width="15.28515625" style="239" bestFit="1" customWidth="1"/>
    <col min="13062" max="13062" width="16.7109375" style="239" bestFit="1" customWidth="1"/>
    <col min="13063" max="13063" width="11.28515625" style="239" bestFit="1" customWidth="1"/>
    <col min="13064" max="13064" width="14" style="239" bestFit="1" customWidth="1"/>
    <col min="13065" max="13065" width="11.85546875" style="239" bestFit="1" customWidth="1"/>
    <col min="13066" max="13066" width="14.85546875" style="239" bestFit="1" customWidth="1"/>
    <col min="13067" max="13067" width="9.7109375" style="239" customWidth="1"/>
    <col min="13068" max="13068" width="4.85546875" style="239" customWidth="1"/>
    <col min="13069" max="13313" width="9.140625" style="239"/>
    <col min="13314" max="13314" width="5.42578125" style="239" bestFit="1" customWidth="1"/>
    <col min="13315" max="13315" width="20.42578125" style="239" bestFit="1" customWidth="1"/>
    <col min="13316" max="13316" width="41.42578125" style="239" customWidth="1"/>
    <col min="13317" max="13317" width="15.28515625" style="239" bestFit="1" customWidth="1"/>
    <col min="13318" max="13318" width="16.7109375" style="239" bestFit="1" customWidth="1"/>
    <col min="13319" max="13319" width="11.28515625" style="239" bestFit="1" customWidth="1"/>
    <col min="13320" max="13320" width="14" style="239" bestFit="1" customWidth="1"/>
    <col min="13321" max="13321" width="11.85546875" style="239" bestFit="1" customWidth="1"/>
    <col min="13322" max="13322" width="14.85546875" style="239" bestFit="1" customWidth="1"/>
    <col min="13323" max="13323" width="9.7109375" style="239" customWidth="1"/>
    <col min="13324" max="13324" width="4.85546875" style="239" customWidth="1"/>
    <col min="13325" max="13569" width="9.140625" style="239"/>
    <col min="13570" max="13570" width="5.42578125" style="239" bestFit="1" customWidth="1"/>
    <col min="13571" max="13571" width="20.42578125" style="239" bestFit="1" customWidth="1"/>
    <col min="13572" max="13572" width="41.42578125" style="239" customWidth="1"/>
    <col min="13573" max="13573" width="15.28515625" style="239" bestFit="1" customWidth="1"/>
    <col min="13574" max="13574" width="16.7109375" style="239" bestFit="1" customWidth="1"/>
    <col min="13575" max="13575" width="11.28515625" style="239" bestFit="1" customWidth="1"/>
    <col min="13576" max="13576" width="14" style="239" bestFit="1" customWidth="1"/>
    <col min="13577" max="13577" width="11.85546875" style="239" bestFit="1" customWidth="1"/>
    <col min="13578" max="13578" width="14.85546875" style="239" bestFit="1" customWidth="1"/>
    <col min="13579" max="13579" width="9.7109375" style="239" customWidth="1"/>
    <col min="13580" max="13580" width="4.85546875" style="239" customWidth="1"/>
    <col min="13581" max="13825" width="9.140625" style="239"/>
    <col min="13826" max="13826" width="5.42578125" style="239" bestFit="1" customWidth="1"/>
    <col min="13827" max="13827" width="20.42578125" style="239" bestFit="1" customWidth="1"/>
    <col min="13828" max="13828" width="41.42578125" style="239" customWidth="1"/>
    <col min="13829" max="13829" width="15.28515625" style="239" bestFit="1" customWidth="1"/>
    <col min="13830" max="13830" width="16.7109375" style="239" bestFit="1" customWidth="1"/>
    <col min="13831" max="13831" width="11.28515625" style="239" bestFit="1" customWidth="1"/>
    <col min="13832" max="13832" width="14" style="239" bestFit="1" customWidth="1"/>
    <col min="13833" max="13833" width="11.85546875" style="239" bestFit="1" customWidth="1"/>
    <col min="13834" max="13834" width="14.85546875" style="239" bestFit="1" customWidth="1"/>
    <col min="13835" max="13835" width="9.7109375" style="239" customWidth="1"/>
    <col min="13836" max="13836" width="4.85546875" style="239" customWidth="1"/>
    <col min="13837" max="14081" width="9.140625" style="239"/>
    <col min="14082" max="14082" width="5.42578125" style="239" bestFit="1" customWidth="1"/>
    <col min="14083" max="14083" width="20.42578125" style="239" bestFit="1" customWidth="1"/>
    <col min="14084" max="14084" width="41.42578125" style="239" customWidth="1"/>
    <col min="14085" max="14085" width="15.28515625" style="239" bestFit="1" customWidth="1"/>
    <col min="14086" max="14086" width="16.7109375" style="239" bestFit="1" customWidth="1"/>
    <col min="14087" max="14087" width="11.28515625" style="239" bestFit="1" customWidth="1"/>
    <col min="14088" max="14088" width="14" style="239" bestFit="1" customWidth="1"/>
    <col min="14089" max="14089" width="11.85546875" style="239" bestFit="1" customWidth="1"/>
    <col min="14090" max="14090" width="14.85546875" style="239" bestFit="1" customWidth="1"/>
    <col min="14091" max="14091" width="9.7109375" style="239" customWidth="1"/>
    <col min="14092" max="14092" width="4.85546875" style="239" customWidth="1"/>
    <col min="14093" max="14337" width="9.140625" style="239"/>
    <col min="14338" max="14338" width="5.42578125" style="239" bestFit="1" customWidth="1"/>
    <col min="14339" max="14339" width="20.42578125" style="239" bestFit="1" customWidth="1"/>
    <col min="14340" max="14340" width="41.42578125" style="239" customWidth="1"/>
    <col min="14341" max="14341" width="15.28515625" style="239" bestFit="1" customWidth="1"/>
    <col min="14342" max="14342" width="16.7109375" style="239" bestFit="1" customWidth="1"/>
    <col min="14343" max="14343" width="11.28515625" style="239" bestFit="1" customWidth="1"/>
    <col min="14344" max="14344" width="14" style="239" bestFit="1" customWidth="1"/>
    <col min="14345" max="14345" width="11.85546875" style="239" bestFit="1" customWidth="1"/>
    <col min="14346" max="14346" width="14.85546875" style="239" bestFit="1" customWidth="1"/>
    <col min="14347" max="14347" width="9.7109375" style="239" customWidth="1"/>
    <col min="14348" max="14348" width="4.85546875" style="239" customWidth="1"/>
    <col min="14349" max="14593" width="9.140625" style="239"/>
    <col min="14594" max="14594" width="5.42578125" style="239" bestFit="1" customWidth="1"/>
    <col min="14595" max="14595" width="20.42578125" style="239" bestFit="1" customWidth="1"/>
    <col min="14596" max="14596" width="41.42578125" style="239" customWidth="1"/>
    <col min="14597" max="14597" width="15.28515625" style="239" bestFit="1" customWidth="1"/>
    <col min="14598" max="14598" width="16.7109375" style="239" bestFit="1" customWidth="1"/>
    <col min="14599" max="14599" width="11.28515625" style="239" bestFit="1" customWidth="1"/>
    <col min="14600" max="14600" width="14" style="239" bestFit="1" customWidth="1"/>
    <col min="14601" max="14601" width="11.85546875" style="239" bestFit="1" customWidth="1"/>
    <col min="14602" max="14602" width="14.85546875" style="239" bestFit="1" customWidth="1"/>
    <col min="14603" max="14603" width="9.7109375" style="239" customWidth="1"/>
    <col min="14604" max="14604" width="4.85546875" style="239" customWidth="1"/>
    <col min="14605" max="14849" width="9.140625" style="239"/>
    <col min="14850" max="14850" width="5.42578125" style="239" bestFit="1" customWidth="1"/>
    <col min="14851" max="14851" width="20.42578125" style="239" bestFit="1" customWidth="1"/>
    <col min="14852" max="14852" width="41.42578125" style="239" customWidth="1"/>
    <col min="14853" max="14853" width="15.28515625" style="239" bestFit="1" customWidth="1"/>
    <col min="14854" max="14854" width="16.7109375" style="239" bestFit="1" customWidth="1"/>
    <col min="14855" max="14855" width="11.28515625" style="239" bestFit="1" customWidth="1"/>
    <col min="14856" max="14856" width="14" style="239" bestFit="1" customWidth="1"/>
    <col min="14857" max="14857" width="11.85546875" style="239" bestFit="1" customWidth="1"/>
    <col min="14858" max="14858" width="14.85546875" style="239" bestFit="1" customWidth="1"/>
    <col min="14859" max="14859" width="9.7109375" style="239" customWidth="1"/>
    <col min="14860" max="14860" width="4.85546875" style="239" customWidth="1"/>
    <col min="14861" max="15105" width="9.140625" style="239"/>
    <col min="15106" max="15106" width="5.42578125" style="239" bestFit="1" customWidth="1"/>
    <col min="15107" max="15107" width="20.42578125" style="239" bestFit="1" customWidth="1"/>
    <col min="15108" max="15108" width="41.42578125" style="239" customWidth="1"/>
    <col min="15109" max="15109" width="15.28515625" style="239" bestFit="1" customWidth="1"/>
    <col min="15110" max="15110" width="16.7109375" style="239" bestFit="1" customWidth="1"/>
    <col min="15111" max="15111" width="11.28515625" style="239" bestFit="1" customWidth="1"/>
    <col min="15112" max="15112" width="14" style="239" bestFit="1" customWidth="1"/>
    <col min="15113" max="15113" width="11.85546875" style="239" bestFit="1" customWidth="1"/>
    <col min="15114" max="15114" width="14.85546875" style="239" bestFit="1" customWidth="1"/>
    <col min="15115" max="15115" width="9.7109375" style="239" customWidth="1"/>
    <col min="15116" max="15116" width="4.85546875" style="239" customWidth="1"/>
    <col min="15117" max="15361" width="9.140625" style="239"/>
    <col min="15362" max="15362" width="5.42578125" style="239" bestFit="1" customWidth="1"/>
    <col min="15363" max="15363" width="20.42578125" style="239" bestFit="1" customWidth="1"/>
    <col min="15364" max="15364" width="41.42578125" style="239" customWidth="1"/>
    <col min="15365" max="15365" width="15.28515625" style="239" bestFit="1" customWidth="1"/>
    <col min="15366" max="15366" width="16.7109375" style="239" bestFit="1" customWidth="1"/>
    <col min="15367" max="15367" width="11.28515625" style="239" bestFit="1" customWidth="1"/>
    <col min="15368" max="15368" width="14" style="239" bestFit="1" customWidth="1"/>
    <col min="15369" max="15369" width="11.85546875" style="239" bestFit="1" customWidth="1"/>
    <col min="15370" max="15370" width="14.85546875" style="239" bestFit="1" customWidth="1"/>
    <col min="15371" max="15371" width="9.7109375" style="239" customWidth="1"/>
    <col min="15372" max="15372" width="4.85546875" style="239" customWidth="1"/>
    <col min="15373" max="15617" width="9.140625" style="239"/>
    <col min="15618" max="15618" width="5.42578125" style="239" bestFit="1" customWidth="1"/>
    <col min="15619" max="15619" width="20.42578125" style="239" bestFit="1" customWidth="1"/>
    <col min="15620" max="15620" width="41.42578125" style="239" customWidth="1"/>
    <col min="15621" max="15621" width="15.28515625" style="239" bestFit="1" customWidth="1"/>
    <col min="15622" max="15622" width="16.7109375" style="239" bestFit="1" customWidth="1"/>
    <col min="15623" max="15623" width="11.28515625" style="239" bestFit="1" customWidth="1"/>
    <col min="15624" max="15624" width="14" style="239" bestFit="1" customWidth="1"/>
    <col min="15625" max="15625" width="11.85546875" style="239" bestFit="1" customWidth="1"/>
    <col min="15626" max="15626" width="14.85546875" style="239" bestFit="1" customWidth="1"/>
    <col min="15627" max="15627" width="9.7109375" style="239" customWidth="1"/>
    <col min="15628" max="15628" width="4.85546875" style="239" customWidth="1"/>
    <col min="15629" max="15873" width="9.140625" style="239"/>
    <col min="15874" max="15874" width="5.42578125" style="239" bestFit="1" customWidth="1"/>
    <col min="15875" max="15875" width="20.42578125" style="239" bestFit="1" customWidth="1"/>
    <col min="15876" max="15876" width="41.42578125" style="239" customWidth="1"/>
    <col min="15877" max="15877" width="15.28515625" style="239" bestFit="1" customWidth="1"/>
    <col min="15878" max="15878" width="16.7109375" style="239" bestFit="1" customWidth="1"/>
    <col min="15879" max="15879" width="11.28515625" style="239" bestFit="1" customWidth="1"/>
    <col min="15880" max="15880" width="14" style="239" bestFit="1" customWidth="1"/>
    <col min="15881" max="15881" width="11.85546875" style="239" bestFit="1" customWidth="1"/>
    <col min="15882" max="15882" width="14.85546875" style="239" bestFit="1" customWidth="1"/>
    <col min="15883" max="15883" width="9.7109375" style="239" customWidth="1"/>
    <col min="15884" max="15884" width="4.85546875" style="239" customWidth="1"/>
    <col min="15885" max="16129" width="9.140625" style="239"/>
    <col min="16130" max="16130" width="5.42578125" style="239" bestFit="1" customWidth="1"/>
    <col min="16131" max="16131" width="20.42578125" style="239" bestFit="1" customWidth="1"/>
    <col min="16132" max="16132" width="41.42578125" style="239" customWidth="1"/>
    <col min="16133" max="16133" width="15.28515625" style="239" bestFit="1" customWidth="1"/>
    <col min="16134" max="16134" width="16.7109375" style="239" bestFit="1" customWidth="1"/>
    <col min="16135" max="16135" width="11.28515625" style="239" bestFit="1" customWidth="1"/>
    <col min="16136" max="16136" width="14" style="239" bestFit="1" customWidth="1"/>
    <col min="16137" max="16137" width="11.85546875" style="239" bestFit="1" customWidth="1"/>
    <col min="16138" max="16138" width="14.85546875" style="239" bestFit="1" customWidth="1"/>
    <col min="16139" max="16139" width="9.7109375" style="239" customWidth="1"/>
    <col min="16140" max="16140" width="4.85546875" style="239" customWidth="1"/>
    <col min="16141" max="16384" width="9.140625" style="239"/>
  </cols>
  <sheetData>
    <row r="1" spans="1:13" x14ac:dyDescent="0.25">
      <c r="A1" s="405" t="s">
        <v>0</v>
      </c>
      <c r="B1" s="406"/>
      <c r="C1" s="406"/>
      <c r="D1" s="406"/>
      <c r="E1" s="406"/>
      <c r="F1" s="406"/>
      <c r="G1" s="406"/>
    </row>
    <row r="2" spans="1:13" x14ac:dyDescent="0.25">
      <c r="A2" s="407" t="s">
        <v>1315</v>
      </c>
      <c r="B2" s="407"/>
      <c r="C2" s="407"/>
      <c r="D2" s="407"/>
      <c r="E2" s="407"/>
      <c r="F2" s="407"/>
      <c r="G2" s="407"/>
    </row>
    <row r="3" spans="1:13" x14ac:dyDescent="0.25">
      <c r="A3" s="408" t="s">
        <v>1316</v>
      </c>
      <c r="B3" s="408"/>
      <c r="C3" s="408"/>
      <c r="D3" s="408"/>
      <c r="E3" s="408"/>
      <c r="F3" s="408"/>
      <c r="G3" s="408"/>
    </row>
    <row r="4" spans="1:13" ht="30" x14ac:dyDescent="0.25">
      <c r="A4" s="240" t="s">
        <v>1317</v>
      </c>
      <c r="B4" s="240" t="s">
        <v>1318</v>
      </c>
      <c r="C4" s="240" t="s">
        <v>1188</v>
      </c>
      <c r="D4" s="241" t="s">
        <v>1319</v>
      </c>
      <c r="E4" s="241" t="s">
        <v>7</v>
      </c>
      <c r="F4" s="240" t="s">
        <v>8</v>
      </c>
      <c r="G4" s="240" t="s">
        <v>9</v>
      </c>
    </row>
    <row r="5" spans="1:13" ht="26.25" x14ac:dyDescent="0.25">
      <c r="A5" s="242"/>
      <c r="B5" s="242"/>
      <c r="C5" s="243" t="s">
        <v>1320</v>
      </c>
      <c r="D5" s="242"/>
      <c r="E5" s="242"/>
      <c r="F5" s="244"/>
      <c r="G5" s="245"/>
    </row>
    <row r="6" spans="1:13" s="257" customFormat="1" ht="26.25" x14ac:dyDescent="0.25">
      <c r="A6" s="246">
        <v>1</v>
      </c>
      <c r="B6" s="247" t="s">
        <v>1321</v>
      </c>
      <c r="C6" s="248" t="s">
        <v>1322</v>
      </c>
      <c r="D6" s="249" t="s">
        <v>1323</v>
      </c>
      <c r="E6" s="250">
        <v>94334.65</v>
      </c>
      <c r="F6" s="251">
        <v>616.74714919999997</v>
      </c>
      <c r="G6" s="252">
        <f>ROUND(F6/$F$21*100,2)</f>
        <v>27.67</v>
      </c>
      <c r="H6" s="253"/>
      <c r="I6" s="254"/>
      <c r="J6" s="254"/>
      <c r="K6" s="255"/>
      <c r="L6" s="255"/>
      <c r="M6" s="256"/>
    </row>
    <row r="7" spans="1:13" s="257" customFormat="1" x14ac:dyDescent="0.25">
      <c r="A7" s="246">
        <v>2</v>
      </c>
      <c r="B7" s="247" t="s">
        <v>1324</v>
      </c>
      <c r="C7" s="247" t="s">
        <v>1325</v>
      </c>
      <c r="D7" s="249" t="s">
        <v>1323</v>
      </c>
      <c r="E7" s="250">
        <v>15880</v>
      </c>
      <c r="F7" s="251">
        <v>554.83280439999999</v>
      </c>
      <c r="G7" s="252">
        <f>ROUND(F7/$F$21*100,2)</f>
        <v>24.89</v>
      </c>
      <c r="H7" s="253"/>
      <c r="I7" s="254"/>
      <c r="J7" s="254"/>
      <c r="K7" s="255"/>
      <c r="L7" s="255"/>
      <c r="M7" s="256"/>
    </row>
    <row r="8" spans="1:13" s="257" customFormat="1" x14ac:dyDescent="0.25">
      <c r="A8" s="246">
        <v>3</v>
      </c>
      <c r="B8" s="247" t="s">
        <v>1326</v>
      </c>
      <c r="C8" s="247" t="s">
        <v>1327</v>
      </c>
      <c r="D8" s="249" t="s">
        <v>1323</v>
      </c>
      <c r="E8" s="250">
        <v>14618.698</v>
      </c>
      <c r="F8" s="251">
        <v>330.34439079999999</v>
      </c>
      <c r="G8" s="252">
        <f>ROUND(F8/$F$21*100,2)</f>
        <v>14.82</v>
      </c>
      <c r="H8" s="253"/>
      <c r="I8" s="254"/>
      <c r="J8" s="254"/>
      <c r="K8" s="255"/>
      <c r="L8" s="255"/>
      <c r="M8" s="256"/>
    </row>
    <row r="9" spans="1:13" s="257" customFormat="1" ht="26.25" x14ac:dyDescent="0.25">
      <c r="A9" s="246">
        <v>4</v>
      </c>
      <c r="B9" s="247" t="s">
        <v>1328</v>
      </c>
      <c r="C9" s="248" t="s">
        <v>1329</v>
      </c>
      <c r="D9" s="249" t="s">
        <v>1323</v>
      </c>
      <c r="E9" s="250">
        <v>9090.65</v>
      </c>
      <c r="F9" s="251">
        <v>217.72196960000002</v>
      </c>
      <c r="G9" s="252">
        <f>ROUND(F9/$F$21*100,2)</f>
        <v>9.77</v>
      </c>
      <c r="H9" s="258"/>
      <c r="I9" s="254"/>
      <c r="J9" s="254"/>
      <c r="K9" s="255"/>
      <c r="L9" s="255"/>
      <c r="M9" s="256"/>
    </row>
    <row r="10" spans="1:13" s="257" customFormat="1" x14ac:dyDescent="0.25">
      <c r="A10" s="246">
        <v>5</v>
      </c>
      <c r="B10" s="247" t="s">
        <v>1330</v>
      </c>
      <c r="C10" s="248" t="s">
        <v>1331</v>
      </c>
      <c r="D10" s="249" t="s">
        <v>1323</v>
      </c>
      <c r="E10" s="250">
        <v>5884</v>
      </c>
      <c r="F10" s="251">
        <v>200.44994</v>
      </c>
      <c r="G10" s="252">
        <f>ROUND(F10/$F$21*100,2)</f>
        <v>8.99</v>
      </c>
      <c r="H10" s="253"/>
      <c r="I10" s="254"/>
      <c r="J10" s="254"/>
      <c r="K10" s="255"/>
      <c r="L10" s="255"/>
      <c r="M10" s="256"/>
    </row>
    <row r="11" spans="1:13" s="257" customFormat="1" x14ac:dyDescent="0.25">
      <c r="A11" s="246">
        <v>6</v>
      </c>
      <c r="B11" s="247" t="s">
        <v>1332</v>
      </c>
      <c r="C11" s="248" t="s">
        <v>1333</v>
      </c>
      <c r="D11" s="249" t="s">
        <v>1323</v>
      </c>
      <c r="E11" s="250">
        <v>4.0000000000000001E-3</v>
      </c>
      <c r="F11" s="251">
        <v>0</v>
      </c>
      <c r="G11" s="252" t="s">
        <v>1067</v>
      </c>
      <c r="H11" s="253"/>
      <c r="I11" s="259"/>
      <c r="J11" s="259"/>
      <c r="K11" s="255"/>
      <c r="L11" s="255"/>
      <c r="M11" s="256"/>
    </row>
    <row r="12" spans="1:13" s="257" customFormat="1" x14ac:dyDescent="0.25">
      <c r="A12" s="246"/>
      <c r="B12" s="260"/>
      <c r="C12" s="260"/>
      <c r="D12" s="260"/>
      <c r="E12" s="260"/>
      <c r="F12" s="260"/>
      <c r="G12" s="260"/>
      <c r="H12" s="253"/>
      <c r="I12" s="254"/>
      <c r="J12" s="254"/>
      <c r="K12" s="255"/>
      <c r="L12" s="255"/>
      <c r="M12" s="256"/>
    </row>
    <row r="13" spans="1:13" ht="25.5" x14ac:dyDescent="0.25">
      <c r="A13" s="245"/>
      <c r="B13" s="245"/>
      <c r="C13" s="261" t="s">
        <v>1334</v>
      </c>
      <c r="D13" s="261"/>
      <c r="E13" s="261"/>
      <c r="F13" s="262">
        <f>SUM(F6:F11)</f>
        <v>1920.0962539999998</v>
      </c>
      <c r="G13" s="263">
        <f>ROUND(F13/$F$21*100,2)</f>
        <v>86.14</v>
      </c>
      <c r="H13" s="264"/>
      <c r="I13" s="265"/>
      <c r="J13" s="265"/>
      <c r="K13" s="266"/>
      <c r="L13" s="265"/>
    </row>
    <row r="14" spans="1:13" x14ac:dyDescent="0.25">
      <c r="A14" s="245"/>
      <c r="B14" s="245"/>
      <c r="C14" s="245"/>
      <c r="D14" s="245"/>
      <c r="E14" s="245"/>
      <c r="F14" s="267"/>
      <c r="G14" s="245"/>
      <c r="I14" s="265"/>
      <c r="J14" s="265"/>
      <c r="K14" s="265"/>
      <c r="L14" s="265"/>
    </row>
    <row r="15" spans="1:13" x14ac:dyDescent="0.25">
      <c r="A15" s="242"/>
      <c r="B15" s="242"/>
      <c r="C15" s="268" t="s">
        <v>1335</v>
      </c>
      <c r="D15" s="268"/>
      <c r="E15" s="268"/>
      <c r="F15" s="269"/>
      <c r="G15" s="245"/>
    </row>
    <row r="16" spans="1:13" x14ac:dyDescent="0.25">
      <c r="A16" s="245"/>
      <c r="B16" s="245"/>
      <c r="C16" s="270" t="s">
        <v>1153</v>
      </c>
      <c r="D16" s="268"/>
      <c r="E16" s="268"/>
      <c r="F16" s="271">
        <v>305.94777929999998</v>
      </c>
      <c r="G16" s="272">
        <f>F16/$F$21*100</f>
        <v>13.725942214597589</v>
      </c>
    </row>
    <row r="17" spans="1:15" x14ac:dyDescent="0.25">
      <c r="A17" s="245"/>
      <c r="B17" s="245"/>
      <c r="C17" s="273" t="s">
        <v>129</v>
      </c>
      <c r="D17" s="274"/>
      <c r="E17" s="274"/>
      <c r="F17" s="275">
        <f>F16</f>
        <v>305.94777929999998</v>
      </c>
      <c r="G17" s="276">
        <f>F17/$F$21*100</f>
        <v>13.725942214597589</v>
      </c>
    </row>
    <row r="18" spans="1:15" x14ac:dyDescent="0.25">
      <c r="A18" s="245"/>
      <c r="B18" s="245"/>
      <c r="C18" s="245"/>
      <c r="D18" s="245"/>
      <c r="E18" s="245"/>
      <c r="F18" s="267"/>
      <c r="G18" s="245"/>
    </row>
    <row r="19" spans="1:15" x14ac:dyDescent="0.25">
      <c r="A19" s="245"/>
      <c r="B19" s="245"/>
      <c r="C19" s="270" t="s">
        <v>1336</v>
      </c>
      <c r="D19" s="268"/>
      <c r="E19" s="268"/>
      <c r="F19" s="271">
        <v>2.9306667000004154</v>
      </c>
      <c r="G19" s="271">
        <f>F19/$F$21*100</f>
        <v>0.13148048293237313</v>
      </c>
      <c r="H19" s="277"/>
      <c r="I19" s="277"/>
      <c r="J19" s="277"/>
      <c r="M19" s="278"/>
      <c r="N19" s="278"/>
      <c r="O19" s="278"/>
    </row>
    <row r="20" spans="1:15" x14ac:dyDescent="0.25">
      <c r="A20" s="245"/>
      <c r="B20" s="245"/>
      <c r="C20" s="245"/>
      <c r="D20" s="245"/>
      <c r="E20" s="245"/>
      <c r="F20" s="267"/>
      <c r="G20" s="245"/>
      <c r="O20" s="278"/>
    </row>
    <row r="21" spans="1:15" x14ac:dyDescent="0.25">
      <c r="A21" s="245"/>
      <c r="B21" s="245"/>
      <c r="C21" s="273" t="s">
        <v>136</v>
      </c>
      <c r="D21" s="274"/>
      <c r="E21" s="274"/>
      <c r="F21" s="275">
        <v>2228.9747000000002</v>
      </c>
      <c r="G21" s="279">
        <f>G19+G17+G13</f>
        <v>99.99742269752997</v>
      </c>
      <c r="H21" s="264"/>
      <c r="I21" s="280"/>
      <c r="J21" s="280"/>
    </row>
    <row r="22" spans="1:15" x14ac:dyDescent="0.25">
      <c r="A22" s="281"/>
      <c r="B22" s="281"/>
      <c r="C22" s="281"/>
      <c r="D22" s="281"/>
      <c r="E22" s="281"/>
      <c r="F22" s="282"/>
      <c r="G22" s="281"/>
      <c r="I22" s="277"/>
      <c r="J22" s="277"/>
    </row>
    <row r="23" spans="1:15" x14ac:dyDescent="0.25">
      <c r="A23" s="281"/>
      <c r="B23" s="404" t="s">
        <v>1337</v>
      </c>
      <c r="C23" s="404"/>
      <c r="D23" s="283"/>
      <c r="E23" s="283"/>
      <c r="F23" s="283"/>
      <c r="G23" s="284"/>
      <c r="I23" s="285"/>
      <c r="J23" s="285"/>
    </row>
    <row r="24" spans="1:15" x14ac:dyDescent="0.25">
      <c r="A24" s="281"/>
      <c r="B24" s="286" t="s">
        <v>138</v>
      </c>
      <c r="C24" s="287"/>
      <c r="D24" s="287"/>
      <c r="E24" s="287"/>
      <c r="F24" s="287"/>
      <c r="G24" s="287"/>
    </row>
    <row r="25" spans="1:15" x14ac:dyDescent="0.25">
      <c r="A25" s="281"/>
      <c r="B25" s="402" t="s">
        <v>1296</v>
      </c>
      <c r="C25" s="402"/>
      <c r="D25" s="287"/>
      <c r="E25" s="287"/>
      <c r="F25" s="288"/>
      <c r="G25" s="288"/>
    </row>
    <row r="26" spans="1:15" x14ac:dyDescent="0.25">
      <c r="A26" s="281"/>
      <c r="B26" s="402" t="s">
        <v>1338</v>
      </c>
      <c r="C26" s="402"/>
      <c r="D26" s="287"/>
      <c r="E26" s="287"/>
      <c r="F26" s="289"/>
      <c r="G26" s="289"/>
    </row>
    <row r="27" spans="1:15" x14ac:dyDescent="0.25">
      <c r="A27" s="281"/>
      <c r="B27" s="402" t="s">
        <v>142</v>
      </c>
      <c r="C27" s="402"/>
      <c r="D27" s="290"/>
      <c r="E27" s="290"/>
      <c r="F27" s="287" t="s">
        <v>1294</v>
      </c>
      <c r="G27" s="287"/>
    </row>
    <row r="28" spans="1:15" x14ac:dyDescent="0.25">
      <c r="A28" s="281"/>
      <c r="B28" s="291"/>
      <c r="C28" s="291"/>
      <c r="D28" s="290"/>
      <c r="E28" s="290"/>
      <c r="F28" s="287"/>
      <c r="G28" s="287"/>
    </row>
    <row r="29" spans="1:15" x14ac:dyDescent="0.25">
      <c r="A29" s="281"/>
      <c r="B29" s="292"/>
      <c r="C29" s="293" t="s">
        <v>143</v>
      </c>
      <c r="D29" s="293" t="s">
        <v>144</v>
      </c>
      <c r="E29" s="294"/>
      <c r="F29" s="294"/>
      <c r="G29" s="287"/>
    </row>
    <row r="30" spans="1:15" x14ac:dyDescent="0.25">
      <c r="A30" s="281"/>
      <c r="B30" s="295" t="s">
        <v>1303</v>
      </c>
      <c r="C30" s="296">
        <v>43496</v>
      </c>
      <c r="D30" s="296">
        <v>43524</v>
      </c>
      <c r="E30" s="297"/>
      <c r="F30" s="297"/>
      <c r="G30" s="298"/>
    </row>
    <row r="31" spans="1:15" x14ac:dyDescent="0.25">
      <c r="A31" s="281"/>
      <c r="B31" s="299" t="s">
        <v>148</v>
      </c>
      <c r="C31" s="300">
        <v>17.375699999999998</v>
      </c>
      <c r="D31" s="300">
        <v>17.494900000000001</v>
      </c>
      <c r="E31" s="301"/>
      <c r="F31" s="298"/>
      <c r="G31" s="298"/>
    </row>
    <row r="32" spans="1:15" x14ac:dyDescent="0.25">
      <c r="A32" s="281"/>
      <c r="B32" s="299" t="s">
        <v>149</v>
      </c>
      <c r="C32" s="300">
        <v>15.5046</v>
      </c>
      <c r="D32" s="300">
        <v>15.6068</v>
      </c>
      <c r="E32" s="301"/>
      <c r="F32" s="298"/>
      <c r="G32" s="298"/>
    </row>
    <row r="33" spans="1:7" x14ac:dyDescent="0.25">
      <c r="A33" s="281"/>
      <c r="B33" s="299" t="s">
        <v>150</v>
      </c>
      <c r="C33" s="300">
        <v>16.779</v>
      </c>
      <c r="D33" s="300">
        <v>16.886500000000002</v>
      </c>
      <c r="E33" s="301"/>
      <c r="F33" s="298"/>
      <c r="G33" s="298"/>
    </row>
    <row r="34" spans="1:7" x14ac:dyDescent="0.25">
      <c r="A34" s="281"/>
      <c r="B34" s="299" t="s">
        <v>151</v>
      </c>
      <c r="C34" s="300">
        <v>14.386900000000001</v>
      </c>
      <c r="D34" s="300">
        <v>14.478999999999999</v>
      </c>
      <c r="E34" s="301"/>
      <c r="F34" s="298"/>
      <c r="G34" s="298"/>
    </row>
    <row r="35" spans="1:7" x14ac:dyDescent="0.25">
      <c r="A35" s="281"/>
      <c r="B35" s="290"/>
      <c r="C35" s="287"/>
      <c r="D35" s="287"/>
      <c r="E35" s="287"/>
      <c r="F35" s="287"/>
      <c r="G35" s="287"/>
    </row>
    <row r="36" spans="1:7" x14ac:dyDescent="0.25">
      <c r="A36" s="281"/>
      <c r="B36" s="403" t="s">
        <v>1306</v>
      </c>
      <c r="C36" s="403"/>
      <c r="D36" s="403"/>
      <c r="E36" s="302"/>
      <c r="F36" s="302"/>
      <c r="G36" s="283"/>
    </row>
    <row r="37" spans="1:7" x14ac:dyDescent="0.25">
      <c r="A37" s="281"/>
      <c r="B37" s="402" t="s">
        <v>1339</v>
      </c>
      <c r="C37" s="402"/>
      <c r="D37" s="402"/>
      <c r="E37" s="287"/>
      <c r="F37" s="287"/>
      <c r="G37" s="287"/>
    </row>
    <row r="38" spans="1:7" ht="15" customHeight="1" x14ac:dyDescent="0.25">
      <c r="A38" s="281"/>
      <c r="B38" s="303" t="s">
        <v>1340</v>
      </c>
      <c r="C38" s="303"/>
      <c r="D38" s="303"/>
      <c r="E38" s="304"/>
      <c r="F38" s="304"/>
      <c r="G38" s="287"/>
    </row>
    <row r="39" spans="1:7" x14ac:dyDescent="0.25">
      <c r="A39" s="281"/>
      <c r="B39" s="404" t="s">
        <v>1341</v>
      </c>
      <c r="C39" s="404"/>
      <c r="D39" s="404"/>
      <c r="E39" s="283"/>
      <c r="F39" s="283"/>
      <c r="G39" s="283"/>
    </row>
    <row r="40" spans="1:7" x14ac:dyDescent="0.25">
      <c r="A40" s="281"/>
      <c r="B40" s="281"/>
      <c r="C40" s="281"/>
      <c r="D40" s="281"/>
      <c r="E40" s="281"/>
      <c r="F40" s="281"/>
      <c r="G40" s="281"/>
    </row>
    <row r="41" spans="1:7" x14ac:dyDescent="0.25">
      <c r="A41" s="281"/>
      <c r="B41" s="281"/>
      <c r="C41" s="281"/>
      <c r="D41" s="281"/>
      <c r="E41" s="281"/>
      <c r="F41" s="281"/>
      <c r="G41" s="281"/>
    </row>
    <row r="42" spans="1:7" x14ac:dyDescent="0.25">
      <c r="A42" s="281"/>
      <c r="B42" s="281"/>
      <c r="C42" s="281"/>
      <c r="D42" s="281"/>
      <c r="E42" s="281"/>
      <c r="F42" s="281"/>
      <c r="G42" s="281"/>
    </row>
    <row r="43" spans="1:7" x14ac:dyDescent="0.25">
      <c r="A43" s="281"/>
      <c r="B43" s="281"/>
      <c r="C43" s="281"/>
      <c r="D43" s="281"/>
      <c r="E43" s="281"/>
      <c r="F43" s="281"/>
      <c r="G43" s="281"/>
    </row>
    <row r="44" spans="1:7" x14ac:dyDescent="0.25">
      <c r="A44" s="281"/>
      <c r="B44" s="281"/>
      <c r="C44" s="281"/>
      <c r="D44" s="281"/>
      <c r="E44" s="281"/>
      <c r="F44" s="281"/>
      <c r="G44" s="281"/>
    </row>
    <row r="45" spans="1:7" x14ac:dyDescent="0.25">
      <c r="A45" s="281"/>
      <c r="B45" s="281"/>
      <c r="C45" s="281"/>
      <c r="D45" s="281"/>
      <c r="E45" s="281"/>
      <c r="F45" s="281"/>
      <c r="G45" s="281"/>
    </row>
    <row r="46" spans="1:7" x14ac:dyDescent="0.25">
      <c r="A46" s="281"/>
      <c r="B46" s="281"/>
      <c r="C46" s="281"/>
      <c r="D46" s="281"/>
      <c r="E46" s="281"/>
      <c r="F46" s="281"/>
      <c r="G46" s="281"/>
    </row>
    <row r="47" spans="1:7" x14ac:dyDescent="0.25">
      <c r="A47" s="281"/>
      <c r="B47" s="281"/>
      <c r="C47" s="281"/>
      <c r="D47" s="281"/>
      <c r="E47" s="281"/>
      <c r="F47" s="281"/>
      <c r="G47" s="281"/>
    </row>
    <row r="48" spans="1:7" x14ac:dyDescent="0.25">
      <c r="A48" s="281"/>
      <c r="B48" s="281"/>
      <c r="C48" s="281"/>
      <c r="D48" s="281"/>
      <c r="E48" s="281"/>
      <c r="F48" s="281"/>
      <c r="G48" s="281"/>
    </row>
    <row r="49" spans="1:7" x14ac:dyDescent="0.25">
      <c r="A49" s="281"/>
      <c r="B49" s="281"/>
      <c r="C49" s="281"/>
      <c r="D49" s="281"/>
      <c r="E49" s="281"/>
      <c r="F49" s="281"/>
      <c r="G49" s="281"/>
    </row>
    <row r="50" spans="1:7" x14ac:dyDescent="0.25">
      <c r="A50" s="281"/>
      <c r="B50" s="281"/>
      <c r="C50" s="281"/>
      <c r="D50" s="281"/>
      <c r="E50" s="281"/>
      <c r="F50" s="281"/>
      <c r="G50" s="281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5"/>
  <sheetViews>
    <sheetView zoomScaleNormal="100" workbookViewId="0"/>
  </sheetViews>
  <sheetFormatPr defaultRowHeight="12.75" x14ac:dyDescent="0.2"/>
  <cols>
    <col min="1" max="1" width="9.140625" style="305"/>
    <col min="2" max="2" width="40.85546875" style="305" customWidth="1"/>
    <col min="3" max="3" width="46" style="305" customWidth="1"/>
    <col min="4" max="4" width="18.7109375" style="305" customWidth="1"/>
    <col min="5" max="5" width="21.28515625" style="305" customWidth="1"/>
    <col min="6" max="6" width="16.5703125" style="305" customWidth="1"/>
    <col min="7" max="7" width="19" style="305" customWidth="1"/>
    <col min="8" max="8" width="17.5703125" style="305" customWidth="1"/>
    <col min="9" max="9" width="13.28515625" style="307" customWidth="1"/>
    <col min="10" max="10" width="13.5703125" style="305" customWidth="1"/>
    <col min="11" max="11" width="20.5703125" style="305" customWidth="1"/>
    <col min="12" max="12" width="12.42578125" style="305" bestFit="1" customWidth="1"/>
    <col min="13" max="257" width="9.140625" style="305"/>
    <col min="258" max="258" width="40.85546875" style="305" customWidth="1"/>
    <col min="259" max="259" width="46" style="305" customWidth="1"/>
    <col min="260" max="260" width="18.7109375" style="305" customWidth="1"/>
    <col min="261" max="261" width="21.28515625" style="305" customWidth="1"/>
    <col min="262" max="262" width="16.5703125" style="305" customWidth="1"/>
    <col min="263" max="263" width="19" style="305" customWidth="1"/>
    <col min="264" max="264" width="17.5703125" style="305" customWidth="1"/>
    <col min="265" max="265" width="13.28515625" style="305" customWidth="1"/>
    <col min="266" max="266" width="13.5703125" style="305" customWidth="1"/>
    <col min="267" max="267" width="20.5703125" style="305" customWidth="1"/>
    <col min="268" max="268" width="12.42578125" style="305" bestFit="1" customWidth="1"/>
    <col min="269" max="513" width="9.140625" style="305"/>
    <col min="514" max="514" width="40.85546875" style="305" customWidth="1"/>
    <col min="515" max="515" width="46" style="305" customWidth="1"/>
    <col min="516" max="516" width="18.7109375" style="305" customWidth="1"/>
    <col min="517" max="517" width="21.28515625" style="305" customWidth="1"/>
    <col min="518" max="518" width="16.5703125" style="305" customWidth="1"/>
    <col min="519" max="519" width="19" style="305" customWidth="1"/>
    <col min="520" max="520" width="17.5703125" style="305" customWidth="1"/>
    <col min="521" max="521" width="13.28515625" style="305" customWidth="1"/>
    <col min="522" max="522" width="13.5703125" style="305" customWidth="1"/>
    <col min="523" max="523" width="20.5703125" style="305" customWidth="1"/>
    <col min="524" max="524" width="12.42578125" style="305" bestFit="1" customWidth="1"/>
    <col min="525" max="769" width="9.140625" style="305"/>
    <col min="770" max="770" width="40.85546875" style="305" customWidth="1"/>
    <col min="771" max="771" width="46" style="305" customWidth="1"/>
    <col min="772" max="772" width="18.7109375" style="305" customWidth="1"/>
    <col min="773" max="773" width="21.28515625" style="305" customWidth="1"/>
    <col min="774" max="774" width="16.5703125" style="305" customWidth="1"/>
    <col min="775" max="775" width="19" style="305" customWidth="1"/>
    <col min="776" max="776" width="17.5703125" style="305" customWidth="1"/>
    <col min="777" max="777" width="13.28515625" style="305" customWidth="1"/>
    <col min="778" max="778" width="13.5703125" style="305" customWidth="1"/>
    <col min="779" max="779" width="20.5703125" style="305" customWidth="1"/>
    <col min="780" max="780" width="12.42578125" style="305" bestFit="1" customWidth="1"/>
    <col min="781" max="1025" width="9.140625" style="305"/>
    <col min="1026" max="1026" width="40.85546875" style="305" customWidth="1"/>
    <col min="1027" max="1027" width="46" style="305" customWidth="1"/>
    <col min="1028" max="1028" width="18.7109375" style="305" customWidth="1"/>
    <col min="1029" max="1029" width="21.28515625" style="305" customWidth="1"/>
    <col min="1030" max="1030" width="16.5703125" style="305" customWidth="1"/>
    <col min="1031" max="1031" width="19" style="305" customWidth="1"/>
    <col min="1032" max="1032" width="17.5703125" style="305" customWidth="1"/>
    <col min="1033" max="1033" width="13.28515625" style="305" customWidth="1"/>
    <col min="1034" max="1034" width="13.5703125" style="305" customWidth="1"/>
    <col min="1035" max="1035" width="20.5703125" style="305" customWidth="1"/>
    <col min="1036" max="1036" width="12.42578125" style="305" bestFit="1" customWidth="1"/>
    <col min="1037" max="1281" width="9.140625" style="305"/>
    <col min="1282" max="1282" width="40.85546875" style="305" customWidth="1"/>
    <col min="1283" max="1283" width="46" style="305" customWidth="1"/>
    <col min="1284" max="1284" width="18.7109375" style="305" customWidth="1"/>
    <col min="1285" max="1285" width="21.28515625" style="305" customWidth="1"/>
    <col min="1286" max="1286" width="16.5703125" style="305" customWidth="1"/>
    <col min="1287" max="1287" width="19" style="305" customWidth="1"/>
    <col min="1288" max="1288" width="17.5703125" style="305" customWidth="1"/>
    <col min="1289" max="1289" width="13.28515625" style="305" customWidth="1"/>
    <col min="1290" max="1290" width="13.5703125" style="305" customWidth="1"/>
    <col min="1291" max="1291" width="20.5703125" style="305" customWidth="1"/>
    <col min="1292" max="1292" width="12.42578125" style="305" bestFit="1" customWidth="1"/>
    <col min="1293" max="1537" width="9.140625" style="305"/>
    <col min="1538" max="1538" width="40.85546875" style="305" customWidth="1"/>
    <col min="1539" max="1539" width="46" style="305" customWidth="1"/>
    <col min="1540" max="1540" width="18.7109375" style="305" customWidth="1"/>
    <col min="1541" max="1541" width="21.28515625" style="305" customWidth="1"/>
    <col min="1542" max="1542" width="16.5703125" style="305" customWidth="1"/>
    <col min="1543" max="1543" width="19" style="305" customWidth="1"/>
    <col min="1544" max="1544" width="17.5703125" style="305" customWidth="1"/>
    <col min="1545" max="1545" width="13.28515625" style="305" customWidth="1"/>
    <col min="1546" max="1546" width="13.5703125" style="305" customWidth="1"/>
    <col min="1547" max="1547" width="20.5703125" style="305" customWidth="1"/>
    <col min="1548" max="1548" width="12.42578125" style="305" bestFit="1" customWidth="1"/>
    <col min="1549" max="1793" width="9.140625" style="305"/>
    <col min="1794" max="1794" width="40.85546875" style="305" customWidth="1"/>
    <col min="1795" max="1795" width="46" style="305" customWidth="1"/>
    <col min="1796" max="1796" width="18.7109375" style="305" customWidth="1"/>
    <col min="1797" max="1797" width="21.28515625" style="305" customWidth="1"/>
    <col min="1798" max="1798" width="16.5703125" style="305" customWidth="1"/>
    <col min="1799" max="1799" width="19" style="305" customWidth="1"/>
    <col min="1800" max="1800" width="17.5703125" style="305" customWidth="1"/>
    <col min="1801" max="1801" width="13.28515625" style="305" customWidth="1"/>
    <col min="1802" max="1802" width="13.5703125" style="305" customWidth="1"/>
    <col min="1803" max="1803" width="20.5703125" style="305" customWidth="1"/>
    <col min="1804" max="1804" width="12.42578125" style="305" bestFit="1" customWidth="1"/>
    <col min="1805" max="2049" width="9.140625" style="305"/>
    <col min="2050" max="2050" width="40.85546875" style="305" customWidth="1"/>
    <col min="2051" max="2051" width="46" style="305" customWidth="1"/>
    <col min="2052" max="2052" width="18.7109375" style="305" customWidth="1"/>
    <col min="2053" max="2053" width="21.28515625" style="305" customWidth="1"/>
    <col min="2054" max="2054" width="16.5703125" style="305" customWidth="1"/>
    <col min="2055" max="2055" width="19" style="305" customWidth="1"/>
    <col min="2056" max="2056" width="17.5703125" style="305" customWidth="1"/>
    <col min="2057" max="2057" width="13.28515625" style="305" customWidth="1"/>
    <col min="2058" max="2058" width="13.5703125" style="305" customWidth="1"/>
    <col min="2059" max="2059" width="20.5703125" style="305" customWidth="1"/>
    <col min="2060" max="2060" width="12.42578125" style="305" bestFit="1" customWidth="1"/>
    <col min="2061" max="2305" width="9.140625" style="305"/>
    <col min="2306" max="2306" width="40.85546875" style="305" customWidth="1"/>
    <col min="2307" max="2307" width="46" style="305" customWidth="1"/>
    <col min="2308" max="2308" width="18.7109375" style="305" customWidth="1"/>
    <col min="2309" max="2309" width="21.28515625" style="305" customWidth="1"/>
    <col min="2310" max="2310" width="16.5703125" style="305" customWidth="1"/>
    <col min="2311" max="2311" width="19" style="305" customWidth="1"/>
    <col min="2312" max="2312" width="17.5703125" style="305" customWidth="1"/>
    <col min="2313" max="2313" width="13.28515625" style="305" customWidth="1"/>
    <col min="2314" max="2314" width="13.5703125" style="305" customWidth="1"/>
    <col min="2315" max="2315" width="20.5703125" style="305" customWidth="1"/>
    <col min="2316" max="2316" width="12.42578125" style="305" bestFit="1" customWidth="1"/>
    <col min="2317" max="2561" width="9.140625" style="305"/>
    <col min="2562" max="2562" width="40.85546875" style="305" customWidth="1"/>
    <col min="2563" max="2563" width="46" style="305" customWidth="1"/>
    <col min="2564" max="2564" width="18.7109375" style="305" customWidth="1"/>
    <col min="2565" max="2565" width="21.28515625" style="305" customWidth="1"/>
    <col min="2566" max="2566" width="16.5703125" style="305" customWidth="1"/>
    <col min="2567" max="2567" width="19" style="305" customWidth="1"/>
    <col min="2568" max="2568" width="17.5703125" style="305" customWidth="1"/>
    <col min="2569" max="2569" width="13.28515625" style="305" customWidth="1"/>
    <col min="2570" max="2570" width="13.5703125" style="305" customWidth="1"/>
    <col min="2571" max="2571" width="20.5703125" style="305" customWidth="1"/>
    <col min="2572" max="2572" width="12.42578125" style="305" bestFit="1" customWidth="1"/>
    <col min="2573" max="2817" width="9.140625" style="305"/>
    <col min="2818" max="2818" width="40.85546875" style="305" customWidth="1"/>
    <col min="2819" max="2819" width="46" style="305" customWidth="1"/>
    <col min="2820" max="2820" width="18.7109375" style="305" customWidth="1"/>
    <col min="2821" max="2821" width="21.28515625" style="305" customWidth="1"/>
    <col min="2822" max="2822" width="16.5703125" style="305" customWidth="1"/>
    <col min="2823" max="2823" width="19" style="305" customWidth="1"/>
    <col min="2824" max="2824" width="17.5703125" style="305" customWidth="1"/>
    <col min="2825" max="2825" width="13.28515625" style="305" customWidth="1"/>
    <col min="2826" max="2826" width="13.5703125" style="305" customWidth="1"/>
    <col min="2827" max="2827" width="20.5703125" style="305" customWidth="1"/>
    <col min="2828" max="2828" width="12.42578125" style="305" bestFit="1" customWidth="1"/>
    <col min="2829" max="3073" width="9.140625" style="305"/>
    <col min="3074" max="3074" width="40.85546875" style="305" customWidth="1"/>
    <col min="3075" max="3075" width="46" style="305" customWidth="1"/>
    <col min="3076" max="3076" width="18.7109375" style="305" customWidth="1"/>
    <col min="3077" max="3077" width="21.28515625" style="305" customWidth="1"/>
    <col min="3078" max="3078" width="16.5703125" style="305" customWidth="1"/>
    <col min="3079" max="3079" width="19" style="305" customWidth="1"/>
    <col min="3080" max="3080" width="17.5703125" style="305" customWidth="1"/>
    <col min="3081" max="3081" width="13.28515625" style="305" customWidth="1"/>
    <col min="3082" max="3082" width="13.5703125" style="305" customWidth="1"/>
    <col min="3083" max="3083" width="20.5703125" style="305" customWidth="1"/>
    <col min="3084" max="3084" width="12.42578125" style="305" bestFit="1" customWidth="1"/>
    <col min="3085" max="3329" width="9.140625" style="305"/>
    <col min="3330" max="3330" width="40.85546875" style="305" customWidth="1"/>
    <col min="3331" max="3331" width="46" style="305" customWidth="1"/>
    <col min="3332" max="3332" width="18.7109375" style="305" customWidth="1"/>
    <col min="3333" max="3333" width="21.28515625" style="305" customWidth="1"/>
    <col min="3334" max="3334" width="16.5703125" style="305" customWidth="1"/>
    <col min="3335" max="3335" width="19" style="305" customWidth="1"/>
    <col min="3336" max="3336" width="17.5703125" style="305" customWidth="1"/>
    <col min="3337" max="3337" width="13.28515625" style="305" customWidth="1"/>
    <col min="3338" max="3338" width="13.5703125" style="305" customWidth="1"/>
    <col min="3339" max="3339" width="20.5703125" style="305" customWidth="1"/>
    <col min="3340" max="3340" width="12.42578125" style="305" bestFit="1" customWidth="1"/>
    <col min="3341" max="3585" width="9.140625" style="305"/>
    <col min="3586" max="3586" width="40.85546875" style="305" customWidth="1"/>
    <col min="3587" max="3587" width="46" style="305" customWidth="1"/>
    <col min="3588" max="3588" width="18.7109375" style="305" customWidth="1"/>
    <col min="3589" max="3589" width="21.28515625" style="305" customWidth="1"/>
    <col min="3590" max="3590" width="16.5703125" style="305" customWidth="1"/>
    <col min="3591" max="3591" width="19" style="305" customWidth="1"/>
    <col min="3592" max="3592" width="17.5703125" style="305" customWidth="1"/>
    <col min="3593" max="3593" width="13.28515625" style="305" customWidth="1"/>
    <col min="3594" max="3594" width="13.5703125" style="305" customWidth="1"/>
    <col min="3595" max="3595" width="20.5703125" style="305" customWidth="1"/>
    <col min="3596" max="3596" width="12.42578125" style="305" bestFit="1" customWidth="1"/>
    <col min="3597" max="3841" width="9.140625" style="305"/>
    <col min="3842" max="3842" width="40.85546875" style="305" customWidth="1"/>
    <col min="3843" max="3843" width="46" style="305" customWidth="1"/>
    <col min="3844" max="3844" width="18.7109375" style="305" customWidth="1"/>
    <col min="3845" max="3845" width="21.28515625" style="305" customWidth="1"/>
    <col min="3846" max="3846" width="16.5703125" style="305" customWidth="1"/>
    <col min="3847" max="3847" width="19" style="305" customWidth="1"/>
    <col min="3848" max="3848" width="17.5703125" style="305" customWidth="1"/>
    <col min="3849" max="3849" width="13.28515625" style="305" customWidth="1"/>
    <col min="3850" max="3850" width="13.5703125" style="305" customWidth="1"/>
    <col min="3851" max="3851" width="20.5703125" style="305" customWidth="1"/>
    <col min="3852" max="3852" width="12.42578125" style="305" bestFit="1" customWidth="1"/>
    <col min="3853" max="4097" width="9.140625" style="305"/>
    <col min="4098" max="4098" width="40.85546875" style="305" customWidth="1"/>
    <col min="4099" max="4099" width="46" style="305" customWidth="1"/>
    <col min="4100" max="4100" width="18.7109375" style="305" customWidth="1"/>
    <col min="4101" max="4101" width="21.28515625" style="305" customWidth="1"/>
    <col min="4102" max="4102" width="16.5703125" style="305" customWidth="1"/>
    <col min="4103" max="4103" width="19" style="305" customWidth="1"/>
    <col min="4104" max="4104" width="17.5703125" style="305" customWidth="1"/>
    <col min="4105" max="4105" width="13.28515625" style="305" customWidth="1"/>
    <col min="4106" max="4106" width="13.5703125" style="305" customWidth="1"/>
    <col min="4107" max="4107" width="20.5703125" style="305" customWidth="1"/>
    <col min="4108" max="4108" width="12.42578125" style="305" bestFit="1" customWidth="1"/>
    <col min="4109" max="4353" width="9.140625" style="305"/>
    <col min="4354" max="4354" width="40.85546875" style="305" customWidth="1"/>
    <col min="4355" max="4355" width="46" style="305" customWidth="1"/>
    <col min="4356" max="4356" width="18.7109375" style="305" customWidth="1"/>
    <col min="4357" max="4357" width="21.28515625" style="305" customWidth="1"/>
    <col min="4358" max="4358" width="16.5703125" style="305" customWidth="1"/>
    <col min="4359" max="4359" width="19" style="305" customWidth="1"/>
    <col min="4360" max="4360" width="17.5703125" style="305" customWidth="1"/>
    <col min="4361" max="4361" width="13.28515625" style="305" customWidth="1"/>
    <col min="4362" max="4362" width="13.5703125" style="305" customWidth="1"/>
    <col min="4363" max="4363" width="20.5703125" style="305" customWidth="1"/>
    <col min="4364" max="4364" width="12.42578125" style="305" bestFit="1" customWidth="1"/>
    <col min="4365" max="4609" width="9.140625" style="305"/>
    <col min="4610" max="4610" width="40.85546875" style="305" customWidth="1"/>
    <col min="4611" max="4611" width="46" style="305" customWidth="1"/>
    <col min="4612" max="4612" width="18.7109375" style="305" customWidth="1"/>
    <col min="4613" max="4613" width="21.28515625" style="305" customWidth="1"/>
    <col min="4614" max="4614" width="16.5703125" style="305" customWidth="1"/>
    <col min="4615" max="4615" width="19" style="305" customWidth="1"/>
    <col min="4616" max="4616" width="17.5703125" style="305" customWidth="1"/>
    <col min="4617" max="4617" width="13.28515625" style="305" customWidth="1"/>
    <col min="4618" max="4618" width="13.5703125" style="305" customWidth="1"/>
    <col min="4619" max="4619" width="20.5703125" style="305" customWidth="1"/>
    <col min="4620" max="4620" width="12.42578125" style="305" bestFit="1" customWidth="1"/>
    <col min="4621" max="4865" width="9.140625" style="305"/>
    <col min="4866" max="4866" width="40.85546875" style="305" customWidth="1"/>
    <col min="4867" max="4867" width="46" style="305" customWidth="1"/>
    <col min="4868" max="4868" width="18.7109375" style="305" customWidth="1"/>
    <col min="4869" max="4869" width="21.28515625" style="305" customWidth="1"/>
    <col min="4870" max="4870" width="16.5703125" style="305" customWidth="1"/>
    <col min="4871" max="4871" width="19" style="305" customWidth="1"/>
    <col min="4872" max="4872" width="17.5703125" style="305" customWidth="1"/>
    <col min="4873" max="4873" width="13.28515625" style="305" customWidth="1"/>
    <col min="4874" max="4874" width="13.5703125" style="305" customWidth="1"/>
    <col min="4875" max="4875" width="20.5703125" style="305" customWidth="1"/>
    <col min="4876" max="4876" width="12.42578125" style="305" bestFit="1" customWidth="1"/>
    <col min="4877" max="5121" width="9.140625" style="305"/>
    <col min="5122" max="5122" width="40.85546875" style="305" customWidth="1"/>
    <col min="5123" max="5123" width="46" style="305" customWidth="1"/>
    <col min="5124" max="5124" width="18.7109375" style="305" customWidth="1"/>
    <col min="5125" max="5125" width="21.28515625" style="305" customWidth="1"/>
    <col min="5126" max="5126" width="16.5703125" style="305" customWidth="1"/>
    <col min="5127" max="5127" width="19" style="305" customWidth="1"/>
    <col min="5128" max="5128" width="17.5703125" style="305" customWidth="1"/>
    <col min="5129" max="5129" width="13.28515625" style="305" customWidth="1"/>
    <col min="5130" max="5130" width="13.5703125" style="305" customWidth="1"/>
    <col min="5131" max="5131" width="20.5703125" style="305" customWidth="1"/>
    <col min="5132" max="5132" width="12.42578125" style="305" bestFit="1" customWidth="1"/>
    <col min="5133" max="5377" width="9.140625" style="305"/>
    <col min="5378" max="5378" width="40.85546875" style="305" customWidth="1"/>
    <col min="5379" max="5379" width="46" style="305" customWidth="1"/>
    <col min="5380" max="5380" width="18.7109375" style="305" customWidth="1"/>
    <col min="5381" max="5381" width="21.28515625" style="305" customWidth="1"/>
    <col min="5382" max="5382" width="16.5703125" style="305" customWidth="1"/>
    <col min="5383" max="5383" width="19" style="305" customWidth="1"/>
    <col min="5384" max="5384" width="17.5703125" style="305" customWidth="1"/>
    <col min="5385" max="5385" width="13.28515625" style="305" customWidth="1"/>
    <col min="5386" max="5386" width="13.5703125" style="305" customWidth="1"/>
    <col min="5387" max="5387" width="20.5703125" style="305" customWidth="1"/>
    <col min="5388" max="5388" width="12.42578125" style="305" bestFit="1" customWidth="1"/>
    <col min="5389" max="5633" width="9.140625" style="305"/>
    <col min="5634" max="5634" width="40.85546875" style="305" customWidth="1"/>
    <col min="5635" max="5635" width="46" style="305" customWidth="1"/>
    <col min="5636" max="5636" width="18.7109375" style="305" customWidth="1"/>
    <col min="5637" max="5637" width="21.28515625" style="305" customWidth="1"/>
    <col min="5638" max="5638" width="16.5703125" style="305" customWidth="1"/>
    <col min="5639" max="5639" width="19" style="305" customWidth="1"/>
    <col min="5640" max="5640" width="17.5703125" style="305" customWidth="1"/>
    <col min="5641" max="5641" width="13.28515625" style="305" customWidth="1"/>
    <col min="5642" max="5642" width="13.5703125" style="305" customWidth="1"/>
    <col min="5643" max="5643" width="20.5703125" style="305" customWidth="1"/>
    <col min="5644" max="5644" width="12.42578125" style="305" bestFit="1" customWidth="1"/>
    <col min="5645" max="5889" width="9.140625" style="305"/>
    <col min="5890" max="5890" width="40.85546875" style="305" customWidth="1"/>
    <col min="5891" max="5891" width="46" style="305" customWidth="1"/>
    <col min="5892" max="5892" width="18.7109375" style="305" customWidth="1"/>
    <col min="5893" max="5893" width="21.28515625" style="305" customWidth="1"/>
    <col min="5894" max="5894" width="16.5703125" style="305" customWidth="1"/>
    <col min="5895" max="5895" width="19" style="305" customWidth="1"/>
    <col min="5896" max="5896" width="17.5703125" style="305" customWidth="1"/>
    <col min="5897" max="5897" width="13.28515625" style="305" customWidth="1"/>
    <col min="5898" max="5898" width="13.5703125" style="305" customWidth="1"/>
    <col min="5899" max="5899" width="20.5703125" style="305" customWidth="1"/>
    <col min="5900" max="5900" width="12.42578125" style="305" bestFit="1" customWidth="1"/>
    <col min="5901" max="6145" width="9.140625" style="305"/>
    <col min="6146" max="6146" width="40.85546875" style="305" customWidth="1"/>
    <col min="6147" max="6147" width="46" style="305" customWidth="1"/>
    <col min="6148" max="6148" width="18.7109375" style="305" customWidth="1"/>
    <col min="6149" max="6149" width="21.28515625" style="305" customWidth="1"/>
    <col min="6150" max="6150" width="16.5703125" style="305" customWidth="1"/>
    <col min="6151" max="6151" width="19" style="305" customWidth="1"/>
    <col min="6152" max="6152" width="17.5703125" style="305" customWidth="1"/>
    <col min="6153" max="6153" width="13.28515625" style="305" customWidth="1"/>
    <col min="6154" max="6154" width="13.5703125" style="305" customWidth="1"/>
    <col min="6155" max="6155" width="20.5703125" style="305" customWidth="1"/>
    <col min="6156" max="6156" width="12.42578125" style="305" bestFit="1" customWidth="1"/>
    <col min="6157" max="6401" width="9.140625" style="305"/>
    <col min="6402" max="6402" width="40.85546875" style="305" customWidth="1"/>
    <col min="6403" max="6403" width="46" style="305" customWidth="1"/>
    <col min="6404" max="6404" width="18.7109375" style="305" customWidth="1"/>
    <col min="6405" max="6405" width="21.28515625" style="305" customWidth="1"/>
    <col min="6406" max="6406" width="16.5703125" style="305" customWidth="1"/>
    <col min="6407" max="6407" width="19" style="305" customWidth="1"/>
    <col min="6408" max="6408" width="17.5703125" style="305" customWidth="1"/>
    <col min="6409" max="6409" width="13.28515625" style="305" customWidth="1"/>
    <col min="6410" max="6410" width="13.5703125" style="305" customWidth="1"/>
    <col min="6411" max="6411" width="20.5703125" style="305" customWidth="1"/>
    <col min="6412" max="6412" width="12.42578125" style="305" bestFit="1" customWidth="1"/>
    <col min="6413" max="6657" width="9.140625" style="305"/>
    <col min="6658" max="6658" width="40.85546875" style="305" customWidth="1"/>
    <col min="6659" max="6659" width="46" style="305" customWidth="1"/>
    <col min="6660" max="6660" width="18.7109375" style="305" customWidth="1"/>
    <col min="6661" max="6661" width="21.28515625" style="305" customWidth="1"/>
    <col min="6662" max="6662" width="16.5703125" style="305" customWidth="1"/>
    <col min="6663" max="6663" width="19" style="305" customWidth="1"/>
    <col min="6664" max="6664" width="17.5703125" style="305" customWidth="1"/>
    <col min="6665" max="6665" width="13.28515625" style="305" customWidth="1"/>
    <col min="6666" max="6666" width="13.5703125" style="305" customWidth="1"/>
    <col min="6667" max="6667" width="20.5703125" style="305" customWidth="1"/>
    <col min="6668" max="6668" width="12.42578125" style="305" bestFit="1" customWidth="1"/>
    <col min="6669" max="6913" width="9.140625" style="305"/>
    <col min="6914" max="6914" width="40.85546875" style="305" customWidth="1"/>
    <col min="6915" max="6915" width="46" style="305" customWidth="1"/>
    <col min="6916" max="6916" width="18.7109375" style="305" customWidth="1"/>
    <col min="6917" max="6917" width="21.28515625" style="305" customWidth="1"/>
    <col min="6918" max="6918" width="16.5703125" style="305" customWidth="1"/>
    <col min="6919" max="6919" width="19" style="305" customWidth="1"/>
    <col min="6920" max="6920" width="17.5703125" style="305" customWidth="1"/>
    <col min="6921" max="6921" width="13.28515625" style="305" customWidth="1"/>
    <col min="6922" max="6922" width="13.5703125" style="305" customWidth="1"/>
    <col min="6923" max="6923" width="20.5703125" style="305" customWidth="1"/>
    <col min="6924" max="6924" width="12.42578125" style="305" bestFit="1" customWidth="1"/>
    <col min="6925" max="7169" width="9.140625" style="305"/>
    <col min="7170" max="7170" width="40.85546875" style="305" customWidth="1"/>
    <col min="7171" max="7171" width="46" style="305" customWidth="1"/>
    <col min="7172" max="7172" width="18.7109375" style="305" customWidth="1"/>
    <col min="7173" max="7173" width="21.28515625" style="305" customWidth="1"/>
    <col min="7174" max="7174" width="16.5703125" style="305" customWidth="1"/>
    <col min="7175" max="7175" width="19" style="305" customWidth="1"/>
    <col min="7176" max="7176" width="17.5703125" style="305" customWidth="1"/>
    <col min="7177" max="7177" width="13.28515625" style="305" customWidth="1"/>
    <col min="7178" max="7178" width="13.5703125" style="305" customWidth="1"/>
    <col min="7179" max="7179" width="20.5703125" style="305" customWidth="1"/>
    <col min="7180" max="7180" width="12.42578125" style="305" bestFit="1" customWidth="1"/>
    <col min="7181" max="7425" width="9.140625" style="305"/>
    <col min="7426" max="7426" width="40.85546875" style="305" customWidth="1"/>
    <col min="7427" max="7427" width="46" style="305" customWidth="1"/>
    <col min="7428" max="7428" width="18.7109375" style="305" customWidth="1"/>
    <col min="7429" max="7429" width="21.28515625" style="305" customWidth="1"/>
    <col min="7430" max="7430" width="16.5703125" style="305" customWidth="1"/>
    <col min="7431" max="7431" width="19" style="305" customWidth="1"/>
    <col min="7432" max="7432" width="17.5703125" style="305" customWidth="1"/>
    <col min="7433" max="7433" width="13.28515625" style="305" customWidth="1"/>
    <col min="7434" max="7434" width="13.5703125" style="305" customWidth="1"/>
    <col min="7435" max="7435" width="20.5703125" style="305" customWidth="1"/>
    <col min="7436" max="7436" width="12.42578125" style="305" bestFit="1" customWidth="1"/>
    <col min="7437" max="7681" width="9.140625" style="305"/>
    <col min="7682" max="7682" width="40.85546875" style="305" customWidth="1"/>
    <col min="7683" max="7683" width="46" style="305" customWidth="1"/>
    <col min="7684" max="7684" width="18.7109375" style="305" customWidth="1"/>
    <col min="7685" max="7685" width="21.28515625" style="305" customWidth="1"/>
    <col min="7686" max="7686" width="16.5703125" style="305" customWidth="1"/>
    <col min="7687" max="7687" width="19" style="305" customWidth="1"/>
    <col min="7688" max="7688" width="17.5703125" style="305" customWidth="1"/>
    <col min="7689" max="7689" width="13.28515625" style="305" customWidth="1"/>
    <col min="7690" max="7690" width="13.5703125" style="305" customWidth="1"/>
    <col min="7691" max="7691" width="20.5703125" style="305" customWidth="1"/>
    <col min="7692" max="7692" width="12.42578125" style="305" bestFit="1" customWidth="1"/>
    <col min="7693" max="7937" width="9.140625" style="305"/>
    <col min="7938" max="7938" width="40.85546875" style="305" customWidth="1"/>
    <col min="7939" max="7939" width="46" style="305" customWidth="1"/>
    <col min="7940" max="7940" width="18.7109375" style="305" customWidth="1"/>
    <col min="7941" max="7941" width="21.28515625" style="305" customWidth="1"/>
    <col min="7942" max="7942" width="16.5703125" style="305" customWidth="1"/>
    <col min="7943" max="7943" width="19" style="305" customWidth="1"/>
    <col min="7944" max="7944" width="17.5703125" style="305" customWidth="1"/>
    <col min="7945" max="7945" width="13.28515625" style="305" customWidth="1"/>
    <col min="7946" max="7946" width="13.5703125" style="305" customWidth="1"/>
    <col min="7947" max="7947" width="20.5703125" style="305" customWidth="1"/>
    <col min="7948" max="7948" width="12.42578125" style="305" bestFit="1" customWidth="1"/>
    <col min="7949" max="8193" width="9.140625" style="305"/>
    <col min="8194" max="8194" width="40.85546875" style="305" customWidth="1"/>
    <col min="8195" max="8195" width="46" style="305" customWidth="1"/>
    <col min="8196" max="8196" width="18.7109375" style="305" customWidth="1"/>
    <col min="8197" max="8197" width="21.28515625" style="305" customWidth="1"/>
    <col min="8198" max="8198" width="16.5703125" style="305" customWidth="1"/>
    <col min="8199" max="8199" width="19" style="305" customWidth="1"/>
    <col min="8200" max="8200" width="17.5703125" style="305" customWidth="1"/>
    <col min="8201" max="8201" width="13.28515625" style="305" customWidth="1"/>
    <col min="8202" max="8202" width="13.5703125" style="305" customWidth="1"/>
    <col min="8203" max="8203" width="20.5703125" style="305" customWidth="1"/>
    <col min="8204" max="8204" width="12.42578125" style="305" bestFit="1" customWidth="1"/>
    <col min="8205" max="8449" width="9.140625" style="305"/>
    <col min="8450" max="8450" width="40.85546875" style="305" customWidth="1"/>
    <col min="8451" max="8451" width="46" style="305" customWidth="1"/>
    <col min="8452" max="8452" width="18.7109375" style="305" customWidth="1"/>
    <col min="8453" max="8453" width="21.28515625" style="305" customWidth="1"/>
    <col min="8454" max="8454" width="16.5703125" style="305" customWidth="1"/>
    <col min="8455" max="8455" width="19" style="305" customWidth="1"/>
    <col min="8456" max="8456" width="17.5703125" style="305" customWidth="1"/>
    <col min="8457" max="8457" width="13.28515625" style="305" customWidth="1"/>
    <col min="8458" max="8458" width="13.5703125" style="305" customWidth="1"/>
    <col min="8459" max="8459" width="20.5703125" style="305" customWidth="1"/>
    <col min="8460" max="8460" width="12.42578125" style="305" bestFit="1" customWidth="1"/>
    <col min="8461" max="8705" width="9.140625" style="305"/>
    <col min="8706" max="8706" width="40.85546875" style="305" customWidth="1"/>
    <col min="8707" max="8707" width="46" style="305" customWidth="1"/>
    <col min="8708" max="8708" width="18.7109375" style="305" customWidth="1"/>
    <col min="8709" max="8709" width="21.28515625" style="305" customWidth="1"/>
    <col min="8710" max="8710" width="16.5703125" style="305" customWidth="1"/>
    <col min="8711" max="8711" width="19" style="305" customWidth="1"/>
    <col min="8712" max="8712" width="17.5703125" style="305" customWidth="1"/>
    <col min="8713" max="8713" width="13.28515625" style="305" customWidth="1"/>
    <col min="8714" max="8714" width="13.5703125" style="305" customWidth="1"/>
    <col min="8715" max="8715" width="20.5703125" style="305" customWidth="1"/>
    <col min="8716" max="8716" width="12.42578125" style="305" bestFit="1" customWidth="1"/>
    <col min="8717" max="8961" width="9.140625" style="305"/>
    <col min="8962" max="8962" width="40.85546875" style="305" customWidth="1"/>
    <col min="8963" max="8963" width="46" style="305" customWidth="1"/>
    <col min="8964" max="8964" width="18.7109375" style="305" customWidth="1"/>
    <col min="8965" max="8965" width="21.28515625" style="305" customWidth="1"/>
    <col min="8966" max="8966" width="16.5703125" style="305" customWidth="1"/>
    <col min="8967" max="8967" width="19" style="305" customWidth="1"/>
    <col min="8968" max="8968" width="17.5703125" style="305" customWidth="1"/>
    <col min="8969" max="8969" width="13.28515625" style="305" customWidth="1"/>
    <col min="8970" max="8970" width="13.5703125" style="305" customWidth="1"/>
    <col min="8971" max="8971" width="20.5703125" style="305" customWidth="1"/>
    <col min="8972" max="8972" width="12.42578125" style="305" bestFit="1" customWidth="1"/>
    <col min="8973" max="9217" width="9.140625" style="305"/>
    <col min="9218" max="9218" width="40.85546875" style="305" customWidth="1"/>
    <col min="9219" max="9219" width="46" style="305" customWidth="1"/>
    <col min="9220" max="9220" width="18.7109375" style="305" customWidth="1"/>
    <col min="9221" max="9221" width="21.28515625" style="305" customWidth="1"/>
    <col min="9222" max="9222" width="16.5703125" style="305" customWidth="1"/>
    <col min="9223" max="9223" width="19" style="305" customWidth="1"/>
    <col min="9224" max="9224" width="17.5703125" style="305" customWidth="1"/>
    <col min="9225" max="9225" width="13.28515625" style="305" customWidth="1"/>
    <col min="9226" max="9226" width="13.5703125" style="305" customWidth="1"/>
    <col min="9227" max="9227" width="20.5703125" style="305" customWidth="1"/>
    <col min="9228" max="9228" width="12.42578125" style="305" bestFit="1" customWidth="1"/>
    <col min="9229" max="9473" width="9.140625" style="305"/>
    <col min="9474" max="9474" width="40.85546875" style="305" customWidth="1"/>
    <col min="9475" max="9475" width="46" style="305" customWidth="1"/>
    <col min="9476" max="9476" width="18.7109375" style="305" customWidth="1"/>
    <col min="9477" max="9477" width="21.28515625" style="305" customWidth="1"/>
    <col min="9478" max="9478" width="16.5703125" style="305" customWidth="1"/>
    <col min="9479" max="9479" width="19" style="305" customWidth="1"/>
    <col min="9480" max="9480" width="17.5703125" style="305" customWidth="1"/>
    <col min="9481" max="9481" width="13.28515625" style="305" customWidth="1"/>
    <col min="9482" max="9482" width="13.5703125" style="305" customWidth="1"/>
    <col min="9483" max="9483" width="20.5703125" style="305" customWidth="1"/>
    <col min="9484" max="9484" width="12.42578125" style="305" bestFit="1" customWidth="1"/>
    <col min="9485" max="9729" width="9.140625" style="305"/>
    <col min="9730" max="9730" width="40.85546875" style="305" customWidth="1"/>
    <col min="9731" max="9731" width="46" style="305" customWidth="1"/>
    <col min="9732" max="9732" width="18.7109375" style="305" customWidth="1"/>
    <col min="9733" max="9733" width="21.28515625" style="305" customWidth="1"/>
    <col min="9734" max="9734" width="16.5703125" style="305" customWidth="1"/>
    <col min="9735" max="9735" width="19" style="305" customWidth="1"/>
    <col min="9736" max="9736" width="17.5703125" style="305" customWidth="1"/>
    <col min="9737" max="9737" width="13.28515625" style="305" customWidth="1"/>
    <col min="9738" max="9738" width="13.5703125" style="305" customWidth="1"/>
    <col min="9739" max="9739" width="20.5703125" style="305" customWidth="1"/>
    <col min="9740" max="9740" width="12.42578125" style="305" bestFit="1" customWidth="1"/>
    <col min="9741" max="9985" width="9.140625" style="305"/>
    <col min="9986" max="9986" width="40.85546875" style="305" customWidth="1"/>
    <col min="9987" max="9987" width="46" style="305" customWidth="1"/>
    <col min="9988" max="9988" width="18.7109375" style="305" customWidth="1"/>
    <col min="9989" max="9989" width="21.28515625" style="305" customWidth="1"/>
    <col min="9990" max="9990" width="16.5703125" style="305" customWidth="1"/>
    <col min="9991" max="9991" width="19" style="305" customWidth="1"/>
    <col min="9992" max="9992" width="17.5703125" style="305" customWidth="1"/>
    <col min="9993" max="9993" width="13.28515625" style="305" customWidth="1"/>
    <col min="9994" max="9994" width="13.5703125" style="305" customWidth="1"/>
    <col min="9995" max="9995" width="20.5703125" style="305" customWidth="1"/>
    <col min="9996" max="9996" width="12.42578125" style="305" bestFit="1" customWidth="1"/>
    <col min="9997" max="10241" width="9.140625" style="305"/>
    <col min="10242" max="10242" width="40.85546875" style="305" customWidth="1"/>
    <col min="10243" max="10243" width="46" style="305" customWidth="1"/>
    <col min="10244" max="10244" width="18.7109375" style="305" customWidth="1"/>
    <col min="10245" max="10245" width="21.28515625" style="305" customWidth="1"/>
    <col min="10246" max="10246" width="16.5703125" style="305" customWidth="1"/>
    <col min="10247" max="10247" width="19" style="305" customWidth="1"/>
    <col min="10248" max="10248" width="17.5703125" style="305" customWidth="1"/>
    <col min="10249" max="10249" width="13.28515625" style="305" customWidth="1"/>
    <col min="10250" max="10250" width="13.5703125" style="305" customWidth="1"/>
    <col min="10251" max="10251" width="20.5703125" style="305" customWidth="1"/>
    <col min="10252" max="10252" width="12.42578125" style="305" bestFit="1" customWidth="1"/>
    <col min="10253" max="10497" width="9.140625" style="305"/>
    <col min="10498" max="10498" width="40.85546875" style="305" customWidth="1"/>
    <col min="10499" max="10499" width="46" style="305" customWidth="1"/>
    <col min="10500" max="10500" width="18.7109375" style="305" customWidth="1"/>
    <col min="10501" max="10501" width="21.28515625" style="305" customWidth="1"/>
    <col min="10502" max="10502" width="16.5703125" style="305" customWidth="1"/>
    <col min="10503" max="10503" width="19" style="305" customWidth="1"/>
    <col min="10504" max="10504" width="17.5703125" style="305" customWidth="1"/>
    <col min="10505" max="10505" width="13.28515625" style="305" customWidth="1"/>
    <col min="10506" max="10506" width="13.5703125" style="305" customWidth="1"/>
    <col min="10507" max="10507" width="20.5703125" style="305" customWidth="1"/>
    <col min="10508" max="10508" width="12.42578125" style="305" bestFit="1" customWidth="1"/>
    <col min="10509" max="10753" width="9.140625" style="305"/>
    <col min="10754" max="10754" width="40.85546875" style="305" customWidth="1"/>
    <col min="10755" max="10755" width="46" style="305" customWidth="1"/>
    <col min="10756" max="10756" width="18.7109375" style="305" customWidth="1"/>
    <col min="10757" max="10757" width="21.28515625" style="305" customWidth="1"/>
    <col min="10758" max="10758" width="16.5703125" style="305" customWidth="1"/>
    <col min="10759" max="10759" width="19" style="305" customWidth="1"/>
    <col min="10760" max="10760" width="17.5703125" style="305" customWidth="1"/>
    <col min="10761" max="10761" width="13.28515625" style="305" customWidth="1"/>
    <col min="10762" max="10762" width="13.5703125" style="305" customWidth="1"/>
    <col min="10763" max="10763" width="20.5703125" style="305" customWidth="1"/>
    <col min="10764" max="10764" width="12.42578125" style="305" bestFit="1" customWidth="1"/>
    <col min="10765" max="11009" width="9.140625" style="305"/>
    <col min="11010" max="11010" width="40.85546875" style="305" customWidth="1"/>
    <col min="11011" max="11011" width="46" style="305" customWidth="1"/>
    <col min="11012" max="11012" width="18.7109375" style="305" customWidth="1"/>
    <col min="11013" max="11013" width="21.28515625" style="305" customWidth="1"/>
    <col min="11014" max="11014" width="16.5703125" style="305" customWidth="1"/>
    <col min="11015" max="11015" width="19" style="305" customWidth="1"/>
    <col min="11016" max="11016" width="17.5703125" style="305" customWidth="1"/>
    <col min="11017" max="11017" width="13.28515625" style="305" customWidth="1"/>
    <col min="11018" max="11018" width="13.5703125" style="305" customWidth="1"/>
    <col min="11019" max="11019" width="20.5703125" style="305" customWidth="1"/>
    <col min="11020" max="11020" width="12.42578125" style="305" bestFit="1" customWidth="1"/>
    <col min="11021" max="11265" width="9.140625" style="305"/>
    <col min="11266" max="11266" width="40.85546875" style="305" customWidth="1"/>
    <col min="11267" max="11267" width="46" style="305" customWidth="1"/>
    <col min="11268" max="11268" width="18.7109375" style="305" customWidth="1"/>
    <col min="11269" max="11269" width="21.28515625" style="305" customWidth="1"/>
    <col min="11270" max="11270" width="16.5703125" style="305" customWidth="1"/>
    <col min="11271" max="11271" width="19" style="305" customWidth="1"/>
    <col min="11272" max="11272" width="17.5703125" style="305" customWidth="1"/>
    <col min="11273" max="11273" width="13.28515625" style="305" customWidth="1"/>
    <col min="11274" max="11274" width="13.5703125" style="305" customWidth="1"/>
    <col min="11275" max="11275" width="20.5703125" style="305" customWidth="1"/>
    <col min="11276" max="11276" width="12.42578125" style="305" bestFit="1" customWidth="1"/>
    <col min="11277" max="11521" width="9.140625" style="305"/>
    <col min="11522" max="11522" width="40.85546875" style="305" customWidth="1"/>
    <col min="11523" max="11523" width="46" style="305" customWidth="1"/>
    <col min="11524" max="11524" width="18.7109375" style="305" customWidth="1"/>
    <col min="11525" max="11525" width="21.28515625" style="305" customWidth="1"/>
    <col min="11526" max="11526" width="16.5703125" style="305" customWidth="1"/>
    <col min="11527" max="11527" width="19" style="305" customWidth="1"/>
    <col min="11528" max="11528" width="17.5703125" style="305" customWidth="1"/>
    <col min="11529" max="11529" width="13.28515625" style="305" customWidth="1"/>
    <col min="11530" max="11530" width="13.5703125" style="305" customWidth="1"/>
    <col min="11531" max="11531" width="20.5703125" style="305" customWidth="1"/>
    <col min="11532" max="11532" width="12.42578125" style="305" bestFit="1" customWidth="1"/>
    <col min="11533" max="11777" width="9.140625" style="305"/>
    <col min="11778" max="11778" width="40.85546875" style="305" customWidth="1"/>
    <col min="11779" max="11779" width="46" style="305" customWidth="1"/>
    <col min="11780" max="11780" width="18.7109375" style="305" customWidth="1"/>
    <col min="11781" max="11781" width="21.28515625" style="305" customWidth="1"/>
    <col min="11782" max="11782" width="16.5703125" style="305" customWidth="1"/>
    <col min="11783" max="11783" width="19" style="305" customWidth="1"/>
    <col min="11784" max="11784" width="17.5703125" style="305" customWidth="1"/>
    <col min="11785" max="11785" width="13.28515625" style="305" customWidth="1"/>
    <col min="11786" max="11786" width="13.5703125" style="305" customWidth="1"/>
    <col min="11787" max="11787" width="20.5703125" style="305" customWidth="1"/>
    <col min="11788" max="11788" width="12.42578125" style="305" bestFit="1" customWidth="1"/>
    <col min="11789" max="12033" width="9.140625" style="305"/>
    <col min="12034" max="12034" width="40.85546875" style="305" customWidth="1"/>
    <col min="12035" max="12035" width="46" style="305" customWidth="1"/>
    <col min="12036" max="12036" width="18.7109375" style="305" customWidth="1"/>
    <col min="12037" max="12037" width="21.28515625" style="305" customWidth="1"/>
    <col min="12038" max="12038" width="16.5703125" style="305" customWidth="1"/>
    <col min="12039" max="12039" width="19" style="305" customWidth="1"/>
    <col min="12040" max="12040" width="17.5703125" style="305" customWidth="1"/>
    <col min="12041" max="12041" width="13.28515625" style="305" customWidth="1"/>
    <col min="12042" max="12042" width="13.5703125" style="305" customWidth="1"/>
    <col min="12043" max="12043" width="20.5703125" style="305" customWidth="1"/>
    <col min="12044" max="12044" width="12.42578125" style="305" bestFit="1" customWidth="1"/>
    <col min="12045" max="12289" width="9.140625" style="305"/>
    <col min="12290" max="12290" width="40.85546875" style="305" customWidth="1"/>
    <col min="12291" max="12291" width="46" style="305" customWidth="1"/>
    <col min="12292" max="12292" width="18.7109375" style="305" customWidth="1"/>
    <col min="12293" max="12293" width="21.28515625" style="305" customWidth="1"/>
    <col min="12294" max="12294" width="16.5703125" style="305" customWidth="1"/>
    <col min="12295" max="12295" width="19" style="305" customWidth="1"/>
    <col min="12296" max="12296" width="17.5703125" style="305" customWidth="1"/>
    <col min="12297" max="12297" width="13.28515625" style="305" customWidth="1"/>
    <col min="12298" max="12298" width="13.5703125" style="305" customWidth="1"/>
    <col min="12299" max="12299" width="20.5703125" style="305" customWidth="1"/>
    <col min="12300" max="12300" width="12.42578125" style="305" bestFit="1" customWidth="1"/>
    <col min="12301" max="12545" width="9.140625" style="305"/>
    <col min="12546" max="12546" width="40.85546875" style="305" customWidth="1"/>
    <col min="12547" max="12547" width="46" style="305" customWidth="1"/>
    <col min="12548" max="12548" width="18.7109375" style="305" customWidth="1"/>
    <col min="12549" max="12549" width="21.28515625" style="305" customWidth="1"/>
    <col min="12550" max="12550" width="16.5703125" style="305" customWidth="1"/>
    <col min="12551" max="12551" width="19" style="305" customWidth="1"/>
    <col min="12552" max="12552" width="17.5703125" style="305" customWidth="1"/>
    <col min="12553" max="12553" width="13.28515625" style="305" customWidth="1"/>
    <col min="12554" max="12554" width="13.5703125" style="305" customWidth="1"/>
    <col min="12555" max="12555" width="20.5703125" style="305" customWidth="1"/>
    <col min="12556" max="12556" width="12.42578125" style="305" bestFit="1" customWidth="1"/>
    <col min="12557" max="12801" width="9.140625" style="305"/>
    <col min="12802" max="12802" width="40.85546875" style="305" customWidth="1"/>
    <col min="12803" max="12803" width="46" style="305" customWidth="1"/>
    <col min="12804" max="12804" width="18.7109375" style="305" customWidth="1"/>
    <col min="12805" max="12805" width="21.28515625" style="305" customWidth="1"/>
    <col min="12806" max="12806" width="16.5703125" style="305" customWidth="1"/>
    <col min="12807" max="12807" width="19" style="305" customWidth="1"/>
    <col min="12808" max="12808" width="17.5703125" style="305" customWidth="1"/>
    <col min="12809" max="12809" width="13.28515625" style="305" customWidth="1"/>
    <col min="12810" max="12810" width="13.5703125" style="305" customWidth="1"/>
    <col min="12811" max="12811" width="20.5703125" style="305" customWidth="1"/>
    <col min="12812" max="12812" width="12.42578125" style="305" bestFit="1" customWidth="1"/>
    <col min="12813" max="13057" width="9.140625" style="305"/>
    <col min="13058" max="13058" width="40.85546875" style="305" customWidth="1"/>
    <col min="13059" max="13059" width="46" style="305" customWidth="1"/>
    <col min="13060" max="13060" width="18.7109375" style="305" customWidth="1"/>
    <col min="13061" max="13061" width="21.28515625" style="305" customWidth="1"/>
    <col min="13062" max="13062" width="16.5703125" style="305" customWidth="1"/>
    <col min="13063" max="13063" width="19" style="305" customWidth="1"/>
    <col min="13064" max="13064" width="17.5703125" style="305" customWidth="1"/>
    <col min="13065" max="13065" width="13.28515625" style="305" customWidth="1"/>
    <col min="13066" max="13066" width="13.5703125" style="305" customWidth="1"/>
    <col min="13067" max="13067" width="20.5703125" style="305" customWidth="1"/>
    <col min="13068" max="13068" width="12.42578125" style="305" bestFit="1" customWidth="1"/>
    <col min="13069" max="13313" width="9.140625" style="305"/>
    <col min="13314" max="13314" width="40.85546875" style="305" customWidth="1"/>
    <col min="13315" max="13315" width="46" style="305" customWidth="1"/>
    <col min="13316" max="13316" width="18.7109375" style="305" customWidth="1"/>
    <col min="13317" max="13317" width="21.28515625" style="305" customWidth="1"/>
    <col min="13318" max="13318" width="16.5703125" style="305" customWidth="1"/>
    <col min="13319" max="13319" width="19" style="305" customWidth="1"/>
    <col min="13320" max="13320" width="17.5703125" style="305" customWidth="1"/>
    <col min="13321" max="13321" width="13.28515625" style="305" customWidth="1"/>
    <col min="13322" max="13322" width="13.5703125" style="305" customWidth="1"/>
    <col min="13323" max="13323" width="20.5703125" style="305" customWidth="1"/>
    <col min="13324" max="13324" width="12.42578125" style="305" bestFit="1" customWidth="1"/>
    <col min="13325" max="13569" width="9.140625" style="305"/>
    <col min="13570" max="13570" width="40.85546875" style="305" customWidth="1"/>
    <col min="13571" max="13571" width="46" style="305" customWidth="1"/>
    <col min="13572" max="13572" width="18.7109375" style="305" customWidth="1"/>
    <col min="13573" max="13573" width="21.28515625" style="305" customWidth="1"/>
    <col min="13574" max="13574" width="16.5703125" style="305" customWidth="1"/>
    <col min="13575" max="13575" width="19" style="305" customWidth="1"/>
    <col min="13576" max="13576" width="17.5703125" style="305" customWidth="1"/>
    <col min="13577" max="13577" width="13.28515625" style="305" customWidth="1"/>
    <col min="13578" max="13578" width="13.5703125" style="305" customWidth="1"/>
    <col min="13579" max="13579" width="20.5703125" style="305" customWidth="1"/>
    <col min="13580" max="13580" width="12.42578125" style="305" bestFit="1" customWidth="1"/>
    <col min="13581" max="13825" width="9.140625" style="305"/>
    <col min="13826" max="13826" width="40.85546875" style="305" customWidth="1"/>
    <col min="13827" max="13827" width="46" style="305" customWidth="1"/>
    <col min="13828" max="13828" width="18.7109375" style="305" customWidth="1"/>
    <col min="13829" max="13829" width="21.28515625" style="305" customWidth="1"/>
    <col min="13830" max="13830" width="16.5703125" style="305" customWidth="1"/>
    <col min="13831" max="13831" width="19" style="305" customWidth="1"/>
    <col min="13832" max="13832" width="17.5703125" style="305" customWidth="1"/>
    <col min="13833" max="13833" width="13.28515625" style="305" customWidth="1"/>
    <col min="13834" max="13834" width="13.5703125" style="305" customWidth="1"/>
    <col min="13835" max="13835" width="20.5703125" style="305" customWidth="1"/>
    <col min="13836" max="13836" width="12.42578125" style="305" bestFit="1" customWidth="1"/>
    <col min="13837" max="14081" width="9.140625" style="305"/>
    <col min="14082" max="14082" width="40.85546875" style="305" customWidth="1"/>
    <col min="14083" max="14083" width="46" style="305" customWidth="1"/>
    <col min="14084" max="14084" width="18.7109375" style="305" customWidth="1"/>
    <col min="14085" max="14085" width="21.28515625" style="305" customWidth="1"/>
    <col min="14086" max="14086" width="16.5703125" style="305" customWidth="1"/>
    <col min="14087" max="14087" width="19" style="305" customWidth="1"/>
    <col min="14088" max="14088" width="17.5703125" style="305" customWidth="1"/>
    <col min="14089" max="14089" width="13.28515625" style="305" customWidth="1"/>
    <col min="14090" max="14090" width="13.5703125" style="305" customWidth="1"/>
    <col min="14091" max="14091" width="20.5703125" style="305" customWidth="1"/>
    <col min="14092" max="14092" width="12.42578125" style="305" bestFit="1" customWidth="1"/>
    <col min="14093" max="14337" width="9.140625" style="305"/>
    <col min="14338" max="14338" width="40.85546875" style="305" customWidth="1"/>
    <col min="14339" max="14339" width="46" style="305" customWidth="1"/>
    <col min="14340" max="14340" width="18.7109375" style="305" customWidth="1"/>
    <col min="14341" max="14341" width="21.28515625" style="305" customWidth="1"/>
    <col min="14342" max="14342" width="16.5703125" style="305" customWidth="1"/>
    <col min="14343" max="14343" width="19" style="305" customWidth="1"/>
    <col min="14344" max="14344" width="17.5703125" style="305" customWidth="1"/>
    <col min="14345" max="14345" width="13.28515625" style="305" customWidth="1"/>
    <col min="14346" max="14346" width="13.5703125" style="305" customWidth="1"/>
    <col min="14347" max="14347" width="20.5703125" style="305" customWidth="1"/>
    <col min="14348" max="14348" width="12.42578125" style="305" bestFit="1" customWidth="1"/>
    <col min="14349" max="14593" width="9.140625" style="305"/>
    <col min="14594" max="14594" width="40.85546875" style="305" customWidth="1"/>
    <col min="14595" max="14595" width="46" style="305" customWidth="1"/>
    <col min="14596" max="14596" width="18.7109375" style="305" customWidth="1"/>
    <col min="14597" max="14597" width="21.28515625" style="305" customWidth="1"/>
    <col min="14598" max="14598" width="16.5703125" style="305" customWidth="1"/>
    <col min="14599" max="14599" width="19" style="305" customWidth="1"/>
    <col min="14600" max="14600" width="17.5703125" style="305" customWidth="1"/>
    <col min="14601" max="14601" width="13.28515625" style="305" customWidth="1"/>
    <col min="14602" max="14602" width="13.5703125" style="305" customWidth="1"/>
    <col min="14603" max="14603" width="20.5703125" style="305" customWidth="1"/>
    <col min="14604" max="14604" width="12.42578125" style="305" bestFit="1" customWidth="1"/>
    <col min="14605" max="14849" width="9.140625" style="305"/>
    <col min="14850" max="14850" width="40.85546875" style="305" customWidth="1"/>
    <col min="14851" max="14851" width="46" style="305" customWidth="1"/>
    <col min="14852" max="14852" width="18.7109375" style="305" customWidth="1"/>
    <col min="14853" max="14853" width="21.28515625" style="305" customWidth="1"/>
    <col min="14854" max="14854" width="16.5703125" style="305" customWidth="1"/>
    <col min="14855" max="14855" width="19" style="305" customWidth="1"/>
    <col min="14856" max="14856" width="17.5703125" style="305" customWidth="1"/>
    <col min="14857" max="14857" width="13.28515625" style="305" customWidth="1"/>
    <col min="14858" max="14858" width="13.5703125" style="305" customWidth="1"/>
    <col min="14859" max="14859" width="20.5703125" style="305" customWidth="1"/>
    <col min="14860" max="14860" width="12.42578125" style="305" bestFit="1" customWidth="1"/>
    <col min="14861" max="15105" width="9.140625" style="305"/>
    <col min="15106" max="15106" width="40.85546875" style="305" customWidth="1"/>
    <col min="15107" max="15107" width="46" style="305" customWidth="1"/>
    <col min="15108" max="15108" width="18.7109375" style="305" customWidth="1"/>
    <col min="15109" max="15109" width="21.28515625" style="305" customWidth="1"/>
    <col min="15110" max="15110" width="16.5703125" style="305" customWidth="1"/>
    <col min="15111" max="15111" width="19" style="305" customWidth="1"/>
    <col min="15112" max="15112" width="17.5703125" style="305" customWidth="1"/>
    <col min="15113" max="15113" width="13.28515625" style="305" customWidth="1"/>
    <col min="15114" max="15114" width="13.5703125" style="305" customWidth="1"/>
    <col min="15115" max="15115" width="20.5703125" style="305" customWidth="1"/>
    <col min="15116" max="15116" width="12.42578125" style="305" bestFit="1" customWidth="1"/>
    <col min="15117" max="15361" width="9.140625" style="305"/>
    <col min="15362" max="15362" width="40.85546875" style="305" customWidth="1"/>
    <col min="15363" max="15363" width="46" style="305" customWidth="1"/>
    <col min="15364" max="15364" width="18.7109375" style="305" customWidth="1"/>
    <col min="15365" max="15365" width="21.28515625" style="305" customWidth="1"/>
    <col min="15366" max="15366" width="16.5703125" style="305" customWidth="1"/>
    <col min="15367" max="15367" width="19" style="305" customWidth="1"/>
    <col min="15368" max="15368" width="17.5703125" style="305" customWidth="1"/>
    <col min="15369" max="15369" width="13.28515625" style="305" customWidth="1"/>
    <col min="15370" max="15370" width="13.5703125" style="305" customWidth="1"/>
    <col min="15371" max="15371" width="20.5703125" style="305" customWidth="1"/>
    <col min="15372" max="15372" width="12.42578125" style="305" bestFit="1" customWidth="1"/>
    <col min="15373" max="15617" width="9.140625" style="305"/>
    <col min="15618" max="15618" width="40.85546875" style="305" customWidth="1"/>
    <col min="15619" max="15619" width="46" style="305" customWidth="1"/>
    <col min="15620" max="15620" width="18.7109375" style="305" customWidth="1"/>
    <col min="15621" max="15621" width="21.28515625" style="305" customWidth="1"/>
    <col min="15622" max="15622" width="16.5703125" style="305" customWidth="1"/>
    <col min="15623" max="15623" width="19" style="305" customWidth="1"/>
    <col min="15624" max="15624" width="17.5703125" style="305" customWidth="1"/>
    <col min="15625" max="15625" width="13.28515625" style="305" customWidth="1"/>
    <col min="15626" max="15626" width="13.5703125" style="305" customWidth="1"/>
    <col min="15627" max="15627" width="20.5703125" style="305" customWidth="1"/>
    <col min="15628" max="15628" width="12.42578125" style="305" bestFit="1" customWidth="1"/>
    <col min="15629" max="15873" width="9.140625" style="305"/>
    <col min="15874" max="15874" width="40.85546875" style="305" customWidth="1"/>
    <col min="15875" max="15875" width="46" style="305" customWidth="1"/>
    <col min="15876" max="15876" width="18.7109375" style="305" customWidth="1"/>
    <col min="15877" max="15877" width="21.28515625" style="305" customWidth="1"/>
    <col min="15878" max="15878" width="16.5703125" style="305" customWidth="1"/>
    <col min="15879" max="15879" width="19" style="305" customWidth="1"/>
    <col min="15880" max="15880" width="17.5703125" style="305" customWidth="1"/>
    <col min="15881" max="15881" width="13.28515625" style="305" customWidth="1"/>
    <col min="15882" max="15882" width="13.5703125" style="305" customWidth="1"/>
    <col min="15883" max="15883" width="20.5703125" style="305" customWidth="1"/>
    <col min="15884" max="15884" width="12.42578125" style="305" bestFit="1" customWidth="1"/>
    <col min="15885" max="16129" width="9.140625" style="305"/>
    <col min="16130" max="16130" width="40.85546875" style="305" customWidth="1"/>
    <col min="16131" max="16131" width="46" style="305" customWidth="1"/>
    <col min="16132" max="16132" width="18.7109375" style="305" customWidth="1"/>
    <col min="16133" max="16133" width="21.28515625" style="305" customWidth="1"/>
    <col min="16134" max="16134" width="16.5703125" style="305" customWidth="1"/>
    <col min="16135" max="16135" width="19" style="305" customWidth="1"/>
    <col min="16136" max="16136" width="17.5703125" style="305" customWidth="1"/>
    <col min="16137" max="16137" width="13.28515625" style="305" customWidth="1"/>
    <col min="16138" max="16138" width="13.5703125" style="305" customWidth="1"/>
    <col min="16139" max="16139" width="20.5703125" style="305" customWidth="1"/>
    <col min="16140" max="16140" width="12.42578125" style="305" bestFit="1" customWidth="1"/>
    <col min="16141" max="16384" width="9.140625" style="305"/>
  </cols>
  <sheetData>
    <row r="1" spans="2:9" x14ac:dyDescent="0.2">
      <c r="G1" s="306" t="s">
        <v>1342</v>
      </c>
    </row>
    <row r="2" spans="2:9" x14ac:dyDescent="0.2">
      <c r="B2" s="409" t="s">
        <v>1343</v>
      </c>
      <c r="C2" s="409"/>
      <c r="D2" s="409"/>
      <c r="E2" s="409"/>
      <c r="F2" s="409"/>
      <c r="G2" s="409"/>
    </row>
    <row r="3" spans="2:9" x14ac:dyDescent="0.2">
      <c r="B3" s="409" t="s">
        <v>1344</v>
      </c>
      <c r="C3" s="409"/>
      <c r="D3" s="409"/>
      <c r="E3" s="409"/>
      <c r="F3" s="409"/>
      <c r="G3" s="409"/>
    </row>
    <row r="4" spans="2:9" x14ac:dyDescent="0.2">
      <c r="B4" s="308"/>
      <c r="C4" s="308"/>
      <c r="D4" s="308"/>
      <c r="E4" s="308"/>
      <c r="F4" s="308"/>
      <c r="G4" s="308"/>
    </row>
    <row r="5" spans="2:9" x14ac:dyDescent="0.2">
      <c r="B5" s="409" t="s">
        <v>1345</v>
      </c>
      <c r="C5" s="409"/>
      <c r="D5" s="409"/>
      <c r="E5" s="409"/>
      <c r="F5" s="409"/>
      <c r="G5" s="409"/>
    </row>
    <row r="6" spans="2:9" x14ac:dyDescent="0.2">
      <c r="B6" s="308" t="s">
        <v>1346</v>
      </c>
    </row>
    <row r="8" spans="2:9" ht="25.5" x14ac:dyDescent="0.2">
      <c r="B8" s="309" t="s">
        <v>1347</v>
      </c>
      <c r="C8" s="309" t="s">
        <v>1348</v>
      </c>
      <c r="D8" s="309" t="s">
        <v>1349</v>
      </c>
      <c r="E8" s="310" t="s">
        <v>1350</v>
      </c>
      <c r="F8" s="310" t="s">
        <v>1351</v>
      </c>
      <c r="G8" s="310" t="s">
        <v>1352</v>
      </c>
    </row>
    <row r="9" spans="2:9" ht="15" x14ac:dyDescent="0.25">
      <c r="B9" s="311" t="s">
        <v>709</v>
      </c>
      <c r="C9" s="311" t="s">
        <v>1155</v>
      </c>
      <c r="D9" s="312" t="s">
        <v>1353</v>
      </c>
      <c r="E9" s="313">
        <v>646.67499999999995</v>
      </c>
      <c r="F9" s="313">
        <v>649.5</v>
      </c>
      <c r="G9" s="313">
        <v>22.91</v>
      </c>
      <c r="I9" s="314"/>
    </row>
    <row r="10" spans="2:9" ht="15" x14ac:dyDescent="0.25">
      <c r="B10" s="311" t="s">
        <v>709</v>
      </c>
      <c r="C10" s="311" t="s">
        <v>1156</v>
      </c>
      <c r="D10" s="312" t="s">
        <v>1353</v>
      </c>
      <c r="E10" s="313">
        <v>347.23860000000002</v>
      </c>
      <c r="F10" s="313">
        <v>351.7</v>
      </c>
      <c r="G10" s="313">
        <v>37.54</v>
      </c>
      <c r="I10" s="314"/>
    </row>
    <row r="11" spans="2:9" x14ac:dyDescent="0.2">
      <c r="B11" s="311" t="s">
        <v>709</v>
      </c>
      <c r="C11" s="311" t="s">
        <v>1157</v>
      </c>
      <c r="D11" s="312" t="s">
        <v>1353</v>
      </c>
      <c r="E11" s="313">
        <v>1368.1388888888889</v>
      </c>
      <c r="F11" s="313">
        <v>1352.7</v>
      </c>
      <c r="G11" s="313">
        <v>45.05</v>
      </c>
    </row>
    <row r="12" spans="2:9" x14ac:dyDescent="0.2">
      <c r="B12" s="311" t="s">
        <v>709</v>
      </c>
      <c r="C12" s="311" t="s">
        <v>1158</v>
      </c>
      <c r="D12" s="312" t="s">
        <v>1353</v>
      </c>
      <c r="E12" s="313">
        <v>1870.4983999999999</v>
      </c>
      <c r="F12" s="313">
        <v>1849</v>
      </c>
      <c r="G12" s="313">
        <v>50.58</v>
      </c>
    </row>
    <row r="13" spans="2:9" x14ac:dyDescent="0.2">
      <c r="B13" s="311" t="s">
        <v>709</v>
      </c>
      <c r="C13" s="311" t="s">
        <v>1159</v>
      </c>
      <c r="D13" s="312" t="s">
        <v>1353</v>
      </c>
      <c r="E13" s="313">
        <v>738.48633333333339</v>
      </c>
      <c r="F13" s="313">
        <v>739.3</v>
      </c>
      <c r="G13" s="313">
        <v>51.59</v>
      </c>
    </row>
    <row r="14" spans="2:9" x14ac:dyDescent="0.2">
      <c r="B14" s="311" t="s">
        <v>709</v>
      </c>
      <c r="C14" s="311" t="s">
        <v>1160</v>
      </c>
      <c r="D14" s="312" t="s">
        <v>1353</v>
      </c>
      <c r="E14" s="313">
        <v>301.99</v>
      </c>
      <c r="F14" s="313">
        <v>304.5</v>
      </c>
      <c r="G14" s="313">
        <v>53.38</v>
      </c>
    </row>
    <row r="15" spans="2:9" x14ac:dyDescent="0.2">
      <c r="B15" s="311" t="s">
        <v>709</v>
      </c>
      <c r="C15" s="311" t="s">
        <v>1161</v>
      </c>
      <c r="D15" s="312" t="s">
        <v>1353</v>
      </c>
      <c r="E15" s="313">
        <v>1759.6086</v>
      </c>
      <c r="F15" s="313">
        <v>1744.8</v>
      </c>
      <c r="G15" s="313">
        <v>53.49</v>
      </c>
    </row>
    <row r="16" spans="2:9" x14ac:dyDescent="0.2">
      <c r="B16" s="311" t="s">
        <v>709</v>
      </c>
      <c r="C16" s="311" t="s">
        <v>1162</v>
      </c>
      <c r="D16" s="312" t="s">
        <v>1353</v>
      </c>
      <c r="E16" s="313">
        <v>435.55</v>
      </c>
      <c r="F16" s="313">
        <v>441</v>
      </c>
      <c r="G16" s="313">
        <v>54.4</v>
      </c>
    </row>
    <row r="17" spans="2:9" x14ac:dyDescent="0.2">
      <c r="B17" s="311" t="s">
        <v>709</v>
      </c>
      <c r="C17" s="311" t="s">
        <v>1163</v>
      </c>
      <c r="D17" s="312" t="s">
        <v>1353</v>
      </c>
      <c r="E17" s="313">
        <v>427.84840952380955</v>
      </c>
      <c r="F17" s="313">
        <v>446.8</v>
      </c>
      <c r="G17" s="313">
        <v>55.13</v>
      </c>
    </row>
    <row r="18" spans="2:9" ht="15" x14ac:dyDescent="0.25">
      <c r="B18" s="311" t="s">
        <v>709</v>
      </c>
      <c r="C18" s="311" t="s">
        <v>1164</v>
      </c>
      <c r="D18" s="312" t="s">
        <v>1353</v>
      </c>
      <c r="E18" s="313">
        <v>1406.7392</v>
      </c>
      <c r="F18" s="313">
        <v>1415.2</v>
      </c>
      <c r="G18" s="313">
        <v>55.35</v>
      </c>
      <c r="I18" s="314"/>
    </row>
    <row r="19" spans="2:9" x14ac:dyDescent="0.2">
      <c r="B19" s="311" t="s">
        <v>709</v>
      </c>
      <c r="C19" s="311" t="s">
        <v>1165</v>
      </c>
      <c r="D19" s="312" t="s">
        <v>1353</v>
      </c>
      <c r="E19" s="313">
        <v>1236.3836442307693</v>
      </c>
      <c r="F19" s="313">
        <v>1239.8</v>
      </c>
      <c r="G19" s="313">
        <v>56.79</v>
      </c>
    </row>
    <row r="20" spans="2:9" x14ac:dyDescent="0.2">
      <c r="B20" s="311" t="s">
        <v>709</v>
      </c>
      <c r="C20" s="311" t="s">
        <v>1166</v>
      </c>
      <c r="D20" s="312" t="s">
        <v>1353</v>
      </c>
      <c r="E20" s="313">
        <v>6980.7312312499998</v>
      </c>
      <c r="F20" s="313">
        <v>6877.9</v>
      </c>
      <c r="G20" s="313">
        <v>58.16</v>
      </c>
    </row>
    <row r="21" spans="2:9" x14ac:dyDescent="0.2">
      <c r="B21" s="311" t="s">
        <v>709</v>
      </c>
      <c r="C21" s="311" t="s">
        <v>1167</v>
      </c>
      <c r="D21" s="312" t="s">
        <v>1353</v>
      </c>
      <c r="E21" s="313">
        <v>268.01478181818186</v>
      </c>
      <c r="F21" s="313">
        <v>271</v>
      </c>
      <c r="G21" s="313">
        <v>63.02</v>
      </c>
    </row>
    <row r="22" spans="2:9" x14ac:dyDescent="0.2">
      <c r="B22" s="311" t="s">
        <v>709</v>
      </c>
      <c r="C22" s="311" t="s">
        <v>1168</v>
      </c>
      <c r="D22" s="312" t="s">
        <v>1353</v>
      </c>
      <c r="E22" s="313">
        <v>1046.9543000000001</v>
      </c>
      <c r="F22" s="313">
        <v>1032.6500000000001</v>
      </c>
      <c r="G22" s="313">
        <v>64.12</v>
      </c>
    </row>
    <row r="23" spans="2:9" x14ac:dyDescent="0.2">
      <c r="B23" s="315"/>
      <c r="C23" s="316"/>
      <c r="D23" s="317"/>
      <c r="E23" s="318"/>
      <c r="F23" s="318"/>
      <c r="G23" s="318"/>
    </row>
    <row r="25" spans="2:9" x14ac:dyDescent="0.2">
      <c r="B25" s="308" t="s">
        <v>1354</v>
      </c>
    </row>
    <row r="27" spans="2:9" x14ac:dyDescent="0.2">
      <c r="B27" s="319" t="s">
        <v>1347</v>
      </c>
      <c r="C27" s="319" t="s">
        <v>1355</v>
      </c>
    </row>
    <row r="28" spans="2:9" x14ac:dyDescent="0.2">
      <c r="B28" s="320" t="s">
        <v>709</v>
      </c>
      <c r="C28" s="321">
        <v>-35.18</v>
      </c>
    </row>
    <row r="30" spans="2:9" x14ac:dyDescent="0.2">
      <c r="B30" s="308" t="s">
        <v>1356</v>
      </c>
    </row>
    <row r="31" spans="2:9" x14ac:dyDescent="0.2">
      <c r="B31" s="308"/>
    </row>
    <row r="32" spans="2:9" ht="63.75" x14ac:dyDescent="0.2">
      <c r="B32" s="309" t="s">
        <v>1347</v>
      </c>
      <c r="C32" s="310" t="s">
        <v>1357</v>
      </c>
      <c r="D32" s="310" t="s">
        <v>1358</v>
      </c>
      <c r="E32" s="310" t="s">
        <v>1359</v>
      </c>
      <c r="F32" s="310" t="s">
        <v>1360</v>
      </c>
      <c r="G32" s="310" t="s">
        <v>1361</v>
      </c>
    </row>
    <row r="33" spans="2:12" x14ac:dyDescent="0.2">
      <c r="B33" s="322" t="s">
        <v>1</v>
      </c>
      <c r="C33" s="323">
        <v>34</v>
      </c>
      <c r="D33" s="323">
        <f>10+24</f>
        <v>34</v>
      </c>
      <c r="E33" s="324">
        <f>94.25+229.34</f>
        <v>323.59000000000003</v>
      </c>
      <c r="F33" s="324">
        <v>321.85000000000002</v>
      </c>
      <c r="G33" s="325">
        <v>-1.74</v>
      </c>
      <c r="H33" s="326"/>
      <c r="I33" s="327"/>
      <c r="J33" s="328"/>
    </row>
    <row r="34" spans="2:12" x14ac:dyDescent="0.2">
      <c r="B34" s="329" t="s">
        <v>1151</v>
      </c>
      <c r="C34" s="323">
        <f>65+70+70+65+65+70+50+70+70+60+70+100+70+100+100</f>
        <v>1095</v>
      </c>
      <c r="D34" s="323">
        <f>65+70+35+35+65+65+70+50+70+70+25+35+70+100+70+50+50+100-135</f>
        <v>960</v>
      </c>
      <c r="E34" s="324">
        <f>495.24+577.11+264.21+262.14+563.7+510.87+738.47+535.64+796.15+525.05+193.66+273.55+579.99+432.1+580.46+539.74+515.4+748.65+0.3</f>
        <v>9132.4299999999985</v>
      </c>
      <c r="F34" s="324">
        <f>517.64+551.92+579.3+497.48+497.25+749.35+512.71+792.43+526.66+475.21+524.19+491.48+615.53+1175.03+783.94</f>
        <v>9290.119999999999</v>
      </c>
      <c r="G34" s="325">
        <f>22.1-25.19+52.95-79.84+10.89-22.93-3.71+1.6+8-55.8+59.37+35.07+119.9+35.29</f>
        <v>157.69999999999999</v>
      </c>
      <c r="H34" s="326"/>
      <c r="I34" s="327"/>
      <c r="J34" s="328"/>
    </row>
    <row r="35" spans="2:12" x14ac:dyDescent="0.2">
      <c r="B35" s="330" t="s">
        <v>489</v>
      </c>
      <c r="C35" s="331">
        <f>45+45+80+75+30+35+45+75+40+50+80+50+60+70+70</f>
        <v>850</v>
      </c>
      <c r="D35" s="331">
        <f>45+45+40+40+75+135+25+25+40+50+80+50+60+35+35+70-80</f>
        <v>770</v>
      </c>
      <c r="E35" s="332">
        <f>(4294.76+4342.41+3079.22+3057.12+6101.48+11660.79+2075.22+2028.21+3167.86+5356.4+3479.14+4369.94+5897.7+3607.8+3771.18+3869.25)/10</f>
        <v>7015.848</v>
      </c>
      <c r="F35" s="333">
        <f>(4307.62+4312.36+6362.22+5936.49+2400.22+2761.96+3445.27+5740.75+3068.17+5142.73+4050.16+3928.15+5622.48+8457.94+3637.93)/10</f>
        <v>6917.4449999999997</v>
      </c>
      <c r="G35" s="325">
        <f>(12.86-30.05+225.88-164.98-1515.73-213.67+571.02-441.79-275.22+1078.6-231.32)/10</f>
        <v>-98.440000000000012</v>
      </c>
      <c r="H35" s="326"/>
      <c r="I35" s="327"/>
      <c r="J35" s="328"/>
    </row>
    <row r="36" spans="2:12" x14ac:dyDescent="0.2">
      <c r="B36" s="330" t="s">
        <v>570</v>
      </c>
      <c r="C36" s="323">
        <f>100+135+65+250+150+150+31+140+370</f>
        <v>1391</v>
      </c>
      <c r="D36" s="323">
        <f>100+135+65+250+75+75+150+31+140+370</f>
        <v>1391</v>
      </c>
      <c r="E36" s="324">
        <f>1298.84+1312.17+631.84+1764.22+704.27+696.82+854.05+332.5+971.77+2151.15</f>
        <v>10717.63</v>
      </c>
      <c r="F36" s="324">
        <f>1293.83+1282.53+616.17+1723.92+1451.56+814.43+340.73+870.34+2207.03</f>
        <v>10600.54</v>
      </c>
      <c r="G36" s="325">
        <f>-5.02-29.64-15.67-40.29+50.46-39.62+8.23-101.44+55.88</f>
        <v>-117.11000000000001</v>
      </c>
      <c r="H36" s="326"/>
      <c r="I36" s="327"/>
      <c r="J36" s="328"/>
    </row>
    <row r="37" spans="2:12" x14ac:dyDescent="0.2">
      <c r="B37" s="329" t="s">
        <v>296</v>
      </c>
      <c r="C37" s="323">
        <f>250+500+248+102+194+106+200+500+300+200</f>
        <v>2600</v>
      </c>
      <c r="D37" s="323">
        <f>11+39+100+100+300+200+350+300+200+500+300+200</f>
        <v>2600</v>
      </c>
      <c r="E37" s="324">
        <f>(102.88+366.37+933.05+945.54+616.46+417.6+2873.68+2521.47+1680.88+2876.56+1345.8+838.73929)*0+15504.2772863</f>
        <v>15504.277286299999</v>
      </c>
      <c r="F37" s="324">
        <f>(2375.1+1214.03+2107.26+844.05+1725.99+921.45+1692.93+2899.67+1383.01+824)*0+16002.2317246</f>
        <v>16002.2317246</v>
      </c>
      <c r="G37" s="325">
        <f>27.27+179.97+77.64+138.03+23.11+37.21+14.73929</f>
        <v>497.96928999999994</v>
      </c>
      <c r="H37" s="326"/>
      <c r="I37" s="327"/>
      <c r="J37" s="328"/>
    </row>
    <row r="38" spans="2:12" x14ac:dyDescent="0.2">
      <c r="B38" s="329" t="s">
        <v>1362</v>
      </c>
      <c r="C38" s="323">
        <f>4+30+40*0+24+32+100+259+196</f>
        <v>645</v>
      </c>
      <c r="D38" s="323">
        <f>34+40*0+24+30+2+100+259+196</f>
        <v>645</v>
      </c>
      <c r="E38" s="324">
        <f>360.42+198.99+282.67+19.13+1919.28+1395.62</f>
        <v>4176.1100000000006</v>
      </c>
      <c r="F38" s="324">
        <f>316.96+193.17+302.72+1986.05+1477.36</f>
        <v>4276.26</v>
      </c>
      <c r="G38" s="325">
        <f>-43.47-5.82+0.92+66.77+81.75</f>
        <v>100.15</v>
      </c>
      <c r="H38" s="326"/>
      <c r="I38" s="327"/>
      <c r="J38" s="328"/>
    </row>
    <row r="39" spans="2:12" x14ac:dyDescent="0.2">
      <c r="B39" s="329" t="s">
        <v>387</v>
      </c>
      <c r="C39" s="323">
        <f>40+30</f>
        <v>70</v>
      </c>
      <c r="D39" s="323">
        <f>40+30</f>
        <v>70</v>
      </c>
      <c r="E39" s="324">
        <f>272.661696+213.62</f>
        <v>486.28169600000001</v>
      </c>
      <c r="F39" s="324">
        <f>280.682928+226.07</f>
        <v>506.752928</v>
      </c>
      <c r="G39" s="325">
        <f>8.021232+12.45</f>
        <v>20.471232000000001</v>
      </c>
      <c r="H39" s="326"/>
      <c r="I39" s="327"/>
      <c r="J39" s="328"/>
    </row>
    <row r="40" spans="2:12" x14ac:dyDescent="0.2">
      <c r="B40" s="329" t="s">
        <v>1363</v>
      </c>
      <c r="C40" s="323">
        <f>20+17</f>
        <v>37</v>
      </c>
      <c r="D40" s="323">
        <f>20+17</f>
        <v>37</v>
      </c>
      <c r="E40" s="324">
        <f>136.312848+121.05</f>
        <v>257.36284799999999</v>
      </c>
      <c r="F40" s="324">
        <f>140.329464+128.19</f>
        <v>268.51946399999997</v>
      </c>
      <c r="G40" s="325">
        <f>4.016616+7.14</f>
        <v>11.156616</v>
      </c>
      <c r="H40" s="326"/>
      <c r="I40" s="327"/>
      <c r="J40" s="328"/>
    </row>
    <row r="41" spans="2:12" x14ac:dyDescent="0.2">
      <c r="B41" s="329" t="s">
        <v>1364</v>
      </c>
      <c r="C41" s="323">
        <v>28</v>
      </c>
      <c r="D41" s="323">
        <v>28</v>
      </c>
      <c r="E41" s="324">
        <v>133.5535601</v>
      </c>
      <c r="F41" s="324">
        <v>139.64186800000002</v>
      </c>
      <c r="G41" s="325">
        <v>6.08830790000001</v>
      </c>
      <c r="H41" s="326"/>
      <c r="I41" s="327"/>
      <c r="J41" s="328"/>
    </row>
    <row r="42" spans="2:12" x14ac:dyDescent="0.2">
      <c r="B42" s="311" t="s">
        <v>709</v>
      </c>
      <c r="C42" s="323">
        <f>14+11+14+11+10+32+31+37+45+10+10+35+5+17+35+14+25+34+44+21+21+0+571+37+17+28+56+31+22+11+45+20+55+52+14+20+14+37+10+22+5+0</f>
        <v>1543</v>
      </c>
      <c r="D42" s="323">
        <f>476+571+37+25+20+56+31+22+11+45+20+55+15+37+14+20+14+47+7+20+0</f>
        <v>1543</v>
      </c>
      <c r="E42" s="324">
        <f>3047.37+3729.11+3422.9</f>
        <v>10199.379999999999</v>
      </c>
      <c r="F42" s="324">
        <f>3101.2066704+3699.91+3432.66</f>
        <v>10233.776670399999</v>
      </c>
      <c r="G42" s="325">
        <f>53.84-29.2+9.76</f>
        <v>34.400000000000006</v>
      </c>
      <c r="H42" s="326"/>
      <c r="I42" s="327"/>
      <c r="J42" s="328"/>
    </row>
    <row r="43" spans="2:12" x14ac:dyDescent="0.2">
      <c r="B43" s="334"/>
      <c r="C43" s="335"/>
      <c r="D43" s="335"/>
      <c r="F43" s="328"/>
      <c r="H43" s="336"/>
      <c r="I43" s="327"/>
      <c r="L43" s="336"/>
    </row>
    <row r="44" spans="2:12" x14ac:dyDescent="0.2">
      <c r="H44" s="337"/>
      <c r="L44" s="338"/>
    </row>
    <row r="45" spans="2:12" x14ac:dyDescent="0.2">
      <c r="B45" s="308" t="s">
        <v>1365</v>
      </c>
      <c r="G45" s="338"/>
    </row>
    <row r="47" spans="2:12" ht="25.5" x14ac:dyDescent="0.2">
      <c r="B47" s="309" t="s">
        <v>1347</v>
      </c>
      <c r="C47" s="309" t="s">
        <v>1348</v>
      </c>
      <c r="D47" s="309" t="s">
        <v>1349</v>
      </c>
      <c r="E47" s="310" t="s">
        <v>1350</v>
      </c>
      <c r="F47" s="310" t="s">
        <v>1351</v>
      </c>
      <c r="G47" s="310" t="s">
        <v>1366</v>
      </c>
      <c r="I47" s="339"/>
    </row>
    <row r="48" spans="2:12" x14ac:dyDescent="0.2">
      <c r="B48" s="311" t="s">
        <v>709</v>
      </c>
      <c r="C48" s="311" t="s">
        <v>1154</v>
      </c>
      <c r="D48" s="312" t="s">
        <v>1367</v>
      </c>
      <c r="E48" s="340">
        <v>10893.26</v>
      </c>
      <c r="F48" s="340">
        <v>10857.25</v>
      </c>
      <c r="G48" s="341">
        <v>27.72</v>
      </c>
      <c r="I48" s="339"/>
    </row>
    <row r="49" spans="2:12" x14ac:dyDescent="0.2">
      <c r="B49" s="342"/>
      <c r="C49" s="343"/>
      <c r="D49" s="344"/>
      <c r="E49" s="345"/>
      <c r="F49" s="346"/>
      <c r="G49" s="346"/>
      <c r="I49" s="339"/>
      <c r="L49" s="328"/>
    </row>
    <row r="50" spans="2:12" x14ac:dyDescent="0.2">
      <c r="B50" s="308" t="s">
        <v>1368</v>
      </c>
    </row>
    <row r="52" spans="2:12" x14ac:dyDescent="0.2">
      <c r="B52" s="319" t="s">
        <v>1347</v>
      </c>
      <c r="C52" s="319" t="s">
        <v>1355</v>
      </c>
      <c r="H52" s="305" t="s">
        <v>1294</v>
      </c>
    </row>
    <row r="53" spans="2:12" x14ac:dyDescent="0.2">
      <c r="B53" s="311" t="s">
        <v>709</v>
      </c>
      <c r="C53" s="347">
        <v>2.1</v>
      </c>
    </row>
    <row r="54" spans="2:12" x14ac:dyDescent="0.2">
      <c r="B54" s="348"/>
      <c r="C54" s="348"/>
    </row>
    <row r="55" spans="2:12" x14ac:dyDescent="0.2">
      <c r="B55" s="308" t="s">
        <v>1369</v>
      </c>
    </row>
    <row r="56" spans="2:12" x14ac:dyDescent="0.2">
      <c r="B56" s="308"/>
    </row>
    <row r="57" spans="2:12" ht="63.75" x14ac:dyDescent="0.2">
      <c r="B57" s="309" t="s">
        <v>1347</v>
      </c>
      <c r="C57" s="310" t="s">
        <v>1357</v>
      </c>
      <c r="D57" s="310" t="s">
        <v>1358</v>
      </c>
      <c r="E57" s="310" t="s">
        <v>1359</v>
      </c>
      <c r="F57" s="310" t="s">
        <v>1370</v>
      </c>
      <c r="G57" s="310" t="s">
        <v>1371</v>
      </c>
    </row>
    <row r="58" spans="2:12" x14ac:dyDescent="0.2">
      <c r="B58" s="322" t="s">
        <v>1</v>
      </c>
      <c r="C58" s="331">
        <f>75+169</f>
        <v>244</v>
      </c>
      <c r="D58" s="331">
        <f>75+169</f>
        <v>244</v>
      </c>
      <c r="E58" s="349">
        <f>806.26+900.74</f>
        <v>1707</v>
      </c>
      <c r="F58" s="350">
        <f>853.91+908.49</f>
        <v>1762.4</v>
      </c>
      <c r="G58" s="349">
        <f>47.65+7.75</f>
        <v>55.4</v>
      </c>
      <c r="H58" s="326"/>
      <c r="I58" s="327"/>
      <c r="J58" s="328"/>
      <c r="K58" s="328"/>
    </row>
    <row r="59" spans="2:12" x14ac:dyDescent="0.2">
      <c r="B59" s="329" t="s">
        <v>1151</v>
      </c>
      <c r="C59" s="331">
        <f>265+60+60+80+265+50+150+105+85+60+100+250+100+110-325+200+150+100</f>
        <v>1865</v>
      </c>
      <c r="D59" s="331">
        <f>265+80+40+80+315+75+37+38+105+85+60+100+250+100+110+200+80+70+100</f>
        <v>2190</v>
      </c>
      <c r="E59" s="349">
        <f>1647.65+450.98+463.03+587.29+1733.09+337.05+1167.79+762.07+538.06+543.42+958.29+1223.48+649.58+629.87+527.75+535.64+854.31</f>
        <v>13609.35</v>
      </c>
      <c r="F59" s="350">
        <f>1740.99+632+309.35+581.2+2053.67+586.63+301.62+304.36+780.98+585.89+548.61+925.8+863.67+629.04+687.34+504.75+287.63+239.92+837.62</f>
        <v>13401.069999999998</v>
      </c>
      <c r="G59" s="349">
        <f>93.34+27.35-6.09-16.46+24.82+18.91+47.82+5.19-32.49-359.81-20.54+57.47-23-8.09-16.68</f>
        <v>-208.26000000000005</v>
      </c>
      <c r="H59" s="326"/>
      <c r="I59" s="327"/>
      <c r="J59" s="328"/>
      <c r="K59" s="328"/>
    </row>
    <row r="60" spans="2:12" x14ac:dyDescent="0.2">
      <c r="B60" s="330" t="s">
        <v>296</v>
      </c>
      <c r="C60" s="331">
        <f>599+973+200+435+500+500+435+50+19+150+916+916+100+15+55+56+164+213+250+150+200+6183</f>
        <v>13079</v>
      </c>
      <c r="D60" s="331">
        <f>599+600+573+500+435+935+50+19+150+916+916+100+70+220+600+213+6183</f>
        <v>13079</v>
      </c>
      <c r="E60" s="349">
        <f>6452.09+5306.49+1093.66+3059.97+3488.37+3099.4+2750.03+283.26+100.6+746.78+5601.99+5324.57+615.48+97.04+359.58+278.21+842.38+1092.15+1715.13+1030.36+1393.34+27967.07</f>
        <v>72697.949999999983</v>
      </c>
      <c r="F60" s="350">
        <f>6819.91+3317.31+3234.99+3080.2+2731.58+5269.66+283+95.4+816.74+5286.34+4240.99+502.86+504.95+1122.13+1102.38+4153.68+27115.82</f>
        <v>69677.94</v>
      </c>
      <c r="G60" s="349">
        <f>367.82+152.14-736.57-579.77-0.26-5.19+69.96-315.65-1083.58-112.62+48.32+1.54+10.2346982+14.84-851.25</f>
        <v>-3020.0353017999996</v>
      </c>
      <c r="H60" s="326"/>
      <c r="I60" s="327"/>
      <c r="J60" s="328"/>
      <c r="K60" s="328"/>
    </row>
    <row r="61" spans="2:12" x14ac:dyDescent="0.2">
      <c r="B61" s="322" t="s">
        <v>1362</v>
      </c>
      <c r="C61" s="323">
        <f>80+76+50+30+30+30+167+100+150+40+30+29+579+15+114</f>
        <v>1520</v>
      </c>
      <c r="D61" s="323">
        <f>80+76+50+30+30+30+83+84+100+150+40+30+29+579+129</f>
        <v>1520</v>
      </c>
      <c r="E61" s="325">
        <f>649.02+635.56+318.54+317.43+258.48+316.69+1203.1+911.09+876.48+384.55+209.3895+154.3863+2500.72+105.34+798.53</f>
        <v>9639.3058000000001</v>
      </c>
      <c r="F61" s="325">
        <f>665.37+597.32+309.16+316.93+249.79+314.7+594.86+644.82+895.26+880.35+421.16+216.711+159.8335+2339.27+848.71</f>
        <v>9454.2445000000007</v>
      </c>
      <c r="G61" s="325">
        <f>16.34-38.24-9.38-0.5-8.69-1.99-3.09+39.66-15.83+3.87+36.61+7.32+5.447-161.45-55.16</f>
        <v>-185.083</v>
      </c>
      <c r="H61" s="326"/>
      <c r="I61" s="327"/>
      <c r="J61" s="328"/>
      <c r="K61" s="328"/>
    </row>
    <row r="62" spans="2:12" x14ac:dyDescent="0.2">
      <c r="B62" s="322" t="s">
        <v>570</v>
      </c>
      <c r="C62" s="323">
        <f>60+100+100</f>
        <v>260</v>
      </c>
      <c r="D62" s="323">
        <f>60+100+100</f>
        <v>260</v>
      </c>
      <c r="E62" s="325">
        <f>484.04+1000.62+822.95</f>
        <v>2307.61</v>
      </c>
      <c r="F62" s="325">
        <f>473.7+952.77+815.9</f>
        <v>2242.37</v>
      </c>
      <c r="G62" s="325">
        <f>-10.34-47.85-7.05</f>
        <v>-65.239999999999995</v>
      </c>
      <c r="H62" s="326"/>
      <c r="I62" s="327"/>
      <c r="J62" s="328"/>
      <c r="K62" s="328"/>
    </row>
    <row r="63" spans="2:12" x14ac:dyDescent="0.2">
      <c r="B63" s="329" t="s">
        <v>489</v>
      </c>
      <c r="C63" s="331">
        <f>40+50+100+80+50+100+150+80+150+100+25+30+60+40+100+60+100+100+80+200-230+170+305</f>
        <v>1940</v>
      </c>
      <c r="D63" s="331">
        <f>40+50+100+45+130+55+150+80+75+37+38+100+25+30+60+20+20+100+60+200+80+200+70+100+305</f>
        <v>2170</v>
      </c>
      <c r="E63" s="349">
        <f>(3040.09+4586.39+6217.96+5928.02+3781.79+7698.84+11039.4+5816.42+11641.67+6548.46+1682.45+2900.41+5819.54+4138.3+6533.12+5281.27+9213.35+9581.48+3947.1+7923.14)/10+605.726+1645.37</f>
        <v>14583.016</v>
      </c>
      <c r="F63" s="350">
        <f>(2775.6+4588.54+6567.86+3514.8+10241.64+4255.82+11065.03+6320.57+5889.89+3018.23+3044.5+6491.66+1629.6+3034.87+6325.66+2125.34+2052.98+6252+5193.81+18516+4112.52+6958)/10+252.013+342.738+1604.12622</f>
        <v>14596.36922</v>
      </c>
      <c r="G63" s="349">
        <f>(-264.49+2.15+349.9+603.61+840.73-109.35+134.47+506.12+40.02-281.12-87.46-278.83+165.42-965.14)/10-10.98-41.244</f>
        <v>13.379000000000048</v>
      </c>
      <c r="H63" s="326"/>
      <c r="I63" s="327"/>
      <c r="J63" s="328"/>
      <c r="K63" s="328"/>
    </row>
    <row r="64" spans="2:12" x14ac:dyDescent="0.2">
      <c r="B64" s="329" t="s">
        <v>1372</v>
      </c>
      <c r="C64" s="331">
        <v>2000</v>
      </c>
      <c r="D64" s="331">
        <v>2000</v>
      </c>
      <c r="E64" s="349">
        <v>16379.0301354</v>
      </c>
      <c r="F64" s="350">
        <v>16186.211001499998</v>
      </c>
      <c r="G64" s="349">
        <v>-192.81913390000105</v>
      </c>
      <c r="H64" s="326"/>
      <c r="I64" s="327"/>
      <c r="J64" s="328"/>
      <c r="K64" s="328"/>
    </row>
    <row r="65" spans="1:11" x14ac:dyDescent="0.2">
      <c r="B65" s="329" t="s">
        <v>1364</v>
      </c>
      <c r="C65" s="331">
        <v>23</v>
      </c>
      <c r="D65" s="331">
        <f>20+3</f>
        <v>23</v>
      </c>
      <c r="E65" s="349">
        <v>152.71</v>
      </c>
      <c r="F65" s="350">
        <f>124.06+18.04</f>
        <v>142.1</v>
      </c>
      <c r="G65" s="349">
        <v>-10.6</v>
      </c>
      <c r="H65" s="326"/>
      <c r="I65" s="327"/>
      <c r="J65" s="328"/>
      <c r="K65" s="328"/>
    </row>
    <row r="66" spans="1:11" x14ac:dyDescent="0.2">
      <c r="B66" s="311" t="s">
        <v>709</v>
      </c>
      <c r="C66" s="331">
        <f>25+45+20+10</f>
        <v>100</v>
      </c>
      <c r="D66" s="331">
        <f>25+45+30</f>
        <v>100</v>
      </c>
      <c r="E66" s="351">
        <f>195.7725263+367.98+162.48+82.31</f>
        <v>808.54252629999996</v>
      </c>
      <c r="F66" s="351">
        <f>202.3477825+365.27+244.09</f>
        <v>811.70778250000001</v>
      </c>
      <c r="G66" s="351">
        <f>6.57525620000001-2.71-0.7</f>
        <v>3.1652562000000097</v>
      </c>
      <c r="H66" s="326"/>
    </row>
    <row r="67" spans="1:11" x14ac:dyDescent="0.2">
      <c r="B67" s="334"/>
      <c r="C67" s="352"/>
      <c r="D67" s="352"/>
      <c r="E67" s="353"/>
      <c r="F67" s="353"/>
      <c r="G67" s="354"/>
      <c r="H67" s="336"/>
    </row>
    <row r="68" spans="1:11" x14ac:dyDescent="0.2">
      <c r="B68" s="334"/>
      <c r="C68" s="352"/>
      <c r="D68" s="352"/>
      <c r="E68" s="353"/>
      <c r="F68" s="353"/>
      <c r="G68" s="353"/>
      <c r="H68" s="338"/>
    </row>
    <row r="69" spans="1:11" x14ac:dyDescent="0.2">
      <c r="B69" s="308" t="s">
        <v>1373</v>
      </c>
      <c r="D69" s="355"/>
    </row>
    <row r="70" spans="1:11" x14ac:dyDescent="0.2">
      <c r="A70" s="356"/>
      <c r="B70" s="356"/>
    </row>
    <row r="71" spans="1:11" ht="25.5" x14ac:dyDescent="0.2">
      <c r="A71" s="356"/>
      <c r="B71" s="310" t="s">
        <v>1347</v>
      </c>
      <c r="C71" s="310" t="s">
        <v>1348</v>
      </c>
      <c r="D71" s="357" t="s">
        <v>1374</v>
      </c>
      <c r="E71" s="310" t="s">
        <v>1375</v>
      </c>
      <c r="F71" s="310" t="s">
        <v>1376</v>
      </c>
      <c r="G71" s="310" t="s">
        <v>1377</v>
      </c>
    </row>
    <row r="72" spans="1:11" x14ac:dyDescent="0.2">
      <c r="A72" s="356"/>
      <c r="B72" s="358" t="s">
        <v>748</v>
      </c>
      <c r="C72" s="359" t="s">
        <v>1169</v>
      </c>
      <c r="D72" s="360" t="s">
        <v>1378</v>
      </c>
      <c r="E72" s="361">
        <v>925</v>
      </c>
      <c r="F72" s="362">
        <v>577.97360000000003</v>
      </c>
      <c r="G72" s="362">
        <v>131.345</v>
      </c>
    </row>
    <row r="73" spans="1:11" x14ac:dyDescent="0.2">
      <c r="A73" s="356"/>
      <c r="B73" s="358" t="s">
        <v>748</v>
      </c>
      <c r="C73" s="359" t="s">
        <v>1170</v>
      </c>
      <c r="D73" s="360" t="s">
        <v>1378</v>
      </c>
      <c r="E73" s="361">
        <v>250</v>
      </c>
      <c r="F73" s="362">
        <v>575.24</v>
      </c>
      <c r="G73" s="362">
        <v>220.58879999999999</v>
      </c>
    </row>
    <row r="74" spans="1:11" x14ac:dyDescent="0.2">
      <c r="A74" s="356"/>
      <c r="B74" s="358" t="s">
        <v>735</v>
      </c>
      <c r="C74" s="359" t="s">
        <v>1169</v>
      </c>
      <c r="D74" s="360" t="s">
        <v>1378</v>
      </c>
      <c r="E74" s="361">
        <v>515</v>
      </c>
      <c r="F74" s="362">
        <v>581.33429999999998</v>
      </c>
      <c r="G74" s="362">
        <v>131.345</v>
      </c>
    </row>
    <row r="75" spans="1:11" x14ac:dyDescent="0.2">
      <c r="A75" s="356"/>
      <c r="B75" s="358" t="s">
        <v>735</v>
      </c>
      <c r="C75" s="359" t="s">
        <v>1170</v>
      </c>
      <c r="D75" s="360" t="s">
        <v>1378</v>
      </c>
      <c r="E75" s="361">
        <v>140</v>
      </c>
      <c r="F75" s="362">
        <v>575.14</v>
      </c>
      <c r="G75" s="362">
        <v>220.58879999999999</v>
      </c>
    </row>
    <row r="76" spans="1:11" x14ac:dyDescent="0.2">
      <c r="A76" s="356"/>
      <c r="D76" s="355"/>
      <c r="E76" s="355"/>
      <c r="F76" s="363"/>
      <c r="G76" s="363"/>
    </row>
    <row r="77" spans="1:11" x14ac:dyDescent="0.2">
      <c r="A77" s="356"/>
      <c r="B77" s="364"/>
      <c r="C77" s="343"/>
      <c r="D77" s="355"/>
      <c r="E77" s="363"/>
      <c r="F77" s="363"/>
    </row>
    <row r="78" spans="1:11" x14ac:dyDescent="0.2">
      <c r="A78" s="356"/>
      <c r="B78" s="308" t="s">
        <v>1379</v>
      </c>
      <c r="G78" s="305" t="s">
        <v>1294</v>
      </c>
    </row>
    <row r="79" spans="1:11" x14ac:dyDescent="0.2">
      <c r="A79" s="356"/>
      <c r="B79" s="308"/>
    </row>
    <row r="80" spans="1:11" x14ac:dyDescent="0.2">
      <c r="A80" s="356"/>
      <c r="B80" s="319" t="s">
        <v>1347</v>
      </c>
      <c r="C80" s="319" t="s">
        <v>1355</v>
      </c>
    </row>
    <row r="81" spans="1:7" x14ac:dyDescent="0.2">
      <c r="A81" s="356"/>
      <c r="B81" s="358" t="s">
        <v>748</v>
      </c>
      <c r="C81" s="347">
        <v>1.4</v>
      </c>
    </row>
    <row r="82" spans="1:7" x14ac:dyDescent="0.2">
      <c r="A82" s="356"/>
      <c r="B82" s="358" t="s">
        <v>735</v>
      </c>
      <c r="C82" s="365">
        <v>1.38</v>
      </c>
    </row>
    <row r="83" spans="1:7" x14ac:dyDescent="0.2">
      <c r="A83" s="356"/>
      <c r="B83" s="342"/>
    </row>
    <row r="84" spans="1:7" x14ac:dyDescent="0.2">
      <c r="A84" s="356"/>
      <c r="B84" s="308" t="s">
        <v>1380</v>
      </c>
    </row>
    <row r="85" spans="1:7" x14ac:dyDescent="0.2">
      <c r="A85" s="356"/>
      <c r="B85" s="356"/>
    </row>
    <row r="86" spans="1:7" ht="51" x14ac:dyDescent="0.2">
      <c r="A86" s="356"/>
      <c r="B86" s="309" t="s">
        <v>1347</v>
      </c>
      <c r="C86" s="310" t="s">
        <v>1381</v>
      </c>
      <c r="D86" s="310" t="s">
        <v>1359</v>
      </c>
      <c r="E86" s="310" t="s">
        <v>1360</v>
      </c>
      <c r="F86" s="310" t="s">
        <v>1382</v>
      </c>
    </row>
    <row r="87" spans="1:7" x14ac:dyDescent="0.2">
      <c r="A87" s="356"/>
      <c r="B87" s="322" t="s">
        <v>296</v>
      </c>
      <c r="C87" s="366">
        <v>8000</v>
      </c>
      <c r="D87" s="367">
        <v>266.14780000000002</v>
      </c>
      <c r="E87" s="367">
        <v>157.908275</v>
      </c>
      <c r="F87" s="367">
        <v>-108.239525</v>
      </c>
    </row>
    <row r="88" spans="1:7" x14ac:dyDescent="0.2">
      <c r="A88" s="356"/>
      <c r="B88" s="322" t="s">
        <v>561</v>
      </c>
      <c r="C88" s="366">
        <v>1700</v>
      </c>
      <c r="D88" s="367">
        <v>56.714762499999999</v>
      </c>
      <c r="E88" s="367">
        <v>33.549373799999998</v>
      </c>
      <c r="F88" s="367">
        <v>-23.165388700000001</v>
      </c>
    </row>
    <row r="89" spans="1:7" x14ac:dyDescent="0.2">
      <c r="A89" s="356"/>
      <c r="B89" s="368"/>
      <c r="C89" s="369"/>
      <c r="D89" s="370"/>
      <c r="E89" s="370"/>
      <c r="F89" s="370"/>
    </row>
    <row r="90" spans="1:7" x14ac:dyDescent="0.2">
      <c r="A90" s="356"/>
    </row>
    <row r="91" spans="1:7" x14ac:dyDescent="0.2">
      <c r="B91" s="308" t="s">
        <v>1383</v>
      </c>
    </row>
    <row r="93" spans="1:7" ht="25.5" x14ac:dyDescent="0.2">
      <c r="B93" s="310" t="s">
        <v>1347</v>
      </c>
      <c r="C93" s="310" t="s">
        <v>1348</v>
      </c>
      <c r="D93" s="357" t="s">
        <v>1374</v>
      </c>
      <c r="E93" s="310" t="s">
        <v>1375</v>
      </c>
      <c r="F93" s="310" t="s">
        <v>1376</v>
      </c>
      <c r="G93" s="310" t="s">
        <v>1377</v>
      </c>
    </row>
    <row r="94" spans="1:7" x14ac:dyDescent="0.2">
      <c r="A94" s="356"/>
      <c r="B94" s="371" t="s">
        <v>1384</v>
      </c>
      <c r="C94" s="371" t="s">
        <v>1384</v>
      </c>
      <c r="D94" s="371" t="s">
        <v>1384</v>
      </c>
      <c r="E94" s="371" t="s">
        <v>1384</v>
      </c>
      <c r="F94" s="371" t="s">
        <v>1384</v>
      </c>
      <c r="G94" s="371" t="s">
        <v>1384</v>
      </c>
    </row>
    <row r="95" spans="1:7" x14ac:dyDescent="0.2">
      <c r="A95" s="356"/>
      <c r="B95" s="364"/>
      <c r="C95" s="343"/>
      <c r="D95" s="372"/>
      <c r="E95" s="373"/>
      <c r="F95" s="363"/>
      <c r="G95" s="363"/>
    </row>
    <row r="96" spans="1:7" x14ac:dyDescent="0.2">
      <c r="B96" s="308" t="s">
        <v>1385</v>
      </c>
    </row>
    <row r="97" spans="2:7" x14ac:dyDescent="0.2">
      <c r="B97" s="308"/>
    </row>
    <row r="98" spans="2:7" x14ac:dyDescent="0.2">
      <c r="B98" s="319" t="s">
        <v>1347</v>
      </c>
      <c r="C98" s="319" t="s">
        <v>1355</v>
      </c>
    </row>
    <row r="99" spans="2:7" x14ac:dyDescent="0.2">
      <c r="B99" s="371" t="s">
        <v>1384</v>
      </c>
      <c r="C99" s="371" t="s">
        <v>1384</v>
      </c>
      <c r="D99" s="374"/>
    </row>
    <row r="100" spans="2:7" x14ac:dyDescent="0.2">
      <c r="B100" s="334"/>
      <c r="C100" s="375"/>
    </row>
    <row r="101" spans="2:7" x14ac:dyDescent="0.2">
      <c r="B101" s="308" t="s">
        <v>1386</v>
      </c>
    </row>
    <row r="102" spans="2:7" x14ac:dyDescent="0.2">
      <c r="B102" s="356"/>
    </row>
    <row r="103" spans="2:7" ht="51" x14ac:dyDescent="0.2">
      <c r="B103" s="309" t="s">
        <v>1347</v>
      </c>
      <c r="C103" s="310" t="s">
        <v>1381</v>
      </c>
      <c r="D103" s="310" t="s">
        <v>1387</v>
      </c>
      <c r="E103" s="310" t="s">
        <v>1388</v>
      </c>
      <c r="F103" s="310" t="s">
        <v>1382</v>
      </c>
    </row>
    <row r="104" spans="2:7" x14ac:dyDescent="0.2">
      <c r="B104" s="358" t="s">
        <v>605</v>
      </c>
      <c r="C104" s="376">
        <f>3080+2500+660</f>
        <v>6240</v>
      </c>
      <c r="D104" s="340">
        <f>264.91+33.99+128.75</f>
        <v>427.65000000000003</v>
      </c>
      <c r="E104" s="377">
        <f>739.59+249.17+56.51</f>
        <v>1045.27</v>
      </c>
      <c r="F104" s="377">
        <f>473.52+120.59+22.52</f>
        <v>616.63</v>
      </c>
    </row>
    <row r="105" spans="2:7" x14ac:dyDescent="0.2">
      <c r="B105" s="364"/>
      <c r="C105" s="378"/>
      <c r="D105" s="379"/>
      <c r="E105" s="380"/>
      <c r="F105" s="380"/>
    </row>
    <row r="106" spans="2:7" x14ac:dyDescent="0.2">
      <c r="E106" s="348"/>
      <c r="F106" s="381"/>
      <c r="G106" s="328"/>
    </row>
    <row r="107" spans="2:7" x14ac:dyDescent="0.2">
      <c r="B107" s="308" t="s">
        <v>1389</v>
      </c>
    </row>
    <row r="108" spans="2:7" x14ac:dyDescent="0.2">
      <c r="B108" s="308"/>
    </row>
    <row r="109" spans="2:7" x14ac:dyDescent="0.2">
      <c r="E109" s="328"/>
    </row>
    <row r="110" spans="2:7" x14ac:dyDescent="0.2">
      <c r="B110" s="308" t="s">
        <v>1390</v>
      </c>
      <c r="E110" s="328"/>
    </row>
    <row r="111" spans="2:7" x14ac:dyDescent="0.2">
      <c r="E111" s="328"/>
    </row>
    <row r="112" spans="2:7" ht="25.5" x14ac:dyDescent="0.2">
      <c r="B112" s="309" t="s">
        <v>1347</v>
      </c>
      <c r="C112" s="310" t="s">
        <v>1348</v>
      </c>
      <c r="D112" s="310" t="s">
        <v>1349</v>
      </c>
      <c r="E112" s="310" t="s">
        <v>1391</v>
      </c>
      <c r="F112" s="310" t="s">
        <v>1392</v>
      </c>
      <c r="G112" s="310" t="s">
        <v>1393</v>
      </c>
    </row>
    <row r="113" spans="2:10" x14ac:dyDescent="0.2">
      <c r="B113" s="382" t="s">
        <v>1384</v>
      </c>
      <c r="C113" s="383" t="s">
        <v>1384</v>
      </c>
      <c r="D113" s="384" t="s">
        <v>1384</v>
      </c>
      <c r="E113" s="385" t="s">
        <v>1384</v>
      </c>
      <c r="F113" s="385" t="s">
        <v>1384</v>
      </c>
      <c r="G113" s="385" t="s">
        <v>1384</v>
      </c>
    </row>
    <row r="114" spans="2:10" x14ac:dyDescent="0.2">
      <c r="E114" s="328"/>
    </row>
    <row r="115" spans="2:10" x14ac:dyDescent="0.2">
      <c r="B115" s="306" t="s">
        <v>1394</v>
      </c>
      <c r="E115" s="328"/>
    </row>
    <row r="116" spans="2:10" x14ac:dyDescent="0.2">
      <c r="B116" s="306"/>
      <c r="E116" s="328"/>
    </row>
    <row r="117" spans="2:10" x14ac:dyDescent="0.2">
      <c r="B117" s="319" t="s">
        <v>1347</v>
      </c>
      <c r="C117" s="319" t="s">
        <v>1355</v>
      </c>
      <c r="E117" s="328"/>
    </row>
    <row r="118" spans="2:10" x14ac:dyDescent="0.2">
      <c r="B118" s="386" t="s">
        <v>1384</v>
      </c>
      <c r="C118" s="320" t="s">
        <v>1384</v>
      </c>
      <c r="E118" s="328"/>
    </row>
    <row r="119" spans="2:10" x14ac:dyDescent="0.2">
      <c r="E119" s="328"/>
    </row>
    <row r="120" spans="2:10" x14ac:dyDescent="0.2">
      <c r="B120" s="306" t="s">
        <v>1395</v>
      </c>
      <c r="E120" s="328"/>
    </row>
    <row r="121" spans="2:10" x14ac:dyDescent="0.2">
      <c r="E121" s="328"/>
    </row>
    <row r="122" spans="2:10" ht="63.75" x14ac:dyDescent="0.2">
      <c r="B122" s="309" t="s">
        <v>1347</v>
      </c>
      <c r="C122" s="310" t="s">
        <v>1357</v>
      </c>
      <c r="D122" s="310" t="s">
        <v>1358</v>
      </c>
      <c r="E122" s="310" t="s">
        <v>1359</v>
      </c>
      <c r="F122" s="310" t="s">
        <v>1360</v>
      </c>
      <c r="G122" s="310" t="s">
        <v>1361</v>
      </c>
    </row>
    <row r="123" spans="2:10" x14ac:dyDescent="0.2">
      <c r="B123" s="320" t="s">
        <v>1384</v>
      </c>
      <c r="C123" s="320" t="s">
        <v>1384</v>
      </c>
      <c r="D123" s="387" t="s">
        <v>1384</v>
      </c>
      <c r="E123" s="320" t="s">
        <v>1384</v>
      </c>
      <c r="F123" s="388" t="s">
        <v>1384</v>
      </c>
      <c r="G123" s="388" t="s">
        <v>1384</v>
      </c>
      <c r="I123" s="327"/>
      <c r="J123" s="328"/>
    </row>
    <row r="124" spans="2:10" x14ac:dyDescent="0.2">
      <c r="E124" s="328"/>
    </row>
    <row r="125" spans="2:10" x14ac:dyDescent="0.2">
      <c r="B125" s="305" t="s">
        <v>1396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3" fitToHeight="2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749</v>
      </c>
      <c r="B1" s="2"/>
    </row>
    <row r="2" spans="1:3" x14ac:dyDescent="0.25">
      <c r="A2" s="1" t="s">
        <v>750</v>
      </c>
      <c r="B2" s="3"/>
    </row>
    <row r="3" spans="1:3" x14ac:dyDescent="0.25">
      <c r="A3" s="1" t="s">
        <v>751</v>
      </c>
      <c r="B3" s="2"/>
    </row>
    <row r="4" spans="1:3" x14ac:dyDescent="0.25">
      <c r="A4" s="1" t="s">
        <v>752</v>
      </c>
      <c r="B4" s="4"/>
    </row>
    <row r="5" spans="1:3" x14ac:dyDescent="0.25">
      <c r="A5" s="1" t="s">
        <v>753</v>
      </c>
      <c r="B5" s="4" t="s">
        <v>754</v>
      </c>
    </row>
    <row r="6" spans="1:3" x14ac:dyDescent="0.25">
      <c r="A6" s="1" t="s">
        <v>755</v>
      </c>
      <c r="B6" s="2"/>
    </row>
    <row r="7" spans="1:3" x14ac:dyDescent="0.25">
      <c r="A7" s="1" t="s">
        <v>756</v>
      </c>
      <c r="B7" s="5"/>
    </row>
    <row r="8" spans="1:3" x14ac:dyDescent="0.25">
      <c r="A8" s="1" t="s">
        <v>757</v>
      </c>
      <c r="B8" s="2" t="s">
        <v>758</v>
      </c>
    </row>
    <row r="13" spans="1:3" x14ac:dyDescent="0.25">
      <c r="A13" s="8" t="s">
        <v>759</v>
      </c>
      <c r="B13" s="8"/>
      <c r="C13" s="8"/>
    </row>
    <row r="14" spans="1:3" x14ac:dyDescent="0.25">
      <c r="A14" t="s">
        <v>760</v>
      </c>
      <c r="B14" t="s">
        <v>761</v>
      </c>
    </row>
    <row r="15" spans="1:3" x14ac:dyDescent="0.25">
      <c r="A15" t="s">
        <v>762</v>
      </c>
      <c r="B15" t="s">
        <v>763</v>
      </c>
    </row>
    <row r="16" spans="1:3" x14ac:dyDescent="0.25">
      <c r="A16" s="11" t="s">
        <v>136</v>
      </c>
      <c r="B16" s="12"/>
      <c r="C16" s="12"/>
    </row>
    <row r="17" spans="1:3" x14ac:dyDescent="0.25">
      <c r="A17" t="s">
        <v>764</v>
      </c>
      <c r="B17" t="s">
        <v>765</v>
      </c>
    </row>
    <row r="18" spans="1:3" x14ac:dyDescent="0.25">
      <c r="A18" t="s">
        <v>766</v>
      </c>
      <c r="B18" t="s">
        <v>767</v>
      </c>
    </row>
    <row r="19" spans="1:3" x14ac:dyDescent="0.25">
      <c r="A19" t="s">
        <v>768</v>
      </c>
      <c r="B19" t="s">
        <v>769</v>
      </c>
    </row>
    <row r="20" spans="1:3" x14ac:dyDescent="0.25">
      <c r="A20" s="13" t="s">
        <v>770</v>
      </c>
      <c r="B20" s="13"/>
      <c r="C20" s="13"/>
    </row>
    <row r="21" spans="1:3" ht="120" customHeight="1" x14ac:dyDescent="0.25">
      <c r="A21" t="s">
        <v>771</v>
      </c>
      <c r="B21" s="15" t="s">
        <v>772</v>
      </c>
    </row>
    <row r="22" spans="1:3" ht="120" customHeight="1" x14ac:dyDescent="0.25">
      <c r="A22" t="s">
        <v>773</v>
      </c>
      <c r="B22" s="15" t="s">
        <v>774</v>
      </c>
    </row>
    <row r="23" spans="1:3" ht="75" customHeight="1" x14ac:dyDescent="0.25">
      <c r="A23" t="s">
        <v>775</v>
      </c>
      <c r="B23" s="15" t="s">
        <v>776</v>
      </c>
    </row>
    <row r="24" spans="1:3" ht="105" customHeight="1" x14ac:dyDescent="0.25">
      <c r="A24" t="s">
        <v>777</v>
      </c>
      <c r="B24" s="15" t="s">
        <v>778</v>
      </c>
    </row>
    <row r="25" spans="1:3" x14ac:dyDescent="0.25">
      <c r="A25" s="9" t="s">
        <v>779</v>
      </c>
      <c r="B25" s="10"/>
      <c r="C25" s="10"/>
    </row>
    <row r="26" spans="1:3" x14ac:dyDescent="0.25">
      <c r="A26" t="s">
        <v>780</v>
      </c>
      <c r="B26" t="s">
        <v>781</v>
      </c>
    </row>
    <row r="27" spans="1:3" x14ac:dyDescent="0.25">
      <c r="A27" t="s">
        <v>782</v>
      </c>
      <c r="B27" t="s">
        <v>783</v>
      </c>
    </row>
    <row r="28" spans="1:3" x14ac:dyDescent="0.25">
      <c r="A28" s="9" t="s">
        <v>784</v>
      </c>
      <c r="B28" s="10"/>
      <c r="C28" s="10"/>
    </row>
    <row r="29" spans="1:3" x14ac:dyDescent="0.25">
      <c r="A29" t="s">
        <v>785</v>
      </c>
      <c r="B29" t="s">
        <v>786</v>
      </c>
    </row>
    <row r="30" spans="1:3" x14ac:dyDescent="0.25">
      <c r="A30" t="s">
        <v>787</v>
      </c>
      <c r="B30" t="s">
        <v>788</v>
      </c>
    </row>
    <row r="31" spans="1:3" x14ac:dyDescent="0.25">
      <c r="A31" s="9" t="s">
        <v>789</v>
      </c>
      <c r="B31" s="10"/>
      <c r="C31" s="10"/>
    </row>
    <row r="32" spans="1:3" x14ac:dyDescent="0.25">
      <c r="A32" t="s">
        <v>790</v>
      </c>
      <c r="B32" t="s">
        <v>791</v>
      </c>
    </row>
    <row r="33" spans="1:3" x14ac:dyDescent="0.25">
      <c r="A33" t="s">
        <v>792</v>
      </c>
      <c r="B33" t="s">
        <v>793</v>
      </c>
    </row>
    <row r="34" spans="1:3" x14ac:dyDescent="0.25">
      <c r="A34" s="7" t="s">
        <v>794</v>
      </c>
      <c r="B34" s="6"/>
      <c r="C34" s="6"/>
    </row>
    <row r="35" spans="1:3" x14ac:dyDescent="0.25">
      <c r="A35" t="s">
        <v>795</v>
      </c>
      <c r="B35" t="s">
        <v>796</v>
      </c>
      <c r="C35" t="s">
        <v>797</v>
      </c>
    </row>
    <row r="36" spans="1:3" ht="90" customHeight="1" x14ac:dyDescent="0.25">
      <c r="A36" t="s">
        <v>798</v>
      </c>
      <c r="B36" s="15" t="s">
        <v>799</v>
      </c>
    </row>
    <row r="37" spans="1:3" x14ac:dyDescent="0.25">
      <c r="A37" t="s">
        <v>800</v>
      </c>
      <c r="B37" t="s">
        <v>801</v>
      </c>
    </row>
    <row r="38" spans="1:3" x14ac:dyDescent="0.25">
      <c r="A38" t="s">
        <v>802</v>
      </c>
      <c r="B38" t="s">
        <v>803</v>
      </c>
    </row>
    <row r="39" spans="1:3" x14ac:dyDescent="0.25">
      <c r="A39" s="7" t="s">
        <v>804</v>
      </c>
      <c r="B39" s="6"/>
      <c r="C39" s="6"/>
    </row>
    <row r="40" spans="1:3" x14ac:dyDescent="0.25">
      <c r="A40" t="s">
        <v>805</v>
      </c>
      <c r="B40" t="s">
        <v>806</v>
      </c>
      <c r="C40" t="s">
        <v>797</v>
      </c>
    </row>
    <row r="41" spans="1:3" x14ac:dyDescent="0.25">
      <c r="A41" t="s">
        <v>807</v>
      </c>
      <c r="B41" t="s">
        <v>808</v>
      </c>
    </row>
    <row r="42" spans="1:3" x14ac:dyDescent="0.25">
      <c r="A42" t="s">
        <v>809</v>
      </c>
      <c r="B42" t="s">
        <v>810</v>
      </c>
    </row>
    <row r="43" spans="1:3" x14ac:dyDescent="0.25">
      <c r="A43" t="s">
        <v>811</v>
      </c>
      <c r="B43" t="s">
        <v>812</v>
      </c>
    </row>
    <row r="44" spans="1:3" x14ac:dyDescent="0.25">
      <c r="A44" t="s">
        <v>813</v>
      </c>
      <c r="B44" t="s">
        <v>814</v>
      </c>
    </row>
    <row r="45" spans="1:3" x14ac:dyDescent="0.25">
      <c r="A45" t="s">
        <v>815</v>
      </c>
      <c r="B45" t="s">
        <v>816</v>
      </c>
    </row>
    <row r="46" spans="1:3" x14ac:dyDescent="0.25">
      <c r="A46" t="s">
        <v>817</v>
      </c>
      <c r="B46" t="s">
        <v>818</v>
      </c>
    </row>
    <row r="47" spans="1:3" ht="90" customHeight="1" x14ac:dyDescent="0.25">
      <c r="A47" t="s">
        <v>819</v>
      </c>
      <c r="B47" s="15" t="s">
        <v>799</v>
      </c>
    </row>
    <row r="48" spans="1:3" x14ac:dyDescent="0.25">
      <c r="A48" t="s">
        <v>820</v>
      </c>
      <c r="B48" t="s">
        <v>821</v>
      </c>
    </row>
    <row r="49" spans="1:3" x14ac:dyDescent="0.25">
      <c r="A49" t="s">
        <v>822</v>
      </c>
      <c r="B49" t="s">
        <v>823</v>
      </c>
    </row>
    <row r="50" spans="1:3" x14ac:dyDescent="0.25">
      <c r="A50" s="7" t="s">
        <v>824</v>
      </c>
      <c r="B50" s="6"/>
      <c r="C50" s="6"/>
    </row>
    <row r="51" spans="1:3" x14ac:dyDescent="0.25">
      <c r="A51" t="s">
        <v>825</v>
      </c>
      <c r="B51" t="s">
        <v>826</v>
      </c>
      <c r="C51" t="s">
        <v>797</v>
      </c>
    </row>
    <row r="52" spans="1:3" x14ac:dyDescent="0.25">
      <c r="A52" t="s">
        <v>827</v>
      </c>
      <c r="B52" t="s">
        <v>808</v>
      </c>
    </row>
    <row r="53" spans="1:3" x14ac:dyDescent="0.25">
      <c r="A53" t="s">
        <v>828</v>
      </c>
      <c r="B53" t="s">
        <v>810</v>
      </c>
    </row>
    <row r="54" spans="1:3" x14ac:dyDescent="0.25">
      <c r="A54" t="s">
        <v>829</v>
      </c>
      <c r="B54" t="s">
        <v>812</v>
      </c>
    </row>
    <row r="55" spans="1:3" x14ac:dyDescent="0.25">
      <c r="A55" t="s">
        <v>830</v>
      </c>
      <c r="B55" t="s">
        <v>814</v>
      </c>
    </row>
    <row r="56" spans="1:3" x14ac:dyDescent="0.25">
      <c r="A56" t="s">
        <v>831</v>
      </c>
      <c r="B56" t="s">
        <v>816</v>
      </c>
    </row>
    <row r="57" spans="1:3" x14ac:dyDescent="0.25">
      <c r="A57" t="s">
        <v>832</v>
      </c>
      <c r="B57" t="s">
        <v>818</v>
      </c>
    </row>
    <row r="58" spans="1:3" ht="90" customHeight="1" x14ac:dyDescent="0.25">
      <c r="A58" t="s">
        <v>833</v>
      </c>
      <c r="B58" s="15" t="s">
        <v>799</v>
      </c>
    </row>
    <row r="59" spans="1:3" x14ac:dyDescent="0.25">
      <c r="A59" t="s">
        <v>834</v>
      </c>
      <c r="B59" t="s">
        <v>835</v>
      </c>
    </row>
    <row r="60" spans="1:3" x14ac:dyDescent="0.25">
      <c r="A60" t="s">
        <v>836</v>
      </c>
      <c r="B60" t="s">
        <v>837</v>
      </c>
    </row>
    <row r="61" spans="1:3" x14ac:dyDescent="0.25">
      <c r="A61" s="7" t="s">
        <v>838</v>
      </c>
      <c r="B61" s="6"/>
      <c r="C61" s="6"/>
    </row>
    <row r="62" spans="1:3" x14ac:dyDescent="0.25">
      <c r="A62" t="s">
        <v>839</v>
      </c>
      <c r="B62" t="s">
        <v>840</v>
      </c>
      <c r="C62" t="s">
        <v>797</v>
      </c>
    </row>
    <row r="63" spans="1:3" x14ac:dyDescent="0.25">
      <c r="A63" t="s">
        <v>841</v>
      </c>
      <c r="B63" t="s">
        <v>808</v>
      </c>
    </row>
    <row r="64" spans="1:3" x14ac:dyDescent="0.25">
      <c r="A64" t="s">
        <v>842</v>
      </c>
      <c r="B64" t="s">
        <v>810</v>
      </c>
    </row>
    <row r="65" spans="1:3" x14ac:dyDescent="0.25">
      <c r="A65" t="s">
        <v>843</v>
      </c>
      <c r="B65" t="s">
        <v>812</v>
      </c>
    </row>
    <row r="66" spans="1:3" x14ac:dyDescent="0.25">
      <c r="A66" t="s">
        <v>844</v>
      </c>
      <c r="B66" t="s">
        <v>814</v>
      </c>
    </row>
    <row r="67" spans="1:3" x14ac:dyDescent="0.25">
      <c r="A67" t="s">
        <v>845</v>
      </c>
      <c r="B67" t="s">
        <v>816</v>
      </c>
    </row>
    <row r="68" spans="1:3" x14ac:dyDescent="0.25">
      <c r="A68" t="s">
        <v>846</v>
      </c>
      <c r="B68" t="s">
        <v>818</v>
      </c>
    </row>
    <row r="69" spans="1:3" ht="90" customHeight="1" x14ac:dyDescent="0.25">
      <c r="A69" t="s">
        <v>847</v>
      </c>
      <c r="B69" s="15" t="s">
        <v>799</v>
      </c>
    </row>
    <row r="70" spans="1:3" x14ac:dyDescent="0.25">
      <c r="A70" t="s">
        <v>848</v>
      </c>
      <c r="B70" t="s">
        <v>849</v>
      </c>
    </row>
    <row r="71" spans="1:3" x14ac:dyDescent="0.25">
      <c r="A71" t="s">
        <v>850</v>
      </c>
      <c r="B71" t="s">
        <v>851</v>
      </c>
    </row>
    <row r="72" spans="1:3" x14ac:dyDescent="0.25">
      <c r="A72" s="7" t="s">
        <v>852</v>
      </c>
      <c r="B72" s="6"/>
      <c r="C72" s="6"/>
    </row>
    <row r="73" spans="1:3" x14ac:dyDescent="0.25">
      <c r="A73" t="s">
        <v>853</v>
      </c>
      <c r="B73" t="s">
        <v>854</v>
      </c>
      <c r="C73" t="s">
        <v>797</v>
      </c>
    </row>
    <row r="74" spans="1:3" x14ac:dyDescent="0.25">
      <c r="A74" t="s">
        <v>855</v>
      </c>
      <c r="B74" t="s">
        <v>808</v>
      </c>
    </row>
    <row r="75" spans="1:3" x14ac:dyDescent="0.25">
      <c r="A75" t="s">
        <v>856</v>
      </c>
      <c r="B75" t="s">
        <v>810</v>
      </c>
    </row>
    <row r="76" spans="1:3" x14ac:dyDescent="0.25">
      <c r="A76" t="s">
        <v>857</v>
      </c>
      <c r="B76" t="s">
        <v>812</v>
      </c>
    </row>
    <row r="77" spans="1:3" x14ac:dyDescent="0.25">
      <c r="A77" t="s">
        <v>858</v>
      </c>
      <c r="B77" t="s">
        <v>814</v>
      </c>
    </row>
    <row r="78" spans="1:3" x14ac:dyDescent="0.25">
      <c r="A78" t="s">
        <v>859</v>
      </c>
      <c r="B78" t="s">
        <v>816</v>
      </c>
    </row>
    <row r="79" spans="1:3" x14ac:dyDescent="0.25">
      <c r="A79" t="s">
        <v>860</v>
      </c>
      <c r="B79" t="s">
        <v>818</v>
      </c>
    </row>
    <row r="80" spans="1:3" ht="90" customHeight="1" x14ac:dyDescent="0.25">
      <c r="A80" t="s">
        <v>861</v>
      </c>
      <c r="B80" s="15" t="s">
        <v>799</v>
      </c>
    </row>
    <row r="81" spans="1:3" x14ac:dyDescent="0.25">
      <c r="A81" t="s">
        <v>862</v>
      </c>
      <c r="B81" t="s">
        <v>863</v>
      </c>
    </row>
    <row r="82" spans="1:3" x14ac:dyDescent="0.25">
      <c r="A82" t="s">
        <v>864</v>
      </c>
      <c r="B82" t="s">
        <v>865</v>
      </c>
    </row>
    <row r="83" spans="1:3" x14ac:dyDescent="0.25">
      <c r="A83" s="7" t="s">
        <v>866</v>
      </c>
      <c r="B83" s="6"/>
      <c r="C83" s="6"/>
    </row>
    <row r="84" spans="1:3" x14ac:dyDescent="0.25">
      <c r="A84" t="s">
        <v>867</v>
      </c>
      <c r="B84" t="s">
        <v>868</v>
      </c>
      <c r="C84" t="s">
        <v>797</v>
      </c>
    </row>
    <row r="85" spans="1:3" x14ac:dyDescent="0.25">
      <c r="A85" t="s">
        <v>869</v>
      </c>
      <c r="B85" t="s">
        <v>808</v>
      </c>
    </row>
    <row r="86" spans="1:3" x14ac:dyDescent="0.25">
      <c r="A86" t="s">
        <v>870</v>
      </c>
      <c r="B86" t="s">
        <v>810</v>
      </c>
    </row>
    <row r="87" spans="1:3" x14ac:dyDescent="0.25">
      <c r="A87" t="s">
        <v>871</v>
      </c>
      <c r="B87" t="s">
        <v>812</v>
      </c>
    </row>
    <row r="88" spans="1:3" x14ac:dyDescent="0.25">
      <c r="A88" t="s">
        <v>872</v>
      </c>
      <c r="B88" t="s">
        <v>814</v>
      </c>
    </row>
    <row r="89" spans="1:3" x14ac:dyDescent="0.25">
      <c r="A89" t="s">
        <v>873</v>
      </c>
      <c r="B89" t="s">
        <v>816</v>
      </c>
    </row>
    <row r="90" spans="1:3" x14ac:dyDescent="0.25">
      <c r="A90" t="s">
        <v>874</v>
      </c>
      <c r="B90" t="s">
        <v>818</v>
      </c>
    </row>
    <row r="91" spans="1:3" ht="90" customHeight="1" x14ac:dyDescent="0.25">
      <c r="A91" t="s">
        <v>875</v>
      </c>
      <c r="B91" s="15" t="s">
        <v>799</v>
      </c>
    </row>
    <row r="92" spans="1:3" x14ac:dyDescent="0.25">
      <c r="A92" t="s">
        <v>876</v>
      </c>
      <c r="B92" t="s">
        <v>877</v>
      </c>
    </row>
    <row r="93" spans="1:3" x14ac:dyDescent="0.25">
      <c r="A93" t="s">
        <v>878</v>
      </c>
      <c r="B93" t="s">
        <v>879</v>
      </c>
    </row>
    <row r="94" spans="1:3" x14ac:dyDescent="0.25">
      <c r="A94" s="7" t="s">
        <v>880</v>
      </c>
      <c r="B94" s="6"/>
      <c r="C94" s="6"/>
    </row>
    <row r="95" spans="1:3" x14ac:dyDescent="0.25">
      <c r="A95" t="s">
        <v>881</v>
      </c>
      <c r="B95" t="s">
        <v>882</v>
      </c>
      <c r="C95" t="s">
        <v>797</v>
      </c>
    </row>
    <row r="96" spans="1:3" x14ac:dyDescent="0.25">
      <c r="A96" t="s">
        <v>883</v>
      </c>
      <c r="B96" t="s">
        <v>808</v>
      </c>
    </row>
    <row r="97" spans="1:3" x14ac:dyDescent="0.25">
      <c r="A97" t="s">
        <v>884</v>
      </c>
      <c r="B97" t="s">
        <v>810</v>
      </c>
    </row>
    <row r="98" spans="1:3" x14ac:dyDescent="0.25">
      <c r="A98" t="s">
        <v>885</v>
      </c>
      <c r="B98" t="s">
        <v>812</v>
      </c>
    </row>
    <row r="99" spans="1:3" x14ac:dyDescent="0.25">
      <c r="A99" t="s">
        <v>886</v>
      </c>
      <c r="B99" t="s">
        <v>814</v>
      </c>
    </row>
    <row r="100" spans="1:3" x14ac:dyDescent="0.25">
      <c r="A100" t="s">
        <v>887</v>
      </c>
      <c r="B100" t="s">
        <v>816</v>
      </c>
    </row>
    <row r="101" spans="1:3" x14ac:dyDescent="0.25">
      <c r="A101" t="s">
        <v>888</v>
      </c>
      <c r="B101" t="s">
        <v>818</v>
      </c>
    </row>
    <row r="102" spans="1:3" ht="90" customHeight="1" x14ac:dyDescent="0.25">
      <c r="A102" t="s">
        <v>889</v>
      </c>
      <c r="B102" s="15" t="s">
        <v>799</v>
      </c>
    </row>
    <row r="103" spans="1:3" x14ac:dyDescent="0.25">
      <c r="A103" t="s">
        <v>890</v>
      </c>
      <c r="B103" t="s">
        <v>891</v>
      </c>
    </row>
    <row r="104" spans="1:3" x14ac:dyDescent="0.25">
      <c r="A104" t="s">
        <v>892</v>
      </c>
      <c r="B104" t="s">
        <v>893</v>
      </c>
    </row>
    <row r="105" spans="1:3" x14ac:dyDescent="0.25">
      <c r="A105" s="7" t="s">
        <v>894</v>
      </c>
      <c r="B105" s="6"/>
      <c r="C105" s="6"/>
    </row>
    <row r="106" spans="1:3" x14ac:dyDescent="0.25">
      <c r="A106" t="s">
        <v>895</v>
      </c>
      <c r="B106" t="s">
        <v>896</v>
      </c>
      <c r="C106" t="s">
        <v>797</v>
      </c>
    </row>
    <row r="107" spans="1:3" x14ac:dyDescent="0.25">
      <c r="A107" t="s">
        <v>897</v>
      </c>
      <c r="B107" t="s">
        <v>808</v>
      </c>
    </row>
    <row r="108" spans="1:3" x14ac:dyDescent="0.25">
      <c r="A108" t="s">
        <v>898</v>
      </c>
      <c r="B108" t="s">
        <v>810</v>
      </c>
    </row>
    <row r="109" spans="1:3" x14ac:dyDescent="0.25">
      <c r="A109" t="s">
        <v>899</v>
      </c>
      <c r="B109" t="s">
        <v>812</v>
      </c>
    </row>
    <row r="110" spans="1:3" x14ac:dyDescent="0.25">
      <c r="A110" t="s">
        <v>900</v>
      </c>
      <c r="B110" t="s">
        <v>814</v>
      </c>
    </row>
    <row r="111" spans="1:3" x14ac:dyDescent="0.25">
      <c r="A111" t="s">
        <v>901</v>
      </c>
      <c r="B111" t="s">
        <v>816</v>
      </c>
    </row>
    <row r="112" spans="1:3" x14ac:dyDescent="0.25">
      <c r="A112" t="s">
        <v>902</v>
      </c>
      <c r="B112" t="s">
        <v>818</v>
      </c>
    </row>
    <row r="113" spans="1:3" ht="90" customHeight="1" x14ac:dyDescent="0.25">
      <c r="A113" t="s">
        <v>903</v>
      </c>
      <c r="B113" s="15" t="s">
        <v>799</v>
      </c>
    </row>
    <row r="114" spans="1:3" x14ac:dyDescent="0.25">
      <c r="A114" t="s">
        <v>904</v>
      </c>
      <c r="B114" t="s">
        <v>905</v>
      </c>
    </row>
    <row r="115" spans="1:3" x14ac:dyDescent="0.25">
      <c r="A115" t="s">
        <v>906</v>
      </c>
      <c r="B115" t="s">
        <v>907</v>
      </c>
    </row>
    <row r="116" spans="1:3" x14ac:dyDescent="0.25">
      <c r="A116" s="7" t="s">
        <v>908</v>
      </c>
      <c r="B116" s="6"/>
      <c r="C116" s="6"/>
    </row>
    <row r="117" spans="1:3" x14ac:dyDescent="0.25">
      <c r="A117" t="s">
        <v>909</v>
      </c>
      <c r="B117" t="s">
        <v>910</v>
      </c>
      <c r="C117" t="s">
        <v>797</v>
      </c>
    </row>
    <row r="118" spans="1:3" x14ac:dyDescent="0.25">
      <c r="A118" t="s">
        <v>911</v>
      </c>
      <c r="B118" t="s">
        <v>808</v>
      </c>
    </row>
    <row r="119" spans="1:3" x14ac:dyDescent="0.25">
      <c r="A119" t="s">
        <v>912</v>
      </c>
      <c r="B119" t="s">
        <v>810</v>
      </c>
    </row>
    <row r="120" spans="1:3" x14ac:dyDescent="0.25">
      <c r="A120" t="s">
        <v>913</v>
      </c>
      <c r="B120" t="s">
        <v>812</v>
      </c>
    </row>
    <row r="121" spans="1:3" x14ac:dyDescent="0.25">
      <c r="A121" t="s">
        <v>914</v>
      </c>
      <c r="B121" t="s">
        <v>814</v>
      </c>
    </row>
    <row r="122" spans="1:3" x14ac:dyDescent="0.25">
      <c r="A122" t="s">
        <v>915</v>
      </c>
      <c r="B122" t="s">
        <v>816</v>
      </c>
    </row>
    <row r="123" spans="1:3" x14ac:dyDescent="0.25">
      <c r="A123" t="s">
        <v>916</v>
      </c>
      <c r="B123" t="s">
        <v>818</v>
      </c>
    </row>
    <row r="124" spans="1:3" ht="90" customHeight="1" x14ac:dyDescent="0.25">
      <c r="A124" t="s">
        <v>917</v>
      </c>
      <c r="B124" s="15" t="s">
        <v>799</v>
      </c>
    </row>
    <row r="125" spans="1:3" x14ac:dyDescent="0.25">
      <c r="A125" t="s">
        <v>918</v>
      </c>
      <c r="B125" t="s">
        <v>919</v>
      </c>
    </row>
    <row r="126" spans="1:3" x14ac:dyDescent="0.25">
      <c r="A126" t="s">
        <v>920</v>
      </c>
      <c r="B126" t="s">
        <v>921</v>
      </c>
    </row>
    <row r="127" spans="1:3" x14ac:dyDescent="0.25">
      <c r="A127" s="7" t="s">
        <v>922</v>
      </c>
      <c r="B127" s="6"/>
      <c r="C127" s="6"/>
    </row>
    <row r="128" spans="1:3" x14ac:dyDescent="0.25">
      <c r="A128" t="s">
        <v>923</v>
      </c>
      <c r="B128" t="s">
        <v>924</v>
      </c>
      <c r="C128" t="s">
        <v>797</v>
      </c>
    </row>
    <row r="129" spans="1:3" x14ac:dyDescent="0.25">
      <c r="A129" t="s">
        <v>925</v>
      </c>
      <c r="B129" t="s">
        <v>808</v>
      </c>
    </row>
    <row r="130" spans="1:3" x14ac:dyDescent="0.25">
      <c r="A130" t="s">
        <v>926</v>
      </c>
      <c r="B130" t="s">
        <v>810</v>
      </c>
    </row>
    <row r="131" spans="1:3" x14ac:dyDescent="0.25">
      <c r="A131" t="s">
        <v>927</v>
      </c>
      <c r="B131" t="s">
        <v>812</v>
      </c>
    </row>
    <row r="132" spans="1:3" x14ac:dyDescent="0.25">
      <c r="A132" t="s">
        <v>928</v>
      </c>
      <c r="B132" t="s">
        <v>814</v>
      </c>
    </row>
    <row r="133" spans="1:3" x14ac:dyDescent="0.25">
      <c r="A133" t="s">
        <v>929</v>
      </c>
      <c r="B133" t="s">
        <v>816</v>
      </c>
    </row>
    <row r="134" spans="1:3" x14ac:dyDescent="0.25">
      <c r="A134" t="s">
        <v>930</v>
      </c>
      <c r="B134" t="s">
        <v>818</v>
      </c>
    </row>
    <row r="135" spans="1:3" ht="90" customHeight="1" x14ac:dyDescent="0.25">
      <c r="A135" t="s">
        <v>931</v>
      </c>
      <c r="B135" s="15" t="s">
        <v>799</v>
      </c>
    </row>
    <row r="136" spans="1:3" x14ac:dyDescent="0.25">
      <c r="A136" t="s">
        <v>932</v>
      </c>
      <c r="B136" t="s">
        <v>933</v>
      </c>
    </row>
    <row r="137" spans="1:3" x14ac:dyDescent="0.25">
      <c r="A137" t="s">
        <v>934</v>
      </c>
      <c r="B137" t="s">
        <v>935</v>
      </c>
    </row>
    <row r="138" spans="1:3" x14ac:dyDescent="0.25">
      <c r="A138" s="7" t="s">
        <v>936</v>
      </c>
      <c r="B138" s="6"/>
      <c r="C138" s="6"/>
    </row>
    <row r="139" spans="1:3" x14ac:dyDescent="0.25">
      <c r="A139" t="s">
        <v>937</v>
      </c>
      <c r="B139" t="s">
        <v>938</v>
      </c>
      <c r="C139" t="s">
        <v>797</v>
      </c>
    </row>
    <row r="140" spans="1:3" x14ac:dyDescent="0.25">
      <c r="A140" t="s">
        <v>939</v>
      </c>
      <c r="B140" t="s">
        <v>808</v>
      </c>
    </row>
    <row r="141" spans="1:3" x14ac:dyDescent="0.25">
      <c r="A141" t="s">
        <v>940</v>
      </c>
      <c r="B141" t="s">
        <v>810</v>
      </c>
    </row>
    <row r="142" spans="1:3" x14ac:dyDescent="0.25">
      <c r="A142" t="s">
        <v>941</v>
      </c>
      <c r="B142" t="s">
        <v>812</v>
      </c>
    </row>
    <row r="143" spans="1:3" x14ac:dyDescent="0.25">
      <c r="A143" t="s">
        <v>942</v>
      </c>
      <c r="B143" t="s">
        <v>814</v>
      </c>
    </row>
    <row r="144" spans="1:3" x14ac:dyDescent="0.25">
      <c r="A144" t="s">
        <v>943</v>
      </c>
      <c r="B144" t="s">
        <v>816</v>
      </c>
    </row>
    <row r="145" spans="1:3" x14ac:dyDescent="0.25">
      <c r="A145" t="s">
        <v>944</v>
      </c>
      <c r="B145" t="s">
        <v>818</v>
      </c>
    </row>
    <row r="146" spans="1:3" ht="90" customHeight="1" x14ac:dyDescent="0.25">
      <c r="A146" t="s">
        <v>945</v>
      </c>
      <c r="B146" s="15" t="s">
        <v>799</v>
      </c>
    </row>
    <row r="147" spans="1:3" x14ac:dyDescent="0.25">
      <c r="A147" t="s">
        <v>946</v>
      </c>
      <c r="B147" t="s">
        <v>947</v>
      </c>
    </row>
    <row r="148" spans="1:3" x14ac:dyDescent="0.25">
      <c r="A148" t="s">
        <v>948</v>
      </c>
      <c r="B148" t="s">
        <v>949</v>
      </c>
    </row>
    <row r="149" spans="1:3" x14ac:dyDescent="0.25">
      <c r="A149" s="7" t="s">
        <v>950</v>
      </c>
      <c r="B149" s="6"/>
      <c r="C149" s="6"/>
    </row>
    <row r="150" spans="1:3" x14ac:dyDescent="0.25">
      <c r="A150" t="s">
        <v>951</v>
      </c>
      <c r="B150" t="s">
        <v>952</v>
      </c>
      <c r="C150" t="s">
        <v>797</v>
      </c>
    </row>
    <row r="151" spans="1:3" x14ac:dyDescent="0.25">
      <c r="A151" t="s">
        <v>953</v>
      </c>
      <c r="B151" t="s">
        <v>808</v>
      </c>
    </row>
    <row r="152" spans="1:3" x14ac:dyDescent="0.25">
      <c r="A152" t="s">
        <v>954</v>
      </c>
      <c r="B152" t="s">
        <v>810</v>
      </c>
    </row>
    <row r="153" spans="1:3" x14ac:dyDescent="0.25">
      <c r="A153" t="s">
        <v>955</v>
      </c>
      <c r="B153" t="s">
        <v>812</v>
      </c>
    </row>
    <row r="154" spans="1:3" x14ac:dyDescent="0.25">
      <c r="A154" t="s">
        <v>956</v>
      </c>
      <c r="B154" t="s">
        <v>814</v>
      </c>
    </row>
    <row r="155" spans="1:3" x14ac:dyDescent="0.25">
      <c r="A155" t="s">
        <v>957</v>
      </c>
      <c r="B155" t="s">
        <v>816</v>
      </c>
    </row>
    <row r="156" spans="1:3" x14ac:dyDescent="0.25">
      <c r="A156" t="s">
        <v>958</v>
      </c>
      <c r="B156" t="s">
        <v>818</v>
      </c>
    </row>
    <row r="157" spans="1:3" ht="90" customHeight="1" x14ac:dyDescent="0.25">
      <c r="A157" t="s">
        <v>959</v>
      </c>
      <c r="B157" s="15" t="s">
        <v>799</v>
      </c>
    </row>
    <row r="158" spans="1:3" x14ac:dyDescent="0.25">
      <c r="A158" t="s">
        <v>960</v>
      </c>
      <c r="B158" t="s">
        <v>961</v>
      </c>
    </row>
    <row r="159" spans="1:3" x14ac:dyDescent="0.25">
      <c r="A159" t="s">
        <v>962</v>
      </c>
      <c r="B159" t="s">
        <v>963</v>
      </c>
    </row>
    <row r="160" spans="1:3" x14ac:dyDescent="0.25">
      <c r="A160" s="7" t="s">
        <v>964</v>
      </c>
      <c r="B160" s="6"/>
      <c r="C160" s="6"/>
    </row>
    <row r="161" spans="1:3" x14ac:dyDescent="0.25">
      <c r="A161" t="s">
        <v>965</v>
      </c>
      <c r="B161" t="s">
        <v>966</v>
      </c>
      <c r="C161" t="s">
        <v>797</v>
      </c>
    </row>
    <row r="162" spans="1:3" x14ac:dyDescent="0.25">
      <c r="A162" t="s">
        <v>967</v>
      </c>
      <c r="B162" t="s">
        <v>808</v>
      </c>
    </row>
    <row r="163" spans="1:3" x14ac:dyDescent="0.25">
      <c r="A163" t="s">
        <v>968</v>
      </c>
      <c r="B163" t="s">
        <v>810</v>
      </c>
    </row>
    <row r="164" spans="1:3" x14ac:dyDescent="0.25">
      <c r="A164" t="s">
        <v>969</v>
      </c>
      <c r="B164" t="s">
        <v>812</v>
      </c>
    </row>
    <row r="165" spans="1:3" x14ac:dyDescent="0.25">
      <c r="A165" t="s">
        <v>970</v>
      </c>
      <c r="B165" t="s">
        <v>814</v>
      </c>
    </row>
    <row r="166" spans="1:3" x14ac:dyDescent="0.25">
      <c r="A166" t="s">
        <v>971</v>
      </c>
      <c r="B166" t="s">
        <v>816</v>
      </c>
    </row>
    <row r="167" spans="1:3" x14ac:dyDescent="0.25">
      <c r="A167" t="s">
        <v>972</v>
      </c>
      <c r="B167" t="s">
        <v>818</v>
      </c>
    </row>
    <row r="168" spans="1:3" ht="90" customHeight="1" x14ac:dyDescent="0.25">
      <c r="A168" t="s">
        <v>973</v>
      </c>
      <c r="B168" s="15" t="s">
        <v>799</v>
      </c>
    </row>
    <row r="169" spans="1:3" x14ac:dyDescent="0.25">
      <c r="A169" t="s">
        <v>974</v>
      </c>
      <c r="B169" t="s">
        <v>975</v>
      </c>
    </row>
    <row r="170" spans="1:3" x14ac:dyDescent="0.25">
      <c r="A170" t="s">
        <v>976</v>
      </c>
      <c r="B170" t="s">
        <v>977</v>
      </c>
    </row>
    <row r="171" spans="1:3" x14ac:dyDescent="0.25">
      <c r="A171" s="7" t="s">
        <v>978</v>
      </c>
      <c r="B171" s="6"/>
      <c r="C171" s="6"/>
    </row>
    <row r="172" spans="1:3" x14ac:dyDescent="0.25">
      <c r="A172" t="s">
        <v>979</v>
      </c>
      <c r="B172" t="s">
        <v>980</v>
      </c>
      <c r="C172" t="s">
        <v>797</v>
      </c>
    </row>
    <row r="173" spans="1:3" x14ac:dyDescent="0.25">
      <c r="A173" t="s">
        <v>981</v>
      </c>
      <c r="B173" t="s">
        <v>808</v>
      </c>
    </row>
    <row r="174" spans="1:3" x14ac:dyDescent="0.25">
      <c r="A174" t="s">
        <v>982</v>
      </c>
      <c r="B174" t="s">
        <v>810</v>
      </c>
    </row>
    <row r="175" spans="1:3" x14ac:dyDescent="0.25">
      <c r="A175" t="s">
        <v>983</v>
      </c>
      <c r="B175" t="s">
        <v>812</v>
      </c>
    </row>
    <row r="176" spans="1:3" x14ac:dyDescent="0.25">
      <c r="A176" t="s">
        <v>984</v>
      </c>
      <c r="B176" t="s">
        <v>814</v>
      </c>
    </row>
    <row r="177" spans="1:3" x14ac:dyDescent="0.25">
      <c r="A177" t="s">
        <v>985</v>
      </c>
      <c r="B177" t="s">
        <v>816</v>
      </c>
    </row>
    <row r="178" spans="1:3" x14ac:dyDescent="0.25">
      <c r="A178" t="s">
        <v>986</v>
      </c>
      <c r="B178" t="s">
        <v>818</v>
      </c>
    </row>
    <row r="179" spans="1:3" ht="90" customHeight="1" x14ac:dyDescent="0.25">
      <c r="A179" t="s">
        <v>987</v>
      </c>
      <c r="B179" s="15" t="s">
        <v>799</v>
      </c>
    </row>
    <row r="180" spans="1:3" x14ac:dyDescent="0.25">
      <c r="A180" t="s">
        <v>988</v>
      </c>
      <c r="B180" t="s">
        <v>989</v>
      </c>
    </row>
    <row r="181" spans="1:3" x14ac:dyDescent="0.25">
      <c r="A181" t="s">
        <v>990</v>
      </c>
      <c r="B181" t="s">
        <v>991</v>
      </c>
    </row>
    <row r="182" spans="1:3" x14ac:dyDescent="0.25">
      <c r="A182" s="7" t="s">
        <v>992</v>
      </c>
      <c r="B182" s="6"/>
      <c r="C182" s="6"/>
    </row>
    <row r="183" spans="1:3" x14ac:dyDescent="0.25">
      <c r="A183" t="s">
        <v>993</v>
      </c>
      <c r="B183" t="s">
        <v>994</v>
      </c>
      <c r="C183" t="s">
        <v>797</v>
      </c>
    </row>
    <row r="184" spans="1:3" x14ac:dyDescent="0.25">
      <c r="A184" t="s">
        <v>995</v>
      </c>
      <c r="B184" t="s">
        <v>808</v>
      </c>
    </row>
    <row r="185" spans="1:3" x14ac:dyDescent="0.25">
      <c r="A185" t="s">
        <v>996</v>
      </c>
      <c r="B185" t="s">
        <v>810</v>
      </c>
    </row>
    <row r="186" spans="1:3" x14ac:dyDescent="0.25">
      <c r="A186" t="s">
        <v>997</v>
      </c>
      <c r="B186" t="s">
        <v>812</v>
      </c>
    </row>
    <row r="187" spans="1:3" x14ac:dyDescent="0.25">
      <c r="A187" t="s">
        <v>998</v>
      </c>
      <c r="B187" t="s">
        <v>814</v>
      </c>
    </row>
    <row r="188" spans="1:3" x14ac:dyDescent="0.25">
      <c r="A188" t="s">
        <v>999</v>
      </c>
      <c r="B188" t="s">
        <v>816</v>
      </c>
    </row>
    <row r="189" spans="1:3" x14ac:dyDescent="0.25">
      <c r="A189" t="s">
        <v>1000</v>
      </c>
      <c r="B189" t="s">
        <v>818</v>
      </c>
    </row>
    <row r="190" spans="1:3" ht="90" customHeight="1" x14ac:dyDescent="0.25">
      <c r="A190" t="s">
        <v>1001</v>
      </c>
      <c r="B190" s="15" t="s">
        <v>799</v>
      </c>
    </row>
    <row r="191" spans="1:3" x14ac:dyDescent="0.25">
      <c r="A191" t="s">
        <v>1002</v>
      </c>
      <c r="B191" t="s">
        <v>1003</v>
      </c>
    </row>
    <row r="192" spans="1:3" x14ac:dyDescent="0.25">
      <c r="A192" t="s">
        <v>1004</v>
      </c>
      <c r="B192" t="s">
        <v>1005</v>
      </c>
    </row>
    <row r="193" spans="1:3" x14ac:dyDescent="0.25">
      <c r="A193" s="7" t="s">
        <v>1006</v>
      </c>
      <c r="B193" s="6"/>
      <c r="C193" s="6"/>
    </row>
    <row r="194" spans="1:3" x14ac:dyDescent="0.25">
      <c r="A194" t="s">
        <v>1007</v>
      </c>
      <c r="B194" t="s">
        <v>1008</v>
      </c>
      <c r="C194" t="s">
        <v>797</v>
      </c>
    </row>
    <row r="195" spans="1:3" x14ac:dyDescent="0.25">
      <c r="A195" t="s">
        <v>1009</v>
      </c>
      <c r="B195" t="s">
        <v>808</v>
      </c>
    </row>
    <row r="196" spans="1:3" x14ac:dyDescent="0.25">
      <c r="A196" t="s">
        <v>1010</v>
      </c>
      <c r="B196" t="s">
        <v>810</v>
      </c>
    </row>
    <row r="197" spans="1:3" x14ac:dyDescent="0.25">
      <c r="A197" t="s">
        <v>1011</v>
      </c>
      <c r="B197" t="s">
        <v>812</v>
      </c>
    </row>
    <row r="198" spans="1:3" x14ac:dyDescent="0.25">
      <c r="A198" t="s">
        <v>1012</v>
      </c>
      <c r="B198" t="s">
        <v>814</v>
      </c>
    </row>
    <row r="199" spans="1:3" x14ac:dyDescent="0.25">
      <c r="A199" t="s">
        <v>1013</v>
      </c>
      <c r="B199" t="s">
        <v>816</v>
      </c>
    </row>
    <row r="200" spans="1:3" x14ac:dyDescent="0.25">
      <c r="A200" t="s">
        <v>1014</v>
      </c>
      <c r="B200" t="s">
        <v>818</v>
      </c>
    </row>
    <row r="201" spans="1:3" ht="90" customHeight="1" x14ac:dyDescent="0.25">
      <c r="A201" t="s">
        <v>1015</v>
      </c>
      <c r="B201" s="15" t="s">
        <v>799</v>
      </c>
    </row>
    <row r="202" spans="1:3" x14ac:dyDescent="0.25">
      <c r="A202" t="s">
        <v>1016</v>
      </c>
      <c r="B202" t="s">
        <v>1017</v>
      </c>
    </row>
    <row r="203" spans="1:3" x14ac:dyDescent="0.25">
      <c r="A203" t="s">
        <v>1018</v>
      </c>
      <c r="B203" t="s">
        <v>1019</v>
      </c>
    </row>
    <row r="204" spans="1:3" x14ac:dyDescent="0.25">
      <c r="A204" s="7" t="s">
        <v>1020</v>
      </c>
      <c r="B204" s="6"/>
      <c r="C204" s="6"/>
    </row>
    <row r="205" spans="1:3" x14ac:dyDescent="0.25">
      <c r="A205" t="s">
        <v>1021</v>
      </c>
      <c r="B205" t="s">
        <v>1022</v>
      </c>
      <c r="C205" t="s">
        <v>797</v>
      </c>
    </row>
    <row r="206" spans="1:3" x14ac:dyDescent="0.25">
      <c r="A206" t="s">
        <v>1023</v>
      </c>
      <c r="B206" t="s">
        <v>808</v>
      </c>
    </row>
    <row r="207" spans="1:3" x14ac:dyDescent="0.25">
      <c r="A207" t="s">
        <v>1024</v>
      </c>
      <c r="B207" t="s">
        <v>810</v>
      </c>
    </row>
    <row r="208" spans="1:3" x14ac:dyDescent="0.25">
      <c r="A208" t="s">
        <v>1025</v>
      </c>
      <c r="B208" t="s">
        <v>812</v>
      </c>
    </row>
    <row r="209" spans="1:3" x14ac:dyDescent="0.25">
      <c r="A209" t="s">
        <v>1026</v>
      </c>
      <c r="B209" t="s">
        <v>814</v>
      </c>
    </row>
    <row r="210" spans="1:3" x14ac:dyDescent="0.25">
      <c r="A210" t="s">
        <v>1027</v>
      </c>
      <c r="B210" t="s">
        <v>816</v>
      </c>
    </row>
    <row r="211" spans="1:3" x14ac:dyDescent="0.25">
      <c r="A211" t="s">
        <v>1028</v>
      </c>
      <c r="B211" t="s">
        <v>818</v>
      </c>
    </row>
    <row r="212" spans="1:3" ht="90" customHeight="1" x14ac:dyDescent="0.25">
      <c r="A212" t="s">
        <v>1029</v>
      </c>
      <c r="B212" s="15" t="s">
        <v>799</v>
      </c>
    </row>
    <row r="213" spans="1:3" x14ac:dyDescent="0.25">
      <c r="A213" t="s">
        <v>1030</v>
      </c>
      <c r="B213" t="s">
        <v>1031</v>
      </c>
    </row>
    <row r="214" spans="1:3" x14ac:dyDescent="0.25">
      <c r="A214" t="s">
        <v>1032</v>
      </c>
      <c r="B214" t="s">
        <v>1033</v>
      </c>
    </row>
    <row r="215" spans="1:3" x14ac:dyDescent="0.25">
      <c r="A215" s="7" t="s">
        <v>1034</v>
      </c>
      <c r="B215" s="6"/>
      <c r="C215" s="6"/>
    </row>
    <row r="216" spans="1:3" x14ac:dyDescent="0.25">
      <c r="A216" t="s">
        <v>1035</v>
      </c>
      <c r="B216" t="s">
        <v>1036</v>
      </c>
      <c r="C216" t="s">
        <v>797</v>
      </c>
    </row>
    <row r="217" spans="1:3" x14ac:dyDescent="0.25">
      <c r="A217" t="s">
        <v>1037</v>
      </c>
      <c r="B217" t="s">
        <v>810</v>
      </c>
    </row>
    <row r="218" spans="1:3" x14ac:dyDescent="0.25">
      <c r="A218" t="s">
        <v>1038</v>
      </c>
      <c r="B218" t="s">
        <v>812</v>
      </c>
    </row>
    <row r="219" spans="1:3" x14ac:dyDescent="0.25">
      <c r="A219" t="s">
        <v>1039</v>
      </c>
      <c r="B219" t="s">
        <v>814</v>
      </c>
    </row>
    <row r="220" spans="1:3" x14ac:dyDescent="0.25">
      <c r="A220" t="s">
        <v>1040</v>
      </c>
      <c r="B220" t="s">
        <v>816</v>
      </c>
    </row>
    <row r="221" spans="1:3" x14ac:dyDescent="0.25">
      <c r="A221" t="s">
        <v>1041</v>
      </c>
      <c r="B221" t="s">
        <v>818</v>
      </c>
    </row>
    <row r="222" spans="1:3" ht="90" customHeight="1" x14ac:dyDescent="0.25">
      <c r="A222" t="s">
        <v>1042</v>
      </c>
      <c r="B222" s="15" t="s">
        <v>799</v>
      </c>
    </row>
    <row r="223" spans="1:3" x14ac:dyDescent="0.25">
      <c r="A223" s="7" t="s">
        <v>1043</v>
      </c>
      <c r="B223" s="6"/>
      <c r="C223" s="6"/>
    </row>
    <row r="224" spans="1:3" x14ac:dyDescent="0.25">
      <c r="A224" t="s">
        <v>1044</v>
      </c>
      <c r="B224" t="s">
        <v>1045</v>
      </c>
      <c r="C224" t="s">
        <v>797</v>
      </c>
    </row>
    <row r="225" spans="1:3" x14ac:dyDescent="0.25">
      <c r="A225" t="s">
        <v>1046</v>
      </c>
      <c r="B225" t="s">
        <v>810</v>
      </c>
    </row>
    <row r="226" spans="1:3" x14ac:dyDescent="0.25">
      <c r="A226" t="s">
        <v>1047</v>
      </c>
      <c r="B226" t="s">
        <v>812</v>
      </c>
    </row>
    <row r="227" spans="1:3" x14ac:dyDescent="0.25">
      <c r="A227" t="s">
        <v>1048</v>
      </c>
      <c r="B227" t="s">
        <v>814</v>
      </c>
    </row>
    <row r="228" spans="1:3" x14ac:dyDescent="0.25">
      <c r="A228" t="s">
        <v>1049</v>
      </c>
      <c r="B228" t="s">
        <v>816</v>
      </c>
    </row>
    <row r="229" spans="1:3" x14ac:dyDescent="0.25">
      <c r="A229" t="s">
        <v>1050</v>
      </c>
      <c r="B229" t="s">
        <v>818</v>
      </c>
    </row>
    <row r="230" spans="1:3" ht="90" customHeight="1" x14ac:dyDescent="0.25">
      <c r="A230" t="s">
        <v>1051</v>
      </c>
      <c r="B230" s="15" t="s">
        <v>799</v>
      </c>
    </row>
    <row r="231" spans="1:3" x14ac:dyDescent="0.25">
      <c r="A231" s="13" t="s">
        <v>1052</v>
      </c>
      <c r="B231" s="14"/>
      <c r="C231" s="14"/>
    </row>
    <row r="232" spans="1:3" x14ac:dyDescent="0.25">
      <c r="A232" t="s">
        <v>1053</v>
      </c>
      <c r="B232" t="s">
        <v>1054</v>
      </c>
      <c r="C232" t="s">
        <v>797</v>
      </c>
    </row>
    <row r="233" spans="1:3" x14ac:dyDescent="0.25">
      <c r="A233" s="13" t="s">
        <v>1055</v>
      </c>
      <c r="B233" s="14"/>
      <c r="C233" s="14"/>
    </row>
    <row r="234" spans="1:3" x14ac:dyDescent="0.25">
      <c r="A234" t="s">
        <v>1056</v>
      </c>
      <c r="B234" t="s">
        <v>1057</v>
      </c>
      <c r="C234" t="s">
        <v>797</v>
      </c>
    </row>
    <row r="235" spans="1:3" x14ac:dyDescent="0.25">
      <c r="A235" s="13" t="s">
        <v>1058</v>
      </c>
      <c r="B235" s="14"/>
      <c r="C235" s="14"/>
    </row>
    <row r="236" spans="1:3" x14ac:dyDescent="0.25">
      <c r="A236" t="s">
        <v>1059</v>
      </c>
      <c r="B236" t="s">
        <v>1060</v>
      </c>
      <c r="C236" t="s">
        <v>797</v>
      </c>
    </row>
    <row r="237" spans="1:3" x14ac:dyDescent="0.25">
      <c r="A237" s="13" t="s">
        <v>1061</v>
      </c>
      <c r="B237" s="14"/>
      <c r="C237" s="14"/>
    </row>
    <row r="238" spans="1:3" x14ac:dyDescent="0.25">
      <c r="A238" t="s">
        <v>1062</v>
      </c>
      <c r="B238" t="s">
        <v>1063</v>
      </c>
      <c r="C238" t="s">
        <v>797</v>
      </c>
    </row>
    <row r="239" spans="1:3" x14ac:dyDescent="0.25">
      <c r="A239" s="13" t="s">
        <v>1064</v>
      </c>
      <c r="B239" s="14"/>
      <c r="C239" s="14"/>
    </row>
    <row r="240" spans="1:3" x14ac:dyDescent="0.25">
      <c r="A240" t="s">
        <v>1065</v>
      </c>
      <c r="B240" t="s">
        <v>1066</v>
      </c>
      <c r="C240" t="s">
        <v>797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282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202</v>
      </c>
      <c r="C7" s="26" t="s">
        <v>203</v>
      </c>
      <c r="D7" s="17" t="s">
        <v>204</v>
      </c>
      <c r="E7" s="62">
        <v>69263</v>
      </c>
      <c r="F7" s="68">
        <v>444.80698599999999</v>
      </c>
      <c r="G7" s="20">
        <v>4.0658437999999998E-2</v>
      </c>
    </row>
    <row r="8" spans="1:7" ht="25.5" x14ac:dyDescent="0.2">
      <c r="A8" s="21">
        <v>2</v>
      </c>
      <c r="B8" s="22" t="s">
        <v>27</v>
      </c>
      <c r="C8" s="26" t="s">
        <v>28</v>
      </c>
      <c r="D8" s="17" t="s">
        <v>23</v>
      </c>
      <c r="E8" s="62">
        <v>311371</v>
      </c>
      <c r="F8" s="68">
        <v>441.83544899999998</v>
      </c>
      <c r="G8" s="20">
        <v>4.0386818999999997E-2</v>
      </c>
    </row>
    <row r="9" spans="1:7" ht="25.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76170</v>
      </c>
      <c r="F9" s="68">
        <v>414.28863000000001</v>
      </c>
      <c r="G9" s="20">
        <v>3.7868849000000003E-2</v>
      </c>
    </row>
    <row r="10" spans="1:7" ht="25.5" x14ac:dyDescent="0.2">
      <c r="A10" s="21">
        <v>4</v>
      </c>
      <c r="B10" s="22" t="s">
        <v>160</v>
      </c>
      <c r="C10" s="26" t="s">
        <v>161</v>
      </c>
      <c r="D10" s="17" t="s">
        <v>162</v>
      </c>
      <c r="E10" s="62">
        <v>63720</v>
      </c>
      <c r="F10" s="68">
        <v>378.87912</v>
      </c>
      <c r="G10" s="20">
        <v>3.4632174000000002E-2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20</v>
      </c>
      <c r="E11" s="62">
        <v>60820</v>
      </c>
      <c r="F11" s="68">
        <v>330.86079999999998</v>
      </c>
      <c r="G11" s="20">
        <v>3.0242966999999999E-2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26</v>
      </c>
      <c r="E12" s="62">
        <v>278327</v>
      </c>
      <c r="F12" s="68">
        <v>329.81749500000001</v>
      </c>
      <c r="G12" s="20">
        <v>3.0147601999999999E-2</v>
      </c>
    </row>
    <row r="13" spans="1:7" ht="25.5" x14ac:dyDescent="0.2">
      <c r="A13" s="21">
        <v>7</v>
      </c>
      <c r="B13" s="22" t="s">
        <v>44</v>
      </c>
      <c r="C13" s="26" t="s">
        <v>45</v>
      </c>
      <c r="D13" s="17" t="s">
        <v>20</v>
      </c>
      <c r="E13" s="62">
        <v>139267</v>
      </c>
      <c r="F13" s="68">
        <v>286.472219</v>
      </c>
      <c r="G13" s="20">
        <v>2.6185544000000002E-2</v>
      </c>
    </row>
    <row r="14" spans="1:7" ht="25.5" x14ac:dyDescent="0.2">
      <c r="A14" s="21">
        <v>8</v>
      </c>
      <c r="B14" s="22" t="s">
        <v>34</v>
      </c>
      <c r="C14" s="26" t="s">
        <v>35</v>
      </c>
      <c r="D14" s="17" t="s">
        <v>36</v>
      </c>
      <c r="E14" s="62">
        <v>70480</v>
      </c>
      <c r="F14" s="68">
        <v>281.39139999999998</v>
      </c>
      <c r="G14" s="20">
        <v>2.5721121999999999E-2</v>
      </c>
    </row>
    <row r="15" spans="1:7" ht="12.75" x14ac:dyDescent="0.2">
      <c r="A15" s="21">
        <v>9</v>
      </c>
      <c r="B15" s="22" t="s">
        <v>166</v>
      </c>
      <c r="C15" s="26" t="s">
        <v>167</v>
      </c>
      <c r="D15" s="17" t="s">
        <v>14</v>
      </c>
      <c r="E15" s="62">
        <v>166306</v>
      </c>
      <c r="F15" s="68">
        <v>253.36719099999999</v>
      </c>
      <c r="G15" s="20">
        <v>2.3159514999999999E-2</v>
      </c>
    </row>
    <row r="16" spans="1:7" ht="38.25" x14ac:dyDescent="0.2">
      <c r="A16" s="21">
        <v>10</v>
      </c>
      <c r="B16" s="22" t="s">
        <v>95</v>
      </c>
      <c r="C16" s="26" t="s">
        <v>96</v>
      </c>
      <c r="D16" s="17" t="s">
        <v>97</v>
      </c>
      <c r="E16" s="62">
        <v>317233</v>
      </c>
      <c r="F16" s="68">
        <v>250.77268649999999</v>
      </c>
      <c r="G16" s="20">
        <v>2.2922359E-2</v>
      </c>
    </row>
    <row r="17" spans="1:7" ht="12.75" x14ac:dyDescent="0.2">
      <c r="A17" s="21">
        <v>11</v>
      </c>
      <c r="B17" s="22" t="s">
        <v>60</v>
      </c>
      <c r="C17" s="26" t="s">
        <v>61</v>
      </c>
      <c r="D17" s="17" t="s">
        <v>14</v>
      </c>
      <c r="E17" s="62">
        <v>253785</v>
      </c>
      <c r="F17" s="68">
        <v>248.96308500000001</v>
      </c>
      <c r="G17" s="20">
        <v>2.2756948999999999E-2</v>
      </c>
    </row>
    <row r="18" spans="1:7" ht="25.5" x14ac:dyDescent="0.2">
      <c r="A18" s="21">
        <v>12</v>
      </c>
      <c r="B18" s="22" t="s">
        <v>51</v>
      </c>
      <c r="C18" s="26" t="s">
        <v>52</v>
      </c>
      <c r="D18" s="17" t="s">
        <v>26</v>
      </c>
      <c r="E18" s="62">
        <v>286703</v>
      </c>
      <c r="F18" s="68">
        <v>245.417768</v>
      </c>
      <c r="G18" s="20">
        <v>2.2432883000000001E-2</v>
      </c>
    </row>
    <row r="19" spans="1:7" ht="25.5" x14ac:dyDescent="0.2">
      <c r="A19" s="21">
        <v>13</v>
      </c>
      <c r="B19" s="22" t="s">
        <v>196</v>
      </c>
      <c r="C19" s="26" t="s">
        <v>197</v>
      </c>
      <c r="D19" s="17" t="s">
        <v>39</v>
      </c>
      <c r="E19" s="62">
        <v>51856</v>
      </c>
      <c r="F19" s="68">
        <v>236.90413599999999</v>
      </c>
      <c r="G19" s="20">
        <v>2.1654678E-2</v>
      </c>
    </row>
    <row r="20" spans="1:7" ht="25.5" x14ac:dyDescent="0.2">
      <c r="A20" s="21">
        <v>14</v>
      </c>
      <c r="B20" s="22" t="s">
        <v>267</v>
      </c>
      <c r="C20" s="26" t="s">
        <v>268</v>
      </c>
      <c r="D20" s="17" t="s">
        <v>20</v>
      </c>
      <c r="E20" s="62">
        <v>89133</v>
      </c>
      <c r="F20" s="68">
        <v>236.20245</v>
      </c>
      <c r="G20" s="20">
        <v>2.1590538999999999E-2</v>
      </c>
    </row>
    <row r="21" spans="1:7" ht="12.75" x14ac:dyDescent="0.2">
      <c r="A21" s="21">
        <v>15</v>
      </c>
      <c r="B21" s="22" t="s">
        <v>76</v>
      </c>
      <c r="C21" s="26" t="s">
        <v>77</v>
      </c>
      <c r="D21" s="17" t="s">
        <v>14</v>
      </c>
      <c r="E21" s="62">
        <v>32403</v>
      </c>
      <c r="F21" s="68">
        <v>235.05136200000001</v>
      </c>
      <c r="G21" s="20">
        <v>2.1485322000000001E-2</v>
      </c>
    </row>
    <row r="22" spans="1:7" ht="25.5" x14ac:dyDescent="0.2">
      <c r="A22" s="21">
        <v>16</v>
      </c>
      <c r="B22" s="22" t="s">
        <v>191</v>
      </c>
      <c r="C22" s="26" t="s">
        <v>192</v>
      </c>
      <c r="D22" s="17" t="s">
        <v>165</v>
      </c>
      <c r="E22" s="62">
        <v>42013</v>
      </c>
      <c r="F22" s="68">
        <v>221.38750350000001</v>
      </c>
      <c r="G22" s="20">
        <v>2.023635E-2</v>
      </c>
    </row>
    <row r="23" spans="1:7" ht="12.75" x14ac:dyDescent="0.2">
      <c r="A23" s="21">
        <v>17</v>
      </c>
      <c r="B23" s="22" t="s">
        <v>173</v>
      </c>
      <c r="C23" s="26" t="s">
        <v>174</v>
      </c>
      <c r="D23" s="17" t="s">
        <v>175</v>
      </c>
      <c r="E23" s="62">
        <v>87547</v>
      </c>
      <c r="F23" s="68">
        <v>214.27128250000001</v>
      </c>
      <c r="G23" s="20">
        <v>1.9585878000000001E-2</v>
      </c>
    </row>
    <row r="24" spans="1:7" ht="12.75" x14ac:dyDescent="0.2">
      <c r="A24" s="21">
        <v>18</v>
      </c>
      <c r="B24" s="22" t="s">
        <v>193</v>
      </c>
      <c r="C24" s="26" t="s">
        <v>194</v>
      </c>
      <c r="D24" s="17" t="s">
        <v>195</v>
      </c>
      <c r="E24" s="62">
        <v>125377</v>
      </c>
      <c r="F24" s="68">
        <v>209.75572099999999</v>
      </c>
      <c r="G24" s="20">
        <v>1.9173124999999999E-2</v>
      </c>
    </row>
    <row r="25" spans="1:7" ht="25.5" x14ac:dyDescent="0.2">
      <c r="A25" s="21">
        <v>19</v>
      </c>
      <c r="B25" s="22" t="s">
        <v>53</v>
      </c>
      <c r="C25" s="26" t="s">
        <v>54</v>
      </c>
      <c r="D25" s="17" t="s">
        <v>23</v>
      </c>
      <c r="E25" s="62">
        <v>4478</v>
      </c>
      <c r="F25" s="68">
        <v>208.10161600000001</v>
      </c>
      <c r="G25" s="20">
        <v>1.9021928E-2</v>
      </c>
    </row>
    <row r="26" spans="1:7" ht="25.5" x14ac:dyDescent="0.2">
      <c r="A26" s="21">
        <v>20</v>
      </c>
      <c r="B26" s="22" t="s">
        <v>92</v>
      </c>
      <c r="C26" s="26" t="s">
        <v>93</v>
      </c>
      <c r="D26" s="17" t="s">
        <v>94</v>
      </c>
      <c r="E26" s="62">
        <v>67035</v>
      </c>
      <c r="F26" s="68">
        <v>206.266695</v>
      </c>
      <c r="G26" s="20">
        <v>1.8854203999999999E-2</v>
      </c>
    </row>
    <row r="27" spans="1:7" ht="12.75" x14ac:dyDescent="0.2">
      <c r="A27" s="21">
        <v>21</v>
      </c>
      <c r="B27" s="22" t="s">
        <v>271</v>
      </c>
      <c r="C27" s="26" t="s">
        <v>272</v>
      </c>
      <c r="D27" s="17" t="s">
        <v>273</v>
      </c>
      <c r="E27" s="62">
        <v>27041</v>
      </c>
      <c r="F27" s="68">
        <v>202.95622549999999</v>
      </c>
      <c r="G27" s="20">
        <v>1.8551603999999999E-2</v>
      </c>
    </row>
    <row r="28" spans="1:7" ht="12.75" x14ac:dyDescent="0.2">
      <c r="A28" s="21">
        <v>22</v>
      </c>
      <c r="B28" s="22" t="s">
        <v>185</v>
      </c>
      <c r="C28" s="26" t="s">
        <v>186</v>
      </c>
      <c r="D28" s="17" t="s">
        <v>178</v>
      </c>
      <c r="E28" s="62">
        <v>16577</v>
      </c>
      <c r="F28" s="68">
        <v>198.59245999999999</v>
      </c>
      <c r="G28" s="20">
        <v>1.8152726000000001E-2</v>
      </c>
    </row>
    <row r="29" spans="1:7" ht="12.75" x14ac:dyDescent="0.2">
      <c r="A29" s="21">
        <v>23</v>
      </c>
      <c r="B29" s="22" t="s">
        <v>269</v>
      </c>
      <c r="C29" s="26" t="s">
        <v>270</v>
      </c>
      <c r="D29" s="17" t="s">
        <v>14</v>
      </c>
      <c r="E29" s="62">
        <v>100000</v>
      </c>
      <c r="F29" s="68">
        <v>191.7</v>
      </c>
      <c r="G29" s="20">
        <v>1.7522706999999998E-2</v>
      </c>
    </row>
    <row r="30" spans="1:7" ht="25.5" x14ac:dyDescent="0.2">
      <c r="A30" s="21">
        <v>24</v>
      </c>
      <c r="B30" s="22" t="s">
        <v>214</v>
      </c>
      <c r="C30" s="26" t="s">
        <v>215</v>
      </c>
      <c r="D30" s="17" t="s">
        <v>172</v>
      </c>
      <c r="E30" s="62">
        <v>183660</v>
      </c>
      <c r="F30" s="68">
        <v>191.64921000000001</v>
      </c>
      <c r="G30" s="20">
        <v>1.7518064E-2</v>
      </c>
    </row>
    <row r="31" spans="1:7" ht="25.5" x14ac:dyDescent="0.2">
      <c r="A31" s="21">
        <v>25</v>
      </c>
      <c r="B31" s="22" t="s">
        <v>207</v>
      </c>
      <c r="C31" s="26" t="s">
        <v>1182</v>
      </c>
      <c r="D31" s="17" t="s">
        <v>59</v>
      </c>
      <c r="E31" s="62">
        <v>11000</v>
      </c>
      <c r="F31" s="68">
        <v>187.03299999999999</v>
      </c>
      <c r="G31" s="20">
        <v>1.7096111000000001E-2</v>
      </c>
    </row>
    <row r="32" spans="1:7" ht="12.75" x14ac:dyDescent="0.2">
      <c r="A32" s="21">
        <v>26</v>
      </c>
      <c r="B32" s="22" t="s">
        <v>238</v>
      </c>
      <c r="C32" s="26" t="s">
        <v>239</v>
      </c>
      <c r="D32" s="17" t="s">
        <v>204</v>
      </c>
      <c r="E32" s="62">
        <v>20642</v>
      </c>
      <c r="F32" s="68">
        <v>182.65073699999999</v>
      </c>
      <c r="G32" s="20">
        <v>1.6695542000000001E-2</v>
      </c>
    </row>
    <row r="33" spans="1:7" ht="12.75" x14ac:dyDescent="0.2">
      <c r="A33" s="21">
        <v>27</v>
      </c>
      <c r="B33" s="22" t="s">
        <v>235</v>
      </c>
      <c r="C33" s="26" t="s">
        <v>236</v>
      </c>
      <c r="D33" s="17" t="s">
        <v>237</v>
      </c>
      <c r="E33" s="62">
        <v>78725</v>
      </c>
      <c r="F33" s="68">
        <v>181.73666249999999</v>
      </c>
      <c r="G33" s="20">
        <v>1.6611989000000001E-2</v>
      </c>
    </row>
    <row r="34" spans="1:7" ht="25.5" x14ac:dyDescent="0.2">
      <c r="A34" s="21">
        <v>28</v>
      </c>
      <c r="B34" s="22" t="s">
        <v>110</v>
      </c>
      <c r="C34" s="26" t="s">
        <v>111</v>
      </c>
      <c r="D34" s="17" t="s">
        <v>20</v>
      </c>
      <c r="E34" s="62">
        <v>52017</v>
      </c>
      <c r="F34" s="68">
        <v>177.95015699999999</v>
      </c>
      <c r="G34" s="20">
        <v>1.6265875999999999E-2</v>
      </c>
    </row>
    <row r="35" spans="1:7" ht="12.75" x14ac:dyDescent="0.2">
      <c r="A35" s="21">
        <v>29</v>
      </c>
      <c r="B35" s="22" t="s">
        <v>283</v>
      </c>
      <c r="C35" s="26" t="s">
        <v>284</v>
      </c>
      <c r="D35" s="17" t="s">
        <v>178</v>
      </c>
      <c r="E35" s="62">
        <v>22051</v>
      </c>
      <c r="F35" s="68">
        <v>176.29774499999999</v>
      </c>
      <c r="G35" s="20">
        <v>1.6114834000000001E-2</v>
      </c>
    </row>
    <row r="36" spans="1:7" ht="25.5" x14ac:dyDescent="0.2">
      <c r="A36" s="21">
        <v>30</v>
      </c>
      <c r="B36" s="22" t="s">
        <v>100</v>
      </c>
      <c r="C36" s="26" t="s">
        <v>101</v>
      </c>
      <c r="D36" s="17" t="s">
        <v>20</v>
      </c>
      <c r="E36" s="62">
        <v>30455</v>
      </c>
      <c r="F36" s="68">
        <v>172.6037125</v>
      </c>
      <c r="G36" s="20">
        <v>1.5777174000000001E-2</v>
      </c>
    </row>
    <row r="37" spans="1:7" ht="12.75" x14ac:dyDescent="0.2">
      <c r="A37" s="21">
        <v>31</v>
      </c>
      <c r="B37" s="22" t="s">
        <v>179</v>
      </c>
      <c r="C37" s="26" t="s">
        <v>180</v>
      </c>
      <c r="D37" s="17" t="s">
        <v>14</v>
      </c>
      <c r="E37" s="62">
        <v>189159</v>
      </c>
      <c r="F37" s="68">
        <v>165.79786350000001</v>
      </c>
      <c r="G37" s="20">
        <v>1.5155072E-2</v>
      </c>
    </row>
    <row r="38" spans="1:7" ht="25.5" x14ac:dyDescent="0.2">
      <c r="A38" s="21">
        <v>32</v>
      </c>
      <c r="B38" s="22" t="s">
        <v>216</v>
      </c>
      <c r="C38" s="26" t="s">
        <v>217</v>
      </c>
      <c r="D38" s="17" t="s">
        <v>59</v>
      </c>
      <c r="E38" s="62">
        <v>45318</v>
      </c>
      <c r="F38" s="68">
        <v>164.36838599999999</v>
      </c>
      <c r="G38" s="20">
        <v>1.5024408E-2</v>
      </c>
    </row>
    <row r="39" spans="1:7" ht="12.75" x14ac:dyDescent="0.2">
      <c r="A39" s="21">
        <v>33</v>
      </c>
      <c r="B39" s="22" t="s">
        <v>187</v>
      </c>
      <c r="C39" s="26" t="s">
        <v>188</v>
      </c>
      <c r="D39" s="17" t="s">
        <v>17</v>
      </c>
      <c r="E39" s="62">
        <v>88481</v>
      </c>
      <c r="F39" s="68">
        <v>160.81421750000001</v>
      </c>
      <c r="G39" s="20">
        <v>1.4699533000000001E-2</v>
      </c>
    </row>
    <row r="40" spans="1:7" ht="25.5" x14ac:dyDescent="0.2">
      <c r="A40" s="21">
        <v>34</v>
      </c>
      <c r="B40" s="22" t="s">
        <v>205</v>
      </c>
      <c r="C40" s="26" t="s">
        <v>206</v>
      </c>
      <c r="D40" s="17" t="s">
        <v>172</v>
      </c>
      <c r="E40" s="62">
        <v>57118</v>
      </c>
      <c r="F40" s="68">
        <v>158.47389100000001</v>
      </c>
      <c r="G40" s="20">
        <v>1.4485611000000001E-2</v>
      </c>
    </row>
    <row r="41" spans="1:7" ht="12.75" x14ac:dyDescent="0.2">
      <c r="A41" s="21">
        <v>35</v>
      </c>
      <c r="B41" s="22" t="s">
        <v>243</v>
      </c>
      <c r="C41" s="26" t="s">
        <v>244</v>
      </c>
      <c r="D41" s="17" t="s">
        <v>245</v>
      </c>
      <c r="E41" s="62">
        <v>99856</v>
      </c>
      <c r="F41" s="68">
        <v>150.482992</v>
      </c>
      <c r="G41" s="20">
        <v>1.3755187E-2</v>
      </c>
    </row>
    <row r="42" spans="1:7" ht="12.75" x14ac:dyDescent="0.2">
      <c r="A42" s="21">
        <v>36</v>
      </c>
      <c r="B42" s="22" t="s">
        <v>176</v>
      </c>
      <c r="C42" s="26" t="s">
        <v>177</v>
      </c>
      <c r="D42" s="17" t="s">
        <v>178</v>
      </c>
      <c r="E42" s="62">
        <v>52972</v>
      </c>
      <c r="F42" s="68">
        <v>146.91784200000001</v>
      </c>
      <c r="G42" s="20">
        <v>1.3429307999999999E-2</v>
      </c>
    </row>
    <row r="43" spans="1:7" ht="12.75" x14ac:dyDescent="0.2">
      <c r="A43" s="21">
        <v>37</v>
      </c>
      <c r="B43" s="22" t="s">
        <v>246</v>
      </c>
      <c r="C43" s="26" t="s">
        <v>247</v>
      </c>
      <c r="D43" s="17" t="s">
        <v>175</v>
      </c>
      <c r="E43" s="62">
        <v>48550</v>
      </c>
      <c r="F43" s="68">
        <v>146.49962500000001</v>
      </c>
      <c r="G43" s="20">
        <v>1.339108E-2</v>
      </c>
    </row>
    <row r="44" spans="1:7" ht="12.75" x14ac:dyDescent="0.2">
      <c r="A44" s="21">
        <v>38</v>
      </c>
      <c r="B44" s="22" t="s">
        <v>274</v>
      </c>
      <c r="C44" s="26" t="s">
        <v>275</v>
      </c>
      <c r="D44" s="17" t="s">
        <v>175</v>
      </c>
      <c r="E44" s="62">
        <v>36118</v>
      </c>
      <c r="F44" s="68">
        <v>139.162654</v>
      </c>
      <c r="G44" s="20">
        <v>1.272043E-2</v>
      </c>
    </row>
    <row r="45" spans="1:7" ht="12.75" x14ac:dyDescent="0.2">
      <c r="A45" s="21">
        <v>39</v>
      </c>
      <c r="B45" s="22" t="s">
        <v>231</v>
      </c>
      <c r="C45" s="26" t="s">
        <v>232</v>
      </c>
      <c r="D45" s="17" t="s">
        <v>71</v>
      </c>
      <c r="E45" s="62">
        <v>79310</v>
      </c>
      <c r="F45" s="68">
        <v>139.10973999999999</v>
      </c>
      <c r="G45" s="20">
        <v>1.2715593000000001E-2</v>
      </c>
    </row>
    <row r="46" spans="1:7" ht="12.75" x14ac:dyDescent="0.2">
      <c r="A46" s="21">
        <v>40</v>
      </c>
      <c r="B46" s="22" t="s">
        <v>212</v>
      </c>
      <c r="C46" s="26" t="s">
        <v>213</v>
      </c>
      <c r="D46" s="17" t="s">
        <v>162</v>
      </c>
      <c r="E46" s="62">
        <v>56443</v>
      </c>
      <c r="F46" s="68">
        <v>132.358835</v>
      </c>
      <c r="G46" s="20">
        <v>1.2098513999999999E-2</v>
      </c>
    </row>
    <row r="47" spans="1:7" ht="25.5" x14ac:dyDescent="0.2">
      <c r="A47" s="21">
        <v>41</v>
      </c>
      <c r="B47" s="22" t="s">
        <v>210</v>
      </c>
      <c r="C47" s="26" t="s">
        <v>211</v>
      </c>
      <c r="D47" s="17" t="s">
        <v>39</v>
      </c>
      <c r="E47" s="62">
        <v>149092</v>
      </c>
      <c r="F47" s="68">
        <v>130.00822400000001</v>
      </c>
      <c r="G47" s="20">
        <v>1.1883652E-2</v>
      </c>
    </row>
    <row r="48" spans="1:7" ht="51" x14ac:dyDescent="0.2">
      <c r="A48" s="21">
        <v>42</v>
      </c>
      <c r="B48" s="22" t="s">
        <v>250</v>
      </c>
      <c r="C48" s="26" t="s">
        <v>251</v>
      </c>
      <c r="D48" s="17" t="s">
        <v>242</v>
      </c>
      <c r="E48" s="62">
        <v>64938</v>
      </c>
      <c r="F48" s="68">
        <v>118.86900900000001</v>
      </c>
      <c r="G48" s="20">
        <v>1.086545E-2</v>
      </c>
    </row>
    <row r="49" spans="1:7" ht="25.5" x14ac:dyDescent="0.2">
      <c r="A49" s="21">
        <v>43</v>
      </c>
      <c r="B49" s="22" t="s">
        <v>181</v>
      </c>
      <c r="C49" s="26" t="s">
        <v>182</v>
      </c>
      <c r="D49" s="17" t="s">
        <v>59</v>
      </c>
      <c r="E49" s="62">
        <v>70939</v>
      </c>
      <c r="F49" s="68">
        <v>118.71641649999999</v>
      </c>
      <c r="G49" s="20">
        <v>1.0851502000000001E-2</v>
      </c>
    </row>
    <row r="50" spans="1:7" ht="12.75" x14ac:dyDescent="0.2">
      <c r="A50" s="21">
        <v>44</v>
      </c>
      <c r="B50" s="22" t="s">
        <v>248</v>
      </c>
      <c r="C50" s="26" t="s">
        <v>249</v>
      </c>
      <c r="D50" s="17" t="s">
        <v>204</v>
      </c>
      <c r="E50" s="62">
        <v>12700</v>
      </c>
      <c r="F50" s="68">
        <v>117.58929999999999</v>
      </c>
      <c r="G50" s="20">
        <v>1.0748476E-2</v>
      </c>
    </row>
    <row r="51" spans="1:7" ht="25.5" x14ac:dyDescent="0.2">
      <c r="A51" s="21">
        <v>45</v>
      </c>
      <c r="B51" s="22" t="s">
        <v>29</v>
      </c>
      <c r="C51" s="26" t="s">
        <v>30</v>
      </c>
      <c r="D51" s="17" t="s">
        <v>20</v>
      </c>
      <c r="E51" s="62">
        <v>20295</v>
      </c>
      <c r="F51" s="68">
        <v>115.78297499999999</v>
      </c>
      <c r="G51" s="20">
        <v>1.0583365000000001E-2</v>
      </c>
    </row>
    <row r="52" spans="1:7" ht="12.75" x14ac:dyDescent="0.2">
      <c r="A52" s="21">
        <v>46</v>
      </c>
      <c r="B52" s="22" t="s">
        <v>74</v>
      </c>
      <c r="C52" s="26" t="s">
        <v>75</v>
      </c>
      <c r="D52" s="17" t="s">
        <v>71</v>
      </c>
      <c r="E52" s="62">
        <v>57550</v>
      </c>
      <c r="F52" s="68">
        <v>113.43105</v>
      </c>
      <c r="G52" s="20">
        <v>1.0368383E-2</v>
      </c>
    </row>
    <row r="53" spans="1:7" ht="12.75" x14ac:dyDescent="0.2">
      <c r="A53" s="21">
        <v>47</v>
      </c>
      <c r="B53" s="22" t="s">
        <v>198</v>
      </c>
      <c r="C53" s="26" t="s">
        <v>199</v>
      </c>
      <c r="D53" s="17" t="s">
        <v>36</v>
      </c>
      <c r="E53" s="62">
        <v>145919</v>
      </c>
      <c r="F53" s="68">
        <v>111.773954</v>
      </c>
      <c r="G53" s="20">
        <v>1.0216912999999999E-2</v>
      </c>
    </row>
    <row r="54" spans="1:7" ht="12.75" x14ac:dyDescent="0.2">
      <c r="A54" s="21">
        <v>48</v>
      </c>
      <c r="B54" s="22" t="s">
        <v>255</v>
      </c>
      <c r="C54" s="26" t="s">
        <v>256</v>
      </c>
      <c r="D54" s="17" t="s">
        <v>195</v>
      </c>
      <c r="E54" s="62">
        <v>87696</v>
      </c>
      <c r="F54" s="68">
        <v>105.279048</v>
      </c>
      <c r="G54" s="20">
        <v>9.6232339999999996E-3</v>
      </c>
    </row>
    <row r="55" spans="1:7" ht="25.5" x14ac:dyDescent="0.2">
      <c r="A55" s="21">
        <v>49</v>
      </c>
      <c r="B55" s="22" t="s">
        <v>276</v>
      </c>
      <c r="C55" s="26" t="s">
        <v>277</v>
      </c>
      <c r="D55" s="17" t="s">
        <v>20</v>
      </c>
      <c r="E55" s="62">
        <v>19538</v>
      </c>
      <c r="F55" s="68">
        <v>101.861363</v>
      </c>
      <c r="G55" s="20">
        <v>9.3108340000000005E-3</v>
      </c>
    </row>
    <row r="56" spans="1:7" ht="25.5" x14ac:dyDescent="0.2">
      <c r="A56" s="21">
        <v>50</v>
      </c>
      <c r="B56" s="22" t="s">
        <v>257</v>
      </c>
      <c r="C56" s="26" t="s">
        <v>258</v>
      </c>
      <c r="D56" s="17" t="s">
        <v>23</v>
      </c>
      <c r="E56" s="62">
        <v>92942</v>
      </c>
      <c r="F56" s="68">
        <v>94.940252999999998</v>
      </c>
      <c r="G56" s="20">
        <v>8.6781959999999991E-3</v>
      </c>
    </row>
    <row r="57" spans="1:7" ht="12.75" x14ac:dyDescent="0.2">
      <c r="A57" s="21">
        <v>51</v>
      </c>
      <c r="B57" s="22" t="s">
        <v>87</v>
      </c>
      <c r="C57" s="26" t="s">
        <v>1181</v>
      </c>
      <c r="D57" s="17" t="s">
        <v>71</v>
      </c>
      <c r="E57" s="62">
        <v>44443</v>
      </c>
      <c r="F57" s="68">
        <v>93.108085000000003</v>
      </c>
      <c r="G57" s="20">
        <v>8.5107229999999996E-3</v>
      </c>
    </row>
    <row r="58" spans="1:7" ht="25.5" x14ac:dyDescent="0.2">
      <c r="A58" s="21">
        <v>52</v>
      </c>
      <c r="B58" s="22" t="s">
        <v>280</v>
      </c>
      <c r="C58" s="26" t="s">
        <v>281</v>
      </c>
      <c r="D58" s="17" t="s">
        <v>39</v>
      </c>
      <c r="E58" s="62">
        <v>148485</v>
      </c>
      <c r="F58" s="68">
        <v>77.954624999999993</v>
      </c>
      <c r="G58" s="20">
        <v>7.125592E-3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195</v>
      </c>
      <c r="E59" s="62">
        <v>28650</v>
      </c>
      <c r="F59" s="68">
        <v>77.541224999999997</v>
      </c>
      <c r="G59" s="20">
        <v>7.087805E-3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23</v>
      </c>
      <c r="E60" s="62">
        <v>58939</v>
      </c>
      <c r="F60" s="68">
        <v>75.412450500000006</v>
      </c>
      <c r="G60" s="20">
        <v>6.8932200000000002E-3</v>
      </c>
    </row>
    <row r="61" spans="1:7" ht="25.5" x14ac:dyDescent="0.2">
      <c r="A61" s="21">
        <v>55</v>
      </c>
      <c r="B61" s="22" t="s">
        <v>85</v>
      </c>
      <c r="C61" s="26" t="s">
        <v>86</v>
      </c>
      <c r="D61" s="17" t="s">
        <v>59</v>
      </c>
      <c r="E61" s="62">
        <v>33620</v>
      </c>
      <c r="F61" s="68">
        <v>75.039839999999998</v>
      </c>
      <c r="G61" s="20">
        <v>6.8591609999999999E-3</v>
      </c>
    </row>
    <row r="62" spans="1:7" ht="12.75" x14ac:dyDescent="0.2">
      <c r="A62" s="21">
        <v>56</v>
      </c>
      <c r="B62" s="22" t="s">
        <v>226</v>
      </c>
      <c r="C62" s="26" t="s">
        <v>227</v>
      </c>
      <c r="D62" s="17" t="s">
        <v>228</v>
      </c>
      <c r="E62" s="62">
        <v>5091</v>
      </c>
      <c r="F62" s="68">
        <v>70.528168500000007</v>
      </c>
      <c r="G62" s="20">
        <v>6.4467630000000003E-3</v>
      </c>
    </row>
    <row r="63" spans="1:7" ht="25.5" x14ac:dyDescent="0.2">
      <c r="A63" s="21">
        <v>57</v>
      </c>
      <c r="B63" s="22" t="s">
        <v>229</v>
      </c>
      <c r="C63" s="26" t="s">
        <v>230</v>
      </c>
      <c r="D63" s="17" t="s">
        <v>172</v>
      </c>
      <c r="E63" s="62">
        <v>32356</v>
      </c>
      <c r="F63" s="68">
        <v>58.273156</v>
      </c>
      <c r="G63" s="20">
        <v>5.3265700000000001E-3</v>
      </c>
    </row>
    <row r="64" spans="1:7" ht="38.25" x14ac:dyDescent="0.2">
      <c r="A64" s="21">
        <v>58</v>
      </c>
      <c r="B64" s="22" t="s">
        <v>262</v>
      </c>
      <c r="C64" s="26" t="s">
        <v>263</v>
      </c>
      <c r="D64" s="17" t="s">
        <v>264</v>
      </c>
      <c r="E64" s="62">
        <v>45577</v>
      </c>
      <c r="F64" s="68">
        <v>54.578457499999999</v>
      </c>
      <c r="G64" s="20">
        <v>4.9888490000000001E-3</v>
      </c>
    </row>
    <row r="65" spans="1:7" ht="12.75" x14ac:dyDescent="0.2">
      <c r="A65" s="21">
        <v>59</v>
      </c>
      <c r="B65" s="22" t="s">
        <v>105</v>
      </c>
      <c r="C65" s="26" t="s">
        <v>106</v>
      </c>
      <c r="D65" s="17" t="s">
        <v>71</v>
      </c>
      <c r="E65" s="62">
        <v>52124</v>
      </c>
      <c r="F65" s="68">
        <v>52.801611999999999</v>
      </c>
      <c r="G65" s="20">
        <v>4.8264329999999998E-3</v>
      </c>
    </row>
    <row r="66" spans="1:7" ht="25.5" x14ac:dyDescent="0.2">
      <c r="A66" s="21">
        <v>60</v>
      </c>
      <c r="B66" s="22" t="s">
        <v>233</v>
      </c>
      <c r="C66" s="26" t="s">
        <v>234</v>
      </c>
      <c r="D66" s="17" t="s">
        <v>20</v>
      </c>
      <c r="E66" s="62">
        <v>26736</v>
      </c>
      <c r="F66" s="68">
        <v>19.650960000000001</v>
      </c>
      <c r="G66" s="20">
        <v>1.7962340000000001E-3</v>
      </c>
    </row>
    <row r="67" spans="1:7" ht="51" x14ac:dyDescent="0.2">
      <c r="A67" s="21">
        <v>61</v>
      </c>
      <c r="B67" s="22" t="s">
        <v>240</v>
      </c>
      <c r="C67" s="26" t="s">
        <v>241</v>
      </c>
      <c r="D67" s="17" t="s">
        <v>242</v>
      </c>
      <c r="E67" s="62">
        <v>4300</v>
      </c>
      <c r="F67" s="68">
        <v>8.6559000000000008</v>
      </c>
      <c r="G67" s="20">
        <v>7.9120899999999997E-4</v>
      </c>
    </row>
    <row r="68" spans="1:7" ht="12.75" x14ac:dyDescent="0.2">
      <c r="A68" s="16"/>
      <c r="B68" s="17"/>
      <c r="C68" s="23" t="s">
        <v>112</v>
      </c>
      <c r="D68" s="27"/>
      <c r="E68" s="64"/>
      <c r="F68" s="70">
        <v>10833.765623000001</v>
      </c>
      <c r="G68" s="28">
        <v>0.99028117199999988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113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112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114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112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112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112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112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10833.765623000001</v>
      </c>
      <c r="G85" s="28">
        <v>0.99028117199999988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112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112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112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112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112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112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1152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1153</v>
      </c>
      <c r="D113" s="30"/>
      <c r="E113" s="62"/>
      <c r="F113" s="68">
        <v>107.9815692</v>
      </c>
      <c r="G113" s="20">
        <v>9.8702630000000006E-3</v>
      </c>
    </row>
    <row r="114" spans="1:7" ht="12.75" x14ac:dyDescent="0.2">
      <c r="A114" s="21"/>
      <c r="B114" s="22"/>
      <c r="C114" s="23" t="s">
        <v>112</v>
      </c>
      <c r="D114" s="40"/>
      <c r="E114" s="64"/>
      <c r="F114" s="70">
        <v>107.9815692</v>
      </c>
      <c r="G114" s="28">
        <v>9.8702630000000006E-3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129</v>
      </c>
      <c r="D116" s="40"/>
      <c r="E116" s="64"/>
      <c r="F116" s="70">
        <v>107.9815692</v>
      </c>
      <c r="G116" s="28">
        <v>9.8702630000000006E-3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130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131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132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133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112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134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112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135</v>
      </c>
      <c r="D129" s="22"/>
      <c r="E129" s="62"/>
      <c r="F129" s="152">
        <v>-1.6567078099999999</v>
      </c>
      <c r="G129" s="153">
        <v>-1.51435E-4</v>
      </c>
    </row>
    <row r="130" spans="1:7" ht="12.75" x14ac:dyDescent="0.2">
      <c r="A130" s="21"/>
      <c r="B130" s="22"/>
      <c r="C130" s="46" t="s">
        <v>136</v>
      </c>
      <c r="D130" s="27"/>
      <c r="E130" s="64"/>
      <c r="F130" s="70">
        <v>10940.090484389999</v>
      </c>
      <c r="G130" s="28">
        <v>0.99999999999999989</v>
      </c>
    </row>
    <row r="132" spans="1:7" ht="12.75" x14ac:dyDescent="0.2">
      <c r="B132" s="392"/>
      <c r="C132" s="392"/>
      <c r="D132" s="392"/>
      <c r="E132" s="392"/>
      <c r="F132" s="392"/>
    </row>
    <row r="133" spans="1:7" ht="12.75" x14ac:dyDescent="0.2">
      <c r="B133" s="392"/>
      <c r="C133" s="392"/>
      <c r="D133" s="392"/>
      <c r="E133" s="392"/>
      <c r="F133" s="392"/>
    </row>
    <row r="135" spans="1:7" ht="12.75" x14ac:dyDescent="0.2">
      <c r="B135" s="52" t="s">
        <v>138</v>
      </c>
      <c r="C135" s="53"/>
      <c r="D135" s="54"/>
    </row>
    <row r="136" spans="1:7" ht="12.75" x14ac:dyDescent="0.2">
      <c r="B136" s="55" t="s">
        <v>139</v>
      </c>
      <c r="C136" s="56"/>
      <c r="D136" s="81" t="s">
        <v>140</v>
      </c>
    </row>
    <row r="137" spans="1:7" ht="12.75" x14ac:dyDescent="0.2">
      <c r="B137" s="55" t="s">
        <v>141</v>
      </c>
      <c r="C137" s="56"/>
      <c r="D137" s="81" t="s">
        <v>140</v>
      </c>
    </row>
    <row r="138" spans="1:7" ht="12.75" x14ac:dyDescent="0.2">
      <c r="B138" s="57" t="s">
        <v>142</v>
      </c>
      <c r="C138" s="56"/>
      <c r="D138" s="58"/>
    </row>
    <row r="139" spans="1:7" ht="25.5" customHeight="1" x14ac:dyDescent="0.2">
      <c r="B139" s="58"/>
      <c r="C139" s="48" t="s">
        <v>143</v>
      </c>
      <c r="D139" s="49" t="s">
        <v>144</v>
      </c>
    </row>
    <row r="140" spans="1:7" ht="12.75" customHeight="1" x14ac:dyDescent="0.2">
      <c r="B140" s="75" t="s">
        <v>145</v>
      </c>
      <c r="C140" s="76" t="s">
        <v>146</v>
      </c>
      <c r="D140" s="76" t="s">
        <v>147</v>
      </c>
    </row>
    <row r="141" spans="1:7" ht="12.75" x14ac:dyDescent="0.2">
      <c r="B141" s="58" t="s">
        <v>148</v>
      </c>
      <c r="C141" s="59">
        <v>8.4671000000000003</v>
      </c>
      <c r="D141" s="59">
        <v>8.3535000000000004</v>
      </c>
    </row>
    <row r="142" spans="1:7" ht="12.75" x14ac:dyDescent="0.2">
      <c r="B142" s="58" t="s">
        <v>149</v>
      </c>
      <c r="C142" s="59">
        <v>8.4671000000000003</v>
      </c>
      <c r="D142" s="59">
        <v>8.3534000000000006</v>
      </c>
    </row>
    <row r="143" spans="1:7" ht="12.75" x14ac:dyDescent="0.2">
      <c r="B143" s="58" t="s">
        <v>150</v>
      </c>
      <c r="C143" s="59">
        <v>8.3211999999999993</v>
      </c>
      <c r="D143" s="59">
        <v>8.2036999999999995</v>
      </c>
    </row>
    <row r="144" spans="1:7" ht="12.75" x14ac:dyDescent="0.2">
      <c r="B144" s="58" t="s">
        <v>151</v>
      </c>
      <c r="C144" s="59">
        <v>8.3213000000000008</v>
      </c>
      <c r="D144" s="59">
        <v>8.2036999999999995</v>
      </c>
    </row>
    <row r="146" spans="2:4" ht="12.75" x14ac:dyDescent="0.2">
      <c r="B146" s="77" t="s">
        <v>152</v>
      </c>
      <c r="C146" s="60"/>
      <c r="D146" s="78" t="s">
        <v>140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153</v>
      </c>
      <c r="C150" s="56"/>
      <c r="D150" s="83" t="s">
        <v>140</v>
      </c>
    </row>
    <row r="151" spans="2:4" ht="12.75" x14ac:dyDescent="0.2">
      <c r="B151" s="57" t="s">
        <v>154</v>
      </c>
      <c r="C151" s="56"/>
      <c r="D151" s="83" t="s">
        <v>140</v>
      </c>
    </row>
    <row r="152" spans="2:4" ht="12.75" x14ac:dyDescent="0.2">
      <c r="B152" s="57" t="s">
        <v>155</v>
      </c>
      <c r="C152" s="56"/>
      <c r="D152" s="61">
        <v>0.1448304773216389</v>
      </c>
    </row>
    <row r="153" spans="2:4" ht="12.75" x14ac:dyDescent="0.2">
      <c r="B153" s="57" t="s">
        <v>156</v>
      </c>
      <c r="C153" s="56"/>
      <c r="D153" s="61" t="s">
        <v>140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285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225222</v>
      </c>
      <c r="F7" s="68">
        <v>319.59001799999999</v>
      </c>
      <c r="G7" s="20">
        <v>4.5650699000000003E-2</v>
      </c>
    </row>
    <row r="8" spans="1:7" ht="25.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49500</v>
      </c>
      <c r="F8" s="68">
        <v>269.23050000000001</v>
      </c>
      <c r="G8" s="20">
        <v>3.8457273E-2</v>
      </c>
    </row>
    <row r="9" spans="1:7" ht="25.5" x14ac:dyDescent="0.2">
      <c r="A9" s="21">
        <v>3</v>
      </c>
      <c r="B9" s="22" t="s">
        <v>160</v>
      </c>
      <c r="C9" s="26" t="s">
        <v>161</v>
      </c>
      <c r="D9" s="17" t="s">
        <v>162</v>
      </c>
      <c r="E9" s="62">
        <v>43934</v>
      </c>
      <c r="F9" s="68">
        <v>261.23156399999999</v>
      </c>
      <c r="G9" s="20">
        <v>3.7314694000000002E-2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26</v>
      </c>
      <c r="E10" s="62">
        <v>182875</v>
      </c>
      <c r="F10" s="68">
        <v>216.706875</v>
      </c>
      <c r="G10" s="20">
        <v>3.0954723E-2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20</v>
      </c>
      <c r="E11" s="62">
        <v>39478</v>
      </c>
      <c r="F11" s="68">
        <v>214.76032000000001</v>
      </c>
      <c r="G11" s="20">
        <v>3.0676674000000001E-2</v>
      </c>
    </row>
    <row r="12" spans="1:7" ht="25.5" x14ac:dyDescent="0.2">
      <c r="A12" s="21">
        <v>6</v>
      </c>
      <c r="B12" s="22" t="s">
        <v>34</v>
      </c>
      <c r="C12" s="26" t="s">
        <v>35</v>
      </c>
      <c r="D12" s="17" t="s">
        <v>36</v>
      </c>
      <c r="E12" s="62">
        <v>51485</v>
      </c>
      <c r="F12" s="68">
        <v>205.55386250000001</v>
      </c>
      <c r="G12" s="20">
        <v>2.936161E-2</v>
      </c>
    </row>
    <row r="13" spans="1:7" ht="12.75" x14ac:dyDescent="0.2">
      <c r="A13" s="21">
        <v>7</v>
      </c>
      <c r="B13" s="22" t="s">
        <v>286</v>
      </c>
      <c r="C13" s="26" t="s">
        <v>287</v>
      </c>
      <c r="D13" s="17" t="s">
        <v>50</v>
      </c>
      <c r="E13" s="62">
        <v>222659</v>
      </c>
      <c r="F13" s="68">
        <v>201.95171300000001</v>
      </c>
      <c r="G13" s="20">
        <v>2.8847074E-2</v>
      </c>
    </row>
    <row r="14" spans="1:7" ht="25.5" x14ac:dyDescent="0.2">
      <c r="A14" s="21">
        <v>8</v>
      </c>
      <c r="B14" s="22" t="s">
        <v>90</v>
      </c>
      <c r="C14" s="26" t="s">
        <v>91</v>
      </c>
      <c r="D14" s="17" t="s">
        <v>20</v>
      </c>
      <c r="E14" s="62">
        <v>16700</v>
      </c>
      <c r="F14" s="68">
        <v>194.34625</v>
      </c>
      <c r="G14" s="20">
        <v>2.7760699E-2</v>
      </c>
    </row>
    <row r="15" spans="1:7" ht="12.75" x14ac:dyDescent="0.2">
      <c r="A15" s="21">
        <v>9</v>
      </c>
      <c r="B15" s="22" t="s">
        <v>202</v>
      </c>
      <c r="C15" s="26" t="s">
        <v>203</v>
      </c>
      <c r="D15" s="17" t="s">
        <v>204</v>
      </c>
      <c r="E15" s="62">
        <v>30013</v>
      </c>
      <c r="F15" s="68">
        <v>192.74348599999999</v>
      </c>
      <c r="G15" s="20">
        <v>2.7531758E-2</v>
      </c>
    </row>
    <row r="16" spans="1:7" ht="25.5" x14ac:dyDescent="0.2">
      <c r="A16" s="21">
        <v>10</v>
      </c>
      <c r="B16" s="22" t="s">
        <v>51</v>
      </c>
      <c r="C16" s="26" t="s">
        <v>52</v>
      </c>
      <c r="D16" s="17" t="s">
        <v>26</v>
      </c>
      <c r="E16" s="62">
        <v>212579</v>
      </c>
      <c r="F16" s="68">
        <v>181.967624</v>
      </c>
      <c r="G16" s="20">
        <v>2.5992517999999999E-2</v>
      </c>
    </row>
    <row r="17" spans="1:7" ht="25.5" x14ac:dyDescent="0.2">
      <c r="A17" s="21">
        <v>11</v>
      </c>
      <c r="B17" s="22" t="s">
        <v>44</v>
      </c>
      <c r="C17" s="26" t="s">
        <v>45</v>
      </c>
      <c r="D17" s="17" t="s">
        <v>20</v>
      </c>
      <c r="E17" s="62">
        <v>88228</v>
      </c>
      <c r="F17" s="68">
        <v>181.484996</v>
      </c>
      <c r="G17" s="20">
        <v>2.5923578999999999E-2</v>
      </c>
    </row>
    <row r="18" spans="1:7" ht="12.75" x14ac:dyDescent="0.2">
      <c r="A18" s="21">
        <v>12</v>
      </c>
      <c r="B18" s="22" t="s">
        <v>60</v>
      </c>
      <c r="C18" s="26" t="s">
        <v>61</v>
      </c>
      <c r="D18" s="17" t="s">
        <v>14</v>
      </c>
      <c r="E18" s="62">
        <v>165773</v>
      </c>
      <c r="F18" s="68">
        <v>162.623313</v>
      </c>
      <c r="G18" s="20">
        <v>2.3229349E-2</v>
      </c>
    </row>
    <row r="19" spans="1:7" ht="12.75" x14ac:dyDescent="0.2">
      <c r="A19" s="21">
        <v>13</v>
      </c>
      <c r="B19" s="22" t="s">
        <v>176</v>
      </c>
      <c r="C19" s="26" t="s">
        <v>177</v>
      </c>
      <c r="D19" s="17" t="s">
        <v>178</v>
      </c>
      <c r="E19" s="62">
        <v>57781</v>
      </c>
      <c r="F19" s="68">
        <v>160.25560350000001</v>
      </c>
      <c r="G19" s="20">
        <v>2.2891142E-2</v>
      </c>
    </row>
    <row r="20" spans="1:7" ht="25.5" x14ac:dyDescent="0.2">
      <c r="A20" s="21">
        <v>14</v>
      </c>
      <c r="B20" s="22" t="s">
        <v>196</v>
      </c>
      <c r="C20" s="26" t="s">
        <v>197</v>
      </c>
      <c r="D20" s="17" t="s">
        <v>39</v>
      </c>
      <c r="E20" s="62">
        <v>35071</v>
      </c>
      <c r="F20" s="68">
        <v>160.22186350000001</v>
      </c>
      <c r="G20" s="20">
        <v>2.2886322000000001E-2</v>
      </c>
    </row>
    <row r="21" spans="1:7" ht="12.75" x14ac:dyDescent="0.2">
      <c r="A21" s="21">
        <v>15</v>
      </c>
      <c r="B21" s="22" t="s">
        <v>166</v>
      </c>
      <c r="C21" s="26" t="s">
        <v>167</v>
      </c>
      <c r="D21" s="17" t="s">
        <v>14</v>
      </c>
      <c r="E21" s="62">
        <v>103276</v>
      </c>
      <c r="F21" s="68">
        <v>157.34098599999999</v>
      </c>
      <c r="G21" s="20">
        <v>2.2474813999999999E-2</v>
      </c>
    </row>
    <row r="22" spans="1:7" ht="12.75" x14ac:dyDescent="0.2">
      <c r="A22" s="21">
        <v>16</v>
      </c>
      <c r="B22" s="22" t="s">
        <v>76</v>
      </c>
      <c r="C22" s="26" t="s">
        <v>77</v>
      </c>
      <c r="D22" s="17" t="s">
        <v>14</v>
      </c>
      <c r="E22" s="62">
        <v>20712</v>
      </c>
      <c r="F22" s="68">
        <v>150.24484799999999</v>
      </c>
      <c r="G22" s="20">
        <v>2.1461191000000001E-2</v>
      </c>
    </row>
    <row r="23" spans="1:7" ht="25.5" x14ac:dyDescent="0.2">
      <c r="A23" s="21">
        <v>17</v>
      </c>
      <c r="B23" s="22" t="s">
        <v>191</v>
      </c>
      <c r="C23" s="26" t="s">
        <v>192</v>
      </c>
      <c r="D23" s="17" t="s">
        <v>165</v>
      </c>
      <c r="E23" s="62">
        <v>26971</v>
      </c>
      <c r="F23" s="68">
        <v>142.1236845</v>
      </c>
      <c r="G23" s="20">
        <v>2.0301151999999999E-2</v>
      </c>
    </row>
    <row r="24" spans="1:7" ht="12.75" x14ac:dyDescent="0.2">
      <c r="A24" s="21">
        <v>18</v>
      </c>
      <c r="B24" s="22" t="s">
        <v>269</v>
      </c>
      <c r="C24" s="26" t="s">
        <v>270</v>
      </c>
      <c r="D24" s="17" t="s">
        <v>14</v>
      </c>
      <c r="E24" s="62">
        <v>72429</v>
      </c>
      <c r="F24" s="68">
        <v>138.84639300000001</v>
      </c>
      <c r="G24" s="20">
        <v>1.9833019E-2</v>
      </c>
    </row>
    <row r="25" spans="1:7" ht="12.75" x14ac:dyDescent="0.2">
      <c r="A25" s="21">
        <v>19</v>
      </c>
      <c r="B25" s="22" t="s">
        <v>173</v>
      </c>
      <c r="C25" s="26" t="s">
        <v>174</v>
      </c>
      <c r="D25" s="17" t="s">
        <v>175</v>
      </c>
      <c r="E25" s="62">
        <v>56654</v>
      </c>
      <c r="F25" s="68">
        <v>138.66066499999999</v>
      </c>
      <c r="G25" s="20">
        <v>1.980649E-2</v>
      </c>
    </row>
    <row r="26" spans="1:7" ht="25.5" x14ac:dyDescent="0.2">
      <c r="A26" s="21">
        <v>20</v>
      </c>
      <c r="B26" s="22" t="s">
        <v>53</v>
      </c>
      <c r="C26" s="26" t="s">
        <v>54</v>
      </c>
      <c r="D26" s="17" t="s">
        <v>23</v>
      </c>
      <c r="E26" s="62">
        <v>2957</v>
      </c>
      <c r="F26" s="68">
        <v>137.41770399999999</v>
      </c>
      <c r="G26" s="20">
        <v>1.9628942999999999E-2</v>
      </c>
    </row>
    <row r="27" spans="1:7" ht="12.75" x14ac:dyDescent="0.2">
      <c r="A27" s="21">
        <v>21</v>
      </c>
      <c r="B27" s="22" t="s">
        <v>185</v>
      </c>
      <c r="C27" s="26" t="s">
        <v>186</v>
      </c>
      <c r="D27" s="17" t="s">
        <v>178</v>
      </c>
      <c r="E27" s="62">
        <v>10939</v>
      </c>
      <c r="F27" s="68">
        <v>131.04921999999999</v>
      </c>
      <c r="G27" s="20">
        <v>1.8719260000000001E-2</v>
      </c>
    </row>
    <row r="28" spans="1:7" ht="12.75" x14ac:dyDescent="0.2">
      <c r="A28" s="21">
        <v>22</v>
      </c>
      <c r="B28" s="22" t="s">
        <v>235</v>
      </c>
      <c r="C28" s="26" t="s">
        <v>236</v>
      </c>
      <c r="D28" s="17" t="s">
        <v>237</v>
      </c>
      <c r="E28" s="62">
        <v>54068</v>
      </c>
      <c r="F28" s="68">
        <v>124.815978</v>
      </c>
      <c r="G28" s="20">
        <v>1.7828894000000001E-2</v>
      </c>
    </row>
    <row r="29" spans="1:7" ht="25.5" x14ac:dyDescent="0.2">
      <c r="A29" s="21">
        <v>23</v>
      </c>
      <c r="B29" s="22" t="s">
        <v>214</v>
      </c>
      <c r="C29" s="26" t="s">
        <v>215</v>
      </c>
      <c r="D29" s="17" t="s">
        <v>172</v>
      </c>
      <c r="E29" s="62">
        <v>118261</v>
      </c>
      <c r="F29" s="68">
        <v>123.4053535</v>
      </c>
      <c r="G29" s="20">
        <v>1.7627398999999998E-2</v>
      </c>
    </row>
    <row r="30" spans="1:7" ht="12.75" x14ac:dyDescent="0.2">
      <c r="A30" s="21">
        <v>24</v>
      </c>
      <c r="B30" s="22" t="s">
        <v>238</v>
      </c>
      <c r="C30" s="26" t="s">
        <v>239</v>
      </c>
      <c r="D30" s="17" t="s">
        <v>204</v>
      </c>
      <c r="E30" s="62">
        <v>13929</v>
      </c>
      <c r="F30" s="68">
        <v>123.25075649999999</v>
      </c>
      <c r="G30" s="20">
        <v>1.7605315999999999E-2</v>
      </c>
    </row>
    <row r="31" spans="1:7" ht="12.75" x14ac:dyDescent="0.2">
      <c r="A31" s="21">
        <v>25</v>
      </c>
      <c r="B31" s="22" t="s">
        <v>179</v>
      </c>
      <c r="C31" s="26" t="s">
        <v>180</v>
      </c>
      <c r="D31" s="17" t="s">
        <v>14</v>
      </c>
      <c r="E31" s="62">
        <v>138968</v>
      </c>
      <c r="F31" s="68">
        <v>121.805452</v>
      </c>
      <c r="G31" s="20">
        <v>1.7398866999999998E-2</v>
      </c>
    </row>
    <row r="32" spans="1:7" ht="25.5" x14ac:dyDescent="0.2">
      <c r="A32" s="21">
        <v>26</v>
      </c>
      <c r="B32" s="22" t="s">
        <v>207</v>
      </c>
      <c r="C32" s="26" t="s">
        <v>1182</v>
      </c>
      <c r="D32" s="17" t="s">
        <v>59</v>
      </c>
      <c r="E32" s="62">
        <v>7000</v>
      </c>
      <c r="F32" s="68">
        <v>119.021</v>
      </c>
      <c r="G32" s="20">
        <v>1.7001130999999999E-2</v>
      </c>
    </row>
    <row r="33" spans="1:7" ht="12.75" x14ac:dyDescent="0.2">
      <c r="A33" s="21">
        <v>27</v>
      </c>
      <c r="B33" s="22" t="s">
        <v>231</v>
      </c>
      <c r="C33" s="26" t="s">
        <v>232</v>
      </c>
      <c r="D33" s="17" t="s">
        <v>71</v>
      </c>
      <c r="E33" s="62">
        <v>66950</v>
      </c>
      <c r="F33" s="68">
        <v>117.4303</v>
      </c>
      <c r="G33" s="20">
        <v>1.6773914000000001E-2</v>
      </c>
    </row>
    <row r="34" spans="1:7" ht="25.5" x14ac:dyDescent="0.2">
      <c r="A34" s="21">
        <v>28</v>
      </c>
      <c r="B34" s="22" t="s">
        <v>110</v>
      </c>
      <c r="C34" s="26" t="s">
        <v>111</v>
      </c>
      <c r="D34" s="17" t="s">
        <v>20</v>
      </c>
      <c r="E34" s="62">
        <v>34266</v>
      </c>
      <c r="F34" s="68">
        <v>117.223986</v>
      </c>
      <c r="G34" s="20">
        <v>1.6744443000000001E-2</v>
      </c>
    </row>
    <row r="35" spans="1:7" ht="25.5" x14ac:dyDescent="0.2">
      <c r="A35" s="21">
        <v>29</v>
      </c>
      <c r="B35" s="22" t="s">
        <v>205</v>
      </c>
      <c r="C35" s="26" t="s">
        <v>206</v>
      </c>
      <c r="D35" s="17" t="s">
        <v>172</v>
      </c>
      <c r="E35" s="62">
        <v>40958</v>
      </c>
      <c r="F35" s="68">
        <v>113.63797099999999</v>
      </c>
      <c r="G35" s="20">
        <v>1.6232211999999999E-2</v>
      </c>
    </row>
    <row r="36" spans="1:7" ht="12.75" x14ac:dyDescent="0.2">
      <c r="A36" s="21">
        <v>30</v>
      </c>
      <c r="B36" s="22" t="s">
        <v>193</v>
      </c>
      <c r="C36" s="26" t="s">
        <v>194</v>
      </c>
      <c r="D36" s="17" t="s">
        <v>195</v>
      </c>
      <c r="E36" s="62">
        <v>67193</v>
      </c>
      <c r="F36" s="68">
        <v>112.413889</v>
      </c>
      <c r="G36" s="20">
        <v>1.6057361999999999E-2</v>
      </c>
    </row>
    <row r="37" spans="1:7" ht="12.75" x14ac:dyDescent="0.2">
      <c r="A37" s="21">
        <v>31</v>
      </c>
      <c r="B37" s="22" t="s">
        <v>283</v>
      </c>
      <c r="C37" s="26" t="s">
        <v>284</v>
      </c>
      <c r="D37" s="17" t="s">
        <v>178</v>
      </c>
      <c r="E37" s="62">
        <v>13950</v>
      </c>
      <c r="F37" s="68">
        <v>111.53025</v>
      </c>
      <c r="G37" s="20">
        <v>1.5931141999999999E-2</v>
      </c>
    </row>
    <row r="38" spans="1:7" ht="25.5" x14ac:dyDescent="0.2">
      <c r="A38" s="21">
        <v>32</v>
      </c>
      <c r="B38" s="22" t="s">
        <v>216</v>
      </c>
      <c r="C38" s="26" t="s">
        <v>217</v>
      </c>
      <c r="D38" s="17" t="s">
        <v>59</v>
      </c>
      <c r="E38" s="62">
        <v>29938</v>
      </c>
      <c r="F38" s="68">
        <v>108.585126</v>
      </c>
      <c r="G38" s="20">
        <v>1.5510456000000001E-2</v>
      </c>
    </row>
    <row r="39" spans="1:7" ht="12.75" x14ac:dyDescent="0.2">
      <c r="A39" s="21">
        <v>33</v>
      </c>
      <c r="B39" s="22" t="s">
        <v>187</v>
      </c>
      <c r="C39" s="26" t="s">
        <v>188</v>
      </c>
      <c r="D39" s="17" t="s">
        <v>17</v>
      </c>
      <c r="E39" s="62">
        <v>57156</v>
      </c>
      <c r="F39" s="68">
        <v>103.88103</v>
      </c>
      <c r="G39" s="20">
        <v>1.4838516E-2</v>
      </c>
    </row>
    <row r="40" spans="1:7" ht="12.75" x14ac:dyDescent="0.2">
      <c r="A40" s="21">
        <v>34</v>
      </c>
      <c r="B40" s="22" t="s">
        <v>246</v>
      </c>
      <c r="C40" s="26" t="s">
        <v>247</v>
      </c>
      <c r="D40" s="17" t="s">
        <v>175</v>
      </c>
      <c r="E40" s="62">
        <v>31377</v>
      </c>
      <c r="F40" s="68">
        <v>94.680097500000002</v>
      </c>
      <c r="G40" s="20">
        <v>1.3524242000000001E-2</v>
      </c>
    </row>
    <row r="41" spans="1:7" ht="12.75" x14ac:dyDescent="0.2">
      <c r="A41" s="21">
        <v>35</v>
      </c>
      <c r="B41" s="22" t="s">
        <v>274</v>
      </c>
      <c r="C41" s="26" t="s">
        <v>275</v>
      </c>
      <c r="D41" s="17" t="s">
        <v>175</v>
      </c>
      <c r="E41" s="62">
        <v>23974</v>
      </c>
      <c r="F41" s="68">
        <v>92.371821999999995</v>
      </c>
      <c r="G41" s="20">
        <v>1.3194523999999999E-2</v>
      </c>
    </row>
    <row r="42" spans="1:7" ht="25.5" x14ac:dyDescent="0.2">
      <c r="A42" s="21">
        <v>36</v>
      </c>
      <c r="B42" s="22" t="s">
        <v>210</v>
      </c>
      <c r="C42" s="26" t="s">
        <v>211</v>
      </c>
      <c r="D42" s="17" t="s">
        <v>39</v>
      </c>
      <c r="E42" s="62">
        <v>98636</v>
      </c>
      <c r="F42" s="68">
        <v>86.010592000000003</v>
      </c>
      <c r="G42" s="20">
        <v>1.2285877000000001E-2</v>
      </c>
    </row>
    <row r="43" spans="1:7" ht="25.5" x14ac:dyDescent="0.2">
      <c r="A43" s="21">
        <v>37</v>
      </c>
      <c r="B43" s="22" t="s">
        <v>181</v>
      </c>
      <c r="C43" s="26" t="s">
        <v>182</v>
      </c>
      <c r="D43" s="17" t="s">
        <v>59</v>
      </c>
      <c r="E43" s="62">
        <v>45969</v>
      </c>
      <c r="F43" s="68">
        <v>76.929121499999994</v>
      </c>
      <c r="G43" s="20">
        <v>1.0988667000000001E-2</v>
      </c>
    </row>
    <row r="44" spans="1:7" ht="25.5" x14ac:dyDescent="0.2">
      <c r="A44" s="21">
        <v>38</v>
      </c>
      <c r="B44" s="22" t="s">
        <v>92</v>
      </c>
      <c r="C44" s="26" t="s">
        <v>93</v>
      </c>
      <c r="D44" s="17" t="s">
        <v>94</v>
      </c>
      <c r="E44" s="62">
        <v>25000</v>
      </c>
      <c r="F44" s="68">
        <v>76.924999999999997</v>
      </c>
      <c r="G44" s="20">
        <v>1.0988078E-2</v>
      </c>
    </row>
    <row r="45" spans="1:7" ht="12.75" x14ac:dyDescent="0.2">
      <c r="A45" s="21">
        <v>39</v>
      </c>
      <c r="B45" s="22" t="s">
        <v>74</v>
      </c>
      <c r="C45" s="26" t="s">
        <v>75</v>
      </c>
      <c r="D45" s="17" t="s">
        <v>71</v>
      </c>
      <c r="E45" s="62">
        <v>38344</v>
      </c>
      <c r="F45" s="68">
        <v>75.576024000000004</v>
      </c>
      <c r="G45" s="20">
        <v>1.0795388E-2</v>
      </c>
    </row>
    <row r="46" spans="1:7" ht="12.75" x14ac:dyDescent="0.2">
      <c r="A46" s="21">
        <v>40</v>
      </c>
      <c r="B46" s="22" t="s">
        <v>248</v>
      </c>
      <c r="C46" s="26" t="s">
        <v>249</v>
      </c>
      <c r="D46" s="17" t="s">
        <v>204</v>
      </c>
      <c r="E46" s="62">
        <v>8000</v>
      </c>
      <c r="F46" s="68">
        <v>74.072000000000003</v>
      </c>
      <c r="G46" s="20">
        <v>1.0580551000000001E-2</v>
      </c>
    </row>
    <row r="47" spans="1:7" ht="38.25" x14ac:dyDescent="0.2">
      <c r="A47" s="21">
        <v>41</v>
      </c>
      <c r="B47" s="22" t="s">
        <v>95</v>
      </c>
      <c r="C47" s="26" t="s">
        <v>96</v>
      </c>
      <c r="D47" s="17" t="s">
        <v>97</v>
      </c>
      <c r="E47" s="62">
        <v>92000</v>
      </c>
      <c r="F47" s="68">
        <v>72.725999999999999</v>
      </c>
      <c r="G47" s="20">
        <v>1.0388287E-2</v>
      </c>
    </row>
    <row r="48" spans="1:7" ht="25.5" x14ac:dyDescent="0.2">
      <c r="A48" s="21">
        <v>42</v>
      </c>
      <c r="B48" s="22" t="s">
        <v>29</v>
      </c>
      <c r="C48" s="26" t="s">
        <v>30</v>
      </c>
      <c r="D48" s="17" t="s">
        <v>20</v>
      </c>
      <c r="E48" s="62">
        <v>12715</v>
      </c>
      <c r="F48" s="68">
        <v>72.539074999999997</v>
      </c>
      <c r="G48" s="20">
        <v>1.0361586000000001E-2</v>
      </c>
    </row>
    <row r="49" spans="1:7" ht="12.75" x14ac:dyDescent="0.2">
      <c r="A49" s="21">
        <v>43</v>
      </c>
      <c r="B49" s="22" t="s">
        <v>288</v>
      </c>
      <c r="C49" s="26" t="s">
        <v>289</v>
      </c>
      <c r="D49" s="17" t="s">
        <v>162</v>
      </c>
      <c r="E49" s="62">
        <v>30303</v>
      </c>
      <c r="F49" s="68">
        <v>72.318109500000006</v>
      </c>
      <c r="G49" s="20">
        <v>1.0330023000000001E-2</v>
      </c>
    </row>
    <row r="50" spans="1:7" ht="12.75" x14ac:dyDescent="0.2">
      <c r="A50" s="21">
        <v>44</v>
      </c>
      <c r="B50" s="22" t="s">
        <v>198</v>
      </c>
      <c r="C50" s="26" t="s">
        <v>199</v>
      </c>
      <c r="D50" s="17" t="s">
        <v>36</v>
      </c>
      <c r="E50" s="62">
        <v>93180</v>
      </c>
      <c r="F50" s="68">
        <v>71.375879999999995</v>
      </c>
      <c r="G50" s="20">
        <v>1.0195434E-2</v>
      </c>
    </row>
    <row r="51" spans="1:7" ht="25.5" x14ac:dyDescent="0.2">
      <c r="A51" s="21">
        <v>45</v>
      </c>
      <c r="B51" s="22" t="s">
        <v>100</v>
      </c>
      <c r="C51" s="26" t="s">
        <v>101</v>
      </c>
      <c r="D51" s="17" t="s">
        <v>20</v>
      </c>
      <c r="E51" s="62">
        <v>12501</v>
      </c>
      <c r="F51" s="68">
        <v>70.849417500000001</v>
      </c>
      <c r="G51" s="20">
        <v>1.0120232999999999E-2</v>
      </c>
    </row>
    <row r="52" spans="1:7" ht="12.75" x14ac:dyDescent="0.2">
      <c r="A52" s="21">
        <v>46</v>
      </c>
      <c r="B52" s="22" t="s">
        <v>243</v>
      </c>
      <c r="C52" s="26" t="s">
        <v>244</v>
      </c>
      <c r="D52" s="17" t="s">
        <v>245</v>
      </c>
      <c r="E52" s="62">
        <v>43413</v>
      </c>
      <c r="F52" s="68">
        <v>65.423390999999995</v>
      </c>
      <c r="G52" s="20">
        <v>9.3451720000000005E-3</v>
      </c>
    </row>
    <row r="53" spans="1:7" ht="12.75" x14ac:dyDescent="0.2">
      <c r="A53" s="21">
        <v>47</v>
      </c>
      <c r="B53" s="22" t="s">
        <v>255</v>
      </c>
      <c r="C53" s="26" t="s">
        <v>256</v>
      </c>
      <c r="D53" s="17" t="s">
        <v>195</v>
      </c>
      <c r="E53" s="62">
        <v>53931</v>
      </c>
      <c r="F53" s="68">
        <v>64.744165499999994</v>
      </c>
      <c r="G53" s="20">
        <v>9.2481500000000001E-3</v>
      </c>
    </row>
    <row r="54" spans="1:7" ht="51" x14ac:dyDescent="0.2">
      <c r="A54" s="21">
        <v>48</v>
      </c>
      <c r="B54" s="22" t="s">
        <v>240</v>
      </c>
      <c r="C54" s="26" t="s">
        <v>241</v>
      </c>
      <c r="D54" s="17" t="s">
        <v>242</v>
      </c>
      <c r="E54" s="62">
        <v>31151</v>
      </c>
      <c r="F54" s="68">
        <v>62.706963000000002</v>
      </c>
      <c r="G54" s="20">
        <v>8.9571530000000007E-3</v>
      </c>
    </row>
    <row r="55" spans="1:7" ht="12.75" x14ac:dyDescent="0.2">
      <c r="A55" s="21">
        <v>49</v>
      </c>
      <c r="B55" s="22" t="s">
        <v>212</v>
      </c>
      <c r="C55" s="26" t="s">
        <v>213</v>
      </c>
      <c r="D55" s="17" t="s">
        <v>162</v>
      </c>
      <c r="E55" s="62">
        <v>25137</v>
      </c>
      <c r="F55" s="68">
        <v>58.946264999999997</v>
      </c>
      <c r="G55" s="20">
        <v>8.4199700000000006E-3</v>
      </c>
    </row>
    <row r="56" spans="1:7" ht="12.75" x14ac:dyDescent="0.2">
      <c r="A56" s="21">
        <v>50</v>
      </c>
      <c r="B56" s="22" t="s">
        <v>87</v>
      </c>
      <c r="C56" s="26" t="s">
        <v>1181</v>
      </c>
      <c r="D56" s="17" t="s">
        <v>71</v>
      </c>
      <c r="E56" s="62">
        <v>27635</v>
      </c>
      <c r="F56" s="68">
        <v>57.895325</v>
      </c>
      <c r="G56" s="20">
        <v>8.2698519999999994E-3</v>
      </c>
    </row>
    <row r="57" spans="1:7" ht="25.5" x14ac:dyDescent="0.2">
      <c r="A57" s="21">
        <v>51</v>
      </c>
      <c r="B57" s="22" t="s">
        <v>276</v>
      </c>
      <c r="C57" s="26" t="s">
        <v>277</v>
      </c>
      <c r="D57" s="17" t="s">
        <v>20</v>
      </c>
      <c r="E57" s="62">
        <v>10582</v>
      </c>
      <c r="F57" s="68">
        <v>55.169257000000002</v>
      </c>
      <c r="G57" s="20">
        <v>7.8804559999999992E-3</v>
      </c>
    </row>
    <row r="58" spans="1:7" ht="12.75" x14ac:dyDescent="0.2">
      <c r="A58" s="21">
        <v>52</v>
      </c>
      <c r="B58" s="22" t="s">
        <v>224</v>
      </c>
      <c r="C58" s="26" t="s">
        <v>225</v>
      </c>
      <c r="D58" s="17" t="s">
        <v>195</v>
      </c>
      <c r="E58" s="62">
        <v>19307</v>
      </c>
      <c r="F58" s="68">
        <v>52.254395500000001</v>
      </c>
      <c r="G58" s="20">
        <v>7.4640929999999998E-3</v>
      </c>
    </row>
    <row r="59" spans="1:7" ht="25.5" x14ac:dyDescent="0.2">
      <c r="A59" s="21">
        <v>53</v>
      </c>
      <c r="B59" s="22" t="s">
        <v>280</v>
      </c>
      <c r="C59" s="26" t="s">
        <v>281</v>
      </c>
      <c r="D59" s="17" t="s">
        <v>39</v>
      </c>
      <c r="E59" s="62">
        <v>97000</v>
      </c>
      <c r="F59" s="68">
        <v>50.924999999999997</v>
      </c>
      <c r="G59" s="20">
        <v>7.2742010000000001E-3</v>
      </c>
    </row>
    <row r="60" spans="1:7" ht="25.5" x14ac:dyDescent="0.2">
      <c r="A60" s="21">
        <v>54</v>
      </c>
      <c r="B60" s="22" t="s">
        <v>85</v>
      </c>
      <c r="C60" s="26" t="s">
        <v>86</v>
      </c>
      <c r="D60" s="17" t="s">
        <v>59</v>
      </c>
      <c r="E60" s="62">
        <v>22340</v>
      </c>
      <c r="F60" s="68">
        <v>49.862879999999997</v>
      </c>
      <c r="G60" s="20">
        <v>7.1224859999999999E-3</v>
      </c>
    </row>
    <row r="61" spans="1:7" ht="12.75" x14ac:dyDescent="0.2">
      <c r="A61" s="21">
        <v>55</v>
      </c>
      <c r="B61" s="22" t="s">
        <v>226</v>
      </c>
      <c r="C61" s="26" t="s">
        <v>227</v>
      </c>
      <c r="D61" s="17" t="s">
        <v>228</v>
      </c>
      <c r="E61" s="62">
        <v>3295</v>
      </c>
      <c r="F61" s="68">
        <v>45.647282500000003</v>
      </c>
      <c r="G61" s="20">
        <v>6.5203240000000001E-3</v>
      </c>
    </row>
    <row r="62" spans="1:7" ht="25.5" x14ac:dyDescent="0.2">
      <c r="A62" s="21">
        <v>56</v>
      </c>
      <c r="B62" s="22" t="s">
        <v>229</v>
      </c>
      <c r="C62" s="26" t="s">
        <v>230</v>
      </c>
      <c r="D62" s="17" t="s">
        <v>172</v>
      </c>
      <c r="E62" s="62">
        <v>21434</v>
      </c>
      <c r="F62" s="68">
        <v>38.602634000000002</v>
      </c>
      <c r="G62" s="20">
        <v>5.5140559999999998E-3</v>
      </c>
    </row>
    <row r="63" spans="1:7" ht="25.5" x14ac:dyDescent="0.2">
      <c r="A63" s="21">
        <v>57</v>
      </c>
      <c r="B63" s="22" t="s">
        <v>233</v>
      </c>
      <c r="C63" s="26" t="s">
        <v>234</v>
      </c>
      <c r="D63" s="17" t="s">
        <v>20</v>
      </c>
      <c r="E63" s="62">
        <v>19710</v>
      </c>
      <c r="F63" s="68">
        <v>14.48685</v>
      </c>
      <c r="G63" s="20">
        <v>2.0693230000000001E-3</v>
      </c>
    </row>
    <row r="64" spans="1:7" ht="12.75" x14ac:dyDescent="0.2">
      <c r="A64" s="16"/>
      <c r="B64" s="17"/>
      <c r="C64" s="23" t="s">
        <v>112</v>
      </c>
      <c r="D64" s="27"/>
      <c r="E64" s="64"/>
      <c r="F64" s="70">
        <v>6868.3901284999965</v>
      </c>
      <c r="G64" s="28">
        <v>0.98109076100000003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113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112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114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112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116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112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117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118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119</v>
      </c>
      <c r="D81" s="40"/>
      <c r="E81" s="64"/>
      <c r="F81" s="70">
        <v>6868.3901284999965</v>
      </c>
      <c r="G81" s="28">
        <v>0.98109076100000003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120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112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122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124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112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127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128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1152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1153</v>
      </c>
      <c r="D109" s="30"/>
      <c r="E109" s="62"/>
      <c r="F109" s="68">
        <v>131.97747340000001</v>
      </c>
      <c r="G109" s="20">
        <v>1.8851852999999998E-2</v>
      </c>
    </row>
    <row r="110" spans="1:7" ht="12.75" x14ac:dyDescent="0.2">
      <c r="A110" s="21"/>
      <c r="B110" s="22"/>
      <c r="C110" s="23" t="s">
        <v>112</v>
      </c>
      <c r="D110" s="40"/>
      <c r="E110" s="64"/>
      <c r="F110" s="70">
        <v>131.97747340000001</v>
      </c>
      <c r="G110" s="28">
        <v>1.8851852999999998E-2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129</v>
      </c>
      <c r="D112" s="40"/>
      <c r="E112" s="64"/>
      <c r="F112" s="70">
        <v>131.97747340000001</v>
      </c>
      <c r="G112" s="28">
        <v>1.8851852999999998E-2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130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131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112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132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112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134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112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135</v>
      </c>
      <c r="D125" s="22"/>
      <c r="E125" s="62"/>
      <c r="F125" s="74">
        <v>0.40175640000000001</v>
      </c>
      <c r="G125" s="43">
        <v>5.7386999999999998E-5</v>
      </c>
    </row>
    <row r="126" spans="1:7" ht="12.75" x14ac:dyDescent="0.2">
      <c r="A126" s="21"/>
      <c r="B126" s="22"/>
      <c r="C126" s="46" t="s">
        <v>136</v>
      </c>
      <c r="D126" s="27"/>
      <c r="E126" s="64"/>
      <c r="F126" s="70">
        <v>7000.7693582999964</v>
      </c>
      <c r="G126" s="28">
        <v>1.0000000010000001</v>
      </c>
    </row>
    <row r="128" spans="1:7" ht="12.75" x14ac:dyDescent="0.2">
      <c r="B128" s="392"/>
      <c r="C128" s="392"/>
      <c r="D128" s="392"/>
      <c r="E128" s="392"/>
      <c r="F128" s="392"/>
    </row>
    <row r="129" spans="2:6" ht="12.75" x14ac:dyDescent="0.2">
      <c r="B129" s="392"/>
      <c r="C129" s="392"/>
      <c r="D129" s="392"/>
      <c r="E129" s="392"/>
      <c r="F129" s="392"/>
    </row>
    <row r="131" spans="2:6" ht="12.75" x14ac:dyDescent="0.2">
      <c r="B131" s="52" t="s">
        <v>138</v>
      </c>
      <c r="C131" s="53"/>
      <c r="D131" s="54"/>
    </row>
    <row r="132" spans="2:6" ht="12.75" x14ac:dyDescent="0.2">
      <c r="B132" s="55" t="s">
        <v>139</v>
      </c>
      <c r="C132" s="56"/>
      <c r="D132" s="81" t="s">
        <v>140</v>
      </c>
    </row>
    <row r="133" spans="2:6" ht="12.75" x14ac:dyDescent="0.2">
      <c r="B133" s="55" t="s">
        <v>141</v>
      </c>
      <c r="C133" s="56"/>
      <c r="D133" s="81" t="s">
        <v>140</v>
      </c>
    </row>
    <row r="134" spans="2:6" ht="12.75" x14ac:dyDescent="0.2">
      <c r="B134" s="57" t="s">
        <v>142</v>
      </c>
      <c r="C134" s="56"/>
      <c r="D134" s="58"/>
    </row>
    <row r="135" spans="2:6" ht="25.5" customHeight="1" x14ac:dyDescent="0.2">
      <c r="B135" s="58"/>
      <c r="C135" s="48" t="s">
        <v>143</v>
      </c>
      <c r="D135" s="49" t="s">
        <v>144</v>
      </c>
    </row>
    <row r="136" spans="2:6" ht="12.75" customHeight="1" x14ac:dyDescent="0.2">
      <c r="B136" s="75" t="s">
        <v>145</v>
      </c>
      <c r="C136" s="76" t="s">
        <v>146</v>
      </c>
      <c r="D136" s="76" t="s">
        <v>147</v>
      </c>
    </row>
    <row r="137" spans="2:6" ht="12.75" x14ac:dyDescent="0.2">
      <c r="B137" s="58" t="s">
        <v>148</v>
      </c>
      <c r="C137" s="59">
        <v>7.8712</v>
      </c>
      <c r="D137" s="59">
        <v>7.7693000000000003</v>
      </c>
    </row>
    <row r="138" spans="2:6" ht="12.75" x14ac:dyDescent="0.2">
      <c r="B138" s="58" t="s">
        <v>149</v>
      </c>
      <c r="C138" s="59">
        <v>7.8712</v>
      </c>
      <c r="D138" s="59">
        <v>7.7693000000000003</v>
      </c>
    </row>
    <row r="139" spans="2:6" ht="12.75" x14ac:dyDescent="0.2">
      <c r="B139" s="58" t="s">
        <v>150</v>
      </c>
      <c r="C139" s="59">
        <v>7.8085000000000004</v>
      </c>
      <c r="D139" s="59">
        <v>7.7031000000000001</v>
      </c>
    </row>
    <row r="140" spans="2:6" ht="12.75" x14ac:dyDescent="0.2">
      <c r="B140" s="58" t="s">
        <v>151</v>
      </c>
      <c r="C140" s="59">
        <v>7.8085000000000004</v>
      </c>
      <c r="D140" s="59">
        <v>7.7031000000000001</v>
      </c>
    </row>
    <row r="142" spans="2:6" ht="12.75" x14ac:dyDescent="0.2">
      <c r="B142" s="77" t="s">
        <v>152</v>
      </c>
      <c r="C142" s="60"/>
      <c r="D142" s="78" t="s">
        <v>140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153</v>
      </c>
      <c r="C146" s="56"/>
      <c r="D146" s="83" t="s">
        <v>140</v>
      </c>
    </row>
    <row r="147" spans="2:4" ht="12.75" x14ac:dyDescent="0.2">
      <c r="B147" s="57" t="s">
        <v>154</v>
      </c>
      <c r="C147" s="56"/>
      <c r="D147" s="83" t="s">
        <v>140</v>
      </c>
    </row>
    <row r="148" spans="2:4" ht="12.75" x14ac:dyDescent="0.2">
      <c r="B148" s="57" t="s">
        <v>155</v>
      </c>
      <c r="C148" s="56"/>
      <c r="D148" s="61">
        <v>0.14224420852257519</v>
      </c>
    </row>
    <row r="149" spans="2:4" ht="12.75" x14ac:dyDescent="0.2">
      <c r="B149" s="57" t="s">
        <v>156</v>
      </c>
      <c r="C149" s="56"/>
      <c r="D149" s="61" t="s">
        <v>140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290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</v>
      </c>
      <c r="C7" s="26" t="s">
        <v>28</v>
      </c>
      <c r="D7" s="17" t="s">
        <v>23</v>
      </c>
      <c r="E7" s="62">
        <v>170000</v>
      </c>
      <c r="F7" s="68">
        <v>241.23</v>
      </c>
      <c r="G7" s="20">
        <v>4.0812247000000003E-2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34359</v>
      </c>
      <c r="F8" s="68">
        <v>204.29861399999999</v>
      </c>
      <c r="G8" s="20">
        <v>3.4564048999999999E-2</v>
      </c>
    </row>
    <row r="9" spans="1:7" ht="25.5" x14ac:dyDescent="0.2">
      <c r="A9" s="21">
        <v>3</v>
      </c>
      <c r="B9" s="22" t="s">
        <v>64</v>
      </c>
      <c r="C9" s="26" t="s">
        <v>65</v>
      </c>
      <c r="D9" s="17" t="s">
        <v>26</v>
      </c>
      <c r="E9" s="62">
        <v>151415</v>
      </c>
      <c r="F9" s="68">
        <v>179.42677499999999</v>
      </c>
      <c r="G9" s="20">
        <v>3.0356133E-2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20</v>
      </c>
      <c r="E10" s="62">
        <v>32892</v>
      </c>
      <c r="F10" s="68">
        <v>178.93248</v>
      </c>
      <c r="G10" s="20">
        <v>3.0272506000000001E-2</v>
      </c>
    </row>
    <row r="11" spans="1:7" ht="12.75" x14ac:dyDescent="0.2">
      <c r="A11" s="21">
        <v>5</v>
      </c>
      <c r="B11" s="22" t="s">
        <v>286</v>
      </c>
      <c r="C11" s="26" t="s">
        <v>287</v>
      </c>
      <c r="D11" s="17" t="s">
        <v>50</v>
      </c>
      <c r="E11" s="62">
        <v>188420</v>
      </c>
      <c r="F11" s="68">
        <v>170.89694</v>
      </c>
      <c r="G11" s="20">
        <v>2.8913022E-2</v>
      </c>
    </row>
    <row r="12" spans="1:7" ht="25.5" x14ac:dyDescent="0.2">
      <c r="A12" s="21">
        <v>6</v>
      </c>
      <c r="B12" s="22" t="s">
        <v>90</v>
      </c>
      <c r="C12" s="26" t="s">
        <v>91</v>
      </c>
      <c r="D12" s="17" t="s">
        <v>20</v>
      </c>
      <c r="E12" s="62">
        <v>14300</v>
      </c>
      <c r="F12" s="68">
        <v>166.41624999999999</v>
      </c>
      <c r="G12" s="20">
        <v>2.8154960999999999E-2</v>
      </c>
    </row>
    <row r="13" spans="1:7" ht="12.75" x14ac:dyDescent="0.2">
      <c r="A13" s="21">
        <v>7</v>
      </c>
      <c r="B13" s="22" t="s">
        <v>202</v>
      </c>
      <c r="C13" s="26" t="s">
        <v>203</v>
      </c>
      <c r="D13" s="17" t="s">
        <v>204</v>
      </c>
      <c r="E13" s="62">
        <v>25572</v>
      </c>
      <c r="F13" s="68">
        <v>164.22338400000001</v>
      </c>
      <c r="G13" s="20">
        <v>2.7783962999999998E-2</v>
      </c>
    </row>
    <row r="14" spans="1:7" ht="12.75" x14ac:dyDescent="0.2">
      <c r="A14" s="21">
        <v>8</v>
      </c>
      <c r="B14" s="22" t="s">
        <v>166</v>
      </c>
      <c r="C14" s="26" t="s">
        <v>167</v>
      </c>
      <c r="D14" s="17" t="s">
        <v>14</v>
      </c>
      <c r="E14" s="62">
        <v>106078</v>
      </c>
      <c r="F14" s="68">
        <v>161.60983300000001</v>
      </c>
      <c r="G14" s="20">
        <v>2.7341792E-2</v>
      </c>
    </row>
    <row r="15" spans="1:7" ht="25.5" x14ac:dyDescent="0.2">
      <c r="A15" s="21">
        <v>9</v>
      </c>
      <c r="B15" s="22" t="s">
        <v>34</v>
      </c>
      <c r="C15" s="26" t="s">
        <v>35</v>
      </c>
      <c r="D15" s="17" t="s">
        <v>36</v>
      </c>
      <c r="E15" s="62">
        <v>40089</v>
      </c>
      <c r="F15" s="68">
        <v>160.05533249999999</v>
      </c>
      <c r="G15" s="20">
        <v>2.7078795999999999E-2</v>
      </c>
    </row>
    <row r="16" spans="1:7" ht="25.5" x14ac:dyDescent="0.2">
      <c r="A16" s="21">
        <v>10</v>
      </c>
      <c r="B16" s="22" t="s">
        <v>18</v>
      </c>
      <c r="C16" s="26" t="s">
        <v>19</v>
      </c>
      <c r="D16" s="17" t="s">
        <v>20</v>
      </c>
      <c r="E16" s="62">
        <v>28959</v>
      </c>
      <c r="F16" s="68">
        <v>157.50800100000001</v>
      </c>
      <c r="G16" s="20">
        <v>2.6647827999999998E-2</v>
      </c>
    </row>
    <row r="17" spans="1:7" ht="25.5" x14ac:dyDescent="0.2">
      <c r="A17" s="21">
        <v>11</v>
      </c>
      <c r="B17" s="22" t="s">
        <v>51</v>
      </c>
      <c r="C17" s="26" t="s">
        <v>52</v>
      </c>
      <c r="D17" s="17" t="s">
        <v>26</v>
      </c>
      <c r="E17" s="62">
        <v>177949</v>
      </c>
      <c r="F17" s="68">
        <v>152.324344</v>
      </c>
      <c r="G17" s="20">
        <v>2.5770835999999998E-2</v>
      </c>
    </row>
    <row r="18" spans="1:7" ht="25.5" x14ac:dyDescent="0.2">
      <c r="A18" s="21">
        <v>12</v>
      </c>
      <c r="B18" s="22" t="s">
        <v>44</v>
      </c>
      <c r="C18" s="26" t="s">
        <v>45</v>
      </c>
      <c r="D18" s="17" t="s">
        <v>20</v>
      </c>
      <c r="E18" s="62">
        <v>72038</v>
      </c>
      <c r="F18" s="68">
        <v>148.182166</v>
      </c>
      <c r="G18" s="20">
        <v>2.5070045999999999E-2</v>
      </c>
    </row>
    <row r="19" spans="1:7" ht="25.5" x14ac:dyDescent="0.2">
      <c r="A19" s="21">
        <v>13</v>
      </c>
      <c r="B19" s="22" t="s">
        <v>196</v>
      </c>
      <c r="C19" s="26" t="s">
        <v>197</v>
      </c>
      <c r="D19" s="17" t="s">
        <v>39</v>
      </c>
      <c r="E19" s="62">
        <v>30747</v>
      </c>
      <c r="F19" s="68">
        <v>140.4676695</v>
      </c>
      <c r="G19" s="20">
        <v>2.3764877E-2</v>
      </c>
    </row>
    <row r="20" spans="1:7" ht="12.75" x14ac:dyDescent="0.2">
      <c r="A20" s="21">
        <v>14</v>
      </c>
      <c r="B20" s="22" t="s">
        <v>60</v>
      </c>
      <c r="C20" s="26" t="s">
        <v>61</v>
      </c>
      <c r="D20" s="17" t="s">
        <v>14</v>
      </c>
      <c r="E20" s="62">
        <v>142798</v>
      </c>
      <c r="F20" s="68">
        <v>140.08483799999999</v>
      </c>
      <c r="G20" s="20">
        <v>2.3700108000000001E-2</v>
      </c>
    </row>
    <row r="21" spans="1:7" ht="12.75" x14ac:dyDescent="0.2">
      <c r="A21" s="21">
        <v>15</v>
      </c>
      <c r="B21" s="22" t="s">
        <v>176</v>
      </c>
      <c r="C21" s="26" t="s">
        <v>177</v>
      </c>
      <c r="D21" s="17" t="s">
        <v>178</v>
      </c>
      <c r="E21" s="62">
        <v>48350</v>
      </c>
      <c r="F21" s="68">
        <v>134.098725</v>
      </c>
      <c r="G21" s="20">
        <v>2.2687354E-2</v>
      </c>
    </row>
    <row r="22" spans="1:7" ht="25.5" x14ac:dyDescent="0.2">
      <c r="A22" s="21">
        <v>16</v>
      </c>
      <c r="B22" s="22" t="s">
        <v>191</v>
      </c>
      <c r="C22" s="26" t="s">
        <v>192</v>
      </c>
      <c r="D22" s="17" t="s">
        <v>165</v>
      </c>
      <c r="E22" s="62">
        <v>24598</v>
      </c>
      <c r="F22" s="68">
        <v>129.61916099999999</v>
      </c>
      <c r="G22" s="20">
        <v>2.1929483E-2</v>
      </c>
    </row>
    <row r="23" spans="1:7" ht="12.75" x14ac:dyDescent="0.2">
      <c r="A23" s="21">
        <v>17</v>
      </c>
      <c r="B23" s="22" t="s">
        <v>76</v>
      </c>
      <c r="C23" s="26" t="s">
        <v>77</v>
      </c>
      <c r="D23" s="17" t="s">
        <v>14</v>
      </c>
      <c r="E23" s="62">
        <v>17622</v>
      </c>
      <c r="F23" s="68">
        <v>127.829988</v>
      </c>
      <c r="G23" s="20">
        <v>2.1626784E-2</v>
      </c>
    </row>
    <row r="24" spans="1:7" ht="25.5" x14ac:dyDescent="0.2">
      <c r="A24" s="21">
        <v>18</v>
      </c>
      <c r="B24" s="22" t="s">
        <v>183</v>
      </c>
      <c r="C24" s="26" t="s">
        <v>184</v>
      </c>
      <c r="D24" s="17" t="s">
        <v>20</v>
      </c>
      <c r="E24" s="62">
        <v>37873</v>
      </c>
      <c r="F24" s="68">
        <v>120.77699699999999</v>
      </c>
      <c r="G24" s="20">
        <v>2.0433531000000001E-2</v>
      </c>
    </row>
    <row r="25" spans="1:7" ht="25.5" x14ac:dyDescent="0.2">
      <c r="A25" s="21">
        <v>19</v>
      </c>
      <c r="B25" s="22" t="s">
        <v>53</v>
      </c>
      <c r="C25" s="26" t="s">
        <v>54</v>
      </c>
      <c r="D25" s="17" t="s">
        <v>23</v>
      </c>
      <c r="E25" s="62">
        <v>2563</v>
      </c>
      <c r="F25" s="68">
        <v>119.107736</v>
      </c>
      <c r="G25" s="20">
        <v>2.0151118999999999E-2</v>
      </c>
    </row>
    <row r="26" spans="1:7" ht="12.75" x14ac:dyDescent="0.2">
      <c r="A26" s="21">
        <v>20</v>
      </c>
      <c r="B26" s="22" t="s">
        <v>173</v>
      </c>
      <c r="C26" s="26" t="s">
        <v>174</v>
      </c>
      <c r="D26" s="17" t="s">
        <v>175</v>
      </c>
      <c r="E26" s="62">
        <v>48259</v>
      </c>
      <c r="F26" s="68">
        <v>118.11390249999999</v>
      </c>
      <c r="G26" s="20">
        <v>1.9982977999999998E-2</v>
      </c>
    </row>
    <row r="27" spans="1:7" ht="12.75" x14ac:dyDescent="0.2">
      <c r="A27" s="21">
        <v>21</v>
      </c>
      <c r="B27" s="22" t="s">
        <v>185</v>
      </c>
      <c r="C27" s="26" t="s">
        <v>186</v>
      </c>
      <c r="D27" s="17" t="s">
        <v>178</v>
      </c>
      <c r="E27" s="62">
        <v>9515</v>
      </c>
      <c r="F27" s="68">
        <v>113.9897</v>
      </c>
      <c r="G27" s="20">
        <v>1.9285229000000001E-2</v>
      </c>
    </row>
    <row r="28" spans="1:7" ht="12.75" x14ac:dyDescent="0.2">
      <c r="A28" s="21">
        <v>22</v>
      </c>
      <c r="B28" s="22" t="s">
        <v>269</v>
      </c>
      <c r="C28" s="26" t="s">
        <v>270</v>
      </c>
      <c r="D28" s="17" t="s">
        <v>14</v>
      </c>
      <c r="E28" s="62">
        <v>58791</v>
      </c>
      <c r="F28" s="68">
        <v>112.702347</v>
      </c>
      <c r="G28" s="20">
        <v>1.906743E-2</v>
      </c>
    </row>
    <row r="29" spans="1:7" ht="12.75" x14ac:dyDescent="0.2">
      <c r="A29" s="21">
        <v>23</v>
      </c>
      <c r="B29" s="22" t="s">
        <v>238</v>
      </c>
      <c r="C29" s="26" t="s">
        <v>239</v>
      </c>
      <c r="D29" s="17" t="s">
        <v>204</v>
      </c>
      <c r="E29" s="62">
        <v>12020</v>
      </c>
      <c r="F29" s="68">
        <v>106.35897</v>
      </c>
      <c r="G29" s="20">
        <v>1.7994231999999999E-2</v>
      </c>
    </row>
    <row r="30" spans="1:7" ht="51" x14ac:dyDescent="0.2">
      <c r="A30" s="21">
        <v>24</v>
      </c>
      <c r="B30" s="22" t="s">
        <v>291</v>
      </c>
      <c r="C30" s="26" t="s">
        <v>292</v>
      </c>
      <c r="D30" s="17" t="s">
        <v>242</v>
      </c>
      <c r="E30" s="62">
        <v>270455</v>
      </c>
      <c r="F30" s="68">
        <v>105.47745</v>
      </c>
      <c r="G30" s="20">
        <v>1.7845092999999999E-2</v>
      </c>
    </row>
    <row r="31" spans="1:7" ht="12.75" x14ac:dyDescent="0.2">
      <c r="A31" s="21">
        <v>25</v>
      </c>
      <c r="B31" s="22" t="s">
        <v>235</v>
      </c>
      <c r="C31" s="26" t="s">
        <v>236</v>
      </c>
      <c r="D31" s="17" t="s">
        <v>237</v>
      </c>
      <c r="E31" s="62">
        <v>45486</v>
      </c>
      <c r="F31" s="68">
        <v>105.004431</v>
      </c>
      <c r="G31" s="20">
        <v>1.7765065999999999E-2</v>
      </c>
    </row>
    <row r="32" spans="1:7" ht="12.75" x14ac:dyDescent="0.2">
      <c r="A32" s="21">
        <v>26</v>
      </c>
      <c r="B32" s="22" t="s">
        <v>193</v>
      </c>
      <c r="C32" s="26" t="s">
        <v>194</v>
      </c>
      <c r="D32" s="17" t="s">
        <v>195</v>
      </c>
      <c r="E32" s="62">
        <v>61316</v>
      </c>
      <c r="F32" s="68">
        <v>102.58166799999999</v>
      </c>
      <c r="G32" s="20">
        <v>1.7355173000000002E-2</v>
      </c>
    </row>
    <row r="33" spans="1:7" ht="25.5" x14ac:dyDescent="0.2">
      <c r="A33" s="21">
        <v>27</v>
      </c>
      <c r="B33" s="22" t="s">
        <v>205</v>
      </c>
      <c r="C33" s="26" t="s">
        <v>206</v>
      </c>
      <c r="D33" s="17" t="s">
        <v>172</v>
      </c>
      <c r="E33" s="62">
        <v>36963</v>
      </c>
      <c r="F33" s="68">
        <v>102.5538435</v>
      </c>
      <c r="G33" s="20">
        <v>1.7350465999999998E-2</v>
      </c>
    </row>
    <row r="34" spans="1:7" ht="12.75" x14ac:dyDescent="0.2">
      <c r="A34" s="21">
        <v>28</v>
      </c>
      <c r="B34" s="22" t="s">
        <v>231</v>
      </c>
      <c r="C34" s="26" t="s">
        <v>232</v>
      </c>
      <c r="D34" s="17" t="s">
        <v>71</v>
      </c>
      <c r="E34" s="62">
        <v>57337</v>
      </c>
      <c r="F34" s="68">
        <v>100.569098</v>
      </c>
      <c r="G34" s="20">
        <v>1.7014679000000001E-2</v>
      </c>
    </row>
    <row r="35" spans="1:7" ht="12.75" x14ac:dyDescent="0.2">
      <c r="A35" s="21">
        <v>29</v>
      </c>
      <c r="B35" s="22" t="s">
        <v>283</v>
      </c>
      <c r="C35" s="26" t="s">
        <v>284</v>
      </c>
      <c r="D35" s="17" t="s">
        <v>178</v>
      </c>
      <c r="E35" s="62">
        <v>11780</v>
      </c>
      <c r="F35" s="68">
        <v>94.181100000000001</v>
      </c>
      <c r="G35" s="20">
        <v>1.5933932000000001E-2</v>
      </c>
    </row>
    <row r="36" spans="1:7" ht="25.5" x14ac:dyDescent="0.2">
      <c r="A36" s="21">
        <v>30</v>
      </c>
      <c r="B36" s="22" t="s">
        <v>216</v>
      </c>
      <c r="C36" s="26" t="s">
        <v>217</v>
      </c>
      <c r="D36" s="17" t="s">
        <v>59</v>
      </c>
      <c r="E36" s="62">
        <v>25594</v>
      </c>
      <c r="F36" s="68">
        <v>92.829437999999996</v>
      </c>
      <c r="G36" s="20">
        <v>1.5705251999999999E-2</v>
      </c>
    </row>
    <row r="37" spans="1:7" ht="12.75" x14ac:dyDescent="0.2">
      <c r="A37" s="21">
        <v>31</v>
      </c>
      <c r="B37" s="22" t="s">
        <v>179</v>
      </c>
      <c r="C37" s="26" t="s">
        <v>180</v>
      </c>
      <c r="D37" s="17" t="s">
        <v>14</v>
      </c>
      <c r="E37" s="62">
        <v>98000</v>
      </c>
      <c r="F37" s="68">
        <v>85.897000000000006</v>
      </c>
      <c r="G37" s="20">
        <v>1.4532395E-2</v>
      </c>
    </row>
    <row r="38" spans="1:7" ht="25.5" x14ac:dyDescent="0.2">
      <c r="A38" s="21">
        <v>32</v>
      </c>
      <c r="B38" s="22" t="s">
        <v>207</v>
      </c>
      <c r="C38" s="26" t="s">
        <v>1182</v>
      </c>
      <c r="D38" s="17" t="s">
        <v>59</v>
      </c>
      <c r="E38" s="62">
        <v>4927</v>
      </c>
      <c r="F38" s="68">
        <v>83.773781</v>
      </c>
      <c r="G38" s="20">
        <v>1.4173180000000001E-2</v>
      </c>
    </row>
    <row r="39" spans="1:7" ht="25.5" x14ac:dyDescent="0.2">
      <c r="A39" s="21">
        <v>33</v>
      </c>
      <c r="B39" s="22" t="s">
        <v>210</v>
      </c>
      <c r="C39" s="26" t="s">
        <v>211</v>
      </c>
      <c r="D39" s="17" t="s">
        <v>39</v>
      </c>
      <c r="E39" s="62">
        <v>92347</v>
      </c>
      <c r="F39" s="68">
        <v>80.526584</v>
      </c>
      <c r="G39" s="20">
        <v>1.3623807E-2</v>
      </c>
    </row>
    <row r="40" spans="1:7" ht="12.75" x14ac:dyDescent="0.2">
      <c r="A40" s="21">
        <v>34</v>
      </c>
      <c r="B40" s="22" t="s">
        <v>274</v>
      </c>
      <c r="C40" s="26" t="s">
        <v>275</v>
      </c>
      <c r="D40" s="17" t="s">
        <v>175</v>
      </c>
      <c r="E40" s="62">
        <v>19090</v>
      </c>
      <c r="F40" s="68">
        <v>73.55377</v>
      </c>
      <c r="G40" s="20">
        <v>1.2444118000000001E-2</v>
      </c>
    </row>
    <row r="41" spans="1:7" ht="25.5" x14ac:dyDescent="0.2">
      <c r="A41" s="21">
        <v>35</v>
      </c>
      <c r="B41" s="22" t="s">
        <v>110</v>
      </c>
      <c r="C41" s="26" t="s">
        <v>111</v>
      </c>
      <c r="D41" s="17" t="s">
        <v>20</v>
      </c>
      <c r="E41" s="62">
        <v>20323</v>
      </c>
      <c r="F41" s="68">
        <v>69.524983000000006</v>
      </c>
      <c r="G41" s="20">
        <v>1.1762511999999999E-2</v>
      </c>
    </row>
    <row r="42" spans="1:7" ht="25.5" x14ac:dyDescent="0.2">
      <c r="A42" s="21">
        <v>36</v>
      </c>
      <c r="B42" s="22" t="s">
        <v>181</v>
      </c>
      <c r="C42" s="26" t="s">
        <v>182</v>
      </c>
      <c r="D42" s="17" t="s">
        <v>59</v>
      </c>
      <c r="E42" s="62">
        <v>38919</v>
      </c>
      <c r="F42" s="68">
        <v>65.130946499999993</v>
      </c>
      <c r="G42" s="20">
        <v>1.1019111999999999E-2</v>
      </c>
    </row>
    <row r="43" spans="1:7" ht="12.75" x14ac:dyDescent="0.2">
      <c r="A43" s="21">
        <v>37</v>
      </c>
      <c r="B43" s="22" t="s">
        <v>74</v>
      </c>
      <c r="C43" s="26" t="s">
        <v>75</v>
      </c>
      <c r="D43" s="17" t="s">
        <v>71</v>
      </c>
      <c r="E43" s="62">
        <v>32900</v>
      </c>
      <c r="F43" s="68">
        <v>64.8459</v>
      </c>
      <c r="G43" s="20">
        <v>1.0970885999999999E-2</v>
      </c>
    </row>
    <row r="44" spans="1:7" ht="12.75" x14ac:dyDescent="0.2">
      <c r="A44" s="21">
        <v>38</v>
      </c>
      <c r="B44" s="22" t="s">
        <v>248</v>
      </c>
      <c r="C44" s="26" t="s">
        <v>249</v>
      </c>
      <c r="D44" s="17" t="s">
        <v>204</v>
      </c>
      <c r="E44" s="62">
        <v>6900</v>
      </c>
      <c r="F44" s="68">
        <v>63.887099999999997</v>
      </c>
      <c r="G44" s="20">
        <v>1.0808673E-2</v>
      </c>
    </row>
    <row r="45" spans="1:7" ht="38.25" x14ac:dyDescent="0.2">
      <c r="A45" s="21">
        <v>39</v>
      </c>
      <c r="B45" s="22" t="s">
        <v>95</v>
      </c>
      <c r="C45" s="26" t="s">
        <v>96</v>
      </c>
      <c r="D45" s="17" t="s">
        <v>97</v>
      </c>
      <c r="E45" s="62">
        <v>79000</v>
      </c>
      <c r="F45" s="68">
        <v>62.4495</v>
      </c>
      <c r="G45" s="20">
        <v>1.0565454E-2</v>
      </c>
    </row>
    <row r="46" spans="1:7" ht="12.75" x14ac:dyDescent="0.2">
      <c r="A46" s="21">
        <v>40</v>
      </c>
      <c r="B46" s="22" t="s">
        <v>288</v>
      </c>
      <c r="C46" s="26" t="s">
        <v>289</v>
      </c>
      <c r="D46" s="17" t="s">
        <v>162</v>
      </c>
      <c r="E46" s="62">
        <v>25632</v>
      </c>
      <c r="F46" s="68">
        <v>61.170768000000002</v>
      </c>
      <c r="G46" s="20">
        <v>1.0349113E-2</v>
      </c>
    </row>
    <row r="47" spans="1:7" ht="12.75" x14ac:dyDescent="0.2">
      <c r="A47" s="21">
        <v>41</v>
      </c>
      <c r="B47" s="22" t="s">
        <v>246</v>
      </c>
      <c r="C47" s="26" t="s">
        <v>247</v>
      </c>
      <c r="D47" s="17" t="s">
        <v>175</v>
      </c>
      <c r="E47" s="62">
        <v>20028</v>
      </c>
      <c r="F47" s="68">
        <v>60.434489999999997</v>
      </c>
      <c r="G47" s="20">
        <v>1.0224547E-2</v>
      </c>
    </row>
    <row r="48" spans="1:7" ht="12.75" x14ac:dyDescent="0.2">
      <c r="A48" s="21">
        <v>42</v>
      </c>
      <c r="B48" s="22" t="s">
        <v>198</v>
      </c>
      <c r="C48" s="26" t="s">
        <v>199</v>
      </c>
      <c r="D48" s="17" t="s">
        <v>36</v>
      </c>
      <c r="E48" s="62">
        <v>78758</v>
      </c>
      <c r="F48" s="68">
        <v>60.328628000000002</v>
      </c>
      <c r="G48" s="20">
        <v>1.0206636E-2</v>
      </c>
    </row>
    <row r="49" spans="1:7" ht="51" x14ac:dyDescent="0.2">
      <c r="A49" s="21">
        <v>43</v>
      </c>
      <c r="B49" s="22" t="s">
        <v>240</v>
      </c>
      <c r="C49" s="26" t="s">
        <v>241</v>
      </c>
      <c r="D49" s="17" t="s">
        <v>242</v>
      </c>
      <c r="E49" s="62">
        <v>29874</v>
      </c>
      <c r="F49" s="68">
        <v>60.136361999999998</v>
      </c>
      <c r="G49" s="20">
        <v>1.0174107999999999E-2</v>
      </c>
    </row>
    <row r="50" spans="1:7" ht="25.5" x14ac:dyDescent="0.2">
      <c r="A50" s="21">
        <v>44</v>
      </c>
      <c r="B50" s="22" t="s">
        <v>29</v>
      </c>
      <c r="C50" s="26" t="s">
        <v>30</v>
      </c>
      <c r="D50" s="17" t="s">
        <v>20</v>
      </c>
      <c r="E50" s="62">
        <v>10490</v>
      </c>
      <c r="F50" s="68">
        <v>59.84545</v>
      </c>
      <c r="G50" s="20">
        <v>1.0124889999999999E-2</v>
      </c>
    </row>
    <row r="51" spans="1:7" ht="25.5" x14ac:dyDescent="0.2">
      <c r="A51" s="21">
        <v>45</v>
      </c>
      <c r="B51" s="22" t="s">
        <v>100</v>
      </c>
      <c r="C51" s="26" t="s">
        <v>101</v>
      </c>
      <c r="D51" s="17" t="s">
        <v>20</v>
      </c>
      <c r="E51" s="62">
        <v>10262</v>
      </c>
      <c r="F51" s="68">
        <v>58.159885000000003</v>
      </c>
      <c r="G51" s="20">
        <v>9.8397199999999997E-3</v>
      </c>
    </row>
    <row r="52" spans="1:7" ht="12.75" x14ac:dyDescent="0.2">
      <c r="A52" s="21">
        <v>46</v>
      </c>
      <c r="B52" s="22" t="s">
        <v>255</v>
      </c>
      <c r="C52" s="26" t="s">
        <v>256</v>
      </c>
      <c r="D52" s="17" t="s">
        <v>195</v>
      </c>
      <c r="E52" s="62">
        <v>46393</v>
      </c>
      <c r="F52" s="68">
        <v>55.694796500000002</v>
      </c>
      <c r="G52" s="20">
        <v>9.4226659999999997E-3</v>
      </c>
    </row>
    <row r="53" spans="1:7" ht="12.75" x14ac:dyDescent="0.2">
      <c r="A53" s="21">
        <v>47</v>
      </c>
      <c r="B53" s="22" t="s">
        <v>243</v>
      </c>
      <c r="C53" s="26" t="s">
        <v>244</v>
      </c>
      <c r="D53" s="17" t="s">
        <v>245</v>
      </c>
      <c r="E53" s="62">
        <v>36739</v>
      </c>
      <c r="F53" s="68">
        <v>55.365673000000001</v>
      </c>
      <c r="G53" s="20">
        <v>9.3669840000000001E-3</v>
      </c>
    </row>
    <row r="54" spans="1:7" ht="12.75" x14ac:dyDescent="0.2">
      <c r="A54" s="21">
        <v>48</v>
      </c>
      <c r="B54" s="22" t="s">
        <v>212</v>
      </c>
      <c r="C54" s="26" t="s">
        <v>213</v>
      </c>
      <c r="D54" s="17" t="s">
        <v>162</v>
      </c>
      <c r="E54" s="62">
        <v>22567</v>
      </c>
      <c r="F54" s="68">
        <v>52.919615</v>
      </c>
      <c r="G54" s="20">
        <v>8.95315E-3</v>
      </c>
    </row>
    <row r="55" spans="1:7" ht="12.75" x14ac:dyDescent="0.2">
      <c r="A55" s="21">
        <v>49</v>
      </c>
      <c r="B55" s="22" t="s">
        <v>87</v>
      </c>
      <c r="C55" s="26" t="s">
        <v>1181</v>
      </c>
      <c r="D55" s="17" t="s">
        <v>71</v>
      </c>
      <c r="E55" s="62">
        <v>24117</v>
      </c>
      <c r="F55" s="68">
        <v>50.525115</v>
      </c>
      <c r="G55" s="20">
        <v>8.5480390000000003E-3</v>
      </c>
    </row>
    <row r="56" spans="1:7" ht="25.5" x14ac:dyDescent="0.2">
      <c r="A56" s="21">
        <v>50</v>
      </c>
      <c r="B56" s="22" t="s">
        <v>280</v>
      </c>
      <c r="C56" s="26" t="s">
        <v>281</v>
      </c>
      <c r="D56" s="17" t="s">
        <v>39</v>
      </c>
      <c r="E56" s="62">
        <v>89000</v>
      </c>
      <c r="F56" s="68">
        <v>46.725000000000001</v>
      </c>
      <c r="G56" s="20">
        <v>7.9051209999999993E-3</v>
      </c>
    </row>
    <row r="57" spans="1:7" ht="25.5" x14ac:dyDescent="0.2">
      <c r="A57" s="21">
        <v>51</v>
      </c>
      <c r="B57" s="22" t="s">
        <v>218</v>
      </c>
      <c r="C57" s="26" t="s">
        <v>219</v>
      </c>
      <c r="D57" s="17" t="s">
        <v>23</v>
      </c>
      <c r="E57" s="62">
        <v>38605</v>
      </c>
      <c r="F57" s="68">
        <v>46.306697499999999</v>
      </c>
      <c r="G57" s="20">
        <v>7.8343509999999998E-3</v>
      </c>
    </row>
    <row r="58" spans="1:7" ht="25.5" x14ac:dyDescent="0.2">
      <c r="A58" s="21">
        <v>52</v>
      </c>
      <c r="B58" s="22" t="s">
        <v>92</v>
      </c>
      <c r="C58" s="26" t="s">
        <v>93</v>
      </c>
      <c r="D58" s="17" t="s">
        <v>94</v>
      </c>
      <c r="E58" s="62">
        <v>15000</v>
      </c>
      <c r="F58" s="68">
        <v>46.155000000000001</v>
      </c>
      <c r="G58" s="20">
        <v>7.8086859999999996E-3</v>
      </c>
    </row>
    <row r="59" spans="1:7" ht="12.75" x14ac:dyDescent="0.2">
      <c r="A59" s="21">
        <v>53</v>
      </c>
      <c r="B59" s="22" t="s">
        <v>187</v>
      </c>
      <c r="C59" s="26" t="s">
        <v>188</v>
      </c>
      <c r="D59" s="17" t="s">
        <v>17</v>
      </c>
      <c r="E59" s="62">
        <v>24161</v>
      </c>
      <c r="F59" s="68">
        <v>43.912617500000003</v>
      </c>
      <c r="G59" s="20">
        <v>7.4293110000000001E-3</v>
      </c>
    </row>
    <row r="60" spans="1:7" ht="25.5" x14ac:dyDescent="0.2">
      <c r="A60" s="21">
        <v>54</v>
      </c>
      <c r="B60" s="22" t="s">
        <v>85</v>
      </c>
      <c r="C60" s="26" t="s">
        <v>86</v>
      </c>
      <c r="D60" s="17" t="s">
        <v>59</v>
      </c>
      <c r="E60" s="62">
        <v>19208</v>
      </c>
      <c r="F60" s="68">
        <v>42.872256</v>
      </c>
      <c r="G60" s="20">
        <v>7.253298E-3</v>
      </c>
    </row>
    <row r="61" spans="1:7" ht="25.5" x14ac:dyDescent="0.2">
      <c r="A61" s="21">
        <v>55</v>
      </c>
      <c r="B61" s="22" t="s">
        <v>276</v>
      </c>
      <c r="C61" s="26" t="s">
        <v>277</v>
      </c>
      <c r="D61" s="17" t="s">
        <v>20</v>
      </c>
      <c r="E61" s="62">
        <v>7809</v>
      </c>
      <c r="F61" s="68">
        <v>40.712221499999998</v>
      </c>
      <c r="G61" s="20">
        <v>6.887855E-3</v>
      </c>
    </row>
    <row r="62" spans="1:7" ht="12.75" x14ac:dyDescent="0.2">
      <c r="A62" s="21">
        <v>56</v>
      </c>
      <c r="B62" s="22" t="s">
        <v>226</v>
      </c>
      <c r="C62" s="26" t="s">
        <v>227</v>
      </c>
      <c r="D62" s="17" t="s">
        <v>228</v>
      </c>
      <c r="E62" s="62">
        <v>2863</v>
      </c>
      <c r="F62" s="68">
        <v>39.662570500000001</v>
      </c>
      <c r="G62" s="20">
        <v>6.7102710000000003E-3</v>
      </c>
    </row>
    <row r="63" spans="1:7" ht="12.75" x14ac:dyDescent="0.2">
      <c r="A63" s="21">
        <v>57</v>
      </c>
      <c r="B63" s="22" t="s">
        <v>200</v>
      </c>
      <c r="C63" s="26" t="s">
        <v>201</v>
      </c>
      <c r="D63" s="17" t="s">
        <v>178</v>
      </c>
      <c r="E63" s="62">
        <v>10712</v>
      </c>
      <c r="F63" s="68">
        <v>36.699311999999999</v>
      </c>
      <c r="G63" s="20">
        <v>6.2089349999999996E-3</v>
      </c>
    </row>
    <row r="64" spans="1:7" ht="25.5" x14ac:dyDescent="0.2">
      <c r="A64" s="21">
        <v>58</v>
      </c>
      <c r="B64" s="22" t="s">
        <v>229</v>
      </c>
      <c r="C64" s="26" t="s">
        <v>230</v>
      </c>
      <c r="D64" s="17" t="s">
        <v>172</v>
      </c>
      <c r="E64" s="62">
        <v>18997</v>
      </c>
      <c r="F64" s="68">
        <v>34.213597</v>
      </c>
      <c r="G64" s="20">
        <v>5.7883919999999998E-3</v>
      </c>
    </row>
    <row r="65" spans="1:7" ht="12.75" x14ac:dyDescent="0.2">
      <c r="A65" s="21">
        <v>59</v>
      </c>
      <c r="B65" s="22" t="s">
        <v>105</v>
      </c>
      <c r="C65" s="26" t="s">
        <v>106</v>
      </c>
      <c r="D65" s="17" t="s">
        <v>71</v>
      </c>
      <c r="E65" s="62">
        <v>27261</v>
      </c>
      <c r="F65" s="68">
        <v>27.615393000000001</v>
      </c>
      <c r="G65" s="20">
        <v>4.6720820000000001E-3</v>
      </c>
    </row>
    <row r="66" spans="1:7" ht="25.5" x14ac:dyDescent="0.2">
      <c r="A66" s="21">
        <v>60</v>
      </c>
      <c r="B66" s="22" t="s">
        <v>233</v>
      </c>
      <c r="C66" s="26" t="s">
        <v>234</v>
      </c>
      <c r="D66" s="17" t="s">
        <v>20</v>
      </c>
      <c r="E66" s="62">
        <v>14424</v>
      </c>
      <c r="F66" s="68">
        <v>10.60164</v>
      </c>
      <c r="G66" s="20">
        <v>1.7936269999999999E-3</v>
      </c>
    </row>
    <row r="67" spans="1:7" ht="12.75" x14ac:dyDescent="0.2">
      <c r="A67" s="16"/>
      <c r="B67" s="17"/>
      <c r="C67" s="23" t="s">
        <v>112</v>
      </c>
      <c r="D67" s="27"/>
      <c r="E67" s="64"/>
      <c r="F67" s="70">
        <v>5791.0978339999983</v>
      </c>
      <c r="G67" s="28">
        <v>0.97976088400000005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113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112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114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112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112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112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118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112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119</v>
      </c>
      <c r="D84" s="40"/>
      <c r="E84" s="64"/>
      <c r="F84" s="70">
        <v>5791.0978339999983</v>
      </c>
      <c r="G84" s="28">
        <v>0.97976088400000005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120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112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112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112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112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124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125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112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112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128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112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1152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1153</v>
      </c>
      <c r="D112" s="30"/>
      <c r="E112" s="62"/>
      <c r="F112" s="68">
        <v>130.97764409999999</v>
      </c>
      <c r="G112" s="20">
        <v>2.2159317000000001E-2</v>
      </c>
    </row>
    <row r="113" spans="1:7" ht="12.75" x14ac:dyDescent="0.2">
      <c r="A113" s="21"/>
      <c r="B113" s="22"/>
      <c r="C113" s="23" t="s">
        <v>112</v>
      </c>
      <c r="D113" s="40"/>
      <c r="E113" s="64"/>
      <c r="F113" s="70">
        <v>130.97764409999999</v>
      </c>
      <c r="G113" s="28">
        <v>2.2159317000000001E-2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129</v>
      </c>
      <c r="D115" s="40"/>
      <c r="E115" s="64"/>
      <c r="F115" s="70">
        <v>130.97764409999999</v>
      </c>
      <c r="G115" s="28">
        <v>2.2159317000000001E-2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130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131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112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132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112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134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112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135</v>
      </c>
      <c r="D128" s="22"/>
      <c r="E128" s="62"/>
      <c r="F128" s="152">
        <v>-11.34978212</v>
      </c>
      <c r="G128" s="153">
        <v>-1.9202010000000001E-3</v>
      </c>
    </row>
    <row r="129" spans="1:7" ht="12.75" x14ac:dyDescent="0.2">
      <c r="A129" s="21"/>
      <c r="B129" s="22"/>
      <c r="C129" s="46" t="s">
        <v>136</v>
      </c>
      <c r="D129" s="27"/>
      <c r="E129" s="64"/>
      <c r="F129" s="70">
        <v>5910.7256959799988</v>
      </c>
      <c r="G129" s="28">
        <v>0.99999999999999989</v>
      </c>
    </row>
    <row r="131" spans="1:7" ht="12.75" x14ac:dyDescent="0.2">
      <c r="B131" s="392"/>
      <c r="C131" s="392"/>
      <c r="D131" s="392"/>
      <c r="E131" s="392"/>
      <c r="F131" s="392"/>
    </row>
    <row r="132" spans="1:7" ht="12.75" x14ac:dyDescent="0.2">
      <c r="B132" s="392"/>
      <c r="C132" s="392"/>
      <c r="D132" s="392"/>
      <c r="E132" s="392"/>
      <c r="F132" s="392"/>
    </row>
    <row r="134" spans="1:7" ht="12.75" x14ac:dyDescent="0.2">
      <c r="B134" s="52" t="s">
        <v>138</v>
      </c>
      <c r="C134" s="53"/>
      <c r="D134" s="54"/>
    </row>
    <row r="135" spans="1:7" ht="12.75" x14ac:dyDescent="0.2">
      <c r="B135" s="55" t="s">
        <v>139</v>
      </c>
      <c r="C135" s="56"/>
      <c r="D135" s="81" t="s">
        <v>140</v>
      </c>
    </row>
    <row r="136" spans="1:7" ht="12.75" x14ac:dyDescent="0.2">
      <c r="B136" s="55" t="s">
        <v>141</v>
      </c>
      <c r="C136" s="56"/>
      <c r="D136" s="81" t="s">
        <v>140</v>
      </c>
    </row>
    <row r="137" spans="1:7" ht="12.75" x14ac:dyDescent="0.2">
      <c r="B137" s="57" t="s">
        <v>142</v>
      </c>
      <c r="C137" s="56"/>
      <c r="D137" s="58"/>
    </row>
    <row r="138" spans="1:7" ht="25.5" customHeight="1" x14ac:dyDescent="0.2">
      <c r="B138" s="58"/>
      <c r="C138" s="48" t="s">
        <v>143</v>
      </c>
      <c r="D138" s="49" t="s">
        <v>144</v>
      </c>
    </row>
    <row r="139" spans="1:7" ht="12.75" customHeight="1" x14ac:dyDescent="0.2">
      <c r="B139" s="75" t="s">
        <v>145</v>
      </c>
      <c r="C139" s="76" t="s">
        <v>146</v>
      </c>
      <c r="D139" s="76" t="s">
        <v>147</v>
      </c>
    </row>
    <row r="140" spans="1:7" ht="12.75" x14ac:dyDescent="0.2">
      <c r="B140" s="58" t="s">
        <v>148</v>
      </c>
      <c r="C140" s="59">
        <v>7.5849000000000002</v>
      </c>
      <c r="D140" s="59">
        <v>7.4733000000000001</v>
      </c>
    </row>
    <row r="141" spans="1:7" ht="12.75" x14ac:dyDescent="0.2">
      <c r="B141" s="58" t="s">
        <v>149</v>
      </c>
      <c r="C141" s="59">
        <v>7.5849000000000002</v>
      </c>
      <c r="D141" s="59">
        <v>7.4733000000000001</v>
      </c>
    </row>
    <row r="142" spans="1:7" ht="12.75" x14ac:dyDescent="0.2">
      <c r="B142" s="58" t="s">
        <v>150</v>
      </c>
      <c r="C142" s="59">
        <v>7.4256000000000002</v>
      </c>
      <c r="D142" s="59">
        <v>7.3079000000000001</v>
      </c>
    </row>
    <row r="143" spans="1:7" ht="12.75" x14ac:dyDescent="0.2">
      <c r="B143" s="58" t="s">
        <v>151</v>
      </c>
      <c r="C143" s="59">
        <v>7.4256000000000002</v>
      </c>
      <c r="D143" s="59">
        <v>7.3079000000000001</v>
      </c>
    </row>
    <row r="145" spans="2:4" ht="12.75" x14ac:dyDescent="0.2">
      <c r="B145" s="77" t="s">
        <v>152</v>
      </c>
      <c r="C145" s="60"/>
      <c r="D145" s="78" t="s">
        <v>140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153</v>
      </c>
      <c r="C149" s="56"/>
      <c r="D149" s="83" t="s">
        <v>140</v>
      </c>
    </row>
    <row r="150" spans="2:4" ht="12.75" x14ac:dyDescent="0.2">
      <c r="B150" s="57" t="s">
        <v>154</v>
      </c>
      <c r="C150" s="56"/>
      <c r="D150" s="83" t="s">
        <v>140</v>
      </c>
    </row>
    <row r="151" spans="2:4" ht="12.75" x14ac:dyDescent="0.2">
      <c r="B151" s="57" t="s">
        <v>155</v>
      </c>
      <c r="C151" s="56"/>
      <c r="D151" s="61">
        <v>0.13941902733948761</v>
      </c>
    </row>
    <row r="152" spans="2:4" ht="12.75" x14ac:dyDescent="0.2">
      <c r="B152" s="57" t="s">
        <v>156</v>
      </c>
      <c r="C152" s="56"/>
      <c r="D152" s="61" t="s">
        <v>140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89" t="s">
        <v>0</v>
      </c>
      <c r="B1" s="390"/>
      <c r="C1" s="390"/>
      <c r="D1" s="390"/>
      <c r="E1" s="390"/>
      <c r="F1" s="390"/>
      <c r="G1" s="391"/>
    </row>
    <row r="2" spans="1:7" ht="15" x14ac:dyDescent="0.2">
      <c r="A2" s="389" t="s">
        <v>293</v>
      </c>
      <c r="B2" s="390"/>
      <c r="C2" s="390"/>
      <c r="D2" s="390"/>
      <c r="E2" s="390"/>
      <c r="F2" s="390"/>
      <c r="G2" s="391"/>
    </row>
    <row r="3" spans="1:7" ht="15" x14ac:dyDescent="0.2">
      <c r="A3" s="389" t="s">
        <v>2</v>
      </c>
      <c r="B3" s="390"/>
      <c r="C3" s="390"/>
      <c r="D3" s="390"/>
      <c r="E3" s="390"/>
      <c r="F3" s="390"/>
      <c r="G3" s="391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173</v>
      </c>
      <c r="C7" s="26" t="s">
        <v>174</v>
      </c>
      <c r="D7" s="17" t="s">
        <v>175</v>
      </c>
      <c r="E7" s="62">
        <v>25087</v>
      </c>
      <c r="F7" s="68">
        <v>61.400432500000001</v>
      </c>
      <c r="G7" s="20">
        <v>1.4230659999999999E-2</v>
      </c>
    </row>
    <row r="8" spans="1:7" ht="12.75" x14ac:dyDescent="0.2">
      <c r="A8" s="16"/>
      <c r="B8" s="17"/>
      <c r="C8" s="23" t="s">
        <v>112</v>
      </c>
      <c r="D8" s="27"/>
      <c r="E8" s="64"/>
      <c r="F8" s="70">
        <v>61.400432500000001</v>
      </c>
      <c r="G8" s="28">
        <v>1.4230659999999999E-2</v>
      </c>
    </row>
    <row r="9" spans="1:7" ht="12.75" x14ac:dyDescent="0.2">
      <c r="A9" s="21"/>
      <c r="B9" s="22"/>
      <c r="C9" s="29"/>
      <c r="D9" s="30"/>
      <c r="E9" s="62"/>
      <c r="F9" s="68"/>
      <c r="G9" s="20"/>
    </row>
    <row r="10" spans="1:7" ht="12.75" x14ac:dyDescent="0.2">
      <c r="A10" s="16"/>
      <c r="B10" s="17"/>
      <c r="C10" s="23" t="s">
        <v>113</v>
      </c>
      <c r="D10" s="24"/>
      <c r="E10" s="63"/>
      <c r="F10" s="69"/>
      <c r="G10" s="25"/>
    </row>
    <row r="11" spans="1:7" ht="12.75" x14ac:dyDescent="0.2">
      <c r="A11" s="16"/>
      <c r="B11" s="17"/>
      <c r="C11" s="23" t="s">
        <v>112</v>
      </c>
      <c r="D11" s="27"/>
      <c r="E11" s="64"/>
      <c r="F11" s="70">
        <v>0</v>
      </c>
      <c r="G11" s="28">
        <v>0</v>
      </c>
    </row>
    <row r="12" spans="1:7" ht="12.75" x14ac:dyDescent="0.2">
      <c r="A12" s="21"/>
      <c r="B12" s="22"/>
      <c r="C12" s="29"/>
      <c r="D12" s="30"/>
      <c r="E12" s="62"/>
      <c r="F12" s="68"/>
      <c r="G12" s="20"/>
    </row>
    <row r="13" spans="1:7" ht="12.75" x14ac:dyDescent="0.2">
      <c r="A13" s="31"/>
      <c r="B13" s="32"/>
      <c r="C13" s="23" t="s">
        <v>114</v>
      </c>
      <c r="D13" s="24"/>
      <c r="E13" s="63"/>
      <c r="F13" s="69"/>
      <c r="G13" s="25"/>
    </row>
    <row r="14" spans="1:7" ht="12.75" x14ac:dyDescent="0.2">
      <c r="A14" s="33"/>
      <c r="B14" s="34"/>
      <c r="C14" s="23" t="s">
        <v>112</v>
      </c>
      <c r="D14" s="35"/>
      <c r="E14" s="65"/>
      <c r="F14" s="71">
        <v>0</v>
      </c>
      <c r="G14" s="36">
        <v>0</v>
      </c>
    </row>
    <row r="15" spans="1:7" ht="12.75" x14ac:dyDescent="0.2">
      <c r="A15" s="33"/>
      <c r="B15" s="34"/>
      <c r="C15" s="29"/>
      <c r="D15" s="37"/>
      <c r="E15" s="66"/>
      <c r="F15" s="72"/>
      <c r="G15" s="38"/>
    </row>
    <row r="16" spans="1:7" ht="12.75" x14ac:dyDescent="0.2">
      <c r="A16" s="16"/>
      <c r="B16" s="17"/>
      <c r="C16" s="23" t="s">
        <v>116</v>
      </c>
      <c r="D16" s="24"/>
      <c r="E16" s="63"/>
      <c r="F16" s="69"/>
      <c r="G16" s="25"/>
    </row>
    <row r="17" spans="1:7" ht="12.75" x14ac:dyDescent="0.2">
      <c r="A17" s="16"/>
      <c r="B17" s="17"/>
      <c r="C17" s="23" t="s">
        <v>112</v>
      </c>
      <c r="D17" s="27"/>
      <c r="E17" s="64"/>
      <c r="F17" s="70">
        <v>0</v>
      </c>
      <c r="G17" s="28">
        <v>0</v>
      </c>
    </row>
    <row r="18" spans="1:7" ht="12.75" x14ac:dyDescent="0.2">
      <c r="A18" s="16"/>
      <c r="B18" s="17"/>
      <c r="C18" s="29"/>
      <c r="D18" s="19"/>
      <c r="E18" s="62"/>
      <c r="F18" s="68"/>
      <c r="G18" s="20"/>
    </row>
    <row r="19" spans="1:7" ht="12.75" x14ac:dyDescent="0.2">
      <c r="A19" s="16"/>
      <c r="B19" s="17"/>
      <c r="C19" s="23" t="s">
        <v>117</v>
      </c>
      <c r="D19" s="24"/>
      <c r="E19" s="63"/>
      <c r="F19" s="69"/>
      <c r="G19" s="25"/>
    </row>
    <row r="20" spans="1:7" ht="12.75" x14ac:dyDescent="0.2">
      <c r="A20" s="16"/>
      <c r="B20" s="17"/>
      <c r="C20" s="23" t="s">
        <v>112</v>
      </c>
      <c r="D20" s="27"/>
      <c r="E20" s="64"/>
      <c r="F20" s="70">
        <v>0</v>
      </c>
      <c r="G20" s="28">
        <v>0</v>
      </c>
    </row>
    <row r="21" spans="1:7" ht="12.75" x14ac:dyDescent="0.2">
      <c r="A21" s="16"/>
      <c r="B21" s="17"/>
      <c r="C21" s="29"/>
      <c r="D21" s="19"/>
      <c r="E21" s="62"/>
      <c r="F21" s="68"/>
      <c r="G21" s="20"/>
    </row>
    <row r="22" spans="1:7" ht="12.75" x14ac:dyDescent="0.2">
      <c r="A22" s="16"/>
      <c r="B22" s="17"/>
      <c r="C22" s="23" t="s">
        <v>118</v>
      </c>
      <c r="D22" s="24"/>
      <c r="E22" s="63"/>
      <c r="F22" s="69"/>
      <c r="G22" s="25"/>
    </row>
    <row r="23" spans="1:7" ht="12.75" x14ac:dyDescent="0.2">
      <c r="A23" s="16"/>
      <c r="B23" s="17"/>
      <c r="C23" s="23" t="s">
        <v>112</v>
      </c>
      <c r="D23" s="27"/>
      <c r="E23" s="64"/>
      <c r="F23" s="70">
        <v>0</v>
      </c>
      <c r="G23" s="28">
        <v>0</v>
      </c>
    </row>
    <row r="24" spans="1:7" ht="12.75" x14ac:dyDescent="0.2">
      <c r="A24" s="16"/>
      <c r="B24" s="17"/>
      <c r="C24" s="29"/>
      <c r="D24" s="19"/>
      <c r="E24" s="62"/>
      <c r="F24" s="68"/>
      <c r="G24" s="20"/>
    </row>
    <row r="25" spans="1:7" ht="25.5" x14ac:dyDescent="0.2">
      <c r="A25" s="21"/>
      <c r="B25" s="22"/>
      <c r="C25" s="39" t="s">
        <v>119</v>
      </c>
      <c r="D25" s="40"/>
      <c r="E25" s="64"/>
      <c r="F25" s="70">
        <v>61.400432500000001</v>
      </c>
      <c r="G25" s="28">
        <v>1.4230659999999999E-2</v>
      </c>
    </row>
    <row r="26" spans="1:7" ht="12.75" x14ac:dyDescent="0.2">
      <c r="A26" s="16"/>
      <c r="B26" s="17"/>
      <c r="C26" s="26"/>
      <c r="D26" s="19"/>
      <c r="E26" s="62"/>
      <c r="F26" s="68"/>
      <c r="G26" s="20"/>
    </row>
    <row r="27" spans="1:7" ht="12.75" x14ac:dyDescent="0.2">
      <c r="A27" s="16"/>
      <c r="B27" s="17"/>
      <c r="C27" s="18" t="s">
        <v>120</v>
      </c>
      <c r="D27" s="19"/>
      <c r="E27" s="62"/>
      <c r="F27" s="68"/>
      <c r="G27" s="20"/>
    </row>
    <row r="28" spans="1:7" ht="25.5" x14ac:dyDescent="0.2">
      <c r="A28" s="16"/>
      <c r="B28" s="17"/>
      <c r="C28" s="23" t="s">
        <v>11</v>
      </c>
      <c r="D28" s="24"/>
      <c r="E28" s="63"/>
      <c r="F28" s="69"/>
      <c r="G28" s="25"/>
    </row>
    <row r="29" spans="1:7" ht="12.75" x14ac:dyDescent="0.2">
      <c r="A29" s="21"/>
      <c r="B29" s="22"/>
      <c r="C29" s="23" t="s">
        <v>112</v>
      </c>
      <c r="D29" s="27"/>
      <c r="E29" s="64"/>
      <c r="F29" s="70">
        <v>0</v>
      </c>
      <c r="G29" s="28">
        <v>0</v>
      </c>
    </row>
    <row r="30" spans="1:7" ht="12.75" x14ac:dyDescent="0.2">
      <c r="A30" s="21"/>
      <c r="B30" s="22"/>
      <c r="C30" s="29"/>
      <c r="D30" s="19"/>
      <c r="E30" s="62"/>
      <c r="F30" s="68"/>
      <c r="G30" s="20"/>
    </row>
    <row r="31" spans="1:7" ht="12.75" x14ac:dyDescent="0.2">
      <c r="A31" s="16"/>
      <c r="B31" s="41"/>
      <c r="C31" s="23" t="s">
        <v>121</v>
      </c>
      <c r="D31" s="24"/>
      <c r="E31" s="63"/>
      <c r="F31" s="69"/>
      <c r="G31" s="25"/>
    </row>
    <row r="32" spans="1:7" ht="12.75" x14ac:dyDescent="0.2">
      <c r="A32" s="21"/>
      <c r="B32" s="22"/>
      <c r="C32" s="23" t="s">
        <v>112</v>
      </c>
      <c r="D32" s="27"/>
      <c r="E32" s="64"/>
      <c r="F32" s="70">
        <v>0</v>
      </c>
      <c r="G32" s="28">
        <v>0</v>
      </c>
    </row>
    <row r="33" spans="1:7" ht="12.75" x14ac:dyDescent="0.2">
      <c r="A33" s="21"/>
      <c r="B33" s="22"/>
      <c r="C33" s="29"/>
      <c r="D33" s="19"/>
      <c r="E33" s="62"/>
      <c r="F33" s="74"/>
      <c r="G33" s="43"/>
    </row>
    <row r="34" spans="1:7" ht="12.75" x14ac:dyDescent="0.2">
      <c r="A34" s="16"/>
      <c r="B34" s="17"/>
      <c r="C34" s="23" t="s">
        <v>122</v>
      </c>
      <c r="D34" s="24"/>
      <c r="E34" s="63"/>
      <c r="F34" s="69"/>
      <c r="G34" s="25"/>
    </row>
    <row r="35" spans="1:7" ht="12.75" x14ac:dyDescent="0.2">
      <c r="A35" s="21"/>
      <c r="B35" s="22"/>
      <c r="C35" s="23" t="s">
        <v>112</v>
      </c>
      <c r="D35" s="27"/>
      <c r="E35" s="64"/>
      <c r="F35" s="70">
        <v>0</v>
      </c>
      <c r="G35" s="28">
        <v>0</v>
      </c>
    </row>
    <row r="36" spans="1:7" ht="12.75" x14ac:dyDescent="0.2">
      <c r="A36" s="16"/>
      <c r="B36" s="17"/>
      <c r="C36" s="29"/>
      <c r="D36" s="19"/>
      <c r="E36" s="62"/>
      <c r="F36" s="68"/>
      <c r="G36" s="20"/>
    </row>
    <row r="37" spans="1:7" ht="25.5" x14ac:dyDescent="0.2">
      <c r="A37" s="16"/>
      <c r="B37" s="41"/>
      <c r="C37" s="23" t="s">
        <v>123</v>
      </c>
      <c r="D37" s="24"/>
      <c r="E37" s="63"/>
      <c r="F37" s="69"/>
      <c r="G37" s="25"/>
    </row>
    <row r="38" spans="1:7" ht="12.75" x14ac:dyDescent="0.2">
      <c r="A38" s="21"/>
      <c r="B38" s="22"/>
      <c r="C38" s="23" t="s">
        <v>112</v>
      </c>
      <c r="D38" s="27"/>
      <c r="E38" s="64"/>
      <c r="F38" s="70">
        <v>0</v>
      </c>
      <c r="G38" s="28">
        <v>0</v>
      </c>
    </row>
    <row r="39" spans="1:7" ht="12.75" x14ac:dyDescent="0.2">
      <c r="A39" s="21"/>
      <c r="B39" s="22"/>
      <c r="C39" s="29"/>
      <c r="D39" s="19"/>
      <c r="E39" s="62"/>
      <c r="F39" s="68"/>
      <c r="G39" s="20"/>
    </row>
    <row r="40" spans="1:7" ht="12.75" x14ac:dyDescent="0.2">
      <c r="A40" s="21"/>
      <c r="B40" s="22"/>
      <c r="C40" s="44" t="s">
        <v>124</v>
      </c>
      <c r="D40" s="40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6"/>
      <c r="D41" s="19"/>
      <c r="E41" s="62"/>
      <c r="F41" s="68"/>
      <c r="G41" s="20"/>
    </row>
    <row r="42" spans="1:7" ht="12.75" x14ac:dyDescent="0.2">
      <c r="A42" s="16"/>
      <c r="B42" s="17"/>
      <c r="C42" s="18" t="s">
        <v>125</v>
      </c>
      <c r="D42" s="19"/>
      <c r="E42" s="62"/>
      <c r="F42" s="68"/>
      <c r="G42" s="20"/>
    </row>
    <row r="43" spans="1:7" ht="12.75" x14ac:dyDescent="0.2">
      <c r="A43" s="21"/>
      <c r="B43" s="22"/>
      <c r="C43" s="23" t="s">
        <v>126</v>
      </c>
      <c r="D43" s="24"/>
      <c r="E43" s="63"/>
      <c r="F43" s="69"/>
      <c r="G43" s="25"/>
    </row>
    <row r="44" spans="1:7" ht="12.75" x14ac:dyDescent="0.2">
      <c r="A44" s="21"/>
      <c r="B44" s="22"/>
      <c r="C44" s="23" t="s">
        <v>112</v>
      </c>
      <c r="D44" s="40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22"/>
      <c r="E45" s="62"/>
      <c r="F45" s="68"/>
      <c r="G45" s="20"/>
    </row>
    <row r="46" spans="1:7" ht="12.75" x14ac:dyDescent="0.2">
      <c r="A46" s="21"/>
      <c r="B46" s="22"/>
      <c r="C46" s="23" t="s">
        <v>127</v>
      </c>
      <c r="D46" s="24"/>
      <c r="E46" s="63"/>
      <c r="F46" s="69"/>
      <c r="G46" s="25"/>
    </row>
    <row r="47" spans="1:7" ht="12.75" x14ac:dyDescent="0.2">
      <c r="A47" s="21"/>
      <c r="B47" s="22"/>
      <c r="C47" s="23" t="s">
        <v>112</v>
      </c>
      <c r="D47" s="40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22"/>
      <c r="E48" s="62"/>
      <c r="F48" s="68"/>
      <c r="G48" s="20"/>
    </row>
    <row r="49" spans="1:7" ht="12.75" x14ac:dyDescent="0.2">
      <c r="A49" s="21"/>
      <c r="B49" s="22"/>
      <c r="C49" s="23" t="s">
        <v>128</v>
      </c>
      <c r="D49" s="24"/>
      <c r="E49" s="63"/>
      <c r="F49" s="69"/>
      <c r="G49" s="25"/>
    </row>
    <row r="50" spans="1:7" ht="12.75" x14ac:dyDescent="0.2">
      <c r="A50" s="21"/>
      <c r="B50" s="22"/>
      <c r="C50" s="23" t="s">
        <v>112</v>
      </c>
      <c r="D50" s="40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22"/>
      <c r="E51" s="62"/>
      <c r="F51" s="68"/>
      <c r="G51" s="20"/>
    </row>
    <row r="52" spans="1:7" ht="12.75" x14ac:dyDescent="0.2">
      <c r="A52" s="21"/>
      <c r="B52" s="22"/>
      <c r="C52" s="23" t="s">
        <v>1152</v>
      </c>
      <c r="D52" s="24"/>
      <c r="E52" s="63"/>
      <c r="F52" s="69"/>
      <c r="G52" s="25"/>
    </row>
    <row r="53" spans="1:7" ht="12.75" x14ac:dyDescent="0.2">
      <c r="A53" s="21">
        <v>1</v>
      </c>
      <c r="B53" s="22"/>
      <c r="C53" s="26" t="s">
        <v>1153</v>
      </c>
      <c r="D53" s="30"/>
      <c r="E53" s="62"/>
      <c r="F53" s="68">
        <v>4149.2917792999997</v>
      </c>
      <c r="G53" s="20">
        <v>0.96167334100000001</v>
      </c>
    </row>
    <row r="54" spans="1:7" ht="12.75" x14ac:dyDescent="0.2">
      <c r="A54" s="21"/>
      <c r="B54" s="22"/>
      <c r="C54" s="23" t="s">
        <v>112</v>
      </c>
      <c r="D54" s="40"/>
      <c r="E54" s="64"/>
      <c r="F54" s="70">
        <v>4149.2917792999997</v>
      </c>
      <c r="G54" s="28">
        <v>0.96167334100000001</v>
      </c>
    </row>
    <row r="55" spans="1:7" ht="12.75" x14ac:dyDescent="0.2">
      <c r="A55" s="21"/>
      <c r="B55" s="22"/>
      <c r="C55" s="29"/>
      <c r="D55" s="22"/>
      <c r="E55" s="62"/>
      <c r="F55" s="68"/>
      <c r="G55" s="20"/>
    </row>
    <row r="56" spans="1:7" ht="25.5" x14ac:dyDescent="0.2">
      <c r="A56" s="21"/>
      <c r="B56" s="22"/>
      <c r="C56" s="39" t="s">
        <v>129</v>
      </c>
      <c r="D56" s="40"/>
      <c r="E56" s="64"/>
      <c r="F56" s="70">
        <v>4149.2917792999997</v>
      </c>
      <c r="G56" s="28">
        <v>0.96167334100000001</v>
      </c>
    </row>
    <row r="57" spans="1:7" ht="12.75" x14ac:dyDescent="0.2">
      <c r="A57" s="21"/>
      <c r="B57" s="22"/>
      <c r="C57" s="45"/>
      <c r="D57" s="22"/>
      <c r="E57" s="62"/>
      <c r="F57" s="68"/>
      <c r="G57" s="20"/>
    </row>
    <row r="58" spans="1:7" ht="12.75" x14ac:dyDescent="0.2">
      <c r="A58" s="16"/>
      <c r="B58" s="17"/>
      <c r="C58" s="18" t="s">
        <v>130</v>
      </c>
      <c r="D58" s="19"/>
      <c r="E58" s="62"/>
      <c r="F58" s="68"/>
      <c r="G58" s="20"/>
    </row>
    <row r="59" spans="1:7" ht="25.5" x14ac:dyDescent="0.2">
      <c r="A59" s="21"/>
      <c r="B59" s="22"/>
      <c r="C59" s="23" t="s">
        <v>131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112</v>
      </c>
      <c r="D60" s="40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22"/>
      <c r="E61" s="62"/>
      <c r="F61" s="68"/>
      <c r="G61" s="20"/>
    </row>
    <row r="62" spans="1:7" ht="12.75" x14ac:dyDescent="0.2">
      <c r="A62" s="16"/>
      <c r="B62" s="17"/>
      <c r="C62" s="18" t="s">
        <v>132</v>
      </c>
      <c r="D62" s="19"/>
      <c r="E62" s="62"/>
      <c r="F62" s="68"/>
      <c r="G62" s="20"/>
    </row>
    <row r="63" spans="1:7" ht="25.5" x14ac:dyDescent="0.2">
      <c r="A63" s="21"/>
      <c r="B63" s="22"/>
      <c r="C63" s="23" t="s">
        <v>133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112</v>
      </c>
      <c r="D64" s="40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22"/>
      <c r="E65" s="62"/>
      <c r="F65" s="68"/>
      <c r="G65" s="20"/>
    </row>
    <row r="66" spans="1:7" ht="25.5" x14ac:dyDescent="0.2">
      <c r="A66" s="21"/>
      <c r="B66" s="22"/>
      <c r="C66" s="23" t="s">
        <v>134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112</v>
      </c>
      <c r="D67" s="40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22"/>
      <c r="E68" s="62"/>
      <c r="F68" s="74"/>
      <c r="G68" s="43"/>
    </row>
    <row r="69" spans="1:7" ht="25.5" x14ac:dyDescent="0.2">
      <c r="A69" s="21"/>
      <c r="B69" s="22"/>
      <c r="C69" s="45" t="s">
        <v>135</v>
      </c>
      <c r="D69" s="22"/>
      <c r="E69" s="62"/>
      <c r="F69" s="74">
        <v>103.96600079</v>
      </c>
      <c r="G69" s="43">
        <v>2.4095999E-2</v>
      </c>
    </row>
    <row r="70" spans="1:7" ht="12.75" x14ac:dyDescent="0.2">
      <c r="A70" s="21"/>
      <c r="B70" s="22"/>
      <c r="C70" s="46" t="s">
        <v>136</v>
      </c>
      <c r="D70" s="27"/>
      <c r="E70" s="64"/>
      <c r="F70" s="70">
        <v>4314.6582125899995</v>
      </c>
      <c r="G70" s="28">
        <v>1</v>
      </c>
    </row>
    <row r="72" spans="1:7" ht="12.75" x14ac:dyDescent="0.2">
      <c r="B72" s="392"/>
      <c r="C72" s="392"/>
      <c r="D72" s="392"/>
      <c r="E72" s="392"/>
      <c r="F72" s="392"/>
    </row>
    <row r="73" spans="1:7" ht="12.75" x14ac:dyDescent="0.2">
      <c r="B73" s="392"/>
      <c r="C73" s="392"/>
      <c r="D73" s="392"/>
      <c r="E73" s="392"/>
      <c r="F73" s="392"/>
    </row>
    <row r="75" spans="1:7" ht="12.75" x14ac:dyDescent="0.2">
      <c r="B75" s="52" t="s">
        <v>138</v>
      </c>
      <c r="C75" s="53"/>
      <c r="D75" s="54"/>
    </row>
    <row r="76" spans="1:7" ht="12.75" x14ac:dyDescent="0.2">
      <c r="B76" s="55" t="s">
        <v>139</v>
      </c>
      <c r="C76" s="56"/>
      <c r="D76" s="81" t="s">
        <v>140</v>
      </c>
    </row>
    <row r="77" spans="1:7" ht="12.75" x14ac:dyDescent="0.2">
      <c r="B77" s="55" t="s">
        <v>141</v>
      </c>
      <c r="C77" s="56"/>
      <c r="D77" s="81" t="s">
        <v>140</v>
      </c>
    </row>
    <row r="78" spans="1:7" ht="12.75" x14ac:dyDescent="0.2">
      <c r="B78" s="57" t="s">
        <v>142</v>
      </c>
      <c r="C78" s="56"/>
      <c r="D78" s="58"/>
    </row>
    <row r="79" spans="1:7" ht="25.5" customHeight="1" x14ac:dyDescent="0.2">
      <c r="B79" s="58"/>
      <c r="C79" s="48" t="s">
        <v>143</v>
      </c>
      <c r="D79" s="49" t="s">
        <v>144</v>
      </c>
    </row>
    <row r="80" spans="1:7" ht="12.75" customHeight="1" x14ac:dyDescent="0.2">
      <c r="B80" s="75" t="s">
        <v>145</v>
      </c>
      <c r="C80" s="76" t="s">
        <v>146</v>
      </c>
      <c r="D80" s="76" t="s">
        <v>147</v>
      </c>
    </row>
    <row r="81" spans="2:4" ht="12.75" x14ac:dyDescent="0.2">
      <c r="B81" s="58" t="s">
        <v>148</v>
      </c>
      <c r="C81" s="59">
        <v>29.563600000000001</v>
      </c>
      <c r="D81" s="59">
        <v>29.494399999999999</v>
      </c>
    </row>
    <row r="82" spans="2:4" ht="12.75" x14ac:dyDescent="0.2">
      <c r="B82" s="58" t="s">
        <v>149</v>
      </c>
      <c r="C82" s="59">
        <v>9.9783000000000008</v>
      </c>
      <c r="D82" s="59">
        <v>9.9549000000000003</v>
      </c>
    </row>
    <row r="83" spans="2:4" ht="12.75" x14ac:dyDescent="0.2">
      <c r="B83" s="58" t="s">
        <v>150</v>
      </c>
      <c r="C83" s="59">
        <v>28.588000000000001</v>
      </c>
      <c r="D83" s="59">
        <v>28.513500000000001</v>
      </c>
    </row>
    <row r="84" spans="2:4" ht="12.75" x14ac:dyDescent="0.2">
      <c r="B84" s="58" t="s">
        <v>151</v>
      </c>
      <c r="C84" s="59">
        <v>9.6179000000000006</v>
      </c>
      <c r="D84" s="59">
        <v>9.5928000000000004</v>
      </c>
    </row>
    <row r="86" spans="2:4" ht="12.75" x14ac:dyDescent="0.2">
      <c r="B86" s="77" t="s">
        <v>152</v>
      </c>
      <c r="C86" s="60"/>
      <c r="D86" s="78" t="s">
        <v>140</v>
      </c>
    </row>
    <row r="87" spans="2:4" ht="24.75" customHeight="1" x14ac:dyDescent="0.2">
      <c r="B87" s="79"/>
      <c r="C87" s="79"/>
    </row>
    <row r="88" spans="2:4" ht="15" x14ac:dyDescent="0.25">
      <c r="B88" s="82"/>
      <c r="C88" s="80"/>
      <c r="D88"/>
    </row>
    <row r="90" spans="2:4" ht="12.75" x14ac:dyDescent="0.2">
      <c r="B90" s="57" t="s">
        <v>153</v>
      </c>
      <c r="C90" s="56"/>
      <c r="D90" s="83" t="s">
        <v>140</v>
      </c>
    </row>
    <row r="91" spans="2:4" ht="12.75" x14ac:dyDescent="0.2">
      <c r="B91" s="57" t="s">
        <v>154</v>
      </c>
      <c r="C91" s="56"/>
      <c r="D91" s="83" t="s">
        <v>140</v>
      </c>
    </row>
    <row r="92" spans="2:4" ht="12.75" x14ac:dyDescent="0.2">
      <c r="B92" s="57" t="s">
        <v>155</v>
      </c>
      <c r="C92" s="56"/>
      <c r="D92" s="61">
        <v>0.27895103727023784</v>
      </c>
    </row>
    <row r="93" spans="2:4" ht="12.75" x14ac:dyDescent="0.2">
      <c r="B93" s="57" t="s">
        <v>156</v>
      </c>
      <c r="C93" s="56"/>
      <c r="D93" s="61" t="s">
        <v>140</v>
      </c>
    </row>
  </sheetData>
  <mergeCells count="5">
    <mergeCell ref="A1:G1"/>
    <mergeCell ref="A2:G2"/>
    <mergeCell ref="A3:G3"/>
    <mergeCell ref="B72:F72"/>
    <mergeCell ref="B73:F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4990</vt:i4>
      </vt:variant>
    </vt:vector>
  </HeadingPairs>
  <TitlesOfParts>
    <vt:vector size="5046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MICAP4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XDO_?AMC_NAME?</vt:lpstr>
      <vt:lpstr>XDO_?AMC_NAME?1?</vt:lpstr>
      <vt:lpstr>XDO_?AMC_NAME?10?</vt:lpstr>
      <vt:lpstr>XDO_?AMC_NAME?11?</vt:lpstr>
      <vt:lpstr>XDO_?AMC_NAME?12?</vt:lpstr>
      <vt:lpstr>XDO_?AMC_NAME?13?</vt:lpstr>
      <vt:lpstr>XDO_?AMC_NAME?14?</vt:lpstr>
      <vt:lpstr>XDO_?AMC_NAME?15?</vt:lpstr>
      <vt:lpstr>XDO_?AMC_NAME?16?</vt:lpstr>
      <vt:lpstr>XDO_?AMC_NAME?17?</vt:lpstr>
      <vt:lpstr>XDO_?AMC_NAME?18?</vt:lpstr>
      <vt:lpstr>XDO_?AMC_NAME?19?</vt:lpstr>
      <vt:lpstr>XDO_?AMC_NAME?2?</vt:lpstr>
      <vt:lpstr>XDO_?AMC_NAME?20?</vt:lpstr>
      <vt:lpstr>XDO_?AMC_NAME?21?</vt:lpstr>
      <vt:lpstr>SUNBAL!XDO_?AMC_NAME?22?</vt:lpstr>
      <vt:lpstr>XDO_?AMC_NAME?22?</vt:lpstr>
      <vt:lpstr>XDO_?AMC_NAME?23?</vt:lpstr>
      <vt:lpstr>XDO_?AMC_NAME?24?</vt:lpstr>
      <vt:lpstr>XDO_?AMC_NAME?25?</vt:lpstr>
      <vt:lpstr>XDO_?AMC_NAME?26?</vt:lpstr>
      <vt:lpstr>XDO_?AMC_NAME?27?</vt:lpstr>
      <vt:lpstr>XDO_?AMC_NAME?28?</vt:lpstr>
      <vt:lpstr>XDO_?AMC_NAME?29?</vt:lpstr>
      <vt:lpstr>XDO_?AMC_NAME?3?</vt:lpstr>
      <vt:lpstr>XDO_?AMC_NAME?30?</vt:lpstr>
      <vt:lpstr>XDO_?AMC_NAME?31?</vt:lpstr>
      <vt:lpstr>XDO_?AMC_NAME?32?</vt:lpstr>
      <vt:lpstr>XDO_?AMC_NAME?33?</vt:lpstr>
      <vt:lpstr>XDO_?AMC_NAME?34?</vt:lpstr>
      <vt:lpstr>XDO_?AMC_NAME?35?</vt:lpstr>
      <vt:lpstr>XDO_?AMC_NAME?36?</vt:lpstr>
      <vt:lpstr>XDO_?AMC_NAME?37?</vt:lpstr>
      <vt:lpstr>XDO_?AMC_NAME?38?</vt:lpstr>
      <vt:lpstr>XDO_?AMC_NAME?39?</vt:lpstr>
      <vt:lpstr>XDO_?AMC_NAME?4?</vt:lpstr>
      <vt:lpstr>XDO_?AMC_NAME?42?</vt:lpstr>
      <vt:lpstr>XDO_?AMC_NAME?43?</vt:lpstr>
      <vt:lpstr>XDO_?AMC_NAME?44?</vt:lpstr>
      <vt:lpstr>XDO_?AMC_NAME?45?</vt:lpstr>
      <vt:lpstr>XDO_?AMC_NAME?46?</vt:lpstr>
      <vt:lpstr>XDO_?AMC_NAME?47?</vt:lpstr>
      <vt:lpstr>XDO_?AMC_NAME?48?</vt:lpstr>
      <vt:lpstr>XDO_?AMC_NAME?49?</vt:lpstr>
      <vt:lpstr>XDO_?AMC_NAME?5?</vt:lpstr>
      <vt:lpstr>XDO_?AMC_NAME?50?</vt:lpstr>
      <vt:lpstr>XDO_?AMC_NAME?51?</vt:lpstr>
      <vt:lpstr>XDO_?AMC_NAME?6?</vt:lpstr>
      <vt:lpstr>XDO_?AMC_NAME?7?</vt:lpstr>
      <vt:lpstr>XDO_?AMC_NAME?8?</vt:lpstr>
      <vt:lpstr>XDO_?AMC_NAME?9?</vt:lpstr>
      <vt:lpstr>XDO_?AVG_DURATION_TOT?22?</vt:lpstr>
      <vt:lpstr>XDO_?AVG_DURATION_TOT_TXT?22?</vt:lpstr>
      <vt:lpstr>XDO_?AVG_MATURITY_PER_YR_TOT?22?</vt:lpstr>
      <vt:lpstr>XDO_?AVG_MATURITY_PER_YR_TXT?22?</vt:lpstr>
      <vt:lpstr>XDO_?CASHNCASECA_ISIN_CODE?</vt:lpstr>
      <vt:lpstr>XDO_?CASHNCASECA_ISIN_CODE?1?</vt:lpstr>
      <vt:lpstr>XDO_?CASHNCASECA_ISIN_CODE?10?</vt:lpstr>
      <vt:lpstr>XDO_?CASHNCASECA_ISIN_CODE?11?</vt:lpstr>
      <vt:lpstr>XDO_?CASHNCASECA_ISIN_CODE?12?</vt:lpstr>
      <vt:lpstr>XDO_?CASHNCASECA_ISIN_CODE?13?</vt:lpstr>
      <vt:lpstr>XDO_?CASHNCASECA_ISIN_CODE?14?</vt:lpstr>
      <vt:lpstr>XDO_?CASHNCASECA_ISIN_CODE?15?</vt:lpstr>
      <vt:lpstr>XDO_?CASHNCASECA_ISIN_CODE?16?</vt:lpstr>
      <vt:lpstr>XDO_?CASHNCASECA_ISIN_CODE?17?</vt:lpstr>
      <vt:lpstr>XDO_?CASHNCASECA_ISIN_CODE?18?</vt:lpstr>
      <vt:lpstr>XDO_?CASHNCASECA_ISIN_CODE?19?</vt:lpstr>
      <vt:lpstr>XDO_?CASHNCASECA_ISIN_CODE?2?</vt:lpstr>
      <vt:lpstr>XDO_?CASHNCASECA_ISIN_CODE?20?</vt:lpstr>
      <vt:lpstr>XDO_?CASHNCASECA_ISIN_CODE?21?</vt:lpstr>
      <vt:lpstr>SUNBAL!XDO_?CASHNCASECA_ISIN_CODE?22?</vt:lpstr>
      <vt:lpstr>XDO_?CASHNCASECA_ISIN_CODE?22?</vt:lpstr>
      <vt:lpstr>XDO_?CASHNCASECA_ISIN_CODE?23?</vt:lpstr>
      <vt:lpstr>XDO_?CASHNCASECA_ISIN_CODE?24?</vt:lpstr>
      <vt:lpstr>XDO_?CASHNCASECA_ISIN_CODE?25?</vt:lpstr>
      <vt:lpstr>XDO_?CASHNCASECA_ISIN_CODE?26?</vt:lpstr>
      <vt:lpstr>XDO_?CASHNCASECA_ISIN_CODE?27?</vt:lpstr>
      <vt:lpstr>XDO_?CASHNCASECA_ISIN_CODE?28?</vt:lpstr>
      <vt:lpstr>XDO_?CASHNCASECA_ISIN_CODE?29?</vt:lpstr>
      <vt:lpstr>XDO_?CASHNCASECA_ISIN_CODE?3?</vt:lpstr>
      <vt:lpstr>XDO_?CASHNCASECA_ISIN_CODE?30?</vt:lpstr>
      <vt:lpstr>XDO_?CASHNCASECA_ISIN_CODE?31?</vt:lpstr>
      <vt:lpstr>XDO_?CASHNCASECA_ISIN_CODE?32?</vt:lpstr>
      <vt:lpstr>XDO_?CASHNCASECA_ISIN_CODE?33?</vt:lpstr>
      <vt:lpstr>XDO_?CASHNCASECA_ISIN_CODE?34?</vt:lpstr>
      <vt:lpstr>XDO_?CASHNCASECA_ISIN_CODE?35?</vt:lpstr>
      <vt:lpstr>XDO_?CASHNCASECA_ISIN_CODE?36?</vt:lpstr>
      <vt:lpstr>XDO_?CASHNCASECA_ISIN_CODE?37?</vt:lpstr>
      <vt:lpstr>XDO_?CASHNCASECA_ISIN_CODE?38?</vt:lpstr>
      <vt:lpstr>XDO_?CASHNCASECA_ISIN_CODE?39?</vt:lpstr>
      <vt:lpstr>XDO_?CASHNCASECA_ISIN_CODE?4?</vt:lpstr>
      <vt:lpstr>XDO_?CASHNCASECA_ISIN_CODE?40?</vt:lpstr>
      <vt:lpstr>XDO_?CASHNCASECA_ISIN_CODE?41?</vt:lpstr>
      <vt:lpstr>XDO_?CASHNCASECA_ISIN_CODE?42?</vt:lpstr>
      <vt:lpstr>XDO_?CASHNCASECA_ISIN_CODE?43?</vt:lpstr>
      <vt:lpstr>XDO_?CASHNCASECA_ISIN_CODE?44?</vt:lpstr>
      <vt:lpstr>XDO_?CASHNCASECA_ISIN_CODE?45?</vt:lpstr>
      <vt:lpstr>XDO_?CASHNCASECA_ISIN_CODE?46?</vt:lpstr>
      <vt:lpstr>XDO_?CASHNCASECA_ISIN_CODE?47?</vt:lpstr>
      <vt:lpstr>XDO_?CASHNCASECA_ISIN_CODE?48?</vt:lpstr>
      <vt:lpstr>XDO_?CASHNCASECA_ISIN_CODE?49?</vt:lpstr>
      <vt:lpstr>XDO_?CASHNCASECA_ISIN_CODE?5?</vt:lpstr>
      <vt:lpstr>XDO_?CASHNCASECA_ISIN_CODE?6?</vt:lpstr>
      <vt:lpstr>XDO_?CASHNCASECA_ISIN_CODE?7?</vt:lpstr>
      <vt:lpstr>XDO_?CASHNCASECA_ISIN_CODE?8?</vt:lpstr>
      <vt:lpstr>XDO_?CASHNCASECA_ISIN_CODE?9?</vt:lpstr>
      <vt:lpstr>XDO_?CASHNCASECA_MARKET_VALUE?</vt:lpstr>
      <vt:lpstr>XDO_?CASHNCASECA_MARKET_VALUE?1?</vt:lpstr>
      <vt:lpstr>XDO_?CASHNCASECA_MARKET_VALUE?10?</vt:lpstr>
      <vt:lpstr>XDO_?CASHNCASECA_MARKET_VALUE?11?</vt:lpstr>
      <vt:lpstr>XDO_?CASHNCASECA_MARKET_VALUE?12?</vt:lpstr>
      <vt:lpstr>XDO_?CASHNCASECA_MARKET_VALUE?13?</vt:lpstr>
      <vt:lpstr>XDO_?CASHNCASECA_MARKET_VALUE?14?</vt:lpstr>
      <vt:lpstr>XDO_?CASHNCASECA_MARKET_VALUE?15?</vt:lpstr>
      <vt:lpstr>XDO_?CASHNCASECA_MARKET_VALUE?16?</vt:lpstr>
      <vt:lpstr>XDO_?CASHNCASECA_MARKET_VALUE?17?</vt:lpstr>
      <vt:lpstr>XDO_?CASHNCASECA_MARKET_VALUE?18?</vt:lpstr>
      <vt:lpstr>XDO_?CASHNCASECA_MARKET_VALUE?19?</vt:lpstr>
      <vt:lpstr>XDO_?CASHNCASECA_MARKET_VALUE?2?</vt:lpstr>
      <vt:lpstr>XDO_?CASHNCASECA_MARKET_VALUE?20?</vt:lpstr>
      <vt:lpstr>XDO_?CASHNCASECA_MARKET_VALUE?21?</vt:lpstr>
      <vt:lpstr>SUNBAL!XDO_?CASHNCASECA_MARKET_VALUE?22?</vt:lpstr>
      <vt:lpstr>XDO_?CASHNCASECA_MARKET_VALUE?22?</vt:lpstr>
      <vt:lpstr>XDO_?CASHNCASECA_MARKET_VALUE?23?</vt:lpstr>
      <vt:lpstr>XDO_?CASHNCASECA_MARKET_VALUE?24?</vt:lpstr>
      <vt:lpstr>XDO_?CASHNCASECA_MARKET_VALUE?25?</vt:lpstr>
      <vt:lpstr>XDO_?CASHNCASECA_MARKET_VALUE?26?</vt:lpstr>
      <vt:lpstr>XDO_?CASHNCASECA_MARKET_VALUE?27?</vt:lpstr>
      <vt:lpstr>XDO_?CASHNCASECA_MARKET_VALUE?28?</vt:lpstr>
      <vt:lpstr>XDO_?CASHNCASECA_MARKET_VALUE?29?</vt:lpstr>
      <vt:lpstr>XDO_?CASHNCASECA_MARKET_VALUE?3?</vt:lpstr>
      <vt:lpstr>XDO_?CASHNCASECA_MARKET_VALUE?30?</vt:lpstr>
      <vt:lpstr>XDO_?CASHNCASECA_MARKET_VALUE?31?</vt:lpstr>
      <vt:lpstr>XDO_?CASHNCASECA_MARKET_VALUE?32?</vt:lpstr>
      <vt:lpstr>XDO_?CASHNCASECA_MARKET_VALUE?33?</vt:lpstr>
      <vt:lpstr>XDO_?CASHNCASECA_MARKET_VALUE?34?</vt:lpstr>
      <vt:lpstr>XDO_?CASHNCASECA_MARKET_VALUE?35?</vt:lpstr>
      <vt:lpstr>XDO_?CASHNCASECA_MARKET_VALUE?36?</vt:lpstr>
      <vt:lpstr>XDO_?CASHNCASECA_MARKET_VALUE?37?</vt:lpstr>
      <vt:lpstr>XDO_?CASHNCASECA_MARKET_VALUE?38?</vt:lpstr>
      <vt:lpstr>XDO_?CASHNCASECA_MARKET_VALUE?39?</vt:lpstr>
      <vt:lpstr>XDO_?CASHNCASECA_MARKET_VALUE?4?</vt:lpstr>
      <vt:lpstr>XDO_?CASHNCASECA_MARKET_VALUE?40?</vt:lpstr>
      <vt:lpstr>XDO_?CASHNCASECA_MARKET_VALUE?41?</vt:lpstr>
      <vt:lpstr>XDO_?CASHNCASECA_MARKET_VALUE?42?</vt:lpstr>
      <vt:lpstr>XDO_?CASHNCASECA_MARKET_VALUE?43?</vt:lpstr>
      <vt:lpstr>XDO_?CASHNCASECA_MARKET_VALUE?44?</vt:lpstr>
      <vt:lpstr>XDO_?CASHNCASECA_MARKET_VALUE?45?</vt:lpstr>
      <vt:lpstr>XDO_?CASHNCASECA_MARKET_VALUE?46?</vt:lpstr>
      <vt:lpstr>XDO_?CASHNCASECA_MARKET_VALUE?47?</vt:lpstr>
      <vt:lpstr>XDO_?CASHNCASECA_MARKET_VALUE?48?</vt:lpstr>
      <vt:lpstr>XDO_?CASHNCASECA_MARKET_VALUE?49?</vt:lpstr>
      <vt:lpstr>XDO_?CASHNCASECA_MARKET_VALUE?5?</vt:lpstr>
      <vt:lpstr>XDO_?CASHNCASECA_MARKET_VALUE?6?</vt:lpstr>
      <vt:lpstr>XDO_?CASHNCASECA_MARKET_VALUE?7?</vt:lpstr>
      <vt:lpstr>XDO_?CASHNCASECA_MARKET_VALUE?8?</vt:lpstr>
      <vt:lpstr>XDO_?CASHNCASECA_MARKET_VALUE?9?</vt:lpstr>
      <vt:lpstr>XDO_?CASHNCASECA_NAME?</vt:lpstr>
      <vt:lpstr>XDO_?CASHNCASECA_NAME?1?</vt:lpstr>
      <vt:lpstr>XDO_?CASHNCASECA_NAME?10?</vt:lpstr>
      <vt:lpstr>XDO_?CASHNCASECA_NAME?11?</vt:lpstr>
      <vt:lpstr>XDO_?CASHNCASECA_NAME?12?</vt:lpstr>
      <vt:lpstr>XDO_?CASHNCASECA_NAME?13?</vt:lpstr>
      <vt:lpstr>XDO_?CASHNCASECA_NAME?14?</vt:lpstr>
      <vt:lpstr>XDO_?CASHNCASECA_NAME?15?</vt:lpstr>
      <vt:lpstr>XDO_?CASHNCASECA_NAME?16?</vt:lpstr>
      <vt:lpstr>XDO_?CASHNCASECA_NAME?17?</vt:lpstr>
      <vt:lpstr>XDO_?CASHNCASECA_NAME?18?</vt:lpstr>
      <vt:lpstr>XDO_?CASHNCASECA_NAME?19?</vt:lpstr>
      <vt:lpstr>XDO_?CASHNCASECA_NAME?2?</vt:lpstr>
      <vt:lpstr>XDO_?CASHNCASECA_NAME?20?</vt:lpstr>
      <vt:lpstr>XDO_?CASHNCASECA_NAME?21?</vt:lpstr>
      <vt:lpstr>SUNBAL!XDO_?CASHNCASECA_NAME?22?</vt:lpstr>
      <vt:lpstr>XDO_?CASHNCASECA_NAME?22?</vt:lpstr>
      <vt:lpstr>XDO_?CASHNCASECA_NAME?23?</vt:lpstr>
      <vt:lpstr>XDO_?CASHNCASECA_NAME?24?</vt:lpstr>
      <vt:lpstr>XDO_?CASHNCASECA_NAME?25?</vt:lpstr>
      <vt:lpstr>XDO_?CASHNCASECA_NAME?26?</vt:lpstr>
      <vt:lpstr>XDO_?CASHNCASECA_NAME?27?</vt:lpstr>
      <vt:lpstr>XDO_?CASHNCASECA_NAME?28?</vt:lpstr>
      <vt:lpstr>XDO_?CASHNCASECA_NAME?29?</vt:lpstr>
      <vt:lpstr>XDO_?CASHNCASECA_NAME?3?</vt:lpstr>
      <vt:lpstr>XDO_?CASHNCASECA_NAME?30?</vt:lpstr>
      <vt:lpstr>XDO_?CASHNCASECA_NAME?31?</vt:lpstr>
      <vt:lpstr>XDO_?CASHNCASECA_NAME?32?</vt:lpstr>
      <vt:lpstr>XDO_?CASHNCASECA_NAME?33?</vt:lpstr>
      <vt:lpstr>XDO_?CASHNCASECA_NAME?34?</vt:lpstr>
      <vt:lpstr>XDO_?CASHNCASECA_NAME?35?</vt:lpstr>
      <vt:lpstr>XDO_?CASHNCASECA_NAME?36?</vt:lpstr>
      <vt:lpstr>XDO_?CASHNCASECA_NAME?37?</vt:lpstr>
      <vt:lpstr>XDO_?CASHNCASECA_NAME?38?</vt:lpstr>
      <vt:lpstr>XDO_?CASHNCASECA_NAME?39?</vt:lpstr>
      <vt:lpstr>XDO_?CASHNCASECA_NAME?4?</vt:lpstr>
      <vt:lpstr>XDO_?CASHNCASECA_NAME?40?</vt:lpstr>
      <vt:lpstr>XDO_?CASHNCASECA_NAME?41?</vt:lpstr>
      <vt:lpstr>XDO_?CASHNCASECA_NAME?42?</vt:lpstr>
      <vt:lpstr>XDO_?CASHNCASECA_NAME?43?</vt:lpstr>
      <vt:lpstr>XDO_?CASHNCASECA_NAME?44?</vt:lpstr>
      <vt:lpstr>XDO_?CASHNCASECA_NAME?45?</vt:lpstr>
      <vt:lpstr>XDO_?CASHNCASECA_NAME?46?</vt:lpstr>
      <vt:lpstr>XDO_?CASHNCASECA_NAME?47?</vt:lpstr>
      <vt:lpstr>XDO_?CASHNCASECA_NAME?48?</vt:lpstr>
      <vt:lpstr>XDO_?CASHNCASECA_NAME?49?</vt:lpstr>
      <vt:lpstr>XDO_?CASHNCASECA_NAME?5?</vt:lpstr>
      <vt:lpstr>XDO_?CASHNCASECA_NAME?6?</vt:lpstr>
      <vt:lpstr>XDO_?CASHNCASECA_NAME?7?</vt:lpstr>
      <vt:lpstr>XDO_?CASHNCASECA_NAME?8?</vt:lpstr>
      <vt:lpstr>XDO_?CASHNCASECA_NAME?9?</vt:lpstr>
      <vt:lpstr>XDO_?CASHNCASECA_PER_NET_ASSETS?</vt:lpstr>
      <vt:lpstr>XDO_?CASHNCASECA_PER_NET_ASSETS?1?</vt:lpstr>
      <vt:lpstr>XDO_?CASHNCASECA_PER_NET_ASSETS?10?</vt:lpstr>
      <vt:lpstr>XDO_?CASHNCASECA_PER_NET_ASSETS?11?</vt:lpstr>
      <vt:lpstr>XDO_?CASHNCASECA_PER_NET_ASSETS?12?</vt:lpstr>
      <vt:lpstr>XDO_?CASHNCASECA_PER_NET_ASSETS?13?</vt:lpstr>
      <vt:lpstr>XDO_?CASHNCASECA_PER_NET_ASSETS?14?</vt:lpstr>
      <vt:lpstr>XDO_?CASHNCASECA_PER_NET_ASSETS?15?</vt:lpstr>
      <vt:lpstr>XDO_?CASHNCASECA_PER_NET_ASSETS?16?</vt:lpstr>
      <vt:lpstr>XDO_?CASHNCASECA_PER_NET_ASSETS?17?</vt:lpstr>
      <vt:lpstr>XDO_?CASHNCASECA_PER_NET_ASSETS?18?</vt:lpstr>
      <vt:lpstr>XDO_?CASHNCASECA_PER_NET_ASSETS?19?</vt:lpstr>
      <vt:lpstr>XDO_?CASHNCASECA_PER_NET_ASSETS?2?</vt:lpstr>
      <vt:lpstr>XDO_?CASHNCASECA_PER_NET_ASSETS?20?</vt:lpstr>
      <vt:lpstr>XDO_?CASHNCASECA_PER_NET_ASSETS?21?</vt:lpstr>
      <vt:lpstr>SUNBAL!XDO_?CASHNCASECA_PER_NET_ASSETS?22?</vt:lpstr>
      <vt:lpstr>XDO_?CASHNCASECA_PER_NET_ASSETS?22?</vt:lpstr>
      <vt:lpstr>XDO_?CASHNCASECA_PER_NET_ASSETS?23?</vt:lpstr>
      <vt:lpstr>XDO_?CASHNCASECA_PER_NET_ASSETS?24?</vt:lpstr>
      <vt:lpstr>XDO_?CASHNCASECA_PER_NET_ASSETS?25?</vt:lpstr>
      <vt:lpstr>XDO_?CASHNCASECA_PER_NET_ASSETS?26?</vt:lpstr>
      <vt:lpstr>XDO_?CASHNCASECA_PER_NET_ASSETS?27?</vt:lpstr>
      <vt:lpstr>XDO_?CASHNCASECA_PER_NET_ASSETS?28?</vt:lpstr>
      <vt:lpstr>XDO_?CASHNCASECA_PER_NET_ASSETS?29?</vt:lpstr>
      <vt:lpstr>XDO_?CASHNCASECA_PER_NET_ASSETS?3?</vt:lpstr>
      <vt:lpstr>XDO_?CASHNCASECA_PER_NET_ASSETS?30?</vt:lpstr>
      <vt:lpstr>XDO_?CASHNCASECA_PER_NET_ASSETS?31?</vt:lpstr>
      <vt:lpstr>XDO_?CASHNCASECA_PER_NET_ASSETS?32?</vt:lpstr>
      <vt:lpstr>XDO_?CASHNCASECA_PER_NET_ASSETS?33?</vt:lpstr>
      <vt:lpstr>XDO_?CASHNCASECA_PER_NET_ASSETS?34?</vt:lpstr>
      <vt:lpstr>XDO_?CASHNCASECA_PER_NET_ASSETS?35?</vt:lpstr>
      <vt:lpstr>XDO_?CASHNCASECA_PER_NET_ASSETS?36?</vt:lpstr>
      <vt:lpstr>XDO_?CASHNCASECA_PER_NET_ASSETS?37?</vt:lpstr>
      <vt:lpstr>XDO_?CASHNCASECA_PER_NET_ASSETS?38?</vt:lpstr>
      <vt:lpstr>XDO_?CASHNCASECA_PER_NET_ASSETS?39?</vt:lpstr>
      <vt:lpstr>XDO_?CASHNCASECA_PER_NET_ASSETS?4?</vt:lpstr>
      <vt:lpstr>XDO_?CASHNCASECA_PER_NET_ASSETS?40?</vt:lpstr>
      <vt:lpstr>XDO_?CASHNCASECA_PER_NET_ASSETS?41?</vt:lpstr>
      <vt:lpstr>XDO_?CASHNCASECA_PER_NET_ASSETS?42?</vt:lpstr>
      <vt:lpstr>XDO_?CASHNCASECA_PER_NET_ASSETS?43?</vt:lpstr>
      <vt:lpstr>XDO_?CASHNCASECA_PER_NET_ASSETS?44?</vt:lpstr>
      <vt:lpstr>XDO_?CASHNCASECA_PER_NET_ASSETS?45?</vt:lpstr>
      <vt:lpstr>XDO_?CASHNCASECA_PER_NET_ASSETS?46?</vt:lpstr>
      <vt:lpstr>XDO_?CASHNCASECA_PER_NET_ASSETS?47?</vt:lpstr>
      <vt:lpstr>XDO_?CASHNCASECA_PER_NET_ASSETS?48?</vt:lpstr>
      <vt:lpstr>XDO_?CASHNCASECA_PER_NET_ASSETS?49?</vt:lpstr>
      <vt:lpstr>XDO_?CASHNCASECA_PER_NET_ASSETS?5?</vt:lpstr>
      <vt:lpstr>XDO_?CASHNCASECA_PER_NET_ASSETS?6?</vt:lpstr>
      <vt:lpstr>XDO_?CASHNCASECA_PER_NET_ASSETS?7?</vt:lpstr>
      <vt:lpstr>XDO_?CASHNCASECA_PER_NET_ASSETS?8?</vt:lpstr>
      <vt:lpstr>XDO_?CASHNCASECA_PER_NET_ASSETS?9?</vt:lpstr>
      <vt:lpstr>XDO_?CASHNCASECA_RATING_INDUSTRY?</vt:lpstr>
      <vt:lpstr>XDO_?CASHNCASECA_RATING_INDUSTRY?1?</vt:lpstr>
      <vt:lpstr>XDO_?CASHNCASECA_RATING_INDUSTRY?10?</vt:lpstr>
      <vt:lpstr>XDO_?CASHNCASECA_RATING_INDUSTRY?11?</vt:lpstr>
      <vt:lpstr>XDO_?CASHNCASECA_RATING_INDUSTRY?12?</vt:lpstr>
      <vt:lpstr>XDO_?CASHNCASECA_RATING_INDUSTRY?13?</vt:lpstr>
      <vt:lpstr>XDO_?CASHNCASECA_RATING_INDUSTRY?14?</vt:lpstr>
      <vt:lpstr>XDO_?CASHNCASECA_RATING_INDUSTRY?15?</vt:lpstr>
      <vt:lpstr>XDO_?CASHNCASECA_RATING_INDUSTRY?16?</vt:lpstr>
      <vt:lpstr>XDO_?CASHNCASECA_RATING_INDUSTRY?17?</vt:lpstr>
      <vt:lpstr>XDO_?CASHNCASECA_RATING_INDUSTRY?18?</vt:lpstr>
      <vt:lpstr>XDO_?CASHNCASECA_RATING_INDUSTRY?19?</vt:lpstr>
      <vt:lpstr>XDO_?CASHNCASECA_RATING_INDUSTRY?2?</vt:lpstr>
      <vt:lpstr>XDO_?CASHNCASECA_RATING_INDUSTRY?20?</vt:lpstr>
      <vt:lpstr>XDO_?CASHNCASECA_RATING_INDUSTRY?21?</vt:lpstr>
      <vt:lpstr>SUNBAL!XDO_?CASHNCASECA_RATING_INDUSTRY?22?</vt:lpstr>
      <vt:lpstr>XDO_?CASHNCASECA_RATING_INDUSTRY?22?</vt:lpstr>
      <vt:lpstr>XDO_?CASHNCASECA_RATING_INDUSTRY?23?</vt:lpstr>
      <vt:lpstr>XDO_?CASHNCASECA_RATING_INDUSTRY?24?</vt:lpstr>
      <vt:lpstr>XDO_?CASHNCASECA_RATING_INDUSTRY?25?</vt:lpstr>
      <vt:lpstr>XDO_?CASHNCASECA_RATING_INDUSTRY?26?</vt:lpstr>
      <vt:lpstr>XDO_?CASHNCASECA_RATING_INDUSTRY?27?</vt:lpstr>
      <vt:lpstr>XDO_?CASHNCASECA_RATING_INDUSTRY?28?</vt:lpstr>
      <vt:lpstr>XDO_?CASHNCASECA_RATING_INDUSTRY?29?</vt:lpstr>
      <vt:lpstr>XDO_?CASHNCASECA_RATING_INDUSTRY?3?</vt:lpstr>
      <vt:lpstr>XDO_?CASHNCASECA_RATING_INDUSTRY?30?</vt:lpstr>
      <vt:lpstr>XDO_?CASHNCASECA_RATING_INDUSTRY?31?</vt:lpstr>
      <vt:lpstr>XDO_?CASHNCASECA_RATING_INDUSTRY?32?</vt:lpstr>
      <vt:lpstr>XDO_?CASHNCASECA_RATING_INDUSTRY?33?</vt:lpstr>
      <vt:lpstr>XDO_?CASHNCASECA_RATING_INDUSTRY?34?</vt:lpstr>
      <vt:lpstr>XDO_?CASHNCASECA_RATING_INDUSTRY?35?</vt:lpstr>
      <vt:lpstr>XDO_?CASHNCASECA_RATING_INDUSTRY?36?</vt:lpstr>
      <vt:lpstr>XDO_?CASHNCASECA_RATING_INDUSTRY?37?</vt:lpstr>
      <vt:lpstr>XDO_?CASHNCASECA_RATING_INDUSTRY?38?</vt:lpstr>
      <vt:lpstr>XDO_?CASHNCASECA_RATING_INDUSTRY?39?</vt:lpstr>
      <vt:lpstr>XDO_?CASHNCASECA_RATING_INDUSTRY?4?</vt:lpstr>
      <vt:lpstr>XDO_?CASHNCASECA_RATING_INDUSTRY?40?</vt:lpstr>
      <vt:lpstr>XDO_?CASHNCASECA_RATING_INDUSTRY?41?</vt:lpstr>
      <vt:lpstr>XDO_?CASHNCASECA_RATING_INDUSTRY?42?</vt:lpstr>
      <vt:lpstr>XDO_?CASHNCASECA_RATING_INDUSTRY?43?</vt:lpstr>
      <vt:lpstr>XDO_?CASHNCASECA_RATING_INDUSTRY?44?</vt:lpstr>
      <vt:lpstr>XDO_?CASHNCASECA_RATING_INDUSTRY?45?</vt:lpstr>
      <vt:lpstr>XDO_?CASHNCASECA_RATING_INDUSTRY?46?</vt:lpstr>
      <vt:lpstr>XDO_?CASHNCASECA_RATING_INDUSTRY?47?</vt:lpstr>
      <vt:lpstr>XDO_?CASHNCASECA_RATING_INDUSTRY?48?</vt:lpstr>
      <vt:lpstr>XDO_?CASHNCASECA_RATING_INDUSTRY?49?</vt:lpstr>
      <vt:lpstr>XDO_?CASHNCASECA_RATING_INDUSTRY?5?</vt:lpstr>
      <vt:lpstr>XDO_?CASHNCASECA_RATING_INDUSTRY?6?</vt:lpstr>
      <vt:lpstr>XDO_?CASHNCASECA_RATING_INDUSTRY?7?</vt:lpstr>
      <vt:lpstr>XDO_?CASHNCASECA_RATING_INDUSTRY?8?</vt:lpstr>
      <vt:lpstr>XDO_?CASHNCASECA_RATING_INDUSTRY?9?</vt:lpstr>
      <vt:lpstr>XDO_?COL1_DESC_DIV?</vt:lpstr>
      <vt:lpstr>XDO_?COL1_DESC_DIV?1?</vt:lpstr>
      <vt:lpstr>XDO_?COL1_DESC_DIV?10?</vt:lpstr>
      <vt:lpstr>XDO_?COL1_DESC_DIV?11?</vt:lpstr>
      <vt:lpstr>XDO_?COL1_DESC_DIV?12?</vt:lpstr>
      <vt:lpstr>XDO_?COL1_DESC_DIV?13?</vt:lpstr>
      <vt:lpstr>XDO_?COL1_DESC_DIV?14?</vt:lpstr>
      <vt:lpstr>XDO_?COL1_DESC_DIV?15?</vt:lpstr>
      <vt:lpstr>XDO_?COL1_DESC_DIV?16?</vt:lpstr>
      <vt:lpstr>XDO_?COL1_DESC_DIV?17?</vt:lpstr>
      <vt:lpstr>XDO_?COL1_DESC_DIV?18?</vt:lpstr>
      <vt:lpstr>XDO_?COL1_DESC_DIV?19?</vt:lpstr>
      <vt:lpstr>XDO_?COL1_DESC_DIV?2?</vt:lpstr>
      <vt:lpstr>XDO_?COL1_DESC_DIV?20?</vt:lpstr>
      <vt:lpstr>XDO_?COL1_DESC_DIV?21?</vt:lpstr>
      <vt:lpstr>SUNBAL!XDO_?COL1_DESC_DIV?22?</vt:lpstr>
      <vt:lpstr>XDO_?COL1_DESC_DIV?22?</vt:lpstr>
      <vt:lpstr>XDO_?COL1_DESC_DIV?23?</vt:lpstr>
      <vt:lpstr>XDO_?COL1_DESC_DIV?24?</vt:lpstr>
      <vt:lpstr>XDO_?COL1_DESC_DIV?25?</vt:lpstr>
      <vt:lpstr>XDO_?COL1_DESC_DIV?26?</vt:lpstr>
      <vt:lpstr>XDO_?COL1_DESC_DIV?27?</vt:lpstr>
      <vt:lpstr>XDO_?COL1_DESC_DIV?28?</vt:lpstr>
      <vt:lpstr>XDO_?COL1_DESC_DIV?29?</vt:lpstr>
      <vt:lpstr>XDO_?COL1_DESC_DIV?3?</vt:lpstr>
      <vt:lpstr>XDO_?COL1_DESC_DIV?30?</vt:lpstr>
      <vt:lpstr>XDO_?COL1_DESC_DIV?31?</vt:lpstr>
      <vt:lpstr>XDO_?COL1_DESC_DIV?32?</vt:lpstr>
      <vt:lpstr>XDO_?COL1_DESC_DIV?33?</vt:lpstr>
      <vt:lpstr>XDO_?COL1_DESC_DIV?34?</vt:lpstr>
      <vt:lpstr>XDO_?COL1_DESC_DIV?35?</vt:lpstr>
      <vt:lpstr>XDO_?COL1_DESC_DIV?36?</vt:lpstr>
      <vt:lpstr>XDO_?COL1_DESC_DIV?37?</vt:lpstr>
      <vt:lpstr>XDO_?COL1_DESC_DIV?38?</vt:lpstr>
      <vt:lpstr>XDO_?COL1_DESC_DIV?39?</vt:lpstr>
      <vt:lpstr>XDO_?COL1_DESC_DIV?4?</vt:lpstr>
      <vt:lpstr>XDO_?COL1_DESC_DIV?42?</vt:lpstr>
      <vt:lpstr>XDO_?COL1_DESC_DIV?43?</vt:lpstr>
      <vt:lpstr>XDO_?COL1_DESC_DIV?44?</vt:lpstr>
      <vt:lpstr>XDO_?COL1_DESC_DIV?45?</vt:lpstr>
      <vt:lpstr>XDO_?COL1_DESC_DIV?46?</vt:lpstr>
      <vt:lpstr>XDO_?COL1_DESC_DIV?47?</vt:lpstr>
      <vt:lpstr>XDO_?COL1_DESC_DIV?48?</vt:lpstr>
      <vt:lpstr>XDO_?COL1_DESC_DIV?49?</vt:lpstr>
      <vt:lpstr>XDO_?COL1_DESC_DIV?5?</vt:lpstr>
      <vt:lpstr>XDO_?COL1_DESC_DIV?50?</vt:lpstr>
      <vt:lpstr>XDO_?COL1_DESC_DIV?51?</vt:lpstr>
      <vt:lpstr>XDO_?COL1_DESC_DIV?6?</vt:lpstr>
      <vt:lpstr>XDO_?COL1_DESC_DIV?7?</vt:lpstr>
      <vt:lpstr>XDO_?COL1_DESC_DIV?8?</vt:lpstr>
      <vt:lpstr>XDO_?COL1_DESC_DIV?9?</vt:lpstr>
      <vt:lpstr>XDO_?COL2_DESC_DIV?</vt:lpstr>
      <vt:lpstr>XDO_?COL2_DESC_DIV?1?</vt:lpstr>
      <vt:lpstr>XDO_?COL2_DESC_DIV?10?</vt:lpstr>
      <vt:lpstr>XDO_?COL2_DESC_DIV?11?</vt:lpstr>
      <vt:lpstr>XDO_?COL2_DESC_DIV?12?</vt:lpstr>
      <vt:lpstr>XDO_?COL2_DESC_DIV?13?</vt:lpstr>
      <vt:lpstr>XDO_?COL2_DESC_DIV?14?</vt:lpstr>
      <vt:lpstr>XDO_?COL2_DESC_DIV?15?</vt:lpstr>
      <vt:lpstr>XDO_?COL2_DESC_DIV?16?</vt:lpstr>
      <vt:lpstr>XDO_?COL2_DESC_DIV?17?</vt:lpstr>
      <vt:lpstr>XDO_?COL2_DESC_DIV?18?</vt:lpstr>
      <vt:lpstr>XDO_?COL2_DESC_DIV?19?</vt:lpstr>
      <vt:lpstr>XDO_?COL2_DESC_DIV?2?</vt:lpstr>
      <vt:lpstr>XDO_?COL2_DESC_DIV?20?</vt:lpstr>
      <vt:lpstr>XDO_?COL2_DESC_DIV?21?</vt:lpstr>
      <vt:lpstr>SUNBAL!XDO_?COL2_DESC_DIV?22?</vt:lpstr>
      <vt:lpstr>XDO_?COL2_DESC_DIV?22?</vt:lpstr>
      <vt:lpstr>XDO_?COL2_DESC_DIV?23?</vt:lpstr>
      <vt:lpstr>XDO_?COL2_DESC_DIV?24?</vt:lpstr>
      <vt:lpstr>XDO_?COL2_DESC_DIV?25?</vt:lpstr>
      <vt:lpstr>XDO_?COL2_DESC_DIV?26?</vt:lpstr>
      <vt:lpstr>XDO_?COL2_DESC_DIV?27?</vt:lpstr>
      <vt:lpstr>XDO_?COL2_DESC_DIV?28?</vt:lpstr>
      <vt:lpstr>XDO_?COL2_DESC_DIV?29?</vt:lpstr>
      <vt:lpstr>XDO_?COL2_DESC_DIV?3?</vt:lpstr>
      <vt:lpstr>XDO_?COL2_DESC_DIV?30?</vt:lpstr>
      <vt:lpstr>XDO_?COL2_DESC_DIV?31?</vt:lpstr>
      <vt:lpstr>XDO_?COL2_DESC_DIV?32?</vt:lpstr>
      <vt:lpstr>XDO_?COL2_DESC_DIV?33?</vt:lpstr>
      <vt:lpstr>XDO_?COL2_DESC_DIV?34?</vt:lpstr>
      <vt:lpstr>XDO_?COL2_DESC_DIV?35?</vt:lpstr>
      <vt:lpstr>XDO_?COL2_DESC_DIV?36?</vt:lpstr>
      <vt:lpstr>XDO_?COL2_DESC_DIV?37?</vt:lpstr>
      <vt:lpstr>XDO_?COL2_DESC_DIV?38?</vt:lpstr>
      <vt:lpstr>XDO_?COL2_DESC_DIV?39?</vt:lpstr>
      <vt:lpstr>XDO_?COL2_DESC_DIV?4?</vt:lpstr>
      <vt:lpstr>XDO_?COL2_DESC_DIV?42?</vt:lpstr>
      <vt:lpstr>XDO_?COL2_DESC_DIV?43?</vt:lpstr>
      <vt:lpstr>XDO_?COL2_DESC_DIV?44?</vt:lpstr>
      <vt:lpstr>XDO_?COL2_DESC_DIV?45?</vt:lpstr>
      <vt:lpstr>XDO_?COL2_DESC_DIV?46?</vt:lpstr>
      <vt:lpstr>XDO_?COL2_DESC_DIV?47?</vt:lpstr>
      <vt:lpstr>XDO_?COL2_DESC_DIV?48?</vt:lpstr>
      <vt:lpstr>XDO_?COL2_DESC_DIV?49?</vt:lpstr>
      <vt:lpstr>XDO_?COL2_DESC_DIV?5?</vt:lpstr>
      <vt:lpstr>XDO_?COL2_DESC_DIV?50?</vt:lpstr>
      <vt:lpstr>XDO_?COL2_DESC_DIV?51?</vt:lpstr>
      <vt:lpstr>XDO_?COL2_DESC_DIV?6?</vt:lpstr>
      <vt:lpstr>XDO_?COL2_DESC_DIV?7?</vt:lpstr>
      <vt:lpstr>XDO_?COL2_DESC_DIV?8?</vt:lpstr>
      <vt:lpstr>XDO_?COL2_DESC_DIV?9?</vt:lpstr>
      <vt:lpstr>XDO_?CUR_MNTH_DAY?</vt:lpstr>
      <vt:lpstr>XDO_?CUR_MNTH_DAY?1?</vt:lpstr>
      <vt:lpstr>XDO_?CUR_MNTH_DAY?10?</vt:lpstr>
      <vt:lpstr>XDO_?CUR_MNTH_DAY?11?</vt:lpstr>
      <vt:lpstr>XDO_?CUR_MNTH_DAY?12?</vt:lpstr>
      <vt:lpstr>XDO_?CUR_MNTH_DAY?13?</vt:lpstr>
      <vt:lpstr>XDO_?CUR_MNTH_DAY?14?</vt:lpstr>
      <vt:lpstr>XDO_?CUR_MNTH_DAY?15?</vt:lpstr>
      <vt:lpstr>XDO_?CUR_MNTH_DAY?16?</vt:lpstr>
      <vt:lpstr>XDO_?CUR_MNTH_DAY?17?</vt:lpstr>
      <vt:lpstr>XDO_?CUR_MNTH_DAY?18?</vt:lpstr>
      <vt:lpstr>XDO_?CUR_MNTH_DAY?19?</vt:lpstr>
      <vt:lpstr>XDO_?CUR_MNTH_DAY?2?</vt:lpstr>
      <vt:lpstr>XDO_?CUR_MNTH_DAY?20?</vt:lpstr>
      <vt:lpstr>XDO_?CUR_MNTH_DAY?21?</vt:lpstr>
      <vt:lpstr>SUNBAL!XDO_?CUR_MNTH_DAY?22?</vt:lpstr>
      <vt:lpstr>XDO_?CUR_MNTH_DAY?22?</vt:lpstr>
      <vt:lpstr>XDO_?CUR_MNTH_DAY?23?</vt:lpstr>
      <vt:lpstr>XDO_?CUR_MNTH_DAY?24?</vt:lpstr>
      <vt:lpstr>XDO_?CUR_MNTH_DAY?25?</vt:lpstr>
      <vt:lpstr>XDO_?CUR_MNTH_DAY?26?</vt:lpstr>
      <vt:lpstr>XDO_?CUR_MNTH_DAY?27?</vt:lpstr>
      <vt:lpstr>XDO_?CUR_MNTH_DAY?28?</vt:lpstr>
      <vt:lpstr>XDO_?CUR_MNTH_DAY?29?</vt:lpstr>
      <vt:lpstr>XDO_?CUR_MNTH_DAY?3?</vt:lpstr>
      <vt:lpstr>XDO_?CUR_MNTH_DAY?30?</vt:lpstr>
      <vt:lpstr>XDO_?CUR_MNTH_DAY?31?</vt:lpstr>
      <vt:lpstr>XDO_?CUR_MNTH_DAY?32?</vt:lpstr>
      <vt:lpstr>XDO_?CUR_MNTH_DAY?33?</vt:lpstr>
      <vt:lpstr>XDO_?CUR_MNTH_DAY?34?</vt:lpstr>
      <vt:lpstr>XDO_?CUR_MNTH_DAY?35?</vt:lpstr>
      <vt:lpstr>XDO_?CUR_MNTH_DAY?36?</vt:lpstr>
      <vt:lpstr>XDO_?CUR_MNTH_DAY?37?</vt:lpstr>
      <vt:lpstr>XDO_?CUR_MNTH_DAY?38?</vt:lpstr>
      <vt:lpstr>XDO_?CUR_MNTH_DAY?39?</vt:lpstr>
      <vt:lpstr>XDO_?CUR_MNTH_DAY?4?</vt:lpstr>
      <vt:lpstr>XDO_?CUR_MNTH_DAY?42?</vt:lpstr>
      <vt:lpstr>XDO_?CUR_MNTH_DAY?43?</vt:lpstr>
      <vt:lpstr>XDO_?CUR_MNTH_DAY?44?</vt:lpstr>
      <vt:lpstr>XDO_?CUR_MNTH_DAY?45?</vt:lpstr>
      <vt:lpstr>XDO_?CUR_MNTH_DAY?46?</vt:lpstr>
      <vt:lpstr>XDO_?CUR_MNTH_DAY?47?</vt:lpstr>
      <vt:lpstr>XDO_?CUR_MNTH_DAY?48?</vt:lpstr>
      <vt:lpstr>XDO_?CUR_MNTH_DAY?49?</vt:lpstr>
      <vt:lpstr>XDO_?CUR_MNTH_DAY?5?</vt:lpstr>
      <vt:lpstr>XDO_?CUR_MNTH_DAY?50?</vt:lpstr>
      <vt:lpstr>XDO_?CUR_MNTH_DAY?51?</vt:lpstr>
      <vt:lpstr>XDO_?CUR_MNTH_DAY?6?</vt:lpstr>
      <vt:lpstr>XDO_?CUR_MNTH_DAY?7?</vt:lpstr>
      <vt:lpstr>XDO_?CUR_MNTH_DAY?8?</vt:lpstr>
      <vt:lpstr>XDO_?CUR_MNTH_DAY?9?</vt:lpstr>
      <vt:lpstr>XDO_?CUR_MNTH_NAV?</vt:lpstr>
      <vt:lpstr>XDO_?CUR_MNTH_NAV?1?</vt:lpstr>
      <vt:lpstr>XDO_?CUR_MNTH_NAV?10?</vt:lpstr>
      <vt:lpstr>XDO_?CUR_MNTH_NAV?11?</vt:lpstr>
      <vt:lpstr>XDO_?CUR_MNTH_NAV?12?</vt:lpstr>
      <vt:lpstr>XDO_?CUR_MNTH_NAV?13?</vt:lpstr>
      <vt:lpstr>XDO_?CUR_MNTH_NAV?14?</vt:lpstr>
      <vt:lpstr>XDO_?CUR_MNTH_NAV?15?</vt:lpstr>
      <vt:lpstr>XDO_?CUR_MNTH_NAV?16?</vt:lpstr>
      <vt:lpstr>XDO_?CUR_MNTH_NAV?17?</vt:lpstr>
      <vt:lpstr>XDO_?CUR_MNTH_NAV?18?</vt:lpstr>
      <vt:lpstr>XDO_?CUR_MNTH_NAV?19?</vt:lpstr>
      <vt:lpstr>XDO_?CUR_MNTH_NAV?2?</vt:lpstr>
      <vt:lpstr>XDO_?CUR_MNTH_NAV?20?</vt:lpstr>
      <vt:lpstr>XDO_?CUR_MNTH_NAV?21?</vt:lpstr>
      <vt:lpstr>SUNBAL!XDO_?CUR_MNTH_NAV?22?</vt:lpstr>
      <vt:lpstr>XDO_?CUR_MNTH_NAV?22?</vt:lpstr>
      <vt:lpstr>XDO_?CUR_MNTH_NAV?23?</vt:lpstr>
      <vt:lpstr>XDO_?CUR_MNTH_NAV?24?</vt:lpstr>
      <vt:lpstr>XDO_?CUR_MNTH_NAV?25?</vt:lpstr>
      <vt:lpstr>XDO_?CUR_MNTH_NAV?26?</vt:lpstr>
      <vt:lpstr>XDO_?CUR_MNTH_NAV?27?</vt:lpstr>
      <vt:lpstr>XDO_?CUR_MNTH_NAV?28?</vt:lpstr>
      <vt:lpstr>XDO_?CUR_MNTH_NAV?29?</vt:lpstr>
      <vt:lpstr>XDO_?CUR_MNTH_NAV?3?</vt:lpstr>
      <vt:lpstr>XDO_?CUR_MNTH_NAV?30?</vt:lpstr>
      <vt:lpstr>XDO_?CUR_MNTH_NAV?31?</vt:lpstr>
      <vt:lpstr>XDO_?CUR_MNTH_NAV?32?</vt:lpstr>
      <vt:lpstr>XDO_?CUR_MNTH_NAV?33?</vt:lpstr>
      <vt:lpstr>XDO_?CUR_MNTH_NAV?34?</vt:lpstr>
      <vt:lpstr>XDO_?CUR_MNTH_NAV?35?</vt:lpstr>
      <vt:lpstr>XDO_?CUR_MNTH_NAV?36?</vt:lpstr>
      <vt:lpstr>XDO_?CUR_MNTH_NAV?37?</vt:lpstr>
      <vt:lpstr>XDO_?CUR_MNTH_NAV?38?</vt:lpstr>
      <vt:lpstr>XDO_?CUR_MNTH_NAV?39?</vt:lpstr>
      <vt:lpstr>XDO_?CUR_MNTH_NAV?4?</vt:lpstr>
      <vt:lpstr>XDO_?CUR_MNTH_NAV?40?</vt:lpstr>
      <vt:lpstr>XDO_?CUR_MNTH_NAV?41?</vt:lpstr>
      <vt:lpstr>XDO_?CUR_MNTH_NAV?42?</vt:lpstr>
      <vt:lpstr>XDO_?CUR_MNTH_NAV?43?</vt:lpstr>
      <vt:lpstr>XDO_?CUR_MNTH_NAV?44?</vt:lpstr>
      <vt:lpstr>XDO_?CUR_MNTH_NAV?45?</vt:lpstr>
      <vt:lpstr>XDO_?CUR_MNTH_NAV?46?</vt:lpstr>
      <vt:lpstr>XDO_?CUR_MNTH_NAV?47?</vt:lpstr>
      <vt:lpstr>XDO_?CUR_MNTH_NAV?48?</vt:lpstr>
      <vt:lpstr>XDO_?CUR_MNTH_NAV?49?</vt:lpstr>
      <vt:lpstr>XDO_?CUR_MNTH_NAV?5?</vt:lpstr>
      <vt:lpstr>XDO_?CUR_MNTH_NAV?6?</vt:lpstr>
      <vt:lpstr>XDO_?CUR_MNTH_NAV?7?</vt:lpstr>
      <vt:lpstr>XDO_?CUR_MNTH_NAV?8?</vt:lpstr>
      <vt:lpstr>XDO_?CUR_MNTH_NAV?9?</vt:lpstr>
      <vt:lpstr>XDO_?DEBTSEC_MARKET_VALUE_TOT?</vt:lpstr>
      <vt:lpstr>XDO_?DEBTSEC_MARKET_VALUE_TOT?1?</vt:lpstr>
      <vt:lpstr>XDO_?DEBTSEC_MARKET_VALUE_TOT?10?</vt:lpstr>
      <vt:lpstr>XDO_?DEBTSEC_MARKET_VALUE_TOT?11?</vt:lpstr>
      <vt:lpstr>XDO_?DEBTSEC_MARKET_VALUE_TOT?12?</vt:lpstr>
      <vt:lpstr>XDO_?DEBTSEC_MARKET_VALUE_TOT?13?</vt:lpstr>
      <vt:lpstr>XDO_?DEBTSEC_MARKET_VALUE_TOT?14?</vt:lpstr>
      <vt:lpstr>XDO_?DEBTSEC_MARKET_VALUE_TOT?15?</vt:lpstr>
      <vt:lpstr>XDO_?DEBTSEC_MARKET_VALUE_TOT?16?</vt:lpstr>
      <vt:lpstr>XDO_?DEBTSEC_MARKET_VALUE_TOT?17?</vt:lpstr>
      <vt:lpstr>XDO_?DEBTSEC_MARKET_VALUE_TOT?18?</vt:lpstr>
      <vt:lpstr>XDO_?DEBTSEC_MARKET_VALUE_TOT?19?</vt:lpstr>
      <vt:lpstr>XDO_?DEBTSEC_MARKET_VALUE_TOT?2?</vt:lpstr>
      <vt:lpstr>XDO_?DEBTSEC_MARKET_VALUE_TOT?20?</vt:lpstr>
      <vt:lpstr>XDO_?DEBTSEC_MARKET_VALUE_TOT?21?</vt:lpstr>
      <vt:lpstr>SUNBAL!XDO_?DEBTSEC_MARKET_VALUE_TOT?22?</vt:lpstr>
      <vt:lpstr>XDO_?DEBTSEC_MARKET_VALUE_TOT?22?</vt:lpstr>
      <vt:lpstr>XDO_?DEBTSEC_MARKET_VALUE_TOT?23?</vt:lpstr>
      <vt:lpstr>XDO_?DEBTSEC_MARKET_VALUE_TOT?24?</vt:lpstr>
      <vt:lpstr>XDO_?DEBTSEC_MARKET_VALUE_TOT?25?</vt:lpstr>
      <vt:lpstr>XDO_?DEBTSEC_MARKET_VALUE_TOT?26?</vt:lpstr>
      <vt:lpstr>XDO_?DEBTSEC_MARKET_VALUE_TOT?27?</vt:lpstr>
      <vt:lpstr>XDO_?DEBTSEC_MARKET_VALUE_TOT?28?</vt:lpstr>
      <vt:lpstr>XDO_?DEBTSEC_MARKET_VALUE_TOT?29?</vt:lpstr>
      <vt:lpstr>XDO_?DEBTSEC_MARKET_VALUE_TOT?3?</vt:lpstr>
      <vt:lpstr>XDO_?DEBTSEC_MARKET_VALUE_TOT?30?</vt:lpstr>
      <vt:lpstr>XDO_?DEBTSEC_MARKET_VALUE_TOT?31?</vt:lpstr>
      <vt:lpstr>XDO_?DEBTSEC_MARKET_VALUE_TOT?32?</vt:lpstr>
      <vt:lpstr>XDO_?DEBTSEC_MARKET_VALUE_TOT?33?</vt:lpstr>
      <vt:lpstr>XDO_?DEBTSEC_MARKET_VALUE_TOT?34?</vt:lpstr>
      <vt:lpstr>XDO_?DEBTSEC_MARKET_VALUE_TOT?35?</vt:lpstr>
      <vt:lpstr>XDO_?DEBTSEC_MARKET_VALUE_TOT?36?</vt:lpstr>
      <vt:lpstr>XDO_?DEBTSEC_MARKET_VALUE_TOT?37?</vt:lpstr>
      <vt:lpstr>XDO_?DEBTSEC_MARKET_VALUE_TOT?38?</vt:lpstr>
      <vt:lpstr>XDO_?DEBTSEC_MARKET_VALUE_TOT?39?</vt:lpstr>
      <vt:lpstr>XDO_?DEBTSEC_MARKET_VALUE_TOT?4?</vt:lpstr>
      <vt:lpstr>XDO_?DEBTSEC_MARKET_VALUE_TOT?42?</vt:lpstr>
      <vt:lpstr>XDO_?DEBTSEC_MARKET_VALUE_TOT?43?</vt:lpstr>
      <vt:lpstr>XDO_?DEBTSEC_MARKET_VALUE_TOT?44?</vt:lpstr>
      <vt:lpstr>XDO_?DEBTSEC_MARKET_VALUE_TOT?45?</vt:lpstr>
      <vt:lpstr>XDO_?DEBTSEC_MARKET_VALUE_TOT?46?</vt:lpstr>
      <vt:lpstr>XDO_?DEBTSEC_MARKET_VALUE_TOT?47?</vt:lpstr>
      <vt:lpstr>XDO_?DEBTSEC_MARKET_VALUE_TOT?48?</vt:lpstr>
      <vt:lpstr>XDO_?DEBTSEC_MARKET_VALUE_TOT?49?</vt:lpstr>
      <vt:lpstr>XDO_?DEBTSEC_MARKET_VALUE_TOT?5?</vt:lpstr>
      <vt:lpstr>XDO_?DEBTSEC_MARKET_VALUE_TOT?50?</vt:lpstr>
      <vt:lpstr>XDO_?DEBTSEC_MARKET_VALUE_TOT?51?</vt:lpstr>
      <vt:lpstr>XDO_?DEBTSEC_MARKET_VALUE_TOT?6?</vt:lpstr>
      <vt:lpstr>XDO_?DEBTSEC_MARKET_VALUE_TOT?7?</vt:lpstr>
      <vt:lpstr>XDO_?DEBTSEC_MARKET_VALUE_TOT?8?</vt:lpstr>
      <vt:lpstr>XDO_?DEBTSEC_MARKET_VALUE_TOT?9?</vt:lpstr>
      <vt:lpstr>XDO_?DEBTSEC_PER_NET_ASSETS_TOT?</vt:lpstr>
      <vt:lpstr>XDO_?DEBTSEC_PER_NET_ASSETS_TOT?1?</vt:lpstr>
      <vt:lpstr>XDO_?DEBTSEC_PER_NET_ASSETS_TOT?10?</vt:lpstr>
      <vt:lpstr>XDO_?DEBTSEC_PER_NET_ASSETS_TOT?11?</vt:lpstr>
      <vt:lpstr>XDO_?DEBTSEC_PER_NET_ASSETS_TOT?12?</vt:lpstr>
      <vt:lpstr>XDO_?DEBTSEC_PER_NET_ASSETS_TOT?13?</vt:lpstr>
      <vt:lpstr>XDO_?DEBTSEC_PER_NET_ASSETS_TOT?14?</vt:lpstr>
      <vt:lpstr>XDO_?DEBTSEC_PER_NET_ASSETS_TOT?15?</vt:lpstr>
      <vt:lpstr>XDO_?DEBTSEC_PER_NET_ASSETS_TOT?16?</vt:lpstr>
      <vt:lpstr>XDO_?DEBTSEC_PER_NET_ASSETS_TOT?17?</vt:lpstr>
      <vt:lpstr>XDO_?DEBTSEC_PER_NET_ASSETS_TOT?18?</vt:lpstr>
      <vt:lpstr>XDO_?DEBTSEC_PER_NET_ASSETS_TOT?19?</vt:lpstr>
      <vt:lpstr>XDO_?DEBTSEC_PER_NET_ASSETS_TOT?2?</vt:lpstr>
      <vt:lpstr>XDO_?DEBTSEC_PER_NET_ASSETS_TOT?20?</vt:lpstr>
      <vt:lpstr>XDO_?DEBTSEC_PER_NET_ASSETS_TOT?21?</vt:lpstr>
      <vt:lpstr>SUNBAL!XDO_?DEBTSEC_PER_NET_ASSETS_TOT?22?</vt:lpstr>
      <vt:lpstr>XDO_?DEBTSEC_PER_NET_ASSETS_TOT?22?</vt:lpstr>
      <vt:lpstr>XDO_?DEBTSEC_PER_NET_ASSETS_TOT?23?</vt:lpstr>
      <vt:lpstr>XDO_?DEBTSEC_PER_NET_ASSETS_TOT?24?</vt:lpstr>
      <vt:lpstr>XDO_?DEBTSEC_PER_NET_ASSETS_TOT?25?</vt:lpstr>
      <vt:lpstr>XDO_?DEBTSEC_PER_NET_ASSETS_TOT?26?</vt:lpstr>
      <vt:lpstr>XDO_?DEBTSEC_PER_NET_ASSETS_TOT?27?</vt:lpstr>
      <vt:lpstr>XDO_?DEBTSEC_PER_NET_ASSETS_TOT?28?</vt:lpstr>
      <vt:lpstr>XDO_?DEBTSEC_PER_NET_ASSETS_TOT?29?</vt:lpstr>
      <vt:lpstr>XDO_?DEBTSEC_PER_NET_ASSETS_TOT?3?</vt:lpstr>
      <vt:lpstr>XDO_?DEBTSEC_PER_NET_ASSETS_TOT?30?</vt:lpstr>
      <vt:lpstr>XDO_?DEBTSEC_PER_NET_ASSETS_TOT?31?</vt:lpstr>
      <vt:lpstr>XDO_?DEBTSEC_PER_NET_ASSETS_TOT?32?</vt:lpstr>
      <vt:lpstr>XDO_?DEBTSEC_PER_NET_ASSETS_TOT?33?</vt:lpstr>
      <vt:lpstr>XDO_?DEBTSEC_PER_NET_ASSETS_TOT?34?</vt:lpstr>
      <vt:lpstr>XDO_?DEBTSEC_PER_NET_ASSETS_TOT?35?</vt:lpstr>
      <vt:lpstr>XDO_?DEBTSEC_PER_NET_ASSETS_TOT?36?</vt:lpstr>
      <vt:lpstr>XDO_?DEBTSEC_PER_NET_ASSETS_TOT?37?</vt:lpstr>
      <vt:lpstr>XDO_?DEBTSEC_PER_NET_ASSETS_TOT?38?</vt:lpstr>
      <vt:lpstr>XDO_?DEBTSEC_PER_NET_ASSETS_TOT?39?</vt:lpstr>
      <vt:lpstr>XDO_?DEBTSEC_PER_NET_ASSETS_TOT?4?</vt:lpstr>
      <vt:lpstr>XDO_?DEBTSEC_PER_NET_ASSETS_TOT?42?</vt:lpstr>
      <vt:lpstr>XDO_?DEBTSEC_PER_NET_ASSETS_TOT?43?</vt:lpstr>
      <vt:lpstr>XDO_?DEBTSEC_PER_NET_ASSETS_TOT?44?</vt:lpstr>
      <vt:lpstr>XDO_?DEBTSEC_PER_NET_ASSETS_TOT?45?</vt:lpstr>
      <vt:lpstr>XDO_?DEBTSEC_PER_NET_ASSETS_TOT?46?</vt:lpstr>
      <vt:lpstr>XDO_?DEBTSEC_PER_NET_ASSETS_TOT?47?</vt:lpstr>
      <vt:lpstr>XDO_?DEBTSEC_PER_NET_ASSETS_TOT?48?</vt:lpstr>
      <vt:lpstr>XDO_?DEBTSEC_PER_NET_ASSETS_TOT?49?</vt:lpstr>
      <vt:lpstr>XDO_?DEBTSEC_PER_NET_ASSETS_TOT?5?</vt:lpstr>
      <vt:lpstr>XDO_?DEBTSEC_PER_NET_ASSETS_TOT?50?</vt:lpstr>
      <vt:lpstr>XDO_?DEBTSEC_PER_NET_ASSETS_TOT?51?</vt:lpstr>
      <vt:lpstr>XDO_?DEBTSEC_PER_NET_ASSETS_TOT?6?</vt:lpstr>
      <vt:lpstr>XDO_?DEBTSEC_PER_NET_ASSETS_TOT?7?</vt:lpstr>
      <vt:lpstr>XDO_?DEBTSEC_PER_NET_ASSETS_TOT?8?</vt:lpstr>
      <vt:lpstr>XDO_?DEBTSEC_PER_NET_ASSETS_TOT?9?</vt:lpstr>
      <vt:lpstr>XDO_?DEBTSECA_ISIN_CODE?</vt:lpstr>
      <vt:lpstr>XDO_?DEBTSECA_ISIN_CODE?1?</vt:lpstr>
      <vt:lpstr>XDO_?DEBTSECA_ISIN_CODE?22?</vt:lpstr>
      <vt:lpstr>XDO_?DEBTSECA_MARKET_VALUE?</vt:lpstr>
      <vt:lpstr>XDO_?DEBTSECA_MARKET_VALUE?1?</vt:lpstr>
      <vt:lpstr>XDO_?DEBTSECA_MARKET_VALUE?22?</vt:lpstr>
      <vt:lpstr>XDO_?DEBTSECA_MARKET_VALUE_TOT?1?</vt:lpstr>
      <vt:lpstr>XDO_?DEBTSECA_MARKET_VALUE_TOT?100?</vt:lpstr>
      <vt:lpstr>XDO_?DEBTSECA_MARKET_VALUE_TOT?11?</vt:lpstr>
      <vt:lpstr>XDO_?DEBTSECA_MARKET_VALUE_TOT?13?</vt:lpstr>
      <vt:lpstr>XDO_?DEBTSECA_MARKET_VALUE_TOT?15?</vt:lpstr>
      <vt:lpstr>XDO_?DEBTSECA_MARKET_VALUE_TOT?17?</vt:lpstr>
      <vt:lpstr>XDO_?DEBTSECA_MARKET_VALUE_TOT?19?</vt:lpstr>
      <vt:lpstr>XDO_?DEBTSECA_MARKET_VALUE_TOT?21?</vt:lpstr>
      <vt:lpstr>SUNBAL!XDO_?DEBTSECA_MARKET_VALUE_TOT?22?</vt:lpstr>
      <vt:lpstr>XDO_?DEBTSECA_MARKET_VALUE_TOT?23?</vt:lpstr>
      <vt:lpstr>XDO_?DEBTSECA_MARKET_VALUE_TOT?25?</vt:lpstr>
      <vt:lpstr>XDO_?DEBTSECA_MARKET_VALUE_TOT?27?</vt:lpstr>
      <vt:lpstr>XDO_?DEBTSECA_MARKET_VALUE_TOT?29?</vt:lpstr>
      <vt:lpstr>XDO_?DEBTSECA_MARKET_VALUE_TOT?3?</vt:lpstr>
      <vt:lpstr>XDO_?DEBTSECA_MARKET_VALUE_TOT?31?</vt:lpstr>
      <vt:lpstr>XDO_?DEBTSECA_MARKET_VALUE_TOT?33?</vt:lpstr>
      <vt:lpstr>XDO_?DEBTSECA_MARKET_VALUE_TOT?35?</vt:lpstr>
      <vt:lpstr>XDO_?DEBTSECA_MARKET_VALUE_TOT?37?</vt:lpstr>
      <vt:lpstr>XDO_?DEBTSECA_MARKET_VALUE_TOT?39?</vt:lpstr>
      <vt:lpstr>XDO_?DEBTSECA_MARKET_VALUE_TOT?41?</vt:lpstr>
      <vt:lpstr>XDO_?DEBTSECA_MARKET_VALUE_TOT?43?</vt:lpstr>
      <vt:lpstr>XDO_?DEBTSECA_MARKET_VALUE_TOT?45?</vt:lpstr>
      <vt:lpstr>XDO_?DEBTSECA_MARKET_VALUE_TOT?47?</vt:lpstr>
      <vt:lpstr>XDO_?DEBTSECA_MARKET_VALUE_TOT?49?</vt:lpstr>
      <vt:lpstr>XDO_?DEBTSECA_MARKET_VALUE_TOT?5?</vt:lpstr>
      <vt:lpstr>XDO_?DEBTSECA_MARKET_VALUE_TOT?51?</vt:lpstr>
      <vt:lpstr>XDO_?DEBTSECA_MARKET_VALUE_TOT?53?</vt:lpstr>
      <vt:lpstr>XDO_?DEBTSECA_MARKET_VALUE_TOT?55?</vt:lpstr>
      <vt:lpstr>XDO_?DEBTSECA_MARKET_VALUE_TOT?57?</vt:lpstr>
      <vt:lpstr>XDO_?DEBTSECA_MARKET_VALUE_TOT?59?</vt:lpstr>
      <vt:lpstr>XDO_?DEBTSECA_MARKET_VALUE_TOT?61?</vt:lpstr>
      <vt:lpstr>XDO_?DEBTSECA_MARKET_VALUE_TOT?63?</vt:lpstr>
      <vt:lpstr>XDO_?DEBTSECA_MARKET_VALUE_TOT?65?</vt:lpstr>
      <vt:lpstr>XDO_?DEBTSECA_MARKET_VALUE_TOT?67?</vt:lpstr>
      <vt:lpstr>XDO_?DEBTSECA_MARKET_VALUE_TOT?69?</vt:lpstr>
      <vt:lpstr>XDO_?DEBTSECA_MARKET_VALUE_TOT?7?</vt:lpstr>
      <vt:lpstr>XDO_?DEBTSECA_MARKET_VALUE_TOT?71?</vt:lpstr>
      <vt:lpstr>XDO_?DEBTSECA_MARKET_VALUE_TOT?73?</vt:lpstr>
      <vt:lpstr>XDO_?DEBTSECA_MARKET_VALUE_TOT?75?</vt:lpstr>
      <vt:lpstr>XDO_?DEBTSECA_MARKET_VALUE_TOT?77?</vt:lpstr>
      <vt:lpstr>XDO_?DEBTSECA_MARKET_VALUE_TOT?83?</vt:lpstr>
      <vt:lpstr>XDO_?DEBTSECA_MARKET_VALUE_TOT?85?</vt:lpstr>
      <vt:lpstr>XDO_?DEBTSECA_MARKET_VALUE_TOT?87?</vt:lpstr>
      <vt:lpstr>XDO_?DEBTSECA_MARKET_VALUE_TOT?88?</vt:lpstr>
      <vt:lpstr>XDO_?DEBTSECA_MARKET_VALUE_TOT?9?</vt:lpstr>
      <vt:lpstr>XDO_?DEBTSECA_MARKET_VALUE_TOT?90?</vt:lpstr>
      <vt:lpstr>XDO_?DEBTSECA_MARKET_VALUE_TOT?92?</vt:lpstr>
      <vt:lpstr>XDO_?DEBTSECA_MARKET_VALUE_TOT?94?</vt:lpstr>
      <vt:lpstr>XDO_?DEBTSECA_MARKET_VALUE_TOT?96?</vt:lpstr>
      <vt:lpstr>XDO_?DEBTSECA_MARKET_VALUE_TOT?98?</vt:lpstr>
      <vt:lpstr>XDO_?DEBTSECA_NAME?</vt:lpstr>
      <vt:lpstr>XDO_?DEBTSECA_NAME?1?</vt:lpstr>
      <vt:lpstr>XDO_?DEBTSECA_NAME?22?</vt:lpstr>
      <vt:lpstr>XDO_?DEBTSECA_PER_NET_ASSETS?</vt:lpstr>
      <vt:lpstr>XDO_?DEBTSECA_PER_NET_ASSETS?1?</vt:lpstr>
      <vt:lpstr>XDO_?DEBTSECA_PER_NET_ASSETS?22?</vt:lpstr>
      <vt:lpstr>XDO_?DEBTSECA_PER_NET_ASSETS_TOT?1?</vt:lpstr>
      <vt:lpstr>XDO_?DEBTSECA_PER_NET_ASSETS_TOT?100?</vt:lpstr>
      <vt:lpstr>XDO_?DEBTSECA_PER_NET_ASSETS_TOT?11?</vt:lpstr>
      <vt:lpstr>XDO_?DEBTSECA_PER_NET_ASSETS_TOT?13?</vt:lpstr>
      <vt:lpstr>XDO_?DEBTSECA_PER_NET_ASSETS_TOT?15?</vt:lpstr>
      <vt:lpstr>XDO_?DEBTSECA_PER_NET_ASSETS_TOT?17?</vt:lpstr>
      <vt:lpstr>XDO_?DEBTSECA_PER_NET_ASSETS_TOT?19?</vt:lpstr>
      <vt:lpstr>XDO_?DEBTSECA_PER_NET_ASSETS_TOT?21?</vt:lpstr>
      <vt:lpstr>SUNBAL!XDO_?DEBTSECA_PER_NET_ASSETS_TOT?22?</vt:lpstr>
      <vt:lpstr>XDO_?DEBTSECA_PER_NET_ASSETS_TOT?23?</vt:lpstr>
      <vt:lpstr>XDO_?DEBTSECA_PER_NET_ASSETS_TOT?25?</vt:lpstr>
      <vt:lpstr>XDO_?DEBTSECA_PER_NET_ASSETS_TOT?27?</vt:lpstr>
      <vt:lpstr>XDO_?DEBTSECA_PER_NET_ASSETS_TOT?29?</vt:lpstr>
      <vt:lpstr>XDO_?DEBTSECA_PER_NET_ASSETS_TOT?3?</vt:lpstr>
      <vt:lpstr>XDO_?DEBTSECA_PER_NET_ASSETS_TOT?31?</vt:lpstr>
      <vt:lpstr>XDO_?DEBTSECA_PER_NET_ASSETS_TOT?33?</vt:lpstr>
      <vt:lpstr>XDO_?DEBTSECA_PER_NET_ASSETS_TOT?35?</vt:lpstr>
      <vt:lpstr>XDO_?DEBTSECA_PER_NET_ASSETS_TOT?37?</vt:lpstr>
      <vt:lpstr>XDO_?DEBTSECA_PER_NET_ASSETS_TOT?39?</vt:lpstr>
      <vt:lpstr>XDO_?DEBTSECA_PER_NET_ASSETS_TOT?41?</vt:lpstr>
      <vt:lpstr>XDO_?DEBTSECA_PER_NET_ASSETS_TOT?43?</vt:lpstr>
      <vt:lpstr>XDO_?DEBTSECA_PER_NET_ASSETS_TOT?45?</vt:lpstr>
      <vt:lpstr>XDO_?DEBTSECA_PER_NET_ASSETS_TOT?47?</vt:lpstr>
      <vt:lpstr>XDO_?DEBTSECA_PER_NET_ASSETS_TOT?49?</vt:lpstr>
      <vt:lpstr>XDO_?DEBTSECA_PER_NET_ASSETS_TOT?5?</vt:lpstr>
      <vt:lpstr>XDO_?DEBTSECA_PER_NET_ASSETS_TOT?51?</vt:lpstr>
      <vt:lpstr>XDO_?DEBTSECA_PER_NET_ASSETS_TOT?53?</vt:lpstr>
      <vt:lpstr>XDO_?DEBTSECA_PER_NET_ASSETS_TOT?55?</vt:lpstr>
      <vt:lpstr>XDO_?DEBTSECA_PER_NET_ASSETS_TOT?57?</vt:lpstr>
      <vt:lpstr>XDO_?DEBTSECA_PER_NET_ASSETS_TOT?59?</vt:lpstr>
      <vt:lpstr>XDO_?DEBTSECA_PER_NET_ASSETS_TOT?61?</vt:lpstr>
      <vt:lpstr>XDO_?DEBTSECA_PER_NET_ASSETS_TOT?63?</vt:lpstr>
      <vt:lpstr>XDO_?DEBTSECA_PER_NET_ASSETS_TOT?65?</vt:lpstr>
      <vt:lpstr>XDO_?DEBTSECA_PER_NET_ASSETS_TOT?67?</vt:lpstr>
      <vt:lpstr>XDO_?DEBTSECA_PER_NET_ASSETS_TOT?69?</vt:lpstr>
      <vt:lpstr>XDO_?DEBTSECA_PER_NET_ASSETS_TOT?7?</vt:lpstr>
      <vt:lpstr>XDO_?DEBTSECA_PER_NET_ASSETS_TOT?71?</vt:lpstr>
      <vt:lpstr>XDO_?DEBTSECA_PER_NET_ASSETS_TOT?73?</vt:lpstr>
      <vt:lpstr>XDO_?DEBTSECA_PER_NET_ASSETS_TOT?75?</vt:lpstr>
      <vt:lpstr>XDO_?DEBTSECA_PER_NET_ASSETS_TOT?77?</vt:lpstr>
      <vt:lpstr>XDO_?DEBTSECA_PER_NET_ASSETS_TOT?83?</vt:lpstr>
      <vt:lpstr>XDO_?DEBTSECA_PER_NET_ASSETS_TOT?85?</vt:lpstr>
      <vt:lpstr>XDO_?DEBTSECA_PER_NET_ASSETS_TOT?87?</vt:lpstr>
      <vt:lpstr>XDO_?DEBTSECA_PER_NET_ASSETS_TOT?88?</vt:lpstr>
      <vt:lpstr>XDO_?DEBTSECA_PER_NET_ASSETS_TOT?9?</vt:lpstr>
      <vt:lpstr>XDO_?DEBTSECA_PER_NET_ASSETS_TOT?90?</vt:lpstr>
      <vt:lpstr>XDO_?DEBTSECA_PER_NET_ASSETS_TOT?92?</vt:lpstr>
      <vt:lpstr>XDO_?DEBTSECA_PER_NET_ASSETS_TOT?94?</vt:lpstr>
      <vt:lpstr>XDO_?DEBTSECA_PER_NET_ASSETS_TOT?96?</vt:lpstr>
      <vt:lpstr>XDO_?DEBTSECA_PER_NET_ASSETS_TOT?98?</vt:lpstr>
      <vt:lpstr>XDO_?DEBTSECA_RATING_INDUSTRY?</vt:lpstr>
      <vt:lpstr>XDO_?DEBTSECA_RATING_INDUSTRY?1?</vt:lpstr>
      <vt:lpstr>XDO_?DEBTSECA_RATING_INDUSTRY?22?</vt:lpstr>
      <vt:lpstr>XDO_?DEBTSECA_SL_NO?</vt:lpstr>
      <vt:lpstr>XDO_?DEBTSECA_SL_NO?1?</vt:lpstr>
      <vt:lpstr>XDO_?DEBTSECA_SL_NO?22?</vt:lpstr>
      <vt:lpstr>XDO_?DEBTSECA_UNITS?</vt:lpstr>
      <vt:lpstr>XDO_?DEBTSECA_UNITS?1?</vt:lpstr>
      <vt:lpstr>XDO_?DEBTSECA_UNITS?22?</vt:lpstr>
      <vt:lpstr>XDO_?DEBTSECB_ISIN_CODE?</vt:lpstr>
      <vt:lpstr>XDO_?DEBTSECB_ISIN_CODE?1?</vt:lpstr>
      <vt:lpstr>XDO_?DEBTSECB_ISIN_CODE?14?</vt:lpstr>
      <vt:lpstr>XDO_?DEBTSECB_MARKET_VALUE?</vt:lpstr>
      <vt:lpstr>XDO_?DEBTSECB_MARKET_VALUE?1?</vt:lpstr>
      <vt:lpstr>XDO_?DEBTSECB_MARKET_VALUE?14?</vt:lpstr>
      <vt:lpstr>XDO_?DEBTSECB_MARKET_VALUE_TOT?1?</vt:lpstr>
      <vt:lpstr>XDO_?DEBTSECB_MARKET_VALUE_TOT?100?</vt:lpstr>
      <vt:lpstr>XDO_?DEBTSECB_MARKET_VALUE_TOT?11?</vt:lpstr>
      <vt:lpstr>XDO_?DEBTSECB_MARKET_VALUE_TOT?13?</vt:lpstr>
      <vt:lpstr>XDO_?DEBTSECB_MARKET_VALUE_TOT?15?</vt:lpstr>
      <vt:lpstr>XDO_?DEBTSECB_MARKET_VALUE_TOT?17?</vt:lpstr>
      <vt:lpstr>XDO_?DEBTSECB_MARKET_VALUE_TOT?19?</vt:lpstr>
      <vt:lpstr>XDO_?DEBTSECB_MARKET_VALUE_TOT?21?</vt:lpstr>
      <vt:lpstr>XDO_?DEBTSECB_MARKET_VALUE_TOT?23?</vt:lpstr>
      <vt:lpstr>XDO_?DEBTSECB_MARKET_VALUE_TOT?25?</vt:lpstr>
      <vt:lpstr>XDO_?DEBTSECB_MARKET_VALUE_TOT?27?</vt:lpstr>
      <vt:lpstr>XDO_?DEBTSECB_MARKET_VALUE_TOT?29?</vt:lpstr>
      <vt:lpstr>XDO_?DEBTSECB_MARKET_VALUE_TOT?3?</vt:lpstr>
      <vt:lpstr>SUNBAL!XDO_?DEBTSECB_MARKET_VALUE_TOT?30?</vt:lpstr>
      <vt:lpstr>XDO_?DEBTSECB_MARKET_VALUE_TOT?31?</vt:lpstr>
      <vt:lpstr>XDO_?DEBTSECB_MARKET_VALUE_TOT?33?</vt:lpstr>
      <vt:lpstr>XDO_?DEBTSECB_MARKET_VALUE_TOT?35?</vt:lpstr>
      <vt:lpstr>XDO_?DEBTSECB_MARKET_VALUE_TOT?37?</vt:lpstr>
      <vt:lpstr>XDO_?DEBTSECB_MARKET_VALUE_TOT?39?</vt:lpstr>
      <vt:lpstr>XDO_?DEBTSECB_MARKET_VALUE_TOT?41?</vt:lpstr>
      <vt:lpstr>XDO_?DEBTSECB_MARKET_VALUE_TOT?43?</vt:lpstr>
      <vt:lpstr>XDO_?DEBTSECB_MARKET_VALUE_TOT?45?</vt:lpstr>
      <vt:lpstr>XDO_?DEBTSECB_MARKET_VALUE_TOT?47?</vt:lpstr>
      <vt:lpstr>XDO_?DEBTSECB_MARKET_VALUE_TOT?49?</vt:lpstr>
      <vt:lpstr>XDO_?DEBTSECB_MARKET_VALUE_TOT?5?</vt:lpstr>
      <vt:lpstr>XDO_?DEBTSECB_MARKET_VALUE_TOT?51?</vt:lpstr>
      <vt:lpstr>XDO_?DEBTSECB_MARKET_VALUE_TOT?53?</vt:lpstr>
      <vt:lpstr>XDO_?DEBTSECB_MARKET_VALUE_TOT?55?</vt:lpstr>
      <vt:lpstr>XDO_?DEBTSECB_MARKET_VALUE_TOT?57?</vt:lpstr>
      <vt:lpstr>XDO_?DEBTSECB_MARKET_VALUE_TOT?59?</vt:lpstr>
      <vt:lpstr>XDO_?DEBTSECB_MARKET_VALUE_TOT?61?</vt:lpstr>
      <vt:lpstr>XDO_?DEBTSECB_MARKET_VALUE_TOT?63?</vt:lpstr>
      <vt:lpstr>XDO_?DEBTSECB_MARKET_VALUE_TOT?65?</vt:lpstr>
      <vt:lpstr>XDO_?DEBTSECB_MARKET_VALUE_TOT?67?</vt:lpstr>
      <vt:lpstr>XDO_?DEBTSECB_MARKET_VALUE_TOT?69?</vt:lpstr>
      <vt:lpstr>XDO_?DEBTSECB_MARKET_VALUE_TOT?7?</vt:lpstr>
      <vt:lpstr>XDO_?DEBTSECB_MARKET_VALUE_TOT?71?</vt:lpstr>
      <vt:lpstr>XDO_?DEBTSECB_MARKET_VALUE_TOT?73?</vt:lpstr>
      <vt:lpstr>XDO_?DEBTSECB_MARKET_VALUE_TOT?75?</vt:lpstr>
      <vt:lpstr>XDO_?DEBTSECB_MARKET_VALUE_TOT?77?</vt:lpstr>
      <vt:lpstr>XDO_?DEBTSECB_MARKET_VALUE_TOT?83?</vt:lpstr>
      <vt:lpstr>XDO_?DEBTSECB_MARKET_VALUE_TOT?85?</vt:lpstr>
      <vt:lpstr>XDO_?DEBTSECB_MARKET_VALUE_TOT?87?</vt:lpstr>
      <vt:lpstr>XDO_?DEBTSECB_MARKET_VALUE_TOT?88?</vt:lpstr>
      <vt:lpstr>XDO_?DEBTSECB_MARKET_VALUE_TOT?9?</vt:lpstr>
      <vt:lpstr>XDO_?DEBTSECB_MARKET_VALUE_TOT?90?</vt:lpstr>
      <vt:lpstr>XDO_?DEBTSECB_MARKET_VALUE_TOT?92?</vt:lpstr>
      <vt:lpstr>XDO_?DEBTSECB_MARKET_VALUE_TOT?94?</vt:lpstr>
      <vt:lpstr>XDO_?DEBTSECB_MARKET_VALUE_TOT?96?</vt:lpstr>
      <vt:lpstr>XDO_?DEBTSECB_MARKET_VALUE_TOT?98?</vt:lpstr>
      <vt:lpstr>XDO_?DEBTSECB_NAME?</vt:lpstr>
      <vt:lpstr>XDO_?DEBTSECB_NAME?1?</vt:lpstr>
      <vt:lpstr>XDO_?DEBTSECB_NAME?14?</vt:lpstr>
      <vt:lpstr>XDO_?DEBTSECB_PER_NET_ASSETS?</vt:lpstr>
      <vt:lpstr>XDO_?DEBTSECB_PER_NET_ASSETS?1?</vt:lpstr>
      <vt:lpstr>XDO_?DEBTSECB_PER_NET_ASSETS?14?</vt:lpstr>
      <vt:lpstr>XDO_?DEBTSECB_PER_NET_ASSETS_TOT?1?</vt:lpstr>
      <vt:lpstr>XDO_?DEBTSECB_PER_NET_ASSETS_TOT?100?</vt:lpstr>
      <vt:lpstr>XDO_?DEBTSECB_PER_NET_ASSETS_TOT?11?</vt:lpstr>
      <vt:lpstr>XDO_?DEBTSECB_PER_NET_ASSETS_TOT?13?</vt:lpstr>
      <vt:lpstr>XDO_?DEBTSECB_PER_NET_ASSETS_TOT?15?</vt:lpstr>
      <vt:lpstr>XDO_?DEBTSECB_PER_NET_ASSETS_TOT?17?</vt:lpstr>
      <vt:lpstr>XDO_?DEBTSECB_PER_NET_ASSETS_TOT?19?</vt:lpstr>
      <vt:lpstr>XDO_?DEBTSECB_PER_NET_ASSETS_TOT?21?</vt:lpstr>
      <vt:lpstr>XDO_?DEBTSECB_PER_NET_ASSETS_TOT?23?</vt:lpstr>
      <vt:lpstr>XDO_?DEBTSECB_PER_NET_ASSETS_TOT?25?</vt:lpstr>
      <vt:lpstr>XDO_?DEBTSECB_PER_NET_ASSETS_TOT?27?</vt:lpstr>
      <vt:lpstr>XDO_?DEBTSECB_PER_NET_ASSETS_TOT?29?</vt:lpstr>
      <vt:lpstr>XDO_?DEBTSECB_PER_NET_ASSETS_TOT?3?</vt:lpstr>
      <vt:lpstr>SUNBAL!XDO_?DEBTSECB_PER_NET_ASSETS_TOT?30?</vt:lpstr>
      <vt:lpstr>XDO_?DEBTSECB_PER_NET_ASSETS_TOT?31?</vt:lpstr>
      <vt:lpstr>XDO_?DEBTSECB_PER_NET_ASSETS_TOT?33?</vt:lpstr>
      <vt:lpstr>XDO_?DEBTSECB_PER_NET_ASSETS_TOT?35?</vt:lpstr>
      <vt:lpstr>XDO_?DEBTSECB_PER_NET_ASSETS_TOT?37?</vt:lpstr>
      <vt:lpstr>XDO_?DEBTSECB_PER_NET_ASSETS_TOT?39?</vt:lpstr>
      <vt:lpstr>XDO_?DEBTSECB_PER_NET_ASSETS_TOT?41?</vt:lpstr>
      <vt:lpstr>XDO_?DEBTSECB_PER_NET_ASSETS_TOT?43?</vt:lpstr>
      <vt:lpstr>XDO_?DEBTSECB_PER_NET_ASSETS_TOT?45?</vt:lpstr>
      <vt:lpstr>XDO_?DEBTSECB_PER_NET_ASSETS_TOT?47?</vt:lpstr>
      <vt:lpstr>XDO_?DEBTSECB_PER_NET_ASSETS_TOT?49?</vt:lpstr>
      <vt:lpstr>XDO_?DEBTSECB_PER_NET_ASSETS_TOT?5?</vt:lpstr>
      <vt:lpstr>XDO_?DEBTSECB_PER_NET_ASSETS_TOT?51?</vt:lpstr>
      <vt:lpstr>XDO_?DEBTSECB_PER_NET_ASSETS_TOT?53?</vt:lpstr>
      <vt:lpstr>XDO_?DEBTSECB_PER_NET_ASSETS_TOT?55?</vt:lpstr>
      <vt:lpstr>XDO_?DEBTSECB_PER_NET_ASSETS_TOT?57?</vt:lpstr>
      <vt:lpstr>XDO_?DEBTSECB_PER_NET_ASSETS_TOT?59?</vt:lpstr>
      <vt:lpstr>XDO_?DEBTSECB_PER_NET_ASSETS_TOT?61?</vt:lpstr>
      <vt:lpstr>XDO_?DEBTSECB_PER_NET_ASSETS_TOT?63?</vt:lpstr>
      <vt:lpstr>XDO_?DEBTSECB_PER_NET_ASSETS_TOT?65?</vt:lpstr>
      <vt:lpstr>XDO_?DEBTSECB_PER_NET_ASSETS_TOT?67?</vt:lpstr>
      <vt:lpstr>XDO_?DEBTSECB_PER_NET_ASSETS_TOT?69?</vt:lpstr>
      <vt:lpstr>XDO_?DEBTSECB_PER_NET_ASSETS_TOT?7?</vt:lpstr>
      <vt:lpstr>XDO_?DEBTSECB_PER_NET_ASSETS_TOT?71?</vt:lpstr>
      <vt:lpstr>XDO_?DEBTSECB_PER_NET_ASSETS_TOT?73?</vt:lpstr>
      <vt:lpstr>XDO_?DEBTSECB_PER_NET_ASSETS_TOT?75?</vt:lpstr>
      <vt:lpstr>XDO_?DEBTSECB_PER_NET_ASSETS_TOT?77?</vt:lpstr>
      <vt:lpstr>XDO_?DEBTSECB_PER_NET_ASSETS_TOT?83?</vt:lpstr>
      <vt:lpstr>XDO_?DEBTSECB_PER_NET_ASSETS_TOT?85?</vt:lpstr>
      <vt:lpstr>XDO_?DEBTSECB_PER_NET_ASSETS_TOT?87?</vt:lpstr>
      <vt:lpstr>XDO_?DEBTSECB_PER_NET_ASSETS_TOT?88?</vt:lpstr>
      <vt:lpstr>XDO_?DEBTSECB_PER_NET_ASSETS_TOT?9?</vt:lpstr>
      <vt:lpstr>XDO_?DEBTSECB_PER_NET_ASSETS_TOT?90?</vt:lpstr>
      <vt:lpstr>XDO_?DEBTSECB_PER_NET_ASSETS_TOT?92?</vt:lpstr>
      <vt:lpstr>XDO_?DEBTSECB_PER_NET_ASSETS_TOT?94?</vt:lpstr>
      <vt:lpstr>XDO_?DEBTSECB_PER_NET_ASSETS_TOT?96?</vt:lpstr>
      <vt:lpstr>XDO_?DEBTSECB_PER_NET_ASSETS_TOT?98?</vt:lpstr>
      <vt:lpstr>XDO_?DEBTSECB_RATING_INDUSTRY?</vt:lpstr>
      <vt:lpstr>XDO_?DEBTSECB_RATING_INDUSTRY?1?</vt:lpstr>
      <vt:lpstr>XDO_?DEBTSECB_RATING_INDUSTRY?14?</vt:lpstr>
      <vt:lpstr>XDO_?DEBTSECB_SL_NO?</vt:lpstr>
      <vt:lpstr>XDO_?DEBTSECB_SL_NO?1?</vt:lpstr>
      <vt:lpstr>XDO_?DEBTSECB_SL_NO?14?</vt:lpstr>
      <vt:lpstr>XDO_?DEBTSECB_UNITS?</vt:lpstr>
      <vt:lpstr>XDO_?DEBTSECB_UNITS?1?</vt:lpstr>
      <vt:lpstr>XDO_?DEBTSECB_UNITS?14?</vt:lpstr>
      <vt:lpstr>XDO_?DEBTSECC_ISIN_CODE?</vt:lpstr>
      <vt:lpstr>XDO_?DEBTSECC_ISIN_CODE?10?</vt:lpstr>
      <vt:lpstr>XDO_?DEBTSECC_MARKET_VALUE?</vt:lpstr>
      <vt:lpstr>XDO_?DEBTSECC_MARKET_VALUE?10?</vt:lpstr>
      <vt:lpstr>XDO_?DEBTSECC_MARKET_VALUE_TOT?1?</vt:lpstr>
      <vt:lpstr>XDO_?DEBTSECC_MARKET_VALUE_TOT?101?</vt:lpstr>
      <vt:lpstr>XDO_?DEBTSECC_MARKET_VALUE_TOT?11?</vt:lpstr>
      <vt:lpstr>XDO_?DEBTSECC_MARKET_VALUE_TOT?13?</vt:lpstr>
      <vt:lpstr>XDO_?DEBTSECC_MARKET_VALUE_TOT?15?</vt:lpstr>
      <vt:lpstr>XDO_?DEBTSECC_MARKET_VALUE_TOT?17?</vt:lpstr>
      <vt:lpstr>XDO_?DEBTSECC_MARKET_VALUE_TOT?19?</vt:lpstr>
      <vt:lpstr>XDO_?DEBTSECC_MARKET_VALUE_TOT?21?</vt:lpstr>
      <vt:lpstr>XDO_?DEBTSECC_MARKET_VALUE_TOT?23?</vt:lpstr>
      <vt:lpstr>XDO_?DEBTSECC_MARKET_VALUE_TOT?25?</vt:lpstr>
      <vt:lpstr>XDO_?DEBTSECC_MARKET_VALUE_TOT?27?</vt:lpstr>
      <vt:lpstr>XDO_?DEBTSECC_MARKET_VALUE_TOT?29?</vt:lpstr>
      <vt:lpstr>XDO_?DEBTSECC_MARKET_VALUE_TOT?3?</vt:lpstr>
      <vt:lpstr>XDO_?DEBTSECC_MARKET_VALUE_TOT?31?</vt:lpstr>
      <vt:lpstr>XDO_?DEBTSECC_MARKET_VALUE_TOT?33?</vt:lpstr>
      <vt:lpstr>SUNBAL!XDO_?DEBTSECC_MARKET_VALUE_TOT?34?</vt:lpstr>
      <vt:lpstr>XDO_?DEBTSECC_MARKET_VALUE_TOT?35?</vt:lpstr>
      <vt:lpstr>XDO_?DEBTSECC_MARKET_VALUE_TOT?37?</vt:lpstr>
      <vt:lpstr>XDO_?DEBTSECC_MARKET_VALUE_TOT?39?</vt:lpstr>
      <vt:lpstr>XDO_?DEBTSECC_MARKET_VALUE_TOT?41?</vt:lpstr>
      <vt:lpstr>XDO_?DEBTSECC_MARKET_VALUE_TOT?43?</vt:lpstr>
      <vt:lpstr>XDO_?DEBTSECC_MARKET_VALUE_TOT?45?</vt:lpstr>
      <vt:lpstr>XDO_?DEBTSECC_MARKET_VALUE_TOT?47?</vt:lpstr>
      <vt:lpstr>XDO_?DEBTSECC_MARKET_VALUE_TOT?49?</vt:lpstr>
      <vt:lpstr>XDO_?DEBTSECC_MARKET_VALUE_TOT?5?</vt:lpstr>
      <vt:lpstr>XDO_?DEBTSECC_MARKET_VALUE_TOT?51?</vt:lpstr>
      <vt:lpstr>XDO_?DEBTSECC_MARKET_VALUE_TOT?53?</vt:lpstr>
      <vt:lpstr>XDO_?DEBTSECC_MARKET_VALUE_TOT?55?</vt:lpstr>
      <vt:lpstr>XDO_?DEBTSECC_MARKET_VALUE_TOT?57?</vt:lpstr>
      <vt:lpstr>XDO_?DEBTSECC_MARKET_VALUE_TOT?59?</vt:lpstr>
      <vt:lpstr>XDO_?DEBTSECC_MARKET_VALUE_TOT?61?</vt:lpstr>
      <vt:lpstr>XDO_?DEBTSECC_MARKET_VALUE_TOT?63?</vt:lpstr>
      <vt:lpstr>XDO_?DEBTSECC_MARKET_VALUE_TOT?65?</vt:lpstr>
      <vt:lpstr>XDO_?DEBTSECC_MARKET_VALUE_TOT?67?</vt:lpstr>
      <vt:lpstr>XDO_?DEBTSECC_MARKET_VALUE_TOT?69?</vt:lpstr>
      <vt:lpstr>XDO_?DEBTSECC_MARKET_VALUE_TOT?7?</vt:lpstr>
      <vt:lpstr>XDO_?DEBTSECC_MARKET_VALUE_TOT?71?</vt:lpstr>
      <vt:lpstr>XDO_?DEBTSECC_MARKET_VALUE_TOT?73?</vt:lpstr>
      <vt:lpstr>XDO_?DEBTSECC_MARKET_VALUE_TOT?75?</vt:lpstr>
      <vt:lpstr>XDO_?DEBTSECC_MARKET_VALUE_TOT?77?</vt:lpstr>
      <vt:lpstr>XDO_?DEBTSECC_MARKET_VALUE_TOT?83?</vt:lpstr>
      <vt:lpstr>XDO_?DEBTSECC_MARKET_VALUE_TOT?85?</vt:lpstr>
      <vt:lpstr>XDO_?DEBTSECC_MARKET_VALUE_TOT?87?</vt:lpstr>
      <vt:lpstr>XDO_?DEBTSECC_MARKET_VALUE_TOT?89?</vt:lpstr>
      <vt:lpstr>XDO_?DEBTSECC_MARKET_VALUE_TOT?9?</vt:lpstr>
      <vt:lpstr>XDO_?DEBTSECC_MARKET_VALUE_TOT?91?</vt:lpstr>
      <vt:lpstr>XDO_?DEBTSECC_MARKET_VALUE_TOT?93?</vt:lpstr>
      <vt:lpstr>XDO_?DEBTSECC_MARKET_VALUE_TOT?95?</vt:lpstr>
      <vt:lpstr>XDO_?DEBTSECC_MARKET_VALUE_TOT?97?</vt:lpstr>
      <vt:lpstr>XDO_?DEBTSECC_MARKET_VALUE_TOT?99?</vt:lpstr>
      <vt:lpstr>XDO_?DEBTSECC_NAME?</vt:lpstr>
      <vt:lpstr>XDO_?DEBTSECC_NAME?10?</vt:lpstr>
      <vt:lpstr>XDO_?DEBTSECC_PER_NET_ASSETS?</vt:lpstr>
      <vt:lpstr>XDO_?DEBTSECC_PER_NET_ASSETS?10?</vt:lpstr>
      <vt:lpstr>XDO_?DEBTSECC_PER_NET_ASSETS_TOT?1?</vt:lpstr>
      <vt:lpstr>XDO_?DEBTSECC_PER_NET_ASSETS_TOT?101?</vt:lpstr>
      <vt:lpstr>XDO_?DEBTSECC_PER_NET_ASSETS_TOT?11?</vt:lpstr>
      <vt:lpstr>XDO_?DEBTSECC_PER_NET_ASSETS_TOT?13?</vt:lpstr>
      <vt:lpstr>XDO_?DEBTSECC_PER_NET_ASSETS_TOT?15?</vt:lpstr>
      <vt:lpstr>XDO_?DEBTSECC_PER_NET_ASSETS_TOT?17?</vt:lpstr>
      <vt:lpstr>XDO_?DEBTSECC_PER_NET_ASSETS_TOT?19?</vt:lpstr>
      <vt:lpstr>XDO_?DEBTSECC_PER_NET_ASSETS_TOT?21?</vt:lpstr>
      <vt:lpstr>XDO_?DEBTSECC_PER_NET_ASSETS_TOT?23?</vt:lpstr>
      <vt:lpstr>XDO_?DEBTSECC_PER_NET_ASSETS_TOT?25?</vt:lpstr>
      <vt:lpstr>XDO_?DEBTSECC_PER_NET_ASSETS_TOT?27?</vt:lpstr>
      <vt:lpstr>XDO_?DEBTSECC_PER_NET_ASSETS_TOT?29?</vt:lpstr>
      <vt:lpstr>XDO_?DEBTSECC_PER_NET_ASSETS_TOT?3?</vt:lpstr>
      <vt:lpstr>XDO_?DEBTSECC_PER_NET_ASSETS_TOT?31?</vt:lpstr>
      <vt:lpstr>XDO_?DEBTSECC_PER_NET_ASSETS_TOT?33?</vt:lpstr>
      <vt:lpstr>SUNBAL!XDO_?DEBTSECC_PER_NET_ASSETS_TOT?34?</vt:lpstr>
      <vt:lpstr>XDO_?DEBTSECC_PER_NET_ASSETS_TOT?35?</vt:lpstr>
      <vt:lpstr>XDO_?DEBTSECC_PER_NET_ASSETS_TOT?37?</vt:lpstr>
      <vt:lpstr>XDO_?DEBTSECC_PER_NET_ASSETS_TOT?39?</vt:lpstr>
      <vt:lpstr>XDO_?DEBTSECC_PER_NET_ASSETS_TOT?41?</vt:lpstr>
      <vt:lpstr>XDO_?DEBTSECC_PER_NET_ASSETS_TOT?43?</vt:lpstr>
      <vt:lpstr>XDO_?DEBTSECC_PER_NET_ASSETS_TOT?45?</vt:lpstr>
      <vt:lpstr>XDO_?DEBTSECC_PER_NET_ASSETS_TOT?47?</vt:lpstr>
      <vt:lpstr>XDO_?DEBTSECC_PER_NET_ASSETS_TOT?49?</vt:lpstr>
      <vt:lpstr>XDO_?DEBTSECC_PER_NET_ASSETS_TOT?5?</vt:lpstr>
      <vt:lpstr>XDO_?DEBTSECC_PER_NET_ASSETS_TOT?51?</vt:lpstr>
      <vt:lpstr>XDO_?DEBTSECC_PER_NET_ASSETS_TOT?53?</vt:lpstr>
      <vt:lpstr>XDO_?DEBTSECC_PER_NET_ASSETS_TOT?55?</vt:lpstr>
      <vt:lpstr>XDO_?DEBTSECC_PER_NET_ASSETS_TOT?57?</vt:lpstr>
      <vt:lpstr>XDO_?DEBTSECC_PER_NET_ASSETS_TOT?59?</vt:lpstr>
      <vt:lpstr>XDO_?DEBTSECC_PER_NET_ASSETS_TOT?61?</vt:lpstr>
      <vt:lpstr>XDO_?DEBTSECC_PER_NET_ASSETS_TOT?63?</vt:lpstr>
      <vt:lpstr>XDO_?DEBTSECC_PER_NET_ASSETS_TOT?65?</vt:lpstr>
      <vt:lpstr>XDO_?DEBTSECC_PER_NET_ASSETS_TOT?67?</vt:lpstr>
      <vt:lpstr>XDO_?DEBTSECC_PER_NET_ASSETS_TOT?69?</vt:lpstr>
      <vt:lpstr>XDO_?DEBTSECC_PER_NET_ASSETS_TOT?7?</vt:lpstr>
      <vt:lpstr>XDO_?DEBTSECC_PER_NET_ASSETS_TOT?71?</vt:lpstr>
      <vt:lpstr>XDO_?DEBTSECC_PER_NET_ASSETS_TOT?73?</vt:lpstr>
      <vt:lpstr>XDO_?DEBTSECC_PER_NET_ASSETS_TOT?75?</vt:lpstr>
      <vt:lpstr>XDO_?DEBTSECC_PER_NET_ASSETS_TOT?77?</vt:lpstr>
      <vt:lpstr>XDO_?DEBTSECC_PER_NET_ASSETS_TOT?83?</vt:lpstr>
      <vt:lpstr>XDO_?DEBTSECC_PER_NET_ASSETS_TOT?85?</vt:lpstr>
      <vt:lpstr>XDO_?DEBTSECC_PER_NET_ASSETS_TOT?87?</vt:lpstr>
      <vt:lpstr>XDO_?DEBTSECC_PER_NET_ASSETS_TOT?89?</vt:lpstr>
      <vt:lpstr>XDO_?DEBTSECC_PER_NET_ASSETS_TOT?9?</vt:lpstr>
      <vt:lpstr>XDO_?DEBTSECC_PER_NET_ASSETS_TOT?91?</vt:lpstr>
      <vt:lpstr>XDO_?DEBTSECC_PER_NET_ASSETS_TOT?93?</vt:lpstr>
      <vt:lpstr>XDO_?DEBTSECC_PER_NET_ASSETS_TOT?95?</vt:lpstr>
      <vt:lpstr>XDO_?DEBTSECC_PER_NET_ASSETS_TOT?97?</vt:lpstr>
      <vt:lpstr>XDO_?DEBTSECC_PER_NET_ASSETS_TOT?99?</vt:lpstr>
      <vt:lpstr>XDO_?DEBTSECC_RATING_INDUSTRY?</vt:lpstr>
      <vt:lpstr>XDO_?DEBTSECC_RATING_INDUSTRY?10?</vt:lpstr>
      <vt:lpstr>XDO_?DEBTSECC_SL_NO?</vt:lpstr>
      <vt:lpstr>XDO_?DEBTSECC_SL_NO?10?</vt:lpstr>
      <vt:lpstr>XDO_?DEBTSECC_UNITS?</vt:lpstr>
      <vt:lpstr>XDO_?DEBTSECC_UNITS?10?</vt:lpstr>
      <vt:lpstr>XDO_?DEBTSECD_ISIN_CODE?</vt:lpstr>
      <vt:lpstr>XDO_?DEBTSECD_MARKET_VALUE?</vt:lpstr>
      <vt:lpstr>XDO_?DEBTSECD_MARKET_VALUE_TOT?1?</vt:lpstr>
      <vt:lpstr>XDO_?DEBTSECD_MARKET_VALUE_TOT?101?</vt:lpstr>
      <vt:lpstr>XDO_?DEBTSECD_MARKET_VALUE_TOT?11?</vt:lpstr>
      <vt:lpstr>XDO_?DEBTSECD_MARKET_VALUE_TOT?13?</vt:lpstr>
      <vt:lpstr>XDO_?DEBTSECD_MARKET_VALUE_TOT?15?</vt:lpstr>
      <vt:lpstr>XDO_?DEBTSECD_MARKET_VALUE_TOT?17?</vt:lpstr>
      <vt:lpstr>XDO_?DEBTSECD_MARKET_VALUE_TOT?19?</vt:lpstr>
      <vt:lpstr>XDO_?DEBTSECD_MARKET_VALUE_TOT?21?</vt:lpstr>
      <vt:lpstr>XDO_?DEBTSECD_MARKET_VALUE_TOT?23?</vt:lpstr>
      <vt:lpstr>XDO_?DEBTSECD_MARKET_VALUE_TOT?25?</vt:lpstr>
      <vt:lpstr>XDO_?DEBTSECD_MARKET_VALUE_TOT?27?</vt:lpstr>
      <vt:lpstr>XDO_?DEBTSECD_MARKET_VALUE_TOT?29?</vt:lpstr>
      <vt:lpstr>XDO_?DEBTSECD_MARKET_VALUE_TOT?3?</vt:lpstr>
      <vt:lpstr>XDO_?DEBTSECD_MARKET_VALUE_TOT?31?</vt:lpstr>
      <vt:lpstr>XDO_?DEBTSECD_MARKET_VALUE_TOT?33?</vt:lpstr>
      <vt:lpstr>XDO_?DEBTSECD_MARKET_VALUE_TOT?35?</vt:lpstr>
      <vt:lpstr>XDO_?DEBTSECD_MARKET_VALUE_TOT?37?</vt:lpstr>
      <vt:lpstr>XDO_?DEBTSECD_MARKET_VALUE_TOT?39?</vt:lpstr>
      <vt:lpstr>SUNBAL!XDO_?DEBTSECD_MARKET_VALUE_TOT?40?</vt:lpstr>
      <vt:lpstr>XDO_?DEBTSECD_MARKET_VALUE_TOT?41?</vt:lpstr>
      <vt:lpstr>XDO_?DEBTSECD_MARKET_VALUE_TOT?43?</vt:lpstr>
      <vt:lpstr>XDO_?DEBTSECD_MARKET_VALUE_TOT?45?</vt:lpstr>
      <vt:lpstr>XDO_?DEBTSECD_MARKET_VALUE_TOT?47?</vt:lpstr>
      <vt:lpstr>XDO_?DEBTSECD_MARKET_VALUE_TOT?49?</vt:lpstr>
      <vt:lpstr>XDO_?DEBTSECD_MARKET_VALUE_TOT?5?</vt:lpstr>
      <vt:lpstr>XDO_?DEBTSECD_MARKET_VALUE_TOT?51?</vt:lpstr>
      <vt:lpstr>XDO_?DEBTSECD_MARKET_VALUE_TOT?53?</vt:lpstr>
      <vt:lpstr>XDO_?DEBTSECD_MARKET_VALUE_TOT?55?</vt:lpstr>
      <vt:lpstr>XDO_?DEBTSECD_MARKET_VALUE_TOT?57?</vt:lpstr>
      <vt:lpstr>XDO_?DEBTSECD_MARKET_VALUE_TOT?59?</vt:lpstr>
      <vt:lpstr>XDO_?DEBTSECD_MARKET_VALUE_TOT?61?</vt:lpstr>
      <vt:lpstr>XDO_?DEBTSECD_MARKET_VALUE_TOT?63?</vt:lpstr>
      <vt:lpstr>XDO_?DEBTSECD_MARKET_VALUE_TOT?65?</vt:lpstr>
      <vt:lpstr>XDO_?DEBTSECD_MARKET_VALUE_TOT?67?</vt:lpstr>
      <vt:lpstr>XDO_?DEBTSECD_MARKET_VALUE_TOT?69?</vt:lpstr>
      <vt:lpstr>XDO_?DEBTSECD_MARKET_VALUE_TOT?7?</vt:lpstr>
      <vt:lpstr>XDO_?DEBTSECD_MARKET_VALUE_TOT?71?</vt:lpstr>
      <vt:lpstr>XDO_?DEBTSECD_MARKET_VALUE_TOT?73?</vt:lpstr>
      <vt:lpstr>XDO_?DEBTSECD_MARKET_VALUE_TOT?75?</vt:lpstr>
      <vt:lpstr>XDO_?DEBTSECD_MARKET_VALUE_TOT?77?</vt:lpstr>
      <vt:lpstr>XDO_?DEBTSECD_MARKET_VALUE_TOT?83?</vt:lpstr>
      <vt:lpstr>XDO_?DEBTSECD_MARKET_VALUE_TOT?85?</vt:lpstr>
      <vt:lpstr>XDO_?DEBTSECD_MARKET_VALUE_TOT?87?</vt:lpstr>
      <vt:lpstr>XDO_?DEBTSECD_MARKET_VALUE_TOT?88?</vt:lpstr>
      <vt:lpstr>XDO_?DEBTSECD_MARKET_VALUE_TOT?89?</vt:lpstr>
      <vt:lpstr>XDO_?DEBTSECD_MARKET_VALUE_TOT?9?</vt:lpstr>
      <vt:lpstr>XDO_?DEBTSECD_MARKET_VALUE_TOT?91?</vt:lpstr>
      <vt:lpstr>XDO_?DEBTSECD_MARKET_VALUE_TOT?93?</vt:lpstr>
      <vt:lpstr>XDO_?DEBTSECD_MARKET_VALUE_TOT?95?</vt:lpstr>
      <vt:lpstr>XDO_?DEBTSECD_MARKET_VALUE_TOT?97?</vt:lpstr>
      <vt:lpstr>XDO_?DEBTSECD_MARKET_VALUE_TOT?99?</vt:lpstr>
      <vt:lpstr>XDO_?DEBTSECD_NAME?</vt:lpstr>
      <vt:lpstr>XDO_?DEBTSECD_PER_NET_ASSETS?</vt:lpstr>
      <vt:lpstr>XDO_?DEBTSECD_PER_NET_ASSETS_TOT?1?</vt:lpstr>
      <vt:lpstr>XDO_?DEBTSECD_PER_NET_ASSETS_TOT?101?</vt:lpstr>
      <vt:lpstr>XDO_?DEBTSECD_PER_NET_ASSETS_TOT?11?</vt:lpstr>
      <vt:lpstr>XDO_?DEBTSECD_PER_NET_ASSETS_TOT?13?</vt:lpstr>
      <vt:lpstr>XDO_?DEBTSECD_PER_NET_ASSETS_TOT?15?</vt:lpstr>
      <vt:lpstr>XDO_?DEBTSECD_PER_NET_ASSETS_TOT?17?</vt:lpstr>
      <vt:lpstr>XDO_?DEBTSECD_PER_NET_ASSETS_TOT?19?</vt:lpstr>
      <vt:lpstr>XDO_?DEBTSECD_PER_NET_ASSETS_TOT?21?</vt:lpstr>
      <vt:lpstr>XDO_?DEBTSECD_PER_NET_ASSETS_TOT?23?</vt:lpstr>
      <vt:lpstr>XDO_?DEBTSECD_PER_NET_ASSETS_TOT?25?</vt:lpstr>
      <vt:lpstr>XDO_?DEBTSECD_PER_NET_ASSETS_TOT?27?</vt:lpstr>
      <vt:lpstr>XDO_?DEBTSECD_PER_NET_ASSETS_TOT?29?</vt:lpstr>
      <vt:lpstr>XDO_?DEBTSECD_PER_NET_ASSETS_TOT?3?</vt:lpstr>
      <vt:lpstr>XDO_?DEBTSECD_PER_NET_ASSETS_TOT?31?</vt:lpstr>
      <vt:lpstr>XDO_?DEBTSECD_PER_NET_ASSETS_TOT?33?</vt:lpstr>
      <vt:lpstr>XDO_?DEBTSECD_PER_NET_ASSETS_TOT?35?</vt:lpstr>
      <vt:lpstr>XDO_?DEBTSECD_PER_NET_ASSETS_TOT?37?</vt:lpstr>
      <vt:lpstr>XDO_?DEBTSECD_PER_NET_ASSETS_TOT?39?</vt:lpstr>
      <vt:lpstr>SUNBAL!XDO_?DEBTSECD_PER_NET_ASSETS_TOT?40?</vt:lpstr>
      <vt:lpstr>XDO_?DEBTSECD_PER_NET_ASSETS_TOT?41?</vt:lpstr>
      <vt:lpstr>XDO_?DEBTSECD_PER_NET_ASSETS_TOT?43?</vt:lpstr>
      <vt:lpstr>XDO_?DEBTSECD_PER_NET_ASSETS_TOT?45?</vt:lpstr>
      <vt:lpstr>XDO_?DEBTSECD_PER_NET_ASSETS_TOT?47?</vt:lpstr>
      <vt:lpstr>XDO_?DEBTSECD_PER_NET_ASSETS_TOT?49?</vt:lpstr>
      <vt:lpstr>XDO_?DEBTSECD_PER_NET_ASSETS_TOT?5?</vt:lpstr>
      <vt:lpstr>XDO_?DEBTSECD_PER_NET_ASSETS_TOT?51?</vt:lpstr>
      <vt:lpstr>XDO_?DEBTSECD_PER_NET_ASSETS_TOT?53?</vt:lpstr>
      <vt:lpstr>XDO_?DEBTSECD_PER_NET_ASSETS_TOT?55?</vt:lpstr>
      <vt:lpstr>XDO_?DEBTSECD_PER_NET_ASSETS_TOT?57?</vt:lpstr>
      <vt:lpstr>XDO_?DEBTSECD_PER_NET_ASSETS_TOT?59?</vt:lpstr>
      <vt:lpstr>XDO_?DEBTSECD_PER_NET_ASSETS_TOT?61?</vt:lpstr>
      <vt:lpstr>XDO_?DEBTSECD_PER_NET_ASSETS_TOT?63?</vt:lpstr>
      <vt:lpstr>XDO_?DEBTSECD_PER_NET_ASSETS_TOT?65?</vt:lpstr>
      <vt:lpstr>XDO_?DEBTSECD_PER_NET_ASSETS_TOT?67?</vt:lpstr>
      <vt:lpstr>XDO_?DEBTSECD_PER_NET_ASSETS_TOT?69?</vt:lpstr>
      <vt:lpstr>XDO_?DEBTSECD_PER_NET_ASSETS_TOT?7?</vt:lpstr>
      <vt:lpstr>XDO_?DEBTSECD_PER_NET_ASSETS_TOT?71?</vt:lpstr>
      <vt:lpstr>XDO_?DEBTSECD_PER_NET_ASSETS_TOT?73?</vt:lpstr>
      <vt:lpstr>XDO_?DEBTSECD_PER_NET_ASSETS_TOT?75?</vt:lpstr>
      <vt:lpstr>XDO_?DEBTSECD_PER_NET_ASSETS_TOT?77?</vt:lpstr>
      <vt:lpstr>XDO_?DEBTSECD_PER_NET_ASSETS_TOT?83?</vt:lpstr>
      <vt:lpstr>XDO_?DEBTSECD_PER_NET_ASSETS_TOT?85?</vt:lpstr>
      <vt:lpstr>XDO_?DEBTSECD_PER_NET_ASSETS_TOT?87?</vt:lpstr>
      <vt:lpstr>XDO_?DEBTSECD_PER_NET_ASSETS_TOT?88?</vt:lpstr>
      <vt:lpstr>XDO_?DEBTSECD_PER_NET_ASSETS_TOT?89?</vt:lpstr>
      <vt:lpstr>XDO_?DEBTSECD_PER_NET_ASSETS_TOT?9?</vt:lpstr>
      <vt:lpstr>XDO_?DEBTSECD_PER_NET_ASSETS_TOT?91?</vt:lpstr>
      <vt:lpstr>XDO_?DEBTSECD_PER_NET_ASSETS_TOT?93?</vt:lpstr>
      <vt:lpstr>XDO_?DEBTSECD_PER_NET_ASSETS_TOT?95?</vt:lpstr>
      <vt:lpstr>XDO_?DEBTSECD_PER_NET_ASSETS_TOT?97?</vt:lpstr>
      <vt:lpstr>XDO_?DEBTSECD_PER_NET_ASSETS_TOT?99?</vt:lpstr>
      <vt:lpstr>XDO_?DEBTSECD_RATING_INDUSTRY?</vt:lpstr>
      <vt:lpstr>XDO_?DEBTSECD_SL_NO?</vt:lpstr>
      <vt:lpstr>XDO_?DEBTSECD_UNITS?</vt:lpstr>
      <vt:lpstr>XDO_?DERIVATIVE_NOTES?</vt:lpstr>
      <vt:lpstr>XDO_?DERIVATIVE_NOTES?1?</vt:lpstr>
      <vt:lpstr>XDO_?DERIVATIVE_NOTES?10?</vt:lpstr>
      <vt:lpstr>XDO_?DERIVATIVE_NOTES?11?</vt:lpstr>
      <vt:lpstr>XDO_?DERIVATIVE_NOTES?12?</vt:lpstr>
      <vt:lpstr>XDO_?DERIVATIVE_NOTES?13?</vt:lpstr>
      <vt:lpstr>XDO_?DERIVATIVE_NOTES?14?</vt:lpstr>
      <vt:lpstr>XDO_?DERIVATIVE_NOTES?15?</vt:lpstr>
      <vt:lpstr>XDO_?DERIVATIVE_NOTES?16?</vt:lpstr>
      <vt:lpstr>XDO_?DERIVATIVE_NOTES?17?</vt:lpstr>
      <vt:lpstr>XDO_?DERIVATIVE_NOTES?18?</vt:lpstr>
      <vt:lpstr>XDO_?DERIVATIVE_NOTES?19?</vt:lpstr>
      <vt:lpstr>XDO_?DERIVATIVE_NOTES?2?</vt:lpstr>
      <vt:lpstr>XDO_?DERIVATIVE_NOTES?20?</vt:lpstr>
      <vt:lpstr>XDO_?DERIVATIVE_NOTES?21?</vt:lpstr>
      <vt:lpstr>XDO_?DERIVATIVE_NOTES?22?</vt:lpstr>
      <vt:lpstr>XDO_?DERIVATIVE_NOTES?23?</vt:lpstr>
      <vt:lpstr>XDO_?DERIVATIVE_NOTES?24?</vt:lpstr>
      <vt:lpstr>XDO_?DERIVATIVE_NOTES?25?</vt:lpstr>
      <vt:lpstr>XDO_?DERIVATIVE_NOTES?26?</vt:lpstr>
      <vt:lpstr>XDO_?DERIVATIVE_NOTES?27?</vt:lpstr>
      <vt:lpstr>XDO_?DERIVATIVE_NOTES?28?</vt:lpstr>
      <vt:lpstr>XDO_?DERIVATIVE_NOTES?29?</vt:lpstr>
      <vt:lpstr>XDO_?DERIVATIVE_NOTES?3?</vt:lpstr>
      <vt:lpstr>XDO_?DERIVATIVE_NOTES?30?</vt:lpstr>
      <vt:lpstr>XDO_?DERIVATIVE_NOTES?31?</vt:lpstr>
      <vt:lpstr>XDO_?DERIVATIVE_NOTES?32?</vt:lpstr>
      <vt:lpstr>XDO_?DERIVATIVE_NOTES?33?</vt:lpstr>
      <vt:lpstr>XDO_?DERIVATIVE_NOTES?34?</vt:lpstr>
      <vt:lpstr>XDO_?DERIVATIVE_NOTES?35?</vt:lpstr>
      <vt:lpstr>XDO_?DERIVATIVE_NOTES?36?</vt:lpstr>
      <vt:lpstr>SUNBAL!XDO_?DERIVATIVE_NOTES?37?</vt:lpstr>
      <vt:lpstr>XDO_?DERIVATIVE_NOTES?37?</vt:lpstr>
      <vt:lpstr>XDO_?DERIVATIVE_NOTES?38?</vt:lpstr>
      <vt:lpstr>XDO_?DERIVATIVE_NOTES?39?</vt:lpstr>
      <vt:lpstr>XDO_?DERIVATIVE_NOTES?4?</vt:lpstr>
      <vt:lpstr>XDO_?DERIVATIVE_NOTES?42?</vt:lpstr>
      <vt:lpstr>XDO_?DERIVATIVE_NOTES?43?</vt:lpstr>
      <vt:lpstr>XDO_?DERIVATIVE_NOTES?44?</vt:lpstr>
      <vt:lpstr>XDO_?DERIVATIVE_NOTES?45?</vt:lpstr>
      <vt:lpstr>XDO_?DERIVATIVE_NOTES?46?</vt:lpstr>
      <vt:lpstr>XDO_?DERIVATIVE_NOTES?47?</vt:lpstr>
      <vt:lpstr>XDO_?DERIVATIVE_NOTES?48?</vt:lpstr>
      <vt:lpstr>XDO_?DERIVATIVE_NOTES?49?</vt:lpstr>
      <vt:lpstr>XDO_?DERIVATIVE_NOTES?5?</vt:lpstr>
      <vt:lpstr>XDO_?DERIVATIVE_NOTES?50?</vt:lpstr>
      <vt:lpstr>XDO_?DERIVATIVE_NOTES?51?</vt:lpstr>
      <vt:lpstr>XDO_?DERIVATIVE_NOTES?6?</vt:lpstr>
      <vt:lpstr>XDO_?DERIVATIVE_NOTES?7?</vt:lpstr>
      <vt:lpstr>XDO_?DERIVATIVE_NOTES?8?</vt:lpstr>
      <vt:lpstr>XDO_?DERIVATIVE_NOTES?9?</vt:lpstr>
      <vt:lpstr>XDO_?DERIVATIVE_NOTES_VAL?</vt:lpstr>
      <vt:lpstr>XDO_?DERIVATIVE_NOTES_VAL?1?</vt:lpstr>
      <vt:lpstr>XDO_?DERIVATIVE_NOTES_VAL?10?</vt:lpstr>
      <vt:lpstr>XDO_?DERIVATIVE_NOTES_VAL?11?</vt:lpstr>
      <vt:lpstr>XDO_?DERIVATIVE_NOTES_VAL?12?</vt:lpstr>
      <vt:lpstr>XDO_?DERIVATIVE_NOTES_VAL?13?</vt:lpstr>
      <vt:lpstr>XDO_?DERIVATIVE_NOTES_VAL?14?</vt:lpstr>
      <vt:lpstr>XDO_?DERIVATIVE_NOTES_VAL?15?</vt:lpstr>
      <vt:lpstr>XDO_?DERIVATIVE_NOTES_VAL?16?</vt:lpstr>
      <vt:lpstr>XDO_?DERIVATIVE_NOTES_VAL?17?</vt:lpstr>
      <vt:lpstr>XDO_?DERIVATIVE_NOTES_VAL?18?</vt:lpstr>
      <vt:lpstr>XDO_?DERIVATIVE_NOTES_VAL?19?</vt:lpstr>
      <vt:lpstr>XDO_?DERIVATIVE_NOTES_VAL?2?</vt:lpstr>
      <vt:lpstr>XDO_?DERIVATIVE_NOTES_VAL?20?</vt:lpstr>
      <vt:lpstr>XDO_?DERIVATIVE_NOTES_VAL?21?</vt:lpstr>
      <vt:lpstr>XDO_?DERIVATIVE_NOTES_VAL?22?</vt:lpstr>
      <vt:lpstr>XDO_?DERIVATIVE_NOTES_VAL?23?</vt:lpstr>
      <vt:lpstr>XDO_?DERIVATIVE_NOTES_VAL?24?</vt:lpstr>
      <vt:lpstr>XDO_?DERIVATIVE_NOTES_VAL?25?</vt:lpstr>
      <vt:lpstr>XDO_?DERIVATIVE_NOTES_VAL?26?</vt:lpstr>
      <vt:lpstr>XDO_?DERIVATIVE_NOTES_VAL?27?</vt:lpstr>
      <vt:lpstr>XDO_?DERIVATIVE_NOTES_VAL?28?</vt:lpstr>
      <vt:lpstr>XDO_?DERIVATIVE_NOTES_VAL?29?</vt:lpstr>
      <vt:lpstr>XDO_?DERIVATIVE_NOTES_VAL?3?</vt:lpstr>
      <vt:lpstr>XDO_?DERIVATIVE_NOTES_VAL?30?</vt:lpstr>
      <vt:lpstr>XDO_?DERIVATIVE_NOTES_VAL?31?</vt:lpstr>
      <vt:lpstr>XDO_?DERIVATIVE_NOTES_VAL?32?</vt:lpstr>
      <vt:lpstr>XDO_?DERIVATIVE_NOTES_VAL?33?</vt:lpstr>
      <vt:lpstr>XDO_?DERIVATIVE_NOTES_VAL?34?</vt:lpstr>
      <vt:lpstr>XDO_?DERIVATIVE_NOTES_VAL?35?</vt:lpstr>
      <vt:lpstr>XDO_?DERIVATIVE_NOTES_VAL?36?</vt:lpstr>
      <vt:lpstr>SUNBAL!XDO_?DERIVATIVE_NOTES_VAL?37?</vt:lpstr>
      <vt:lpstr>XDO_?DERIVATIVE_NOTES_VAL?37?</vt:lpstr>
      <vt:lpstr>XDO_?DERIVATIVE_NOTES_VAL?38?</vt:lpstr>
      <vt:lpstr>XDO_?DERIVATIVE_NOTES_VAL?39?</vt:lpstr>
      <vt:lpstr>XDO_?DERIVATIVE_NOTES_VAL?4?</vt:lpstr>
      <vt:lpstr>XDO_?DERIVATIVE_NOTES_VAL?42?</vt:lpstr>
      <vt:lpstr>XDO_?DERIVATIVE_NOTES_VAL?43?</vt:lpstr>
      <vt:lpstr>XDO_?DERIVATIVE_NOTES_VAL?44?</vt:lpstr>
      <vt:lpstr>XDO_?DERIVATIVE_NOTES_VAL?45?</vt:lpstr>
      <vt:lpstr>XDO_?DERIVATIVE_NOTES_VAL?46?</vt:lpstr>
      <vt:lpstr>XDO_?DERIVATIVE_NOTES_VAL?47?</vt:lpstr>
      <vt:lpstr>XDO_?DERIVATIVE_NOTES_VAL?48?</vt:lpstr>
      <vt:lpstr>XDO_?DERIVATIVE_NOTES_VAL?49?</vt:lpstr>
      <vt:lpstr>XDO_?DERIVATIVE_NOTES_VAL?5?</vt:lpstr>
      <vt:lpstr>XDO_?DERIVATIVE_NOTES_VAL?50?</vt:lpstr>
      <vt:lpstr>XDO_?DERIVATIVE_NOTES_VAL?51?</vt:lpstr>
      <vt:lpstr>XDO_?DERIVATIVE_NOTES_VAL?6?</vt:lpstr>
      <vt:lpstr>XDO_?DERIVATIVE_NOTES_VAL?7?</vt:lpstr>
      <vt:lpstr>XDO_?DERIVATIVE_NOTES_VAL?8?</vt:lpstr>
      <vt:lpstr>XDO_?DERIVATIVE_NOTES_VAL?9?</vt:lpstr>
      <vt:lpstr>XDO_?EQUSEC_MARKET_VALUE_TOT?</vt:lpstr>
      <vt:lpstr>XDO_?EQUSEC_MARKET_VALUE_TOT?1?</vt:lpstr>
      <vt:lpstr>XDO_?EQUSEC_MARKET_VALUE_TOT?10?</vt:lpstr>
      <vt:lpstr>XDO_?EQUSEC_MARKET_VALUE_TOT?11?</vt:lpstr>
      <vt:lpstr>XDO_?EQUSEC_MARKET_VALUE_TOT?12?</vt:lpstr>
      <vt:lpstr>XDO_?EQUSEC_MARKET_VALUE_TOT?13?</vt:lpstr>
      <vt:lpstr>XDO_?EQUSEC_MARKET_VALUE_TOT?14?</vt:lpstr>
      <vt:lpstr>XDO_?EQUSEC_MARKET_VALUE_TOT?15?</vt:lpstr>
      <vt:lpstr>XDO_?EQUSEC_MARKET_VALUE_TOT?16?</vt:lpstr>
      <vt:lpstr>XDO_?EQUSEC_MARKET_VALUE_TOT?17?</vt:lpstr>
      <vt:lpstr>XDO_?EQUSEC_MARKET_VALUE_TOT?18?</vt:lpstr>
      <vt:lpstr>XDO_?EQUSEC_MARKET_VALUE_TOT?19?</vt:lpstr>
      <vt:lpstr>XDO_?EQUSEC_MARKET_VALUE_TOT?2?</vt:lpstr>
      <vt:lpstr>XDO_?EQUSEC_MARKET_VALUE_TOT?20?</vt:lpstr>
      <vt:lpstr>XDO_?EQUSEC_MARKET_VALUE_TOT?21?</vt:lpstr>
      <vt:lpstr>SUNBAL!XDO_?EQUSEC_MARKET_VALUE_TOT?22?</vt:lpstr>
      <vt:lpstr>XDO_?EQUSEC_MARKET_VALUE_TOT?22?</vt:lpstr>
      <vt:lpstr>XDO_?EQUSEC_MARKET_VALUE_TOT?23?</vt:lpstr>
      <vt:lpstr>XDO_?EQUSEC_MARKET_VALUE_TOT?24?</vt:lpstr>
      <vt:lpstr>XDO_?EQUSEC_MARKET_VALUE_TOT?25?</vt:lpstr>
      <vt:lpstr>XDO_?EQUSEC_MARKET_VALUE_TOT?26?</vt:lpstr>
      <vt:lpstr>XDO_?EQUSEC_MARKET_VALUE_TOT?27?</vt:lpstr>
      <vt:lpstr>XDO_?EQUSEC_MARKET_VALUE_TOT?28?</vt:lpstr>
      <vt:lpstr>XDO_?EQUSEC_MARKET_VALUE_TOT?29?</vt:lpstr>
      <vt:lpstr>XDO_?EQUSEC_MARKET_VALUE_TOT?3?</vt:lpstr>
      <vt:lpstr>XDO_?EQUSEC_MARKET_VALUE_TOT?30?</vt:lpstr>
      <vt:lpstr>XDO_?EQUSEC_MARKET_VALUE_TOT?31?</vt:lpstr>
      <vt:lpstr>XDO_?EQUSEC_MARKET_VALUE_TOT?32?</vt:lpstr>
      <vt:lpstr>XDO_?EQUSEC_MARKET_VALUE_TOT?33?</vt:lpstr>
      <vt:lpstr>XDO_?EQUSEC_MARKET_VALUE_TOT?34?</vt:lpstr>
      <vt:lpstr>XDO_?EQUSEC_MARKET_VALUE_TOT?35?</vt:lpstr>
      <vt:lpstr>XDO_?EQUSEC_MARKET_VALUE_TOT?36?</vt:lpstr>
      <vt:lpstr>XDO_?EQUSEC_MARKET_VALUE_TOT?37?</vt:lpstr>
      <vt:lpstr>XDO_?EQUSEC_MARKET_VALUE_TOT?38?</vt:lpstr>
      <vt:lpstr>XDO_?EQUSEC_MARKET_VALUE_TOT?39?</vt:lpstr>
      <vt:lpstr>XDO_?EQUSEC_MARKET_VALUE_TOT?4?</vt:lpstr>
      <vt:lpstr>XDO_?EQUSEC_MARKET_VALUE_TOT?42?</vt:lpstr>
      <vt:lpstr>XDO_?EQUSEC_MARKET_VALUE_TOT?43?</vt:lpstr>
      <vt:lpstr>XDO_?EQUSEC_MARKET_VALUE_TOT?44?</vt:lpstr>
      <vt:lpstr>XDO_?EQUSEC_MARKET_VALUE_TOT?45?</vt:lpstr>
      <vt:lpstr>XDO_?EQUSEC_MARKET_VALUE_TOT?46?</vt:lpstr>
      <vt:lpstr>XDO_?EQUSEC_MARKET_VALUE_TOT?47?</vt:lpstr>
      <vt:lpstr>XDO_?EQUSEC_MARKET_VALUE_TOT?48?</vt:lpstr>
      <vt:lpstr>XDO_?EQUSEC_MARKET_VALUE_TOT?49?</vt:lpstr>
      <vt:lpstr>XDO_?EQUSEC_MARKET_VALUE_TOT?5?</vt:lpstr>
      <vt:lpstr>XDO_?EQUSEC_MARKET_VALUE_TOT?50?</vt:lpstr>
      <vt:lpstr>XDO_?EQUSEC_MARKET_VALUE_TOT?51?</vt:lpstr>
      <vt:lpstr>XDO_?EQUSEC_MARKET_VALUE_TOT?6?</vt:lpstr>
      <vt:lpstr>XDO_?EQUSEC_MARKET_VALUE_TOT?7?</vt:lpstr>
      <vt:lpstr>XDO_?EQUSEC_MARKET_VALUE_TOT?8?</vt:lpstr>
      <vt:lpstr>XDO_?EQUSEC_MARKET_VALUE_TOT?9?</vt:lpstr>
      <vt:lpstr>XDO_?EQUSEC_PER_NET_ASSETS_TOT?</vt:lpstr>
      <vt:lpstr>XDO_?EQUSEC_PER_NET_ASSETS_TOT?1?</vt:lpstr>
      <vt:lpstr>XDO_?EQUSEC_PER_NET_ASSETS_TOT?10?</vt:lpstr>
      <vt:lpstr>XDO_?EQUSEC_PER_NET_ASSETS_TOT?11?</vt:lpstr>
      <vt:lpstr>XDO_?EQUSEC_PER_NET_ASSETS_TOT?12?</vt:lpstr>
      <vt:lpstr>XDO_?EQUSEC_PER_NET_ASSETS_TOT?13?</vt:lpstr>
      <vt:lpstr>XDO_?EQUSEC_PER_NET_ASSETS_TOT?14?</vt:lpstr>
      <vt:lpstr>XDO_?EQUSEC_PER_NET_ASSETS_TOT?15?</vt:lpstr>
      <vt:lpstr>XDO_?EQUSEC_PER_NET_ASSETS_TOT?16?</vt:lpstr>
      <vt:lpstr>XDO_?EQUSEC_PER_NET_ASSETS_TOT?17?</vt:lpstr>
      <vt:lpstr>XDO_?EQUSEC_PER_NET_ASSETS_TOT?18?</vt:lpstr>
      <vt:lpstr>XDO_?EQUSEC_PER_NET_ASSETS_TOT?19?</vt:lpstr>
      <vt:lpstr>XDO_?EQUSEC_PER_NET_ASSETS_TOT?2?</vt:lpstr>
      <vt:lpstr>XDO_?EQUSEC_PER_NET_ASSETS_TOT?20?</vt:lpstr>
      <vt:lpstr>XDO_?EQUSEC_PER_NET_ASSETS_TOT?21?</vt:lpstr>
      <vt:lpstr>SUNBAL!XDO_?EQUSEC_PER_NET_ASSETS_TOT?22?</vt:lpstr>
      <vt:lpstr>XDO_?EQUSEC_PER_NET_ASSETS_TOT?22?</vt:lpstr>
      <vt:lpstr>XDO_?EQUSEC_PER_NET_ASSETS_TOT?23?</vt:lpstr>
      <vt:lpstr>XDO_?EQUSEC_PER_NET_ASSETS_TOT?24?</vt:lpstr>
      <vt:lpstr>XDO_?EQUSEC_PER_NET_ASSETS_TOT?25?</vt:lpstr>
      <vt:lpstr>XDO_?EQUSEC_PER_NET_ASSETS_TOT?26?</vt:lpstr>
      <vt:lpstr>XDO_?EQUSEC_PER_NET_ASSETS_TOT?27?</vt:lpstr>
      <vt:lpstr>XDO_?EQUSEC_PER_NET_ASSETS_TOT?28?</vt:lpstr>
      <vt:lpstr>XDO_?EQUSEC_PER_NET_ASSETS_TOT?29?</vt:lpstr>
      <vt:lpstr>XDO_?EQUSEC_PER_NET_ASSETS_TOT?3?</vt:lpstr>
      <vt:lpstr>XDO_?EQUSEC_PER_NET_ASSETS_TOT?30?</vt:lpstr>
      <vt:lpstr>XDO_?EQUSEC_PER_NET_ASSETS_TOT?31?</vt:lpstr>
      <vt:lpstr>XDO_?EQUSEC_PER_NET_ASSETS_TOT?32?</vt:lpstr>
      <vt:lpstr>XDO_?EQUSEC_PER_NET_ASSETS_TOT?33?</vt:lpstr>
      <vt:lpstr>XDO_?EQUSEC_PER_NET_ASSETS_TOT?34?</vt:lpstr>
      <vt:lpstr>XDO_?EQUSEC_PER_NET_ASSETS_TOT?35?</vt:lpstr>
      <vt:lpstr>XDO_?EQUSEC_PER_NET_ASSETS_TOT?36?</vt:lpstr>
      <vt:lpstr>XDO_?EQUSEC_PER_NET_ASSETS_TOT?37?</vt:lpstr>
      <vt:lpstr>XDO_?EQUSEC_PER_NET_ASSETS_TOT?38?</vt:lpstr>
      <vt:lpstr>XDO_?EQUSEC_PER_NET_ASSETS_TOT?39?</vt:lpstr>
      <vt:lpstr>XDO_?EQUSEC_PER_NET_ASSETS_TOT?4?</vt:lpstr>
      <vt:lpstr>XDO_?EQUSEC_PER_NET_ASSETS_TOT?42?</vt:lpstr>
      <vt:lpstr>XDO_?EQUSEC_PER_NET_ASSETS_TOT?43?</vt:lpstr>
      <vt:lpstr>XDO_?EQUSEC_PER_NET_ASSETS_TOT?44?</vt:lpstr>
      <vt:lpstr>XDO_?EQUSEC_PER_NET_ASSETS_TOT?45?</vt:lpstr>
      <vt:lpstr>XDO_?EQUSEC_PER_NET_ASSETS_TOT?46?</vt:lpstr>
      <vt:lpstr>XDO_?EQUSEC_PER_NET_ASSETS_TOT?47?</vt:lpstr>
      <vt:lpstr>XDO_?EQUSEC_PER_NET_ASSETS_TOT?48?</vt:lpstr>
      <vt:lpstr>XDO_?EQUSEC_PER_NET_ASSETS_TOT?49?</vt:lpstr>
      <vt:lpstr>XDO_?EQUSEC_PER_NET_ASSETS_TOT?5?</vt:lpstr>
      <vt:lpstr>XDO_?EQUSEC_PER_NET_ASSETS_TOT?50?</vt:lpstr>
      <vt:lpstr>XDO_?EQUSEC_PER_NET_ASSETS_TOT?51?</vt:lpstr>
      <vt:lpstr>XDO_?EQUSEC_PER_NET_ASSETS_TOT?6?</vt:lpstr>
      <vt:lpstr>XDO_?EQUSEC_PER_NET_ASSETS_TOT?7?</vt:lpstr>
      <vt:lpstr>XDO_?EQUSEC_PER_NET_ASSETS_TOT?8?</vt:lpstr>
      <vt:lpstr>XDO_?EQUSEC_PER_NET_ASSETS_TOT?9?</vt:lpstr>
      <vt:lpstr>XDO_?EQUSECA_MARKET_VALUE_TOT?</vt:lpstr>
      <vt:lpstr>XDO_?EQUSECA_MARKET_VALUE_TOT?1?</vt:lpstr>
      <vt:lpstr>XDO_?EQUSECA_MARKET_VALUE_TOT?10?</vt:lpstr>
      <vt:lpstr>XDO_?EQUSECA_MARKET_VALUE_TOT?11?</vt:lpstr>
      <vt:lpstr>XDO_?EQUSECA_MARKET_VALUE_TOT?12?</vt:lpstr>
      <vt:lpstr>XDO_?EQUSECA_MARKET_VALUE_TOT?13?</vt:lpstr>
      <vt:lpstr>XDO_?EQUSECA_MARKET_VALUE_TOT?14?</vt:lpstr>
      <vt:lpstr>XDO_?EQUSECA_MARKET_VALUE_TOT?15?</vt:lpstr>
      <vt:lpstr>XDO_?EQUSECA_MARKET_VALUE_TOT?16?</vt:lpstr>
      <vt:lpstr>XDO_?EQUSECA_MARKET_VALUE_TOT?17?</vt:lpstr>
      <vt:lpstr>XDO_?EQUSECA_MARKET_VALUE_TOT?18?</vt:lpstr>
      <vt:lpstr>XDO_?EQUSECA_MARKET_VALUE_TOT?19?</vt:lpstr>
      <vt:lpstr>XDO_?EQUSECA_MARKET_VALUE_TOT?2?</vt:lpstr>
      <vt:lpstr>XDO_?EQUSECA_MARKET_VALUE_TOT?20?</vt:lpstr>
      <vt:lpstr>XDO_?EQUSECA_MARKET_VALUE_TOT?21?</vt:lpstr>
      <vt:lpstr>XDO_?EQUSECA_MARKET_VALUE_TOT?22?</vt:lpstr>
      <vt:lpstr>XDO_?EQUSECA_MARKET_VALUE_TOT?23?</vt:lpstr>
      <vt:lpstr>XDO_?EQUSECA_MARKET_VALUE_TOT?24?</vt:lpstr>
      <vt:lpstr>XDO_?EQUSECA_MARKET_VALUE_TOT?25?</vt:lpstr>
      <vt:lpstr>XDO_?EQUSECA_MARKET_VALUE_TOT?26?</vt:lpstr>
      <vt:lpstr>XDO_?EQUSECA_MARKET_VALUE_TOT?27?</vt:lpstr>
      <vt:lpstr>XDO_?EQUSECA_MARKET_VALUE_TOT?28?</vt:lpstr>
      <vt:lpstr>XDO_?EQUSECA_MARKET_VALUE_TOT?29?</vt:lpstr>
      <vt:lpstr>XDO_?EQUSECA_MARKET_VALUE_TOT?3?</vt:lpstr>
      <vt:lpstr>XDO_?EQUSECA_MARKET_VALUE_TOT?30?</vt:lpstr>
      <vt:lpstr>XDO_?EQUSECA_MARKET_VALUE_TOT?31?</vt:lpstr>
      <vt:lpstr>XDO_?EQUSECA_MARKET_VALUE_TOT?32?</vt:lpstr>
      <vt:lpstr>XDO_?EQUSECA_MARKET_VALUE_TOT?33?</vt:lpstr>
      <vt:lpstr>XDO_?EQUSECA_MARKET_VALUE_TOT?34?</vt:lpstr>
      <vt:lpstr>XDO_?EQUSECA_MARKET_VALUE_TOT?35?</vt:lpstr>
      <vt:lpstr>XDO_?EQUSECA_MARKET_VALUE_TOT?36?</vt:lpstr>
      <vt:lpstr>XDO_?EQUSECA_MARKET_VALUE_TOT?37?</vt:lpstr>
      <vt:lpstr>XDO_?EQUSECA_MARKET_VALUE_TOT?38?</vt:lpstr>
      <vt:lpstr>SUNBAL!XDO_?EQUSECA_MARKET_VALUE_TOT?39?</vt:lpstr>
      <vt:lpstr>XDO_?EQUSECA_MARKET_VALUE_TOT?39?</vt:lpstr>
      <vt:lpstr>XDO_?EQUSECA_MARKET_VALUE_TOT?4?</vt:lpstr>
      <vt:lpstr>XDO_?EQUSECA_MARKET_VALUE_TOT?44?</vt:lpstr>
      <vt:lpstr>XDO_?EQUSECA_MARKET_VALUE_TOT?45?</vt:lpstr>
      <vt:lpstr>XDO_?EQUSECA_MARKET_VALUE_TOT?46?</vt:lpstr>
      <vt:lpstr>XDO_?EQUSECA_MARKET_VALUE_TOT?47?</vt:lpstr>
      <vt:lpstr>XDO_?EQUSECA_MARKET_VALUE_TOT?48?</vt:lpstr>
      <vt:lpstr>XDO_?EQUSECA_MARKET_VALUE_TOT?49?</vt:lpstr>
      <vt:lpstr>XDO_?EQUSECA_MARKET_VALUE_TOT?5?</vt:lpstr>
      <vt:lpstr>XDO_?EQUSECA_MARKET_VALUE_TOT?50?</vt:lpstr>
      <vt:lpstr>XDO_?EQUSECA_MARKET_VALUE_TOT?51?</vt:lpstr>
      <vt:lpstr>XDO_?EQUSECA_MARKET_VALUE_TOT?52?</vt:lpstr>
      <vt:lpstr>XDO_?EQUSECA_MARKET_VALUE_TOT?53?</vt:lpstr>
      <vt:lpstr>XDO_?EQUSECA_MARKET_VALUE_TOT?6?</vt:lpstr>
      <vt:lpstr>XDO_?EQUSECA_MARKET_VALUE_TOT?7?</vt:lpstr>
      <vt:lpstr>XDO_?EQUSECA_MARKET_VALUE_TOT?8?</vt:lpstr>
      <vt:lpstr>XDO_?EQUSECA_MARKET_VALUE_TOT?9?</vt:lpstr>
      <vt:lpstr>XDO_?EQUSECA_PER_NET_ASSETS?</vt:lpstr>
      <vt:lpstr>XDO_?EQUSECA_PER_NET_ASSETS?1?</vt:lpstr>
      <vt:lpstr>XDO_?EQUSECA_PER_NET_ASSETS?10?</vt:lpstr>
      <vt:lpstr>XDO_?EQUSECA_PER_NET_ASSETS?11?</vt:lpstr>
      <vt:lpstr>XDO_?EQUSECA_PER_NET_ASSETS?12?</vt:lpstr>
      <vt:lpstr>XDO_?EQUSECA_PER_NET_ASSETS?13?</vt:lpstr>
      <vt:lpstr>XDO_?EQUSECA_PER_NET_ASSETS?14?</vt:lpstr>
      <vt:lpstr>XDO_?EQUSECA_PER_NET_ASSETS?15?</vt:lpstr>
      <vt:lpstr>XDO_?EQUSECA_PER_NET_ASSETS?16?</vt:lpstr>
      <vt:lpstr>XDO_?EQUSECA_PER_NET_ASSETS?17?</vt:lpstr>
      <vt:lpstr>XDO_?EQUSECA_PER_NET_ASSETS?18?</vt:lpstr>
      <vt:lpstr>XDO_?EQUSECA_PER_NET_ASSETS?19?</vt:lpstr>
      <vt:lpstr>XDO_?EQUSECA_PER_NET_ASSETS?2?</vt:lpstr>
      <vt:lpstr>XDO_?EQUSECA_PER_NET_ASSETS?20?</vt:lpstr>
      <vt:lpstr>XDO_?EQUSECA_PER_NET_ASSETS?21?</vt:lpstr>
      <vt:lpstr>XDO_?EQUSECA_PER_NET_ASSETS?22?</vt:lpstr>
      <vt:lpstr>XDO_?EQUSECA_PER_NET_ASSETS?23?</vt:lpstr>
      <vt:lpstr>XDO_?EQUSECA_PER_NET_ASSETS?24?</vt:lpstr>
      <vt:lpstr>XDO_?EQUSECA_PER_NET_ASSETS?25?</vt:lpstr>
      <vt:lpstr>XDO_?EQUSECA_PER_NET_ASSETS?26?</vt:lpstr>
      <vt:lpstr>XDO_?EQUSECA_PER_NET_ASSETS?27?</vt:lpstr>
      <vt:lpstr>XDO_?EQUSECA_PER_NET_ASSETS?28?</vt:lpstr>
      <vt:lpstr>XDO_?EQUSECA_PER_NET_ASSETS?29?</vt:lpstr>
      <vt:lpstr>XDO_?EQUSECA_PER_NET_ASSETS?3?</vt:lpstr>
      <vt:lpstr>XDO_?EQUSECA_PER_NET_ASSETS?30?</vt:lpstr>
      <vt:lpstr>XDO_?EQUSECA_PER_NET_ASSETS?31?</vt:lpstr>
      <vt:lpstr>XDO_?EQUSECA_PER_NET_ASSETS?32?</vt:lpstr>
      <vt:lpstr>XDO_?EQUSECA_PER_NET_ASSETS?33?</vt:lpstr>
      <vt:lpstr>XDO_?EQUSECA_PER_NET_ASSETS?34?</vt:lpstr>
      <vt:lpstr>XDO_?EQUSECA_PER_NET_ASSETS?35?</vt:lpstr>
      <vt:lpstr>XDO_?EQUSECA_PER_NET_ASSETS?36?</vt:lpstr>
      <vt:lpstr>XDO_?EQUSECA_PER_NET_ASSETS?37?</vt:lpstr>
      <vt:lpstr>XDO_?EQUSECA_PER_NET_ASSETS?38?</vt:lpstr>
      <vt:lpstr>XDO_?EQUSECA_PER_NET_ASSETS?39?</vt:lpstr>
      <vt:lpstr>XDO_?EQUSECA_PER_NET_ASSETS?4?</vt:lpstr>
      <vt:lpstr>XDO_?EQUSECA_PER_NET_ASSETS?40?</vt:lpstr>
      <vt:lpstr>XDO_?EQUSECA_PER_NET_ASSETS?41?</vt:lpstr>
      <vt:lpstr>XDO_?EQUSECA_PER_NET_ASSETS?42?</vt:lpstr>
      <vt:lpstr>XDO_?EQUSECA_PER_NET_ASSETS?43?</vt:lpstr>
      <vt:lpstr>XDO_?EQUSECA_PER_NET_ASSETS?44?</vt:lpstr>
      <vt:lpstr>XDO_?EQUSECA_PER_NET_ASSETS?45?</vt:lpstr>
      <vt:lpstr>XDO_?EQUSECA_PER_NET_ASSETS?46?</vt:lpstr>
      <vt:lpstr>XDO_?EQUSECA_PER_NET_ASSETS?47?</vt:lpstr>
      <vt:lpstr>XDO_?EQUSECA_PER_NET_ASSETS?48?</vt:lpstr>
      <vt:lpstr>XDO_?EQUSECA_PER_NET_ASSETS?49?</vt:lpstr>
      <vt:lpstr>SUNBAL!XDO_?EQUSECA_PER_NET_ASSETS?5?</vt:lpstr>
      <vt:lpstr>XDO_?EQUSECA_PER_NET_ASSETS?5?</vt:lpstr>
      <vt:lpstr>XDO_?EQUSECA_PER_NET_ASSETS?6?</vt:lpstr>
      <vt:lpstr>XDO_?EQUSECA_PER_NET_ASSETS?7?</vt:lpstr>
      <vt:lpstr>XDO_?EQUSECA_PER_NET_ASSETS?8?</vt:lpstr>
      <vt:lpstr>XDO_?EQUSECA_PER_NET_ASSETS?9?</vt:lpstr>
      <vt:lpstr>XDO_?EQUSECA_PER_NET_ASSETS_TOT?</vt:lpstr>
      <vt:lpstr>XDO_?EQUSECA_PER_NET_ASSETS_TOT?1?</vt:lpstr>
      <vt:lpstr>XDO_?EQUSECA_PER_NET_ASSETS_TOT?10?</vt:lpstr>
      <vt:lpstr>XDO_?EQUSECA_PER_NET_ASSETS_TOT?11?</vt:lpstr>
      <vt:lpstr>XDO_?EQUSECA_PER_NET_ASSETS_TOT?12?</vt:lpstr>
      <vt:lpstr>XDO_?EQUSECA_PER_NET_ASSETS_TOT?13?</vt:lpstr>
      <vt:lpstr>XDO_?EQUSECA_PER_NET_ASSETS_TOT?14?</vt:lpstr>
      <vt:lpstr>XDO_?EQUSECA_PER_NET_ASSETS_TOT?15?</vt:lpstr>
      <vt:lpstr>XDO_?EQUSECA_PER_NET_ASSETS_TOT?16?</vt:lpstr>
      <vt:lpstr>XDO_?EQUSECA_PER_NET_ASSETS_TOT?17?</vt:lpstr>
      <vt:lpstr>XDO_?EQUSECA_PER_NET_ASSETS_TOT?18?</vt:lpstr>
      <vt:lpstr>XDO_?EQUSECA_PER_NET_ASSETS_TOT?19?</vt:lpstr>
      <vt:lpstr>XDO_?EQUSECA_PER_NET_ASSETS_TOT?2?</vt:lpstr>
      <vt:lpstr>XDO_?EQUSECA_PER_NET_ASSETS_TOT?20?</vt:lpstr>
      <vt:lpstr>XDO_?EQUSECA_PER_NET_ASSETS_TOT?21?</vt:lpstr>
      <vt:lpstr>XDO_?EQUSECA_PER_NET_ASSETS_TOT?22?</vt:lpstr>
      <vt:lpstr>XDO_?EQUSECA_PER_NET_ASSETS_TOT?23?</vt:lpstr>
      <vt:lpstr>XDO_?EQUSECA_PER_NET_ASSETS_TOT?24?</vt:lpstr>
      <vt:lpstr>XDO_?EQUSECA_PER_NET_ASSETS_TOT?25?</vt:lpstr>
      <vt:lpstr>XDO_?EQUSECA_PER_NET_ASSETS_TOT?26?</vt:lpstr>
      <vt:lpstr>XDO_?EQUSECA_PER_NET_ASSETS_TOT?27?</vt:lpstr>
      <vt:lpstr>XDO_?EQUSECA_PER_NET_ASSETS_TOT?28?</vt:lpstr>
      <vt:lpstr>XDO_?EQUSECA_PER_NET_ASSETS_TOT?29?</vt:lpstr>
      <vt:lpstr>XDO_?EQUSECA_PER_NET_ASSETS_TOT?3?</vt:lpstr>
      <vt:lpstr>XDO_?EQUSECA_PER_NET_ASSETS_TOT?30?</vt:lpstr>
      <vt:lpstr>XDO_?EQUSECA_PER_NET_ASSETS_TOT?31?</vt:lpstr>
      <vt:lpstr>XDO_?EQUSECA_PER_NET_ASSETS_TOT?32?</vt:lpstr>
      <vt:lpstr>XDO_?EQUSECA_PER_NET_ASSETS_TOT?33?</vt:lpstr>
      <vt:lpstr>XDO_?EQUSECA_PER_NET_ASSETS_TOT?34?</vt:lpstr>
      <vt:lpstr>XDO_?EQUSECA_PER_NET_ASSETS_TOT?35?</vt:lpstr>
      <vt:lpstr>XDO_?EQUSECA_PER_NET_ASSETS_TOT?36?</vt:lpstr>
      <vt:lpstr>XDO_?EQUSECA_PER_NET_ASSETS_TOT?37?</vt:lpstr>
      <vt:lpstr>XDO_?EQUSECA_PER_NET_ASSETS_TOT?38?</vt:lpstr>
      <vt:lpstr>SUNBAL!XDO_?EQUSECA_PER_NET_ASSETS_TOT?39?</vt:lpstr>
      <vt:lpstr>XDO_?EQUSECA_PER_NET_ASSETS_TOT?39?</vt:lpstr>
      <vt:lpstr>XDO_?EQUSECA_PER_NET_ASSETS_TOT?4?</vt:lpstr>
      <vt:lpstr>XDO_?EQUSECA_PER_NET_ASSETS_TOT?44?</vt:lpstr>
      <vt:lpstr>XDO_?EQUSECA_PER_NET_ASSETS_TOT?45?</vt:lpstr>
      <vt:lpstr>XDO_?EQUSECA_PER_NET_ASSETS_TOT?46?</vt:lpstr>
      <vt:lpstr>XDO_?EQUSECA_PER_NET_ASSETS_TOT?47?</vt:lpstr>
      <vt:lpstr>XDO_?EQUSECA_PER_NET_ASSETS_TOT?48?</vt:lpstr>
      <vt:lpstr>XDO_?EQUSECA_PER_NET_ASSETS_TOT?49?</vt:lpstr>
      <vt:lpstr>XDO_?EQUSECA_PER_NET_ASSETS_TOT?5?</vt:lpstr>
      <vt:lpstr>XDO_?EQUSECA_PER_NET_ASSETS_TOT?50?</vt:lpstr>
      <vt:lpstr>XDO_?EQUSECA_PER_NET_ASSETS_TOT?51?</vt:lpstr>
      <vt:lpstr>XDO_?EQUSECA_PER_NET_ASSETS_TOT?52?</vt:lpstr>
      <vt:lpstr>XDO_?EQUSECA_PER_NET_ASSETS_TOT?53?</vt:lpstr>
      <vt:lpstr>XDO_?EQUSECA_PER_NET_ASSETS_TOT?6?</vt:lpstr>
      <vt:lpstr>XDO_?EQUSECA_PER_NET_ASSETS_TOT?7?</vt:lpstr>
      <vt:lpstr>XDO_?EQUSECA_PER_NET_ASSETS_TOT?8?</vt:lpstr>
      <vt:lpstr>XDO_?EQUSECA_PER_NET_ASSETS_TOT?9?</vt:lpstr>
      <vt:lpstr>XDO_?EQUSECB_ISIN_CODE?</vt:lpstr>
      <vt:lpstr>XDO_?EQUSECB_MARKET_VALUE?</vt:lpstr>
      <vt:lpstr>XDO_?EQUSECB_MARKET_VALUE_TOT?</vt:lpstr>
      <vt:lpstr>XDO_?EQUSECB_MARKET_VALUE_TOT?1?</vt:lpstr>
      <vt:lpstr>XDO_?EQUSECB_MARKET_VALUE_TOT?101?</vt:lpstr>
      <vt:lpstr>XDO_?EQUSECB_MARKET_VALUE_TOT?11?</vt:lpstr>
      <vt:lpstr>XDO_?EQUSECB_MARKET_VALUE_TOT?13?</vt:lpstr>
      <vt:lpstr>XDO_?EQUSECB_MARKET_VALUE_TOT?15?</vt:lpstr>
      <vt:lpstr>XDO_?EQUSECB_MARKET_VALUE_TOT?17?</vt:lpstr>
      <vt:lpstr>XDO_?EQUSECB_MARKET_VALUE_TOT?19?</vt:lpstr>
      <vt:lpstr>XDO_?EQUSECB_MARKET_VALUE_TOT?21?</vt:lpstr>
      <vt:lpstr>XDO_?EQUSECB_MARKET_VALUE_TOT?23?</vt:lpstr>
      <vt:lpstr>XDO_?EQUSECB_MARKET_VALUE_TOT?25?</vt:lpstr>
      <vt:lpstr>XDO_?EQUSECB_MARKET_VALUE_TOT?27?</vt:lpstr>
      <vt:lpstr>XDO_?EQUSECB_MARKET_VALUE_TOT?29?</vt:lpstr>
      <vt:lpstr>XDO_?EQUSECB_MARKET_VALUE_TOT?3?</vt:lpstr>
      <vt:lpstr>XDO_?EQUSECB_MARKET_VALUE_TOT?31?</vt:lpstr>
      <vt:lpstr>XDO_?EQUSECB_MARKET_VALUE_TOT?33?</vt:lpstr>
      <vt:lpstr>XDO_?EQUSECB_MARKET_VALUE_TOT?35?</vt:lpstr>
      <vt:lpstr>XDO_?EQUSECB_MARKET_VALUE_TOT?37?</vt:lpstr>
      <vt:lpstr>XDO_?EQUSECB_MARKET_VALUE_TOT?39?</vt:lpstr>
      <vt:lpstr>XDO_?EQUSECB_MARKET_VALUE_TOT?41?</vt:lpstr>
      <vt:lpstr>SUNBAL!XDO_?EQUSECB_MARKET_VALUE_TOT?43?</vt:lpstr>
      <vt:lpstr>XDO_?EQUSECB_MARKET_VALUE_TOT?43?</vt:lpstr>
      <vt:lpstr>XDO_?EQUSECB_MARKET_VALUE_TOT?45?</vt:lpstr>
      <vt:lpstr>XDO_?EQUSECB_MARKET_VALUE_TOT?47?</vt:lpstr>
      <vt:lpstr>XDO_?EQUSECB_MARKET_VALUE_TOT?49?</vt:lpstr>
      <vt:lpstr>XDO_?EQUSECB_MARKET_VALUE_TOT?5?</vt:lpstr>
      <vt:lpstr>XDO_?EQUSECB_MARKET_VALUE_TOT?51?</vt:lpstr>
      <vt:lpstr>XDO_?EQUSECB_MARKET_VALUE_TOT?53?</vt:lpstr>
      <vt:lpstr>XDO_?EQUSECB_MARKET_VALUE_TOT?55?</vt:lpstr>
      <vt:lpstr>XDO_?EQUSECB_MARKET_VALUE_TOT?57?</vt:lpstr>
      <vt:lpstr>XDO_?EQUSECB_MARKET_VALUE_TOT?59?</vt:lpstr>
      <vt:lpstr>XDO_?EQUSECB_MARKET_VALUE_TOT?61?</vt:lpstr>
      <vt:lpstr>XDO_?EQUSECB_MARKET_VALUE_TOT?63?</vt:lpstr>
      <vt:lpstr>XDO_?EQUSECB_MARKET_VALUE_TOT?65?</vt:lpstr>
      <vt:lpstr>XDO_?EQUSECB_MARKET_VALUE_TOT?67?</vt:lpstr>
      <vt:lpstr>XDO_?EQUSECB_MARKET_VALUE_TOT?69?</vt:lpstr>
      <vt:lpstr>XDO_?EQUSECB_MARKET_VALUE_TOT?7?</vt:lpstr>
      <vt:lpstr>XDO_?EQUSECB_MARKET_VALUE_TOT?70?</vt:lpstr>
      <vt:lpstr>XDO_?EQUSECB_MARKET_VALUE_TOT?71?</vt:lpstr>
      <vt:lpstr>XDO_?EQUSECB_MARKET_VALUE_TOT?73?</vt:lpstr>
      <vt:lpstr>XDO_?EQUSECB_MARKET_VALUE_TOT?75?</vt:lpstr>
      <vt:lpstr>XDO_?EQUSECB_MARKET_VALUE_TOT?77?</vt:lpstr>
      <vt:lpstr>XDO_?EQUSECB_MARKET_VALUE_TOT?83?</vt:lpstr>
      <vt:lpstr>XDO_?EQUSECB_MARKET_VALUE_TOT?85?</vt:lpstr>
      <vt:lpstr>XDO_?EQUSECB_MARKET_VALUE_TOT?87?</vt:lpstr>
      <vt:lpstr>XDO_?EQUSECB_MARKET_VALUE_TOT?89?</vt:lpstr>
      <vt:lpstr>XDO_?EQUSECB_MARKET_VALUE_TOT?9?</vt:lpstr>
      <vt:lpstr>XDO_?EQUSECB_MARKET_VALUE_TOT?91?</vt:lpstr>
      <vt:lpstr>XDO_?EQUSECB_MARKET_VALUE_TOT?93?</vt:lpstr>
      <vt:lpstr>XDO_?EQUSECB_MARKET_VALUE_TOT?95?</vt:lpstr>
      <vt:lpstr>XDO_?EQUSECB_MARKET_VALUE_TOT?97?</vt:lpstr>
      <vt:lpstr>XDO_?EQUSECB_MARKET_VALUE_TOT?99?</vt:lpstr>
      <vt:lpstr>XDO_?EQUSECB_NAME?</vt:lpstr>
      <vt:lpstr>XDO_?EQUSECB_PER_NET_ASSETS?</vt:lpstr>
      <vt:lpstr>XDO_?EQUSECB_PER_NET_ASSETS_TOT?</vt:lpstr>
      <vt:lpstr>XDO_?EQUSECB_PER_NET_ASSETS_TOT?1?</vt:lpstr>
      <vt:lpstr>XDO_?EQUSECB_PER_NET_ASSETS_TOT?101?</vt:lpstr>
      <vt:lpstr>XDO_?EQUSECB_PER_NET_ASSETS_TOT?11?</vt:lpstr>
      <vt:lpstr>XDO_?EQUSECB_PER_NET_ASSETS_TOT?13?</vt:lpstr>
      <vt:lpstr>XDO_?EQUSECB_PER_NET_ASSETS_TOT?15?</vt:lpstr>
      <vt:lpstr>XDO_?EQUSECB_PER_NET_ASSETS_TOT?17?</vt:lpstr>
      <vt:lpstr>XDO_?EQUSECB_PER_NET_ASSETS_TOT?19?</vt:lpstr>
      <vt:lpstr>XDO_?EQUSECB_PER_NET_ASSETS_TOT?21?</vt:lpstr>
      <vt:lpstr>XDO_?EQUSECB_PER_NET_ASSETS_TOT?23?</vt:lpstr>
      <vt:lpstr>XDO_?EQUSECB_PER_NET_ASSETS_TOT?25?</vt:lpstr>
      <vt:lpstr>XDO_?EQUSECB_PER_NET_ASSETS_TOT?27?</vt:lpstr>
      <vt:lpstr>XDO_?EQUSECB_PER_NET_ASSETS_TOT?29?</vt:lpstr>
      <vt:lpstr>XDO_?EQUSECB_PER_NET_ASSETS_TOT?3?</vt:lpstr>
      <vt:lpstr>XDO_?EQUSECB_PER_NET_ASSETS_TOT?31?</vt:lpstr>
      <vt:lpstr>XDO_?EQUSECB_PER_NET_ASSETS_TOT?33?</vt:lpstr>
      <vt:lpstr>XDO_?EQUSECB_PER_NET_ASSETS_TOT?35?</vt:lpstr>
      <vt:lpstr>XDO_?EQUSECB_PER_NET_ASSETS_TOT?37?</vt:lpstr>
      <vt:lpstr>XDO_?EQUSECB_PER_NET_ASSETS_TOT?39?</vt:lpstr>
      <vt:lpstr>XDO_?EQUSECB_PER_NET_ASSETS_TOT?41?</vt:lpstr>
      <vt:lpstr>SUNBAL!XDO_?EQUSECB_PER_NET_ASSETS_TOT?43?</vt:lpstr>
      <vt:lpstr>XDO_?EQUSECB_PER_NET_ASSETS_TOT?43?</vt:lpstr>
      <vt:lpstr>XDO_?EQUSECB_PER_NET_ASSETS_TOT?45?</vt:lpstr>
      <vt:lpstr>XDO_?EQUSECB_PER_NET_ASSETS_TOT?47?</vt:lpstr>
      <vt:lpstr>XDO_?EQUSECB_PER_NET_ASSETS_TOT?49?</vt:lpstr>
      <vt:lpstr>XDO_?EQUSECB_PER_NET_ASSETS_TOT?5?</vt:lpstr>
      <vt:lpstr>XDO_?EQUSECB_PER_NET_ASSETS_TOT?51?</vt:lpstr>
      <vt:lpstr>XDO_?EQUSECB_PER_NET_ASSETS_TOT?53?</vt:lpstr>
      <vt:lpstr>XDO_?EQUSECB_PER_NET_ASSETS_TOT?55?</vt:lpstr>
      <vt:lpstr>XDO_?EQUSECB_PER_NET_ASSETS_TOT?57?</vt:lpstr>
      <vt:lpstr>XDO_?EQUSECB_PER_NET_ASSETS_TOT?59?</vt:lpstr>
      <vt:lpstr>XDO_?EQUSECB_PER_NET_ASSETS_TOT?61?</vt:lpstr>
      <vt:lpstr>XDO_?EQUSECB_PER_NET_ASSETS_TOT?63?</vt:lpstr>
      <vt:lpstr>XDO_?EQUSECB_PER_NET_ASSETS_TOT?65?</vt:lpstr>
      <vt:lpstr>XDO_?EQUSECB_PER_NET_ASSETS_TOT?67?</vt:lpstr>
      <vt:lpstr>XDO_?EQUSECB_PER_NET_ASSETS_TOT?69?</vt:lpstr>
      <vt:lpstr>XDO_?EQUSECB_PER_NET_ASSETS_TOT?7?</vt:lpstr>
      <vt:lpstr>XDO_?EQUSECB_PER_NET_ASSETS_TOT?70?</vt:lpstr>
      <vt:lpstr>XDO_?EQUSECB_PER_NET_ASSETS_TOT?71?</vt:lpstr>
      <vt:lpstr>XDO_?EQUSECB_PER_NET_ASSETS_TOT?73?</vt:lpstr>
      <vt:lpstr>XDO_?EQUSECB_PER_NET_ASSETS_TOT?75?</vt:lpstr>
      <vt:lpstr>XDO_?EQUSECB_PER_NET_ASSETS_TOT?77?</vt:lpstr>
      <vt:lpstr>XDO_?EQUSECB_PER_NET_ASSETS_TOT?83?</vt:lpstr>
      <vt:lpstr>XDO_?EQUSECB_PER_NET_ASSETS_TOT?85?</vt:lpstr>
      <vt:lpstr>XDO_?EQUSECB_PER_NET_ASSETS_TOT?87?</vt:lpstr>
      <vt:lpstr>XDO_?EQUSECB_PER_NET_ASSETS_TOT?89?</vt:lpstr>
      <vt:lpstr>XDO_?EQUSECB_PER_NET_ASSETS_TOT?9?</vt:lpstr>
      <vt:lpstr>XDO_?EQUSECB_PER_NET_ASSETS_TOT?91?</vt:lpstr>
      <vt:lpstr>XDO_?EQUSECB_PER_NET_ASSETS_TOT?93?</vt:lpstr>
      <vt:lpstr>XDO_?EQUSECB_PER_NET_ASSETS_TOT?95?</vt:lpstr>
      <vt:lpstr>XDO_?EQUSECB_PER_NET_ASSETS_TOT?97?</vt:lpstr>
      <vt:lpstr>XDO_?EQUSECB_PER_NET_ASSETS_TOT?99?</vt:lpstr>
      <vt:lpstr>XDO_?EQUSECB_RATING_INDUSTRY?</vt:lpstr>
      <vt:lpstr>XDO_?EQUSECB_SL_NO?</vt:lpstr>
      <vt:lpstr>XDO_?EQUSECB_UNITS?</vt:lpstr>
      <vt:lpstr>XDO_?EQUSECC_ISIN_CODE?</vt:lpstr>
      <vt:lpstr>XDO_?EQUSECC_ISIN_CODE?1?</vt:lpstr>
      <vt:lpstr>XDO_?EQUSECC_MARKET_VALUE?</vt:lpstr>
      <vt:lpstr>XDO_?EQUSECC_MARKET_VALUE?1?</vt:lpstr>
      <vt:lpstr>XDO_?EQUSECC_MARKET_VALUE_TOT?</vt:lpstr>
      <vt:lpstr>XDO_?EQUSECC_MARKET_VALUE_TOT?1?</vt:lpstr>
      <vt:lpstr>XDO_?EQUSECC_MARKET_VALUE_TOT?100?</vt:lpstr>
      <vt:lpstr>XDO_?EQUSECC_MARKET_VALUE_TOT?11?</vt:lpstr>
      <vt:lpstr>XDO_?EQUSECC_MARKET_VALUE_TOT?13?</vt:lpstr>
      <vt:lpstr>XDO_?EQUSECC_MARKET_VALUE_TOT?15?</vt:lpstr>
      <vt:lpstr>XDO_?EQUSECC_MARKET_VALUE_TOT?17?</vt:lpstr>
      <vt:lpstr>XDO_?EQUSECC_MARKET_VALUE_TOT?19?</vt:lpstr>
      <vt:lpstr>XDO_?EQUSECC_MARKET_VALUE_TOT?21?</vt:lpstr>
      <vt:lpstr>XDO_?EQUSECC_MARKET_VALUE_TOT?23?</vt:lpstr>
      <vt:lpstr>XDO_?EQUSECC_MARKET_VALUE_TOT?25?</vt:lpstr>
      <vt:lpstr>XDO_?EQUSECC_MARKET_VALUE_TOT?27?</vt:lpstr>
      <vt:lpstr>XDO_?EQUSECC_MARKET_VALUE_TOT?29?</vt:lpstr>
      <vt:lpstr>XDO_?EQUSECC_MARKET_VALUE_TOT?3?</vt:lpstr>
      <vt:lpstr>XDO_?EQUSECC_MARKET_VALUE_TOT?31?</vt:lpstr>
      <vt:lpstr>XDO_?EQUSECC_MARKET_VALUE_TOT?33?</vt:lpstr>
      <vt:lpstr>XDO_?EQUSECC_MARKET_VALUE_TOT?35?</vt:lpstr>
      <vt:lpstr>XDO_?EQUSECC_MARKET_VALUE_TOT?37?</vt:lpstr>
      <vt:lpstr>XDO_?EQUSECC_MARKET_VALUE_TOT?39?</vt:lpstr>
      <vt:lpstr>XDO_?EQUSECC_MARKET_VALUE_TOT?41?</vt:lpstr>
      <vt:lpstr>SUNBAL!XDO_?EQUSECC_MARKET_VALUE_TOT?43?</vt:lpstr>
      <vt:lpstr>XDO_?EQUSECC_MARKET_VALUE_TOT?43?</vt:lpstr>
      <vt:lpstr>XDO_?EQUSECC_MARKET_VALUE_TOT?45?</vt:lpstr>
      <vt:lpstr>XDO_?EQUSECC_MARKET_VALUE_TOT?47?</vt:lpstr>
      <vt:lpstr>XDO_?EQUSECC_MARKET_VALUE_TOT?49?</vt:lpstr>
      <vt:lpstr>XDO_?EQUSECC_MARKET_VALUE_TOT?5?</vt:lpstr>
      <vt:lpstr>XDO_?EQUSECC_MARKET_VALUE_TOT?51?</vt:lpstr>
      <vt:lpstr>XDO_?EQUSECC_MARKET_VALUE_TOT?53?</vt:lpstr>
      <vt:lpstr>XDO_?EQUSECC_MARKET_VALUE_TOT?55?</vt:lpstr>
      <vt:lpstr>XDO_?EQUSECC_MARKET_VALUE_TOT?57?</vt:lpstr>
      <vt:lpstr>XDO_?EQUSECC_MARKET_VALUE_TOT?59?</vt:lpstr>
      <vt:lpstr>XDO_?EQUSECC_MARKET_VALUE_TOT?61?</vt:lpstr>
      <vt:lpstr>XDO_?EQUSECC_MARKET_VALUE_TOT?63?</vt:lpstr>
      <vt:lpstr>XDO_?EQUSECC_MARKET_VALUE_TOT?65?</vt:lpstr>
      <vt:lpstr>XDO_?EQUSECC_MARKET_VALUE_TOT?67?</vt:lpstr>
      <vt:lpstr>XDO_?EQUSECC_MARKET_VALUE_TOT?69?</vt:lpstr>
      <vt:lpstr>XDO_?EQUSECC_MARKET_VALUE_TOT?7?</vt:lpstr>
      <vt:lpstr>XDO_?EQUSECC_MARKET_VALUE_TOT?70?</vt:lpstr>
      <vt:lpstr>XDO_?EQUSECC_MARKET_VALUE_TOT?72?</vt:lpstr>
      <vt:lpstr>XDO_?EQUSECC_MARKET_VALUE_TOT?74?</vt:lpstr>
      <vt:lpstr>XDO_?EQUSECC_MARKET_VALUE_TOT?76?</vt:lpstr>
      <vt:lpstr>XDO_?EQUSECC_MARKET_VALUE_TOT?82?</vt:lpstr>
      <vt:lpstr>XDO_?EQUSECC_MARKET_VALUE_TOT?84?</vt:lpstr>
      <vt:lpstr>XDO_?EQUSECC_MARKET_VALUE_TOT?86?</vt:lpstr>
      <vt:lpstr>XDO_?EQUSECC_MARKET_VALUE_TOT?88?</vt:lpstr>
      <vt:lpstr>XDO_?EQUSECC_MARKET_VALUE_TOT?9?</vt:lpstr>
      <vt:lpstr>XDO_?EQUSECC_MARKET_VALUE_TOT?90?</vt:lpstr>
      <vt:lpstr>XDO_?EQUSECC_MARKET_VALUE_TOT?92?</vt:lpstr>
      <vt:lpstr>XDO_?EQUSECC_MARKET_VALUE_TOT?94?</vt:lpstr>
      <vt:lpstr>XDO_?EQUSECC_MARKET_VALUE_TOT?96?</vt:lpstr>
      <vt:lpstr>XDO_?EQUSECC_MARKET_VALUE_TOT?98?</vt:lpstr>
      <vt:lpstr>XDO_?EQUSECC_NAME?</vt:lpstr>
      <vt:lpstr>XDO_?EQUSECC_NAME?1?</vt:lpstr>
      <vt:lpstr>XDO_?EQUSECC_PER_NET_ASSETS?</vt:lpstr>
      <vt:lpstr>XDO_?EQUSECC_PER_NET_ASSETS?1?</vt:lpstr>
      <vt:lpstr>XDO_?EQUSECC_PER_NET_ASSETS_TOT?</vt:lpstr>
      <vt:lpstr>XDO_?EQUSECC_PER_NET_ASSETS_TOT?1?</vt:lpstr>
      <vt:lpstr>XDO_?EQUSECC_PER_NET_ASSETS_TOT?100?</vt:lpstr>
      <vt:lpstr>XDO_?EQUSECC_PER_NET_ASSETS_TOT?11?</vt:lpstr>
      <vt:lpstr>XDO_?EQUSECC_PER_NET_ASSETS_TOT?13?</vt:lpstr>
      <vt:lpstr>XDO_?EQUSECC_PER_NET_ASSETS_TOT?15?</vt:lpstr>
      <vt:lpstr>XDO_?EQUSECC_PER_NET_ASSETS_TOT?17?</vt:lpstr>
      <vt:lpstr>XDO_?EQUSECC_PER_NET_ASSETS_TOT?19?</vt:lpstr>
      <vt:lpstr>XDO_?EQUSECC_PER_NET_ASSETS_TOT?21?</vt:lpstr>
      <vt:lpstr>XDO_?EQUSECC_PER_NET_ASSETS_TOT?23?</vt:lpstr>
      <vt:lpstr>XDO_?EQUSECC_PER_NET_ASSETS_TOT?25?</vt:lpstr>
      <vt:lpstr>XDO_?EQUSECC_PER_NET_ASSETS_TOT?27?</vt:lpstr>
      <vt:lpstr>XDO_?EQUSECC_PER_NET_ASSETS_TOT?29?</vt:lpstr>
      <vt:lpstr>XDO_?EQUSECC_PER_NET_ASSETS_TOT?3?</vt:lpstr>
      <vt:lpstr>XDO_?EQUSECC_PER_NET_ASSETS_TOT?31?</vt:lpstr>
      <vt:lpstr>XDO_?EQUSECC_PER_NET_ASSETS_TOT?33?</vt:lpstr>
      <vt:lpstr>XDO_?EQUSECC_PER_NET_ASSETS_TOT?35?</vt:lpstr>
      <vt:lpstr>XDO_?EQUSECC_PER_NET_ASSETS_TOT?37?</vt:lpstr>
      <vt:lpstr>XDO_?EQUSECC_PER_NET_ASSETS_TOT?39?</vt:lpstr>
      <vt:lpstr>XDO_?EQUSECC_PER_NET_ASSETS_TOT?41?</vt:lpstr>
      <vt:lpstr>SUNBAL!XDO_?EQUSECC_PER_NET_ASSETS_TOT?43?</vt:lpstr>
      <vt:lpstr>XDO_?EQUSECC_PER_NET_ASSETS_TOT?43?</vt:lpstr>
      <vt:lpstr>XDO_?EQUSECC_PER_NET_ASSETS_TOT?45?</vt:lpstr>
      <vt:lpstr>XDO_?EQUSECC_PER_NET_ASSETS_TOT?47?</vt:lpstr>
      <vt:lpstr>XDO_?EQUSECC_PER_NET_ASSETS_TOT?49?</vt:lpstr>
      <vt:lpstr>XDO_?EQUSECC_PER_NET_ASSETS_TOT?5?</vt:lpstr>
      <vt:lpstr>XDO_?EQUSECC_PER_NET_ASSETS_TOT?51?</vt:lpstr>
      <vt:lpstr>XDO_?EQUSECC_PER_NET_ASSETS_TOT?53?</vt:lpstr>
      <vt:lpstr>XDO_?EQUSECC_PER_NET_ASSETS_TOT?55?</vt:lpstr>
      <vt:lpstr>XDO_?EQUSECC_PER_NET_ASSETS_TOT?57?</vt:lpstr>
      <vt:lpstr>XDO_?EQUSECC_PER_NET_ASSETS_TOT?59?</vt:lpstr>
      <vt:lpstr>XDO_?EQUSECC_PER_NET_ASSETS_TOT?61?</vt:lpstr>
      <vt:lpstr>XDO_?EQUSECC_PER_NET_ASSETS_TOT?63?</vt:lpstr>
      <vt:lpstr>XDO_?EQUSECC_PER_NET_ASSETS_TOT?65?</vt:lpstr>
      <vt:lpstr>XDO_?EQUSECC_PER_NET_ASSETS_TOT?67?</vt:lpstr>
      <vt:lpstr>XDO_?EQUSECC_PER_NET_ASSETS_TOT?69?</vt:lpstr>
      <vt:lpstr>XDO_?EQUSECC_PER_NET_ASSETS_TOT?7?</vt:lpstr>
      <vt:lpstr>XDO_?EQUSECC_PER_NET_ASSETS_TOT?70?</vt:lpstr>
      <vt:lpstr>XDO_?EQUSECC_PER_NET_ASSETS_TOT?72?</vt:lpstr>
      <vt:lpstr>XDO_?EQUSECC_PER_NET_ASSETS_TOT?74?</vt:lpstr>
      <vt:lpstr>XDO_?EQUSECC_PER_NET_ASSETS_TOT?76?</vt:lpstr>
      <vt:lpstr>XDO_?EQUSECC_PER_NET_ASSETS_TOT?82?</vt:lpstr>
      <vt:lpstr>XDO_?EQUSECC_PER_NET_ASSETS_TOT?84?</vt:lpstr>
      <vt:lpstr>XDO_?EQUSECC_PER_NET_ASSETS_TOT?86?</vt:lpstr>
      <vt:lpstr>XDO_?EQUSECC_PER_NET_ASSETS_TOT?88?</vt:lpstr>
      <vt:lpstr>XDO_?EQUSECC_PER_NET_ASSETS_TOT?9?</vt:lpstr>
      <vt:lpstr>XDO_?EQUSECC_PER_NET_ASSETS_TOT?90?</vt:lpstr>
      <vt:lpstr>XDO_?EQUSECC_PER_NET_ASSETS_TOT?92?</vt:lpstr>
      <vt:lpstr>XDO_?EQUSECC_PER_NET_ASSETS_TOT?94?</vt:lpstr>
      <vt:lpstr>XDO_?EQUSECC_PER_NET_ASSETS_TOT?96?</vt:lpstr>
      <vt:lpstr>XDO_?EQUSECC_PER_NET_ASSETS_TOT?98?</vt:lpstr>
      <vt:lpstr>XDO_?EQUSECC_RATING_INDUSTRY?</vt:lpstr>
      <vt:lpstr>XDO_?EQUSECC_RATING_INDUSTRY?1?</vt:lpstr>
      <vt:lpstr>XDO_?EQUSECC_SL_NO?</vt:lpstr>
      <vt:lpstr>XDO_?EQUSECC_SL_NO?1?</vt:lpstr>
      <vt:lpstr>XDO_?EQUSECC_UNITS?</vt:lpstr>
      <vt:lpstr>XDO_?EQUSECC_UNITS?1?</vt:lpstr>
      <vt:lpstr>XDO_?EQUSECD_ISIN_CODE?</vt:lpstr>
      <vt:lpstr>XDO_?EQUSECD_MARKET_VALUE?</vt:lpstr>
      <vt:lpstr>XDO_?EQUSECD_MARKET_VALUE_TOT?1?</vt:lpstr>
      <vt:lpstr>XDO_?EQUSECD_MARKET_VALUE_TOT?101?</vt:lpstr>
      <vt:lpstr>XDO_?EQUSECD_MARKET_VALUE_TOT?11?</vt:lpstr>
      <vt:lpstr>XDO_?EQUSECD_MARKET_VALUE_TOT?13?</vt:lpstr>
      <vt:lpstr>XDO_?EQUSECD_MARKET_VALUE_TOT?15?</vt:lpstr>
      <vt:lpstr>XDO_?EQUSECD_MARKET_VALUE_TOT?17?</vt:lpstr>
      <vt:lpstr>XDO_?EQUSECD_MARKET_VALUE_TOT?19?</vt:lpstr>
      <vt:lpstr>XDO_?EQUSECD_MARKET_VALUE_TOT?21?</vt:lpstr>
      <vt:lpstr>XDO_?EQUSECD_MARKET_VALUE_TOT?23?</vt:lpstr>
      <vt:lpstr>XDO_?EQUSECD_MARKET_VALUE_TOT?25?</vt:lpstr>
      <vt:lpstr>XDO_?EQUSECD_MARKET_VALUE_TOT?27?</vt:lpstr>
      <vt:lpstr>XDO_?EQUSECD_MARKET_VALUE_TOT?29?</vt:lpstr>
      <vt:lpstr>XDO_?EQUSECD_MARKET_VALUE_TOT?3?</vt:lpstr>
      <vt:lpstr>XDO_?EQUSECD_MARKET_VALUE_TOT?31?</vt:lpstr>
      <vt:lpstr>XDO_?EQUSECD_MARKET_VALUE_TOT?33?</vt:lpstr>
      <vt:lpstr>XDO_?EQUSECD_MARKET_VALUE_TOT?35?</vt:lpstr>
      <vt:lpstr>XDO_?EQUSECD_MARKET_VALUE_TOT?37?</vt:lpstr>
      <vt:lpstr>XDO_?EQUSECD_MARKET_VALUE_TOT?39?</vt:lpstr>
      <vt:lpstr>XDO_?EQUSECD_MARKET_VALUE_TOT?41?</vt:lpstr>
      <vt:lpstr>SUNBAL!XDO_?EQUSECD_MARKET_VALUE_TOT?43?</vt:lpstr>
      <vt:lpstr>XDO_?EQUSECD_MARKET_VALUE_TOT?43?</vt:lpstr>
      <vt:lpstr>XDO_?EQUSECD_MARKET_VALUE_TOT?45?</vt:lpstr>
      <vt:lpstr>XDO_?EQUSECD_MARKET_VALUE_TOT?47?</vt:lpstr>
      <vt:lpstr>XDO_?EQUSECD_MARKET_VALUE_TOT?49?</vt:lpstr>
      <vt:lpstr>XDO_?EQUSECD_MARKET_VALUE_TOT?5?</vt:lpstr>
      <vt:lpstr>XDO_?EQUSECD_MARKET_VALUE_TOT?51?</vt:lpstr>
      <vt:lpstr>XDO_?EQUSECD_MARKET_VALUE_TOT?53?</vt:lpstr>
      <vt:lpstr>XDO_?EQUSECD_MARKET_VALUE_TOT?55?</vt:lpstr>
      <vt:lpstr>XDO_?EQUSECD_MARKET_VALUE_TOT?57?</vt:lpstr>
      <vt:lpstr>XDO_?EQUSECD_MARKET_VALUE_TOT?59?</vt:lpstr>
      <vt:lpstr>XDO_?EQUSECD_MARKET_VALUE_TOT?61?</vt:lpstr>
      <vt:lpstr>XDO_?EQUSECD_MARKET_VALUE_TOT?63?</vt:lpstr>
      <vt:lpstr>XDO_?EQUSECD_MARKET_VALUE_TOT?65?</vt:lpstr>
      <vt:lpstr>XDO_?EQUSECD_MARKET_VALUE_TOT?67?</vt:lpstr>
      <vt:lpstr>XDO_?EQUSECD_MARKET_VALUE_TOT?69?</vt:lpstr>
      <vt:lpstr>XDO_?EQUSECD_MARKET_VALUE_TOT?7?</vt:lpstr>
      <vt:lpstr>XDO_?EQUSECD_MARKET_VALUE_TOT?71?</vt:lpstr>
      <vt:lpstr>XDO_?EQUSECD_MARKET_VALUE_TOT?73?</vt:lpstr>
      <vt:lpstr>XDO_?EQUSECD_MARKET_VALUE_TOT?75?</vt:lpstr>
      <vt:lpstr>XDO_?EQUSECD_MARKET_VALUE_TOT?77?</vt:lpstr>
      <vt:lpstr>XDO_?EQUSECD_MARKET_VALUE_TOT?83?</vt:lpstr>
      <vt:lpstr>XDO_?EQUSECD_MARKET_VALUE_TOT?85?</vt:lpstr>
      <vt:lpstr>XDO_?EQUSECD_MARKET_VALUE_TOT?87?</vt:lpstr>
      <vt:lpstr>XDO_?EQUSECD_MARKET_VALUE_TOT?89?</vt:lpstr>
      <vt:lpstr>XDO_?EQUSECD_MARKET_VALUE_TOT?9?</vt:lpstr>
      <vt:lpstr>XDO_?EQUSECD_MARKET_VALUE_TOT?91?</vt:lpstr>
      <vt:lpstr>XDO_?EQUSECD_MARKET_VALUE_TOT?93?</vt:lpstr>
      <vt:lpstr>XDO_?EQUSECD_MARKET_VALUE_TOT?95?</vt:lpstr>
      <vt:lpstr>XDO_?EQUSECD_MARKET_VALUE_TOT?97?</vt:lpstr>
      <vt:lpstr>XDO_?EQUSECD_MARKET_VALUE_TOT?99?</vt:lpstr>
      <vt:lpstr>XDO_?EQUSECD_NAME?</vt:lpstr>
      <vt:lpstr>XDO_?EQUSECD_PER_NET_ASSETS?</vt:lpstr>
      <vt:lpstr>XDO_?EQUSECD_PER_NET_ASSETS_TOT?1?</vt:lpstr>
      <vt:lpstr>XDO_?EQUSECD_PER_NET_ASSETS_TOT?101?</vt:lpstr>
      <vt:lpstr>XDO_?EQUSECD_PER_NET_ASSETS_TOT?11?</vt:lpstr>
      <vt:lpstr>XDO_?EQUSECD_PER_NET_ASSETS_TOT?13?</vt:lpstr>
      <vt:lpstr>XDO_?EQUSECD_PER_NET_ASSETS_TOT?15?</vt:lpstr>
      <vt:lpstr>XDO_?EQUSECD_PER_NET_ASSETS_TOT?17?</vt:lpstr>
      <vt:lpstr>XDO_?EQUSECD_PER_NET_ASSETS_TOT?19?</vt:lpstr>
      <vt:lpstr>XDO_?EQUSECD_PER_NET_ASSETS_TOT?21?</vt:lpstr>
      <vt:lpstr>XDO_?EQUSECD_PER_NET_ASSETS_TOT?23?</vt:lpstr>
      <vt:lpstr>XDO_?EQUSECD_PER_NET_ASSETS_TOT?25?</vt:lpstr>
      <vt:lpstr>XDO_?EQUSECD_PER_NET_ASSETS_TOT?27?</vt:lpstr>
      <vt:lpstr>XDO_?EQUSECD_PER_NET_ASSETS_TOT?29?</vt:lpstr>
      <vt:lpstr>XDO_?EQUSECD_PER_NET_ASSETS_TOT?3?</vt:lpstr>
      <vt:lpstr>XDO_?EQUSECD_PER_NET_ASSETS_TOT?31?</vt:lpstr>
      <vt:lpstr>XDO_?EQUSECD_PER_NET_ASSETS_TOT?33?</vt:lpstr>
      <vt:lpstr>XDO_?EQUSECD_PER_NET_ASSETS_TOT?35?</vt:lpstr>
      <vt:lpstr>XDO_?EQUSECD_PER_NET_ASSETS_TOT?37?</vt:lpstr>
      <vt:lpstr>XDO_?EQUSECD_PER_NET_ASSETS_TOT?39?</vt:lpstr>
      <vt:lpstr>XDO_?EQUSECD_PER_NET_ASSETS_TOT?41?</vt:lpstr>
      <vt:lpstr>SUNBAL!XDO_?EQUSECD_PER_NET_ASSETS_TOT?43?</vt:lpstr>
      <vt:lpstr>XDO_?EQUSECD_PER_NET_ASSETS_TOT?43?</vt:lpstr>
      <vt:lpstr>XDO_?EQUSECD_PER_NET_ASSETS_TOT?45?</vt:lpstr>
      <vt:lpstr>XDO_?EQUSECD_PER_NET_ASSETS_TOT?47?</vt:lpstr>
      <vt:lpstr>XDO_?EQUSECD_PER_NET_ASSETS_TOT?49?</vt:lpstr>
      <vt:lpstr>XDO_?EQUSECD_PER_NET_ASSETS_TOT?5?</vt:lpstr>
      <vt:lpstr>XDO_?EQUSECD_PER_NET_ASSETS_TOT?51?</vt:lpstr>
      <vt:lpstr>XDO_?EQUSECD_PER_NET_ASSETS_TOT?53?</vt:lpstr>
      <vt:lpstr>XDO_?EQUSECD_PER_NET_ASSETS_TOT?55?</vt:lpstr>
      <vt:lpstr>XDO_?EQUSECD_PER_NET_ASSETS_TOT?57?</vt:lpstr>
      <vt:lpstr>XDO_?EQUSECD_PER_NET_ASSETS_TOT?59?</vt:lpstr>
      <vt:lpstr>XDO_?EQUSECD_PER_NET_ASSETS_TOT?61?</vt:lpstr>
      <vt:lpstr>XDO_?EQUSECD_PER_NET_ASSETS_TOT?63?</vt:lpstr>
      <vt:lpstr>XDO_?EQUSECD_PER_NET_ASSETS_TOT?65?</vt:lpstr>
      <vt:lpstr>XDO_?EQUSECD_PER_NET_ASSETS_TOT?67?</vt:lpstr>
      <vt:lpstr>XDO_?EQUSECD_PER_NET_ASSETS_TOT?69?</vt:lpstr>
      <vt:lpstr>XDO_?EQUSECD_PER_NET_ASSETS_TOT?7?</vt:lpstr>
      <vt:lpstr>XDO_?EQUSECD_PER_NET_ASSETS_TOT?71?</vt:lpstr>
      <vt:lpstr>XDO_?EQUSECD_PER_NET_ASSETS_TOT?73?</vt:lpstr>
      <vt:lpstr>XDO_?EQUSECD_PER_NET_ASSETS_TOT?75?</vt:lpstr>
      <vt:lpstr>XDO_?EQUSECD_PER_NET_ASSETS_TOT?77?</vt:lpstr>
      <vt:lpstr>XDO_?EQUSECD_PER_NET_ASSETS_TOT?83?</vt:lpstr>
      <vt:lpstr>XDO_?EQUSECD_PER_NET_ASSETS_TOT?85?</vt:lpstr>
      <vt:lpstr>XDO_?EQUSECD_PER_NET_ASSETS_TOT?87?</vt:lpstr>
      <vt:lpstr>XDO_?EQUSECD_PER_NET_ASSETS_TOT?89?</vt:lpstr>
      <vt:lpstr>XDO_?EQUSECD_PER_NET_ASSETS_TOT?9?</vt:lpstr>
      <vt:lpstr>XDO_?EQUSECD_PER_NET_ASSETS_TOT?91?</vt:lpstr>
      <vt:lpstr>XDO_?EQUSECD_PER_NET_ASSETS_TOT?93?</vt:lpstr>
      <vt:lpstr>XDO_?EQUSECD_PER_NET_ASSETS_TOT?95?</vt:lpstr>
      <vt:lpstr>XDO_?EQUSECD_PER_NET_ASSETS_TOT?97?</vt:lpstr>
      <vt:lpstr>XDO_?EQUSECD_PER_NET_ASSETS_TOT?99?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XDO_?EQUSECE_MARKET_VALUE_TOT?1?</vt:lpstr>
      <vt:lpstr>XDO_?EQUSECE_MARKET_VALUE_TOT?101?</vt:lpstr>
      <vt:lpstr>XDO_?EQUSECE_MARKET_VALUE_TOT?102?</vt:lpstr>
      <vt:lpstr>XDO_?EQUSECE_MARKET_VALUE_TOT?11?</vt:lpstr>
      <vt:lpstr>XDO_?EQUSECE_MARKET_VALUE_TOT?13?</vt:lpstr>
      <vt:lpstr>XDO_?EQUSECE_MARKET_VALUE_TOT?15?</vt:lpstr>
      <vt:lpstr>XDO_?EQUSECE_MARKET_VALUE_TOT?17?</vt:lpstr>
      <vt:lpstr>XDO_?EQUSECE_MARKET_VALUE_TOT?19?</vt:lpstr>
      <vt:lpstr>XDO_?EQUSECE_MARKET_VALUE_TOT?21?</vt:lpstr>
      <vt:lpstr>XDO_?EQUSECE_MARKET_VALUE_TOT?23?</vt:lpstr>
      <vt:lpstr>XDO_?EQUSECE_MARKET_VALUE_TOT?25?</vt:lpstr>
      <vt:lpstr>XDO_?EQUSECE_MARKET_VALUE_TOT?27?</vt:lpstr>
      <vt:lpstr>XDO_?EQUSECE_MARKET_VALUE_TOT?29?</vt:lpstr>
      <vt:lpstr>XDO_?EQUSECE_MARKET_VALUE_TOT?3?</vt:lpstr>
      <vt:lpstr>XDO_?EQUSECE_MARKET_VALUE_TOT?31?</vt:lpstr>
      <vt:lpstr>XDO_?EQUSECE_MARKET_VALUE_TOT?33?</vt:lpstr>
      <vt:lpstr>XDO_?EQUSECE_MARKET_VALUE_TOT?35?</vt:lpstr>
      <vt:lpstr>XDO_?EQUSECE_MARKET_VALUE_TOT?37?</vt:lpstr>
      <vt:lpstr>XDO_?EQUSECE_MARKET_VALUE_TOT?39?</vt:lpstr>
      <vt:lpstr>XDO_?EQUSECE_MARKET_VALUE_TOT?41?</vt:lpstr>
      <vt:lpstr>SUNBAL!XDO_?EQUSECE_MARKET_VALUE_TOT?43?</vt:lpstr>
      <vt:lpstr>XDO_?EQUSECE_MARKET_VALUE_TOT?43?</vt:lpstr>
      <vt:lpstr>XDO_?EQUSECE_MARKET_VALUE_TOT?45?</vt:lpstr>
      <vt:lpstr>XDO_?EQUSECE_MARKET_VALUE_TOT?47?</vt:lpstr>
      <vt:lpstr>XDO_?EQUSECE_MARKET_VALUE_TOT?49?</vt:lpstr>
      <vt:lpstr>XDO_?EQUSECE_MARKET_VALUE_TOT?5?</vt:lpstr>
      <vt:lpstr>XDO_?EQUSECE_MARKET_VALUE_TOT?51?</vt:lpstr>
      <vt:lpstr>XDO_?EQUSECE_MARKET_VALUE_TOT?53?</vt:lpstr>
      <vt:lpstr>XDO_?EQUSECE_MARKET_VALUE_TOT?55?</vt:lpstr>
      <vt:lpstr>XDO_?EQUSECE_MARKET_VALUE_TOT?57?</vt:lpstr>
      <vt:lpstr>XDO_?EQUSECE_MARKET_VALUE_TOT?59?</vt:lpstr>
      <vt:lpstr>XDO_?EQUSECE_MARKET_VALUE_TOT?61?</vt:lpstr>
      <vt:lpstr>XDO_?EQUSECE_MARKET_VALUE_TOT?63?</vt:lpstr>
      <vt:lpstr>XDO_?EQUSECE_MARKET_VALUE_TOT?65?</vt:lpstr>
      <vt:lpstr>XDO_?EQUSECE_MARKET_VALUE_TOT?67?</vt:lpstr>
      <vt:lpstr>XDO_?EQUSECE_MARKET_VALUE_TOT?69?</vt:lpstr>
      <vt:lpstr>XDO_?EQUSECE_MARKET_VALUE_TOT?7?</vt:lpstr>
      <vt:lpstr>XDO_?EQUSECE_MARKET_VALUE_TOT?71?</vt:lpstr>
      <vt:lpstr>XDO_?EQUSECE_MARKET_VALUE_TOT?73?</vt:lpstr>
      <vt:lpstr>XDO_?EQUSECE_MARKET_VALUE_TOT?75?</vt:lpstr>
      <vt:lpstr>XDO_?EQUSECE_MARKET_VALUE_TOT?77?</vt:lpstr>
      <vt:lpstr>XDO_?EQUSECE_MARKET_VALUE_TOT?83?</vt:lpstr>
      <vt:lpstr>XDO_?EQUSECE_MARKET_VALUE_TOT?85?</vt:lpstr>
      <vt:lpstr>XDO_?EQUSECE_MARKET_VALUE_TOT?87?</vt:lpstr>
      <vt:lpstr>XDO_?EQUSECE_MARKET_VALUE_TOT?88?</vt:lpstr>
      <vt:lpstr>XDO_?EQUSECE_MARKET_VALUE_TOT?89?</vt:lpstr>
      <vt:lpstr>XDO_?EQUSECE_MARKET_VALUE_TOT?9?</vt:lpstr>
      <vt:lpstr>XDO_?EQUSECE_MARKET_VALUE_TOT?91?</vt:lpstr>
      <vt:lpstr>XDO_?EQUSECE_MARKET_VALUE_TOT?92?</vt:lpstr>
      <vt:lpstr>XDO_?EQUSECE_MARKET_VALUE_TOT?93?</vt:lpstr>
      <vt:lpstr>XDO_?EQUSECE_MARKET_VALUE_TOT?95?</vt:lpstr>
      <vt:lpstr>XDO_?EQUSECE_MARKET_VALUE_TOT?97?</vt:lpstr>
      <vt:lpstr>XDO_?EQUSECE_MARKET_VALUE_TOT?99?</vt:lpstr>
      <vt:lpstr>XDO_?EQUSECE_NAME?</vt:lpstr>
      <vt:lpstr>XDO_?EQUSECE_PER_NET_ASSETS?</vt:lpstr>
      <vt:lpstr>XDO_?EQUSECE_PER_NET_ASSETS_TOT?1?</vt:lpstr>
      <vt:lpstr>XDO_?EQUSECE_PER_NET_ASSETS_TOT?101?</vt:lpstr>
      <vt:lpstr>XDO_?EQUSECE_PER_NET_ASSETS_TOT?102?</vt:lpstr>
      <vt:lpstr>XDO_?EQUSECE_PER_NET_ASSETS_TOT?11?</vt:lpstr>
      <vt:lpstr>XDO_?EQUSECE_PER_NET_ASSETS_TOT?13?</vt:lpstr>
      <vt:lpstr>XDO_?EQUSECE_PER_NET_ASSETS_TOT?15?</vt:lpstr>
      <vt:lpstr>XDO_?EQUSECE_PER_NET_ASSETS_TOT?17?</vt:lpstr>
      <vt:lpstr>XDO_?EQUSECE_PER_NET_ASSETS_TOT?19?</vt:lpstr>
      <vt:lpstr>XDO_?EQUSECE_PER_NET_ASSETS_TOT?21?</vt:lpstr>
      <vt:lpstr>XDO_?EQUSECE_PER_NET_ASSETS_TOT?23?</vt:lpstr>
      <vt:lpstr>XDO_?EQUSECE_PER_NET_ASSETS_TOT?25?</vt:lpstr>
      <vt:lpstr>XDO_?EQUSECE_PER_NET_ASSETS_TOT?27?</vt:lpstr>
      <vt:lpstr>XDO_?EQUSECE_PER_NET_ASSETS_TOT?29?</vt:lpstr>
      <vt:lpstr>XDO_?EQUSECE_PER_NET_ASSETS_TOT?3?</vt:lpstr>
      <vt:lpstr>XDO_?EQUSECE_PER_NET_ASSETS_TOT?31?</vt:lpstr>
      <vt:lpstr>XDO_?EQUSECE_PER_NET_ASSETS_TOT?33?</vt:lpstr>
      <vt:lpstr>XDO_?EQUSECE_PER_NET_ASSETS_TOT?35?</vt:lpstr>
      <vt:lpstr>XDO_?EQUSECE_PER_NET_ASSETS_TOT?37?</vt:lpstr>
      <vt:lpstr>XDO_?EQUSECE_PER_NET_ASSETS_TOT?39?</vt:lpstr>
      <vt:lpstr>XDO_?EQUSECE_PER_NET_ASSETS_TOT?41?</vt:lpstr>
      <vt:lpstr>SUNBAL!XDO_?EQUSECE_PER_NET_ASSETS_TOT?43?</vt:lpstr>
      <vt:lpstr>XDO_?EQUSECE_PER_NET_ASSETS_TOT?43?</vt:lpstr>
      <vt:lpstr>XDO_?EQUSECE_PER_NET_ASSETS_TOT?45?</vt:lpstr>
      <vt:lpstr>XDO_?EQUSECE_PER_NET_ASSETS_TOT?47?</vt:lpstr>
      <vt:lpstr>XDO_?EQUSECE_PER_NET_ASSETS_TOT?49?</vt:lpstr>
      <vt:lpstr>XDO_?EQUSECE_PER_NET_ASSETS_TOT?5?</vt:lpstr>
      <vt:lpstr>XDO_?EQUSECE_PER_NET_ASSETS_TOT?51?</vt:lpstr>
      <vt:lpstr>XDO_?EQUSECE_PER_NET_ASSETS_TOT?53?</vt:lpstr>
      <vt:lpstr>XDO_?EQUSECE_PER_NET_ASSETS_TOT?55?</vt:lpstr>
      <vt:lpstr>XDO_?EQUSECE_PER_NET_ASSETS_TOT?57?</vt:lpstr>
      <vt:lpstr>XDO_?EQUSECE_PER_NET_ASSETS_TOT?59?</vt:lpstr>
      <vt:lpstr>XDO_?EQUSECE_PER_NET_ASSETS_TOT?61?</vt:lpstr>
      <vt:lpstr>XDO_?EQUSECE_PER_NET_ASSETS_TOT?63?</vt:lpstr>
      <vt:lpstr>XDO_?EQUSECE_PER_NET_ASSETS_TOT?65?</vt:lpstr>
      <vt:lpstr>XDO_?EQUSECE_PER_NET_ASSETS_TOT?67?</vt:lpstr>
      <vt:lpstr>XDO_?EQUSECE_PER_NET_ASSETS_TOT?69?</vt:lpstr>
      <vt:lpstr>XDO_?EQUSECE_PER_NET_ASSETS_TOT?7?</vt:lpstr>
      <vt:lpstr>XDO_?EQUSECE_PER_NET_ASSETS_TOT?71?</vt:lpstr>
      <vt:lpstr>XDO_?EQUSECE_PER_NET_ASSETS_TOT?73?</vt:lpstr>
      <vt:lpstr>XDO_?EQUSECE_PER_NET_ASSETS_TOT?75?</vt:lpstr>
      <vt:lpstr>XDO_?EQUSECE_PER_NET_ASSETS_TOT?77?</vt:lpstr>
      <vt:lpstr>XDO_?EQUSECE_PER_NET_ASSETS_TOT?83?</vt:lpstr>
      <vt:lpstr>XDO_?EQUSECE_PER_NET_ASSETS_TOT?85?</vt:lpstr>
      <vt:lpstr>XDO_?EQUSECE_PER_NET_ASSETS_TOT?87?</vt:lpstr>
      <vt:lpstr>XDO_?EQUSECE_PER_NET_ASSETS_TOT?88?</vt:lpstr>
      <vt:lpstr>XDO_?EQUSECE_PER_NET_ASSETS_TOT?89?</vt:lpstr>
      <vt:lpstr>XDO_?EQUSECE_PER_NET_ASSETS_TOT?9?</vt:lpstr>
      <vt:lpstr>XDO_?EQUSECE_PER_NET_ASSETS_TOT?91?</vt:lpstr>
      <vt:lpstr>XDO_?EQUSECE_PER_NET_ASSETS_TOT?92?</vt:lpstr>
      <vt:lpstr>XDO_?EQUSECE_PER_NET_ASSETS_TOT?93?</vt:lpstr>
      <vt:lpstr>XDO_?EQUSECE_PER_NET_ASSETS_TOT?95?</vt:lpstr>
      <vt:lpstr>XDO_?EQUSECE_PER_NET_ASSETS_TOT?97?</vt:lpstr>
      <vt:lpstr>XDO_?EQUSECE_PER_NET_ASSETS_TOT?99?</vt:lpstr>
      <vt:lpstr>XDO_?EQUSECE_RATING_INDUSTRY?</vt:lpstr>
      <vt:lpstr>XDO_?EQUSECE_SL_NO?</vt:lpstr>
      <vt:lpstr>XDO_?EQUSECE_UNITS?</vt:lpstr>
      <vt:lpstr>XDO_?EQUSECF_ISIN_CODE?</vt:lpstr>
      <vt:lpstr>XDO_?EQUSECF_ISIN_CODE?1?</vt:lpstr>
      <vt:lpstr>XDO_?EQUSECF_ISIN_CODE?2?</vt:lpstr>
      <vt:lpstr>XDO_?EQUSECF_ISIN_CODE?3?</vt:lpstr>
      <vt:lpstr>XDO_?EQUSECF_MARKET_VALUE?</vt:lpstr>
      <vt:lpstr>XDO_?EQUSECF_MARKET_VALUE?1?</vt:lpstr>
      <vt:lpstr>XDO_?EQUSECF_MARKET_VALUE?2?</vt:lpstr>
      <vt:lpstr>XDO_?EQUSECF_MARKET_VALUE?3?</vt:lpstr>
      <vt:lpstr>XDO_?EQUSECF_MARKET_VALUE_TOT?1?</vt:lpstr>
      <vt:lpstr>XDO_?EQUSECF_MARKET_VALUE_TOT?11?</vt:lpstr>
      <vt:lpstr>XDO_?EQUSECF_MARKET_VALUE_TOT?13?</vt:lpstr>
      <vt:lpstr>XDO_?EQUSECF_MARKET_VALUE_TOT?15?</vt:lpstr>
      <vt:lpstr>XDO_?EQUSECF_MARKET_VALUE_TOT?17?</vt:lpstr>
      <vt:lpstr>XDO_?EQUSECF_MARKET_VALUE_TOT?19?</vt:lpstr>
      <vt:lpstr>XDO_?EQUSECF_MARKET_VALUE_TOT?21?</vt:lpstr>
      <vt:lpstr>XDO_?EQUSECF_MARKET_VALUE_TOT?23?</vt:lpstr>
      <vt:lpstr>XDO_?EQUSECF_MARKET_VALUE_TOT?25?</vt:lpstr>
      <vt:lpstr>XDO_?EQUSECF_MARKET_VALUE_TOT?27?</vt:lpstr>
      <vt:lpstr>XDO_?EQUSECF_MARKET_VALUE_TOT?29?</vt:lpstr>
      <vt:lpstr>XDO_?EQUSECF_MARKET_VALUE_TOT?3?</vt:lpstr>
      <vt:lpstr>XDO_?EQUSECF_MARKET_VALUE_TOT?31?</vt:lpstr>
      <vt:lpstr>XDO_?EQUSECF_MARKET_VALUE_TOT?33?</vt:lpstr>
      <vt:lpstr>XDO_?EQUSECF_MARKET_VALUE_TOT?35?</vt:lpstr>
      <vt:lpstr>XDO_?EQUSECF_MARKET_VALUE_TOT?37?</vt:lpstr>
      <vt:lpstr>XDO_?EQUSECF_MARKET_VALUE_TOT?39?</vt:lpstr>
      <vt:lpstr>XDO_?EQUSECF_MARKET_VALUE_TOT?41?</vt:lpstr>
      <vt:lpstr>SUNBAL!XDO_?EQUSECF_MARKET_VALUE_TOT?43?</vt:lpstr>
      <vt:lpstr>XDO_?EQUSECF_MARKET_VALUE_TOT?43?</vt:lpstr>
      <vt:lpstr>SUNBAL!XDO_?EQUSECF_MARKET_VALUE_TOT?44?</vt:lpstr>
      <vt:lpstr>XDO_?EQUSECF_MARKET_VALUE_TOT?45?</vt:lpstr>
      <vt:lpstr>XDO_?EQUSECF_MARKET_VALUE_TOT?47?</vt:lpstr>
      <vt:lpstr>XDO_?EQUSECF_MARKET_VALUE_TOT?49?</vt:lpstr>
      <vt:lpstr>XDO_?EQUSECF_MARKET_VALUE_TOT?5?</vt:lpstr>
      <vt:lpstr>XDO_?EQUSECF_MARKET_VALUE_TOT?51?</vt:lpstr>
      <vt:lpstr>XDO_?EQUSECF_MARKET_VALUE_TOT?53?</vt:lpstr>
      <vt:lpstr>XDO_?EQUSECF_MARKET_VALUE_TOT?55?</vt:lpstr>
      <vt:lpstr>XDO_?EQUSECF_MARKET_VALUE_TOT?57?</vt:lpstr>
      <vt:lpstr>XDO_?EQUSECF_MARKET_VALUE_TOT?59?</vt:lpstr>
      <vt:lpstr>XDO_?EQUSECF_MARKET_VALUE_TOT?61?</vt:lpstr>
      <vt:lpstr>XDO_?EQUSECF_MARKET_VALUE_TOT?63?</vt:lpstr>
      <vt:lpstr>XDO_?EQUSECF_MARKET_VALUE_TOT?65?</vt:lpstr>
      <vt:lpstr>XDO_?EQUSECF_MARKET_VALUE_TOT?67?</vt:lpstr>
      <vt:lpstr>XDO_?EQUSECF_MARKET_VALUE_TOT?69?</vt:lpstr>
      <vt:lpstr>XDO_?EQUSECF_MARKET_VALUE_TOT?7?</vt:lpstr>
      <vt:lpstr>XDO_?EQUSECF_MARKET_VALUE_TOT?71?</vt:lpstr>
      <vt:lpstr>XDO_?EQUSECF_MARKET_VALUE_TOT?73?</vt:lpstr>
      <vt:lpstr>XDO_?EQUSECF_MARKET_VALUE_TOT?75?</vt:lpstr>
      <vt:lpstr>XDO_?EQUSECF_MARKET_VALUE_TOT?77?</vt:lpstr>
      <vt:lpstr>XDO_?EQUSECF_MARKET_VALUE_TOT?83?</vt:lpstr>
      <vt:lpstr>XDO_?EQUSECF_MARKET_VALUE_TOT?85?</vt:lpstr>
      <vt:lpstr>XDO_?EQUSECF_MARKET_VALUE_TOT?87?</vt:lpstr>
      <vt:lpstr>XDO_?EQUSECF_MARKET_VALUE_TOT?88?</vt:lpstr>
      <vt:lpstr>XDO_?EQUSECF_MARKET_VALUE_TOT?9?</vt:lpstr>
      <vt:lpstr>XDO_?EQUSECF_MARKET_VALUE_TOT?90?</vt:lpstr>
      <vt:lpstr>XDO_?EQUSECF_MARKET_VALUE_TOT?91?</vt:lpstr>
      <vt:lpstr>XDO_?EQUSECF_MARKET_VALUE_TOT?93?</vt:lpstr>
      <vt:lpstr>XDO_?EQUSECF_MARKET_VALUE_TOT?95?</vt:lpstr>
      <vt:lpstr>XDO_?EQUSECF_MARKET_VALUE_TOT?97?</vt:lpstr>
      <vt:lpstr>XDO_?EQUSECF_MARKET_VALUE_TOT?99?</vt:lpstr>
      <vt:lpstr>XDO_?EQUSECF_NAME?</vt:lpstr>
      <vt:lpstr>XDO_?EQUSECF_NAME?1?</vt:lpstr>
      <vt:lpstr>XDO_?EQUSECF_NAME?2?</vt:lpstr>
      <vt:lpstr>XDO_?EQUSECF_NAME?3?</vt:lpstr>
      <vt:lpstr>XDO_?EQUSECF_PER_NET_ASSETS?</vt:lpstr>
      <vt:lpstr>XDO_?EQUSECF_PER_NET_ASSETS?1?</vt:lpstr>
      <vt:lpstr>XDO_?EQUSECF_PER_NET_ASSETS?2?</vt:lpstr>
      <vt:lpstr>XDO_?EQUSECF_PER_NET_ASSETS?3?</vt:lpstr>
      <vt:lpstr>XDO_?EQUSECF_PER_NET_ASSETS_TOT?1?</vt:lpstr>
      <vt:lpstr>XDO_?EQUSECF_PER_NET_ASSETS_TOT?11?</vt:lpstr>
      <vt:lpstr>XDO_?EQUSECF_PER_NET_ASSETS_TOT?13?</vt:lpstr>
      <vt:lpstr>XDO_?EQUSECF_PER_NET_ASSETS_TOT?15?</vt:lpstr>
      <vt:lpstr>XDO_?EQUSECF_PER_NET_ASSETS_TOT?17?</vt:lpstr>
      <vt:lpstr>XDO_?EQUSECF_PER_NET_ASSETS_TOT?19?</vt:lpstr>
      <vt:lpstr>XDO_?EQUSECF_PER_NET_ASSETS_TOT?21?</vt:lpstr>
      <vt:lpstr>XDO_?EQUSECF_PER_NET_ASSETS_TOT?23?</vt:lpstr>
      <vt:lpstr>XDO_?EQUSECF_PER_NET_ASSETS_TOT?25?</vt:lpstr>
      <vt:lpstr>XDO_?EQUSECF_PER_NET_ASSETS_TOT?27?</vt:lpstr>
      <vt:lpstr>XDO_?EQUSECF_PER_NET_ASSETS_TOT?29?</vt:lpstr>
      <vt:lpstr>XDO_?EQUSECF_PER_NET_ASSETS_TOT?3?</vt:lpstr>
      <vt:lpstr>XDO_?EQUSECF_PER_NET_ASSETS_TOT?31?</vt:lpstr>
      <vt:lpstr>XDO_?EQUSECF_PER_NET_ASSETS_TOT?33?</vt:lpstr>
      <vt:lpstr>XDO_?EQUSECF_PER_NET_ASSETS_TOT?35?</vt:lpstr>
      <vt:lpstr>XDO_?EQUSECF_PER_NET_ASSETS_TOT?37?</vt:lpstr>
      <vt:lpstr>XDO_?EQUSECF_PER_NET_ASSETS_TOT?39?</vt:lpstr>
      <vt:lpstr>XDO_?EQUSECF_PER_NET_ASSETS_TOT?41?</vt:lpstr>
      <vt:lpstr>SUNBAL!XDO_?EQUSECF_PER_NET_ASSETS_TOT?43?</vt:lpstr>
      <vt:lpstr>XDO_?EQUSECF_PER_NET_ASSETS_TOT?43?</vt:lpstr>
      <vt:lpstr>SUNBAL!XDO_?EQUSECF_PER_NET_ASSETS_TOT?44?</vt:lpstr>
      <vt:lpstr>XDO_?EQUSECF_PER_NET_ASSETS_TOT?45?</vt:lpstr>
      <vt:lpstr>XDO_?EQUSECF_PER_NET_ASSETS_TOT?47?</vt:lpstr>
      <vt:lpstr>XDO_?EQUSECF_PER_NET_ASSETS_TOT?49?</vt:lpstr>
      <vt:lpstr>XDO_?EQUSECF_PER_NET_ASSETS_TOT?5?</vt:lpstr>
      <vt:lpstr>XDO_?EQUSECF_PER_NET_ASSETS_TOT?51?</vt:lpstr>
      <vt:lpstr>XDO_?EQUSECF_PER_NET_ASSETS_TOT?53?</vt:lpstr>
      <vt:lpstr>XDO_?EQUSECF_PER_NET_ASSETS_TOT?55?</vt:lpstr>
      <vt:lpstr>XDO_?EQUSECF_PER_NET_ASSETS_TOT?57?</vt:lpstr>
      <vt:lpstr>XDO_?EQUSECF_PER_NET_ASSETS_TOT?59?</vt:lpstr>
      <vt:lpstr>XDO_?EQUSECF_PER_NET_ASSETS_TOT?61?</vt:lpstr>
      <vt:lpstr>XDO_?EQUSECF_PER_NET_ASSETS_TOT?63?</vt:lpstr>
      <vt:lpstr>XDO_?EQUSECF_PER_NET_ASSETS_TOT?65?</vt:lpstr>
      <vt:lpstr>XDO_?EQUSECF_PER_NET_ASSETS_TOT?67?</vt:lpstr>
      <vt:lpstr>XDO_?EQUSECF_PER_NET_ASSETS_TOT?69?</vt:lpstr>
      <vt:lpstr>XDO_?EQUSECF_PER_NET_ASSETS_TOT?7?</vt:lpstr>
      <vt:lpstr>XDO_?EQUSECF_PER_NET_ASSETS_TOT?71?</vt:lpstr>
      <vt:lpstr>XDO_?EQUSECF_PER_NET_ASSETS_TOT?73?</vt:lpstr>
      <vt:lpstr>XDO_?EQUSECF_PER_NET_ASSETS_TOT?75?</vt:lpstr>
      <vt:lpstr>XDO_?EQUSECF_PER_NET_ASSETS_TOT?77?</vt:lpstr>
      <vt:lpstr>XDO_?EQUSECF_PER_NET_ASSETS_TOT?83?</vt:lpstr>
      <vt:lpstr>XDO_?EQUSECF_PER_NET_ASSETS_TOT?85?</vt:lpstr>
      <vt:lpstr>XDO_?EQUSECF_PER_NET_ASSETS_TOT?87?</vt:lpstr>
      <vt:lpstr>XDO_?EQUSECF_PER_NET_ASSETS_TOT?88?</vt:lpstr>
      <vt:lpstr>XDO_?EQUSECF_PER_NET_ASSETS_TOT?9?</vt:lpstr>
      <vt:lpstr>XDO_?EQUSECF_PER_NET_ASSETS_TOT?90?</vt:lpstr>
      <vt:lpstr>XDO_?EQUSECF_PER_NET_ASSETS_TOT?91?</vt:lpstr>
      <vt:lpstr>XDO_?EQUSECF_PER_NET_ASSETS_TOT?93?</vt:lpstr>
      <vt:lpstr>XDO_?EQUSECF_PER_NET_ASSETS_TOT?95?</vt:lpstr>
      <vt:lpstr>XDO_?EQUSECF_PER_NET_ASSETS_TOT?97?</vt:lpstr>
      <vt:lpstr>XDO_?EQUSECF_PER_NET_ASSETS_TOT?99?</vt:lpstr>
      <vt:lpstr>XDO_?EQUSECF_RATING_INDUSTRY?</vt:lpstr>
      <vt:lpstr>XDO_?EQUSECF_RATING_INDUSTRY?1?</vt:lpstr>
      <vt:lpstr>XDO_?EQUSECF_RATING_INDUSTRY?2?</vt:lpstr>
      <vt:lpstr>XDO_?EQUSECF_RATING_INDUSTRY?3?</vt:lpstr>
      <vt:lpstr>XDO_?EQUSECF_SL_NO?</vt:lpstr>
      <vt:lpstr>XDO_?EQUSECF_SL_NO?1?</vt:lpstr>
      <vt:lpstr>XDO_?EQUSECF_SL_NO?2?</vt:lpstr>
      <vt:lpstr>XDO_?EQUSECF_SL_NO?3?</vt:lpstr>
      <vt:lpstr>XDO_?EQUSECF_UNITS?</vt:lpstr>
      <vt:lpstr>XDO_?EQUSECF_UNITS?1?</vt:lpstr>
      <vt:lpstr>XDO_?EQUSECF_UNITS?2?</vt:lpstr>
      <vt:lpstr>XDO_?EQUSECF_UNITS?3?</vt:lpstr>
      <vt:lpstr>XDO_?FOREGIN_MARKET_VALUE?</vt:lpstr>
      <vt:lpstr>XDO_?FOREGIN_MARKET_VALUE?1?</vt:lpstr>
      <vt:lpstr>XDO_?FOREGIN_MARKET_VALUE?10?</vt:lpstr>
      <vt:lpstr>XDO_?FOREGIN_MARKET_VALUE?11?</vt:lpstr>
      <vt:lpstr>XDO_?FOREGIN_MARKET_VALUE?12?</vt:lpstr>
      <vt:lpstr>XDO_?FOREGIN_MARKET_VALUE?13?</vt:lpstr>
      <vt:lpstr>XDO_?FOREGIN_MARKET_VALUE?14?</vt:lpstr>
      <vt:lpstr>XDO_?FOREGIN_MARKET_VALUE?15?</vt:lpstr>
      <vt:lpstr>XDO_?FOREGIN_MARKET_VALUE?16?</vt:lpstr>
      <vt:lpstr>XDO_?FOREGIN_MARKET_VALUE?17?</vt:lpstr>
      <vt:lpstr>XDO_?FOREGIN_MARKET_VALUE?18?</vt:lpstr>
      <vt:lpstr>XDO_?FOREGIN_MARKET_VALUE?19?</vt:lpstr>
      <vt:lpstr>XDO_?FOREGIN_MARKET_VALUE?2?</vt:lpstr>
      <vt:lpstr>XDO_?FOREGIN_MARKET_VALUE?20?</vt:lpstr>
      <vt:lpstr>XDO_?FOREGIN_MARKET_VALUE?21?</vt:lpstr>
      <vt:lpstr>SUNBAL!XDO_?FOREGIN_MARKET_VALUE?22?</vt:lpstr>
      <vt:lpstr>XDO_?FOREGIN_MARKET_VALUE?22?</vt:lpstr>
      <vt:lpstr>XDO_?FOREGIN_MARKET_VALUE?23?</vt:lpstr>
      <vt:lpstr>XDO_?FOREGIN_MARKET_VALUE?24?</vt:lpstr>
      <vt:lpstr>XDO_?FOREGIN_MARKET_VALUE?25?</vt:lpstr>
      <vt:lpstr>XDO_?FOREGIN_MARKET_VALUE?26?</vt:lpstr>
      <vt:lpstr>XDO_?FOREGIN_MARKET_VALUE?27?</vt:lpstr>
      <vt:lpstr>XDO_?FOREGIN_MARKET_VALUE?28?</vt:lpstr>
      <vt:lpstr>XDO_?FOREGIN_MARKET_VALUE?29?</vt:lpstr>
      <vt:lpstr>XDO_?FOREGIN_MARKET_VALUE?3?</vt:lpstr>
      <vt:lpstr>XDO_?FOREGIN_MARKET_VALUE?30?</vt:lpstr>
      <vt:lpstr>XDO_?FOREGIN_MARKET_VALUE?31?</vt:lpstr>
      <vt:lpstr>XDO_?FOREGIN_MARKET_VALUE?32?</vt:lpstr>
      <vt:lpstr>XDO_?FOREGIN_MARKET_VALUE?33?</vt:lpstr>
      <vt:lpstr>XDO_?FOREGIN_MARKET_VALUE?34?</vt:lpstr>
      <vt:lpstr>XDO_?FOREGIN_MARKET_VALUE?35?</vt:lpstr>
      <vt:lpstr>XDO_?FOREGIN_MARKET_VALUE?36?</vt:lpstr>
      <vt:lpstr>XDO_?FOREGIN_MARKET_VALUE?37?</vt:lpstr>
      <vt:lpstr>XDO_?FOREGIN_MARKET_VALUE?38?</vt:lpstr>
      <vt:lpstr>XDO_?FOREGIN_MARKET_VALUE?39?</vt:lpstr>
      <vt:lpstr>XDO_?FOREGIN_MARKET_VALUE?4?</vt:lpstr>
      <vt:lpstr>XDO_?FOREGIN_MARKET_VALUE?42?</vt:lpstr>
      <vt:lpstr>XDO_?FOREGIN_MARKET_VALUE?43?</vt:lpstr>
      <vt:lpstr>XDO_?FOREGIN_MARKET_VALUE?44?</vt:lpstr>
      <vt:lpstr>XDO_?FOREGIN_MARKET_VALUE?45?</vt:lpstr>
      <vt:lpstr>XDO_?FOREGIN_MARKET_VALUE?46?</vt:lpstr>
      <vt:lpstr>XDO_?FOREGIN_MARKET_VALUE?47?</vt:lpstr>
      <vt:lpstr>XDO_?FOREGIN_MARKET_VALUE?48?</vt:lpstr>
      <vt:lpstr>XDO_?FOREGIN_MARKET_VALUE?49?</vt:lpstr>
      <vt:lpstr>XDO_?FOREGIN_MARKET_VALUE?5?</vt:lpstr>
      <vt:lpstr>XDO_?FOREGIN_MARKET_VALUE?50?</vt:lpstr>
      <vt:lpstr>XDO_?FOREGIN_MARKET_VALUE?51?</vt:lpstr>
      <vt:lpstr>XDO_?FOREGIN_MARKET_VALUE?6?</vt:lpstr>
      <vt:lpstr>XDO_?FOREGIN_MARKET_VALUE?7?</vt:lpstr>
      <vt:lpstr>XDO_?FOREGIN_MARKET_VALUE?8?</vt:lpstr>
      <vt:lpstr>XDO_?FOREGIN_MARKET_VALUE?9?</vt:lpstr>
      <vt:lpstr>XDO_?FOREGIN_SEC_NOTES?</vt:lpstr>
      <vt:lpstr>XDO_?FOREGIN_SEC_NOTES?1?</vt:lpstr>
      <vt:lpstr>XDO_?FOREGIN_SEC_NOTES?10?</vt:lpstr>
      <vt:lpstr>XDO_?FOREGIN_SEC_NOTES?11?</vt:lpstr>
      <vt:lpstr>XDO_?FOREGIN_SEC_NOTES?12?</vt:lpstr>
      <vt:lpstr>XDO_?FOREGIN_SEC_NOTES?13?</vt:lpstr>
      <vt:lpstr>XDO_?FOREGIN_SEC_NOTES?14?</vt:lpstr>
      <vt:lpstr>XDO_?FOREGIN_SEC_NOTES?15?</vt:lpstr>
      <vt:lpstr>XDO_?FOREGIN_SEC_NOTES?16?</vt:lpstr>
      <vt:lpstr>XDO_?FOREGIN_SEC_NOTES?17?</vt:lpstr>
      <vt:lpstr>XDO_?FOREGIN_SEC_NOTES?18?</vt:lpstr>
      <vt:lpstr>XDO_?FOREGIN_SEC_NOTES?19?</vt:lpstr>
      <vt:lpstr>XDO_?FOREGIN_SEC_NOTES?2?</vt:lpstr>
      <vt:lpstr>XDO_?FOREGIN_SEC_NOTES?20?</vt:lpstr>
      <vt:lpstr>XDO_?FOREGIN_SEC_NOTES?21?</vt:lpstr>
      <vt:lpstr>SUNBAL!XDO_?FOREGIN_SEC_NOTES?22?</vt:lpstr>
      <vt:lpstr>XDO_?FOREGIN_SEC_NOTES?22?</vt:lpstr>
      <vt:lpstr>XDO_?FOREGIN_SEC_NOTES?23?</vt:lpstr>
      <vt:lpstr>XDO_?FOREGIN_SEC_NOTES?24?</vt:lpstr>
      <vt:lpstr>XDO_?FOREGIN_SEC_NOTES?25?</vt:lpstr>
      <vt:lpstr>XDO_?FOREGIN_SEC_NOTES?26?</vt:lpstr>
      <vt:lpstr>XDO_?FOREGIN_SEC_NOTES?27?</vt:lpstr>
      <vt:lpstr>XDO_?FOREGIN_SEC_NOTES?28?</vt:lpstr>
      <vt:lpstr>XDO_?FOREGIN_SEC_NOTES?29?</vt:lpstr>
      <vt:lpstr>XDO_?FOREGIN_SEC_NOTES?3?</vt:lpstr>
      <vt:lpstr>XDO_?FOREGIN_SEC_NOTES?30?</vt:lpstr>
      <vt:lpstr>XDO_?FOREGIN_SEC_NOTES?31?</vt:lpstr>
      <vt:lpstr>XDO_?FOREGIN_SEC_NOTES?32?</vt:lpstr>
      <vt:lpstr>XDO_?FOREGIN_SEC_NOTES?33?</vt:lpstr>
      <vt:lpstr>XDO_?FOREGIN_SEC_NOTES?34?</vt:lpstr>
      <vt:lpstr>XDO_?FOREGIN_SEC_NOTES?35?</vt:lpstr>
      <vt:lpstr>XDO_?FOREGIN_SEC_NOTES?36?</vt:lpstr>
      <vt:lpstr>XDO_?FOREGIN_SEC_NOTES?37?</vt:lpstr>
      <vt:lpstr>XDO_?FOREGIN_SEC_NOTES?38?</vt:lpstr>
      <vt:lpstr>XDO_?FOREGIN_SEC_NOTES?39?</vt:lpstr>
      <vt:lpstr>XDO_?FOREGIN_SEC_NOTES?4?</vt:lpstr>
      <vt:lpstr>XDO_?FOREGIN_SEC_NOTES?42?</vt:lpstr>
      <vt:lpstr>XDO_?FOREGIN_SEC_NOTES?43?</vt:lpstr>
      <vt:lpstr>XDO_?FOREGIN_SEC_NOTES?44?</vt:lpstr>
      <vt:lpstr>XDO_?FOREGIN_SEC_NOTES?45?</vt:lpstr>
      <vt:lpstr>XDO_?FOREGIN_SEC_NOTES?46?</vt:lpstr>
      <vt:lpstr>XDO_?FOREGIN_SEC_NOTES?47?</vt:lpstr>
      <vt:lpstr>XDO_?FOREGIN_SEC_NOTES?48?</vt:lpstr>
      <vt:lpstr>XDO_?FOREGIN_SEC_NOTES?49?</vt:lpstr>
      <vt:lpstr>XDO_?FOREGIN_SEC_NOTES?5?</vt:lpstr>
      <vt:lpstr>XDO_?FOREGIN_SEC_NOTES?50?</vt:lpstr>
      <vt:lpstr>XDO_?FOREGIN_SEC_NOTES?51?</vt:lpstr>
      <vt:lpstr>XDO_?FOREGIN_SEC_NOTES?6?</vt:lpstr>
      <vt:lpstr>XDO_?FOREGIN_SEC_NOTES?7?</vt:lpstr>
      <vt:lpstr>XDO_?FOREGIN_SEC_NOTES?8?</vt:lpstr>
      <vt:lpstr>XDO_?FOREGIN_SEC_NOTES?9?</vt:lpstr>
      <vt:lpstr>XDO_?INDV_NET_RATE_DIV?7?</vt:lpstr>
      <vt:lpstr>XDO_?INDV_OTH_RATE_DIV?</vt:lpstr>
      <vt:lpstr>XDO_?INDV_OTH_RATE_DIV?1?</vt:lpstr>
      <vt:lpstr>XDO_?INDV_OTH_RATE_DIV?10?</vt:lpstr>
      <vt:lpstr>XDO_?INDV_OTH_RATE_DIV?11?</vt:lpstr>
      <vt:lpstr>XDO_?INDV_OTH_RATE_DIV?12?</vt:lpstr>
      <vt:lpstr>XDO_?INDV_OTH_RATE_DIV?13?</vt:lpstr>
      <vt:lpstr>XDO_?INDV_OTH_RATE_DIV?14?</vt:lpstr>
      <vt:lpstr>XDO_?INDV_OTH_RATE_DIV?15?</vt:lpstr>
      <vt:lpstr>XDO_?INDV_OTH_RATE_DIV?16?</vt:lpstr>
      <vt:lpstr>XDO_?INDV_OTH_RATE_DIV?17?</vt:lpstr>
      <vt:lpstr>XDO_?INDV_OTH_RATE_DIV?18?</vt:lpstr>
      <vt:lpstr>XDO_?INDV_OTH_RATE_DIV?19?</vt:lpstr>
      <vt:lpstr>XDO_?INDV_OTH_RATE_DIV?2?</vt:lpstr>
      <vt:lpstr>XDO_?INDV_OTH_RATE_DIV?20?</vt:lpstr>
      <vt:lpstr>XDO_?INDV_OTH_RATE_DIV?21?</vt:lpstr>
      <vt:lpstr>XDO_?INDV_OTH_RATE_DIV?22?</vt:lpstr>
      <vt:lpstr>XDO_?INDV_OTH_RATE_DIV?23?</vt:lpstr>
      <vt:lpstr>XDO_?INDV_OTH_RATE_DIV?24?</vt:lpstr>
      <vt:lpstr>XDO_?INDV_OTH_RATE_DIV?25?</vt:lpstr>
      <vt:lpstr>XDO_?INDV_OTH_RATE_DIV?26?</vt:lpstr>
      <vt:lpstr>XDO_?INDV_OTH_RATE_DIV?27?</vt:lpstr>
      <vt:lpstr>XDO_?INDV_OTH_RATE_DIV?28?</vt:lpstr>
      <vt:lpstr>XDO_?INDV_OTH_RATE_DIV?29?</vt:lpstr>
      <vt:lpstr>XDO_?INDV_OTH_RATE_DIV?3?</vt:lpstr>
      <vt:lpstr>XDO_?INDV_OTH_RATE_DIV?30?</vt:lpstr>
      <vt:lpstr>XDO_?INDV_OTH_RATE_DIV?31?</vt:lpstr>
      <vt:lpstr>XDO_?INDV_OTH_RATE_DIV?32?</vt:lpstr>
      <vt:lpstr>XDO_?INDV_OTH_RATE_DIV?33?</vt:lpstr>
      <vt:lpstr>XDO_?INDV_OTH_RATE_DIV?34?</vt:lpstr>
      <vt:lpstr>XDO_?INDV_OTH_RATE_DIV?35?</vt:lpstr>
      <vt:lpstr>XDO_?INDV_OTH_RATE_DIV?36?</vt:lpstr>
      <vt:lpstr>XDO_?INDV_OTH_RATE_DIV?37?</vt:lpstr>
      <vt:lpstr>XDO_?INDV_OTH_RATE_DIV?38?</vt:lpstr>
      <vt:lpstr>XDO_?INDV_OTH_RATE_DIV?39?</vt:lpstr>
      <vt:lpstr>XDO_?INDV_OTH_RATE_DIV?4?</vt:lpstr>
      <vt:lpstr>XDO_?INDV_OTH_RATE_DIV?42?</vt:lpstr>
      <vt:lpstr>XDO_?INDV_OTH_RATE_DIV?43?</vt:lpstr>
      <vt:lpstr>XDO_?INDV_OTH_RATE_DIV?44?</vt:lpstr>
      <vt:lpstr>XDO_?INDV_OTH_RATE_DIV?45?</vt:lpstr>
      <vt:lpstr>XDO_?INDV_OTH_RATE_DIV?46?</vt:lpstr>
      <vt:lpstr>XDO_?INDV_OTH_RATE_DIV?47?</vt:lpstr>
      <vt:lpstr>XDO_?INDV_OTH_RATE_DIV?48?</vt:lpstr>
      <vt:lpstr>XDO_?INDV_OTH_RATE_DIV?49?</vt:lpstr>
      <vt:lpstr>XDO_?INDV_OTH_RATE_DIV?5?</vt:lpstr>
      <vt:lpstr>XDO_?INDV_OTH_RATE_DIV?50?</vt:lpstr>
      <vt:lpstr>XDO_?INDV_OTH_RATE_DIV?51?</vt:lpstr>
      <vt:lpstr>XDO_?INDV_OTH_RATE_DIV?6?</vt:lpstr>
      <vt:lpstr>XDO_?INDV_OTH_RATE_DIV?7?</vt:lpstr>
      <vt:lpstr>XDO_?INDV_OTH_RATE_DIV?8?</vt:lpstr>
      <vt:lpstr>XDO_?INDV_OTH_RATE_DIV?9?</vt:lpstr>
      <vt:lpstr>XDO_?ISIN_CODE?</vt:lpstr>
      <vt:lpstr>XDO_?ISIN_CODE?1?</vt:lpstr>
      <vt:lpstr>XDO_?ISIN_CODE?10?</vt:lpstr>
      <vt:lpstr>XDO_?ISIN_CODE?11?</vt:lpstr>
      <vt:lpstr>XDO_?ISIN_CODE?12?</vt:lpstr>
      <vt:lpstr>XDO_?ISIN_CODE?13?</vt:lpstr>
      <vt:lpstr>XDO_?ISIN_CODE?14?</vt:lpstr>
      <vt:lpstr>XDO_?ISIN_CODE?15?</vt:lpstr>
      <vt:lpstr>XDO_?ISIN_CODE?16?</vt:lpstr>
      <vt:lpstr>XDO_?ISIN_CODE?17?</vt:lpstr>
      <vt:lpstr>XDO_?ISIN_CODE?18?</vt:lpstr>
      <vt:lpstr>XDO_?ISIN_CODE?19?</vt:lpstr>
      <vt:lpstr>XDO_?ISIN_CODE?2?</vt:lpstr>
      <vt:lpstr>XDO_?ISIN_CODE?20?</vt:lpstr>
      <vt:lpstr>XDO_?ISIN_CODE?21?</vt:lpstr>
      <vt:lpstr>XDO_?ISIN_CODE?22?</vt:lpstr>
      <vt:lpstr>XDO_?ISIN_CODE?23?</vt:lpstr>
      <vt:lpstr>XDO_?ISIN_CODE?24?</vt:lpstr>
      <vt:lpstr>XDO_?ISIN_CODE?25?</vt:lpstr>
      <vt:lpstr>XDO_?ISIN_CODE?26?</vt:lpstr>
      <vt:lpstr>XDO_?ISIN_CODE?27?</vt:lpstr>
      <vt:lpstr>XDO_?ISIN_CODE?28?</vt:lpstr>
      <vt:lpstr>XDO_?ISIN_CODE?29?</vt:lpstr>
      <vt:lpstr>XDO_?ISIN_CODE?3?</vt:lpstr>
      <vt:lpstr>XDO_?ISIN_CODE?30?</vt:lpstr>
      <vt:lpstr>XDO_?ISIN_CODE?31?</vt:lpstr>
      <vt:lpstr>XDO_?ISIN_CODE?32?</vt:lpstr>
      <vt:lpstr>XDO_?ISIN_CODE?33?</vt:lpstr>
      <vt:lpstr>XDO_?ISIN_CODE?34?</vt:lpstr>
      <vt:lpstr>XDO_?ISIN_CODE?35?</vt:lpstr>
      <vt:lpstr>XDO_?ISIN_CODE?36?</vt:lpstr>
      <vt:lpstr>XDO_?ISIN_CODE?37?</vt:lpstr>
      <vt:lpstr>XDO_?ISIN_CODE?38?</vt:lpstr>
      <vt:lpstr>XDO_?ISIN_CODE?39?</vt:lpstr>
      <vt:lpstr>XDO_?ISIN_CODE?4?</vt:lpstr>
      <vt:lpstr>XDO_?ISIN_CODE?40?</vt:lpstr>
      <vt:lpstr>XDO_?ISIN_CODE?41?</vt:lpstr>
      <vt:lpstr>XDO_?ISIN_CODE?42?</vt:lpstr>
      <vt:lpstr>XDO_?ISIN_CODE?43?</vt:lpstr>
      <vt:lpstr>XDO_?ISIN_CODE?44?</vt:lpstr>
      <vt:lpstr>XDO_?ISIN_CODE?45?</vt:lpstr>
      <vt:lpstr>XDO_?ISIN_CODE?46?</vt:lpstr>
      <vt:lpstr>XDO_?ISIN_CODE?47?</vt:lpstr>
      <vt:lpstr>XDO_?ISIN_CODE?48?</vt:lpstr>
      <vt:lpstr>XDO_?ISIN_CODE?49?</vt:lpstr>
      <vt:lpstr>SUNBAL!XDO_?ISIN_CODE?5?</vt:lpstr>
      <vt:lpstr>XDO_?ISIN_CODE?5?</vt:lpstr>
      <vt:lpstr>XDO_?ISIN_CODE?6?</vt:lpstr>
      <vt:lpstr>XDO_?ISIN_CODE?7?</vt:lpstr>
      <vt:lpstr>XDO_?ISIN_CODE?8?</vt:lpstr>
      <vt:lpstr>XDO_?ISIN_CODE?9?</vt:lpstr>
      <vt:lpstr>XDO_?MARGINMONEYSECA_ISIN_CODE?</vt:lpstr>
      <vt:lpstr>XDO_?MARGINMONEYSECA_ISIN_CODE?1?</vt:lpstr>
      <vt:lpstr>XDO_?MARGINMONEYSECA_ISIN_CODE?2?</vt:lpstr>
      <vt:lpstr>XDO_?MARGINMONEYSECA_ISIN_CODE?3?</vt:lpstr>
      <vt:lpstr>XDO_?MARGINMONEYSECA_ISIN_CODE?4?</vt:lpstr>
      <vt:lpstr>XDO_?MARGINMONEYSECA_ISIN_CODE?5?</vt:lpstr>
      <vt:lpstr>XDO_?MARGINMONEYSECA_MARKET_VALUE?</vt:lpstr>
      <vt:lpstr>XDO_?MARGINMONEYSECA_MARKET_VALUE?1?</vt:lpstr>
      <vt:lpstr>XDO_?MARGINMONEYSECA_MARKET_VALUE?2?</vt:lpstr>
      <vt:lpstr>XDO_?MARGINMONEYSECA_MARKET_VALUE?3?</vt:lpstr>
      <vt:lpstr>XDO_?MARGINMONEYSECA_MARKET_VALUE?4?</vt:lpstr>
      <vt:lpstr>XDO_?MARGINMONEYSECA_MARKET_VALUE?5?</vt:lpstr>
      <vt:lpstr>XDO_?MARGINMONEYSECA_NAME?</vt:lpstr>
      <vt:lpstr>XDO_?MARGINMONEYSECA_NAME?1?</vt:lpstr>
      <vt:lpstr>XDO_?MARGINMONEYSECA_NAME?2?</vt:lpstr>
      <vt:lpstr>XDO_?MARGINMONEYSECA_NAME?3?</vt:lpstr>
      <vt:lpstr>XDO_?MARGINMONEYSECA_NAME?4?</vt:lpstr>
      <vt:lpstr>XDO_?MARGINMONEYSECA_NAME?5?</vt:lpstr>
      <vt:lpstr>XDO_?MARGINMONEYSECA_PER_NET_ASSETS?</vt:lpstr>
      <vt:lpstr>XDO_?MARGINMONEYSECA_PER_NET_ASSETS?1?</vt:lpstr>
      <vt:lpstr>XDO_?MARGINMONEYSECA_PER_NET_ASSETS?2?</vt:lpstr>
      <vt:lpstr>XDO_?MARGINMONEYSECA_PER_NET_ASSETS?3?</vt:lpstr>
      <vt:lpstr>XDO_?MARGINMONEYSECA_PER_NET_ASSETS?4?</vt:lpstr>
      <vt:lpstr>XDO_?MARGINMONEYSECA_PER_NET_ASSETS?5?</vt:lpstr>
      <vt:lpstr>XDO_?MARGINMONEYSECA_RATING_INDUSTRY?</vt:lpstr>
      <vt:lpstr>XDO_?MARGINMONEYSECA_RATING_INDUSTRY?1?</vt:lpstr>
      <vt:lpstr>XDO_?MARGINMONEYSECA_RATING_INDUSTRY?2?</vt:lpstr>
      <vt:lpstr>XDO_?MARGINMONEYSECA_RATING_INDUSTRY?3?</vt:lpstr>
      <vt:lpstr>XDO_?MARGINMONEYSECA_RATING_INDUSTRY?4?</vt:lpstr>
      <vt:lpstr>XDO_?MARGINMONEYSECA_RATING_INDUSTRY?5?</vt:lpstr>
      <vt:lpstr>XDO_?MARKET_VALUE?</vt:lpstr>
      <vt:lpstr>XDO_?MARKET_VALUE?1?</vt:lpstr>
      <vt:lpstr>XDO_?MARKET_VALUE?10?</vt:lpstr>
      <vt:lpstr>XDO_?MARKET_VALUE?11?</vt:lpstr>
      <vt:lpstr>XDO_?MARKET_VALUE?12?</vt:lpstr>
      <vt:lpstr>XDO_?MARKET_VALUE?13?</vt:lpstr>
      <vt:lpstr>XDO_?MARKET_VALUE?14?</vt:lpstr>
      <vt:lpstr>XDO_?MARKET_VALUE?15?</vt:lpstr>
      <vt:lpstr>XDO_?MARKET_VALUE?16?</vt:lpstr>
      <vt:lpstr>XDO_?MARKET_VALUE?17?</vt:lpstr>
      <vt:lpstr>XDO_?MARKET_VALUE?18?</vt:lpstr>
      <vt:lpstr>XDO_?MARKET_VALUE?19?</vt:lpstr>
      <vt:lpstr>XDO_?MARKET_VALUE?2?</vt:lpstr>
      <vt:lpstr>XDO_?MARKET_VALUE?20?</vt:lpstr>
      <vt:lpstr>XDO_?MARKET_VALUE?21?</vt:lpstr>
      <vt:lpstr>XDO_?MARKET_VALUE?22?</vt:lpstr>
      <vt:lpstr>XDO_?MARKET_VALUE?23?</vt:lpstr>
      <vt:lpstr>XDO_?MARKET_VALUE?24?</vt:lpstr>
      <vt:lpstr>XDO_?MARKET_VALUE?25?</vt:lpstr>
      <vt:lpstr>XDO_?MARKET_VALUE?26?</vt:lpstr>
      <vt:lpstr>XDO_?MARKET_VALUE?27?</vt:lpstr>
      <vt:lpstr>XDO_?MARKET_VALUE?28?</vt:lpstr>
      <vt:lpstr>XDO_?MARKET_VALUE?29?</vt:lpstr>
      <vt:lpstr>XDO_?MARKET_VALUE?3?</vt:lpstr>
      <vt:lpstr>XDO_?MARKET_VALUE?30?</vt:lpstr>
      <vt:lpstr>XDO_?MARKET_VALUE?31?</vt:lpstr>
      <vt:lpstr>XDO_?MARKET_VALUE?32?</vt:lpstr>
      <vt:lpstr>XDO_?MARKET_VALUE?33?</vt:lpstr>
      <vt:lpstr>XDO_?MARKET_VALUE?34?</vt:lpstr>
      <vt:lpstr>XDO_?MARKET_VALUE?35?</vt:lpstr>
      <vt:lpstr>XDO_?MARKET_VALUE?36?</vt:lpstr>
      <vt:lpstr>XDO_?MARKET_VALUE?37?</vt:lpstr>
      <vt:lpstr>XDO_?MARKET_VALUE?38?</vt:lpstr>
      <vt:lpstr>XDO_?MARKET_VALUE?39?</vt:lpstr>
      <vt:lpstr>XDO_?MARKET_VALUE?4?</vt:lpstr>
      <vt:lpstr>XDO_?MARKET_VALUE?40?</vt:lpstr>
      <vt:lpstr>XDO_?MARKET_VALUE?41?</vt:lpstr>
      <vt:lpstr>XDO_?MARKET_VALUE?42?</vt:lpstr>
      <vt:lpstr>XDO_?MARKET_VALUE?43?</vt:lpstr>
      <vt:lpstr>XDO_?MARKET_VALUE?44?</vt:lpstr>
      <vt:lpstr>XDO_?MARKET_VALUE?45?</vt:lpstr>
      <vt:lpstr>XDO_?MARKET_VALUE?46?</vt:lpstr>
      <vt:lpstr>XDO_?MARKET_VALUE?47?</vt:lpstr>
      <vt:lpstr>XDO_?MARKET_VALUE?48?</vt:lpstr>
      <vt:lpstr>XDO_?MARKET_VALUE?49?</vt:lpstr>
      <vt:lpstr>SUNBAL!XDO_?MARKET_VALUE?5?</vt:lpstr>
      <vt:lpstr>XDO_?MARKET_VALUE?5?</vt:lpstr>
      <vt:lpstr>XDO_?MARKET_VALUE?6?</vt:lpstr>
      <vt:lpstr>XDO_?MARKET_VALUE?7?</vt:lpstr>
      <vt:lpstr>XDO_?MARKET_VALUE?8?</vt:lpstr>
      <vt:lpstr>XDO_?MARKET_VALUE?9?</vt:lpstr>
      <vt:lpstr>XDO_?MARKET_VALUE_GRAND_TOT?</vt:lpstr>
      <vt:lpstr>XDO_?MARKET_VALUE_GRAND_TOT?1?</vt:lpstr>
      <vt:lpstr>XDO_?MARKET_VALUE_GRAND_TOT?10?</vt:lpstr>
      <vt:lpstr>XDO_?MARKET_VALUE_GRAND_TOT?11?</vt:lpstr>
      <vt:lpstr>XDO_?MARKET_VALUE_GRAND_TOT?12?</vt:lpstr>
      <vt:lpstr>XDO_?MARKET_VALUE_GRAND_TOT?13?</vt:lpstr>
      <vt:lpstr>XDO_?MARKET_VALUE_GRAND_TOT?14?</vt:lpstr>
      <vt:lpstr>XDO_?MARKET_VALUE_GRAND_TOT?15?</vt:lpstr>
      <vt:lpstr>XDO_?MARKET_VALUE_GRAND_TOT?16?</vt:lpstr>
      <vt:lpstr>XDO_?MARKET_VALUE_GRAND_TOT?17?</vt:lpstr>
      <vt:lpstr>XDO_?MARKET_VALUE_GRAND_TOT?18?</vt:lpstr>
      <vt:lpstr>XDO_?MARKET_VALUE_GRAND_TOT?19?</vt:lpstr>
      <vt:lpstr>XDO_?MARKET_VALUE_GRAND_TOT?2?</vt:lpstr>
      <vt:lpstr>XDO_?MARKET_VALUE_GRAND_TOT?20?</vt:lpstr>
      <vt:lpstr>XDO_?MARKET_VALUE_GRAND_TOT?21?</vt:lpstr>
      <vt:lpstr>SUNBAL!XDO_?MARKET_VALUE_GRAND_TOT?22?</vt:lpstr>
      <vt:lpstr>XDO_?MARKET_VALUE_GRAND_TOT?22?</vt:lpstr>
      <vt:lpstr>XDO_?MARKET_VALUE_GRAND_TOT?23?</vt:lpstr>
      <vt:lpstr>XDO_?MARKET_VALUE_GRAND_TOT?24?</vt:lpstr>
      <vt:lpstr>XDO_?MARKET_VALUE_GRAND_TOT?25?</vt:lpstr>
      <vt:lpstr>XDO_?MARKET_VALUE_GRAND_TOT?26?</vt:lpstr>
      <vt:lpstr>XDO_?MARKET_VALUE_GRAND_TOT?27?</vt:lpstr>
      <vt:lpstr>XDO_?MARKET_VALUE_GRAND_TOT?28?</vt:lpstr>
      <vt:lpstr>XDO_?MARKET_VALUE_GRAND_TOT?29?</vt:lpstr>
      <vt:lpstr>XDO_?MARKET_VALUE_GRAND_TOT?3?</vt:lpstr>
      <vt:lpstr>XDO_?MARKET_VALUE_GRAND_TOT?30?</vt:lpstr>
      <vt:lpstr>XDO_?MARKET_VALUE_GRAND_TOT?31?</vt:lpstr>
      <vt:lpstr>XDO_?MARKET_VALUE_GRAND_TOT?32?</vt:lpstr>
      <vt:lpstr>XDO_?MARKET_VALUE_GRAND_TOT?33?</vt:lpstr>
      <vt:lpstr>XDO_?MARKET_VALUE_GRAND_TOT?34?</vt:lpstr>
      <vt:lpstr>XDO_?MARKET_VALUE_GRAND_TOT?35?</vt:lpstr>
      <vt:lpstr>XDO_?MARKET_VALUE_GRAND_TOT?36?</vt:lpstr>
      <vt:lpstr>XDO_?MARKET_VALUE_GRAND_TOT?37?</vt:lpstr>
      <vt:lpstr>XDO_?MARKET_VALUE_GRAND_TOT?38?</vt:lpstr>
      <vt:lpstr>XDO_?MARKET_VALUE_GRAND_TOT?39?</vt:lpstr>
      <vt:lpstr>XDO_?MARKET_VALUE_GRAND_TOT?4?</vt:lpstr>
      <vt:lpstr>XDO_?MARKET_VALUE_GRAND_TOT?44?</vt:lpstr>
      <vt:lpstr>XDO_?MARKET_VALUE_GRAND_TOT?45?</vt:lpstr>
      <vt:lpstr>XDO_?MARKET_VALUE_GRAND_TOT?46?</vt:lpstr>
      <vt:lpstr>XDO_?MARKET_VALUE_GRAND_TOT?47?</vt:lpstr>
      <vt:lpstr>XDO_?MARKET_VALUE_GRAND_TOT?48?</vt:lpstr>
      <vt:lpstr>XDO_?MARKET_VALUE_GRAND_TOT?49?</vt:lpstr>
      <vt:lpstr>XDO_?MARKET_VALUE_GRAND_TOT?5?</vt:lpstr>
      <vt:lpstr>XDO_?MARKET_VALUE_GRAND_TOT?50?</vt:lpstr>
      <vt:lpstr>XDO_?MARKET_VALUE_GRAND_TOT?51?</vt:lpstr>
      <vt:lpstr>XDO_?MARKET_VALUE_GRAND_TOT?52?</vt:lpstr>
      <vt:lpstr>XDO_?MARKET_VALUE_GRAND_TOT?53?</vt:lpstr>
      <vt:lpstr>XDO_?MARKET_VALUE_GRAND_TOT?6?</vt:lpstr>
      <vt:lpstr>XDO_?MARKET_VALUE_GRAND_TOT?7?</vt:lpstr>
      <vt:lpstr>XDO_?MARKET_VALUE_GRAND_TOT?8?</vt:lpstr>
      <vt:lpstr>XDO_?MARKET_VALUE_GRAND_TOT?9?</vt:lpstr>
      <vt:lpstr>XDO_?MONEYMARKETSEC_MARKET_VALUE_TOT?</vt:lpstr>
      <vt:lpstr>XDO_?MONEYMARKETSEC_MARKET_VALUE_TOT?1?</vt:lpstr>
      <vt:lpstr>XDO_?MONEYMARKETSEC_MARKET_VALUE_TOT?10?</vt:lpstr>
      <vt:lpstr>XDO_?MONEYMARKETSEC_MARKET_VALUE_TOT?11?</vt:lpstr>
      <vt:lpstr>XDO_?MONEYMARKETSEC_MARKET_VALUE_TOT?12?</vt:lpstr>
      <vt:lpstr>XDO_?MONEYMARKETSEC_MARKET_VALUE_TOT?13?</vt:lpstr>
      <vt:lpstr>XDO_?MONEYMARKETSEC_MARKET_VALUE_TOT?14?</vt:lpstr>
      <vt:lpstr>XDO_?MONEYMARKETSEC_MARKET_VALUE_TOT?15?</vt:lpstr>
      <vt:lpstr>XDO_?MONEYMARKETSEC_MARKET_VALUE_TOT?16?</vt:lpstr>
      <vt:lpstr>XDO_?MONEYMARKETSEC_MARKET_VALUE_TOT?17?</vt:lpstr>
      <vt:lpstr>XDO_?MONEYMARKETSEC_MARKET_VALUE_TOT?18?</vt:lpstr>
      <vt:lpstr>XDO_?MONEYMARKETSEC_MARKET_VALUE_TOT?19?</vt:lpstr>
      <vt:lpstr>XDO_?MONEYMARKETSEC_MARKET_VALUE_TOT?2?</vt:lpstr>
      <vt:lpstr>XDO_?MONEYMARKETSEC_MARKET_VALUE_TOT?20?</vt:lpstr>
      <vt:lpstr>XDO_?MONEYMARKETSEC_MARKET_VALUE_TOT?21?</vt:lpstr>
      <vt:lpstr>SUNBAL!XDO_?MONEYMARKETSEC_MARKET_VALUE_TOT?22?</vt:lpstr>
      <vt:lpstr>XDO_?MONEYMARKETSEC_MARKET_VALUE_TOT?22?</vt:lpstr>
      <vt:lpstr>XDO_?MONEYMARKETSEC_MARKET_VALUE_TOT?23?</vt:lpstr>
      <vt:lpstr>XDO_?MONEYMARKETSEC_MARKET_VALUE_TOT?24?</vt:lpstr>
      <vt:lpstr>XDO_?MONEYMARKETSEC_MARKET_VALUE_TOT?25?</vt:lpstr>
      <vt:lpstr>XDO_?MONEYMARKETSEC_MARKET_VALUE_TOT?26?</vt:lpstr>
      <vt:lpstr>XDO_?MONEYMARKETSEC_MARKET_VALUE_TOT?27?</vt:lpstr>
      <vt:lpstr>XDO_?MONEYMARKETSEC_MARKET_VALUE_TOT?28?</vt:lpstr>
      <vt:lpstr>XDO_?MONEYMARKETSEC_MARKET_VALUE_TOT?29?</vt:lpstr>
      <vt:lpstr>XDO_?MONEYMARKETSEC_MARKET_VALUE_TOT?3?</vt:lpstr>
      <vt:lpstr>XDO_?MONEYMARKETSEC_MARKET_VALUE_TOT?30?</vt:lpstr>
      <vt:lpstr>XDO_?MONEYMARKETSEC_MARKET_VALUE_TOT?31?</vt:lpstr>
      <vt:lpstr>XDO_?MONEYMARKETSEC_MARKET_VALUE_TOT?32?</vt:lpstr>
      <vt:lpstr>XDO_?MONEYMARKETSEC_MARKET_VALUE_TOT?33?</vt:lpstr>
      <vt:lpstr>XDO_?MONEYMARKETSEC_MARKET_VALUE_TOT?34?</vt:lpstr>
      <vt:lpstr>XDO_?MONEYMARKETSEC_MARKET_VALUE_TOT?35?</vt:lpstr>
      <vt:lpstr>XDO_?MONEYMARKETSEC_MARKET_VALUE_TOT?36?</vt:lpstr>
      <vt:lpstr>XDO_?MONEYMARKETSEC_MARKET_VALUE_TOT?37?</vt:lpstr>
      <vt:lpstr>XDO_?MONEYMARKETSEC_MARKET_VALUE_TOT?38?</vt:lpstr>
      <vt:lpstr>XDO_?MONEYMARKETSEC_MARKET_VALUE_TOT?39?</vt:lpstr>
      <vt:lpstr>XDO_?MONEYMARKETSEC_MARKET_VALUE_TOT?4?</vt:lpstr>
      <vt:lpstr>XDO_?MONEYMARKETSEC_MARKET_VALUE_TOT?42?</vt:lpstr>
      <vt:lpstr>XDO_?MONEYMARKETSEC_MARKET_VALUE_TOT?43?</vt:lpstr>
      <vt:lpstr>XDO_?MONEYMARKETSEC_MARKET_VALUE_TOT?44?</vt:lpstr>
      <vt:lpstr>XDO_?MONEYMARKETSEC_MARKET_VALUE_TOT?45?</vt:lpstr>
      <vt:lpstr>XDO_?MONEYMARKETSEC_MARKET_VALUE_TOT?46?</vt:lpstr>
      <vt:lpstr>XDO_?MONEYMARKETSEC_MARKET_VALUE_TOT?47?</vt:lpstr>
      <vt:lpstr>XDO_?MONEYMARKETSEC_MARKET_VALUE_TOT?48?</vt:lpstr>
      <vt:lpstr>XDO_?MONEYMARKETSEC_MARKET_VALUE_TOT?49?</vt:lpstr>
      <vt:lpstr>XDO_?MONEYMARKETSEC_MARKET_VALUE_TOT?5?</vt:lpstr>
      <vt:lpstr>XDO_?MONEYMARKETSEC_MARKET_VALUE_TOT?50?</vt:lpstr>
      <vt:lpstr>XDO_?MONEYMARKETSEC_MARKET_VALUE_TOT?51?</vt:lpstr>
      <vt:lpstr>XDO_?MONEYMARKETSEC_MARKET_VALUE_TOT?6?</vt:lpstr>
      <vt:lpstr>XDO_?MONEYMARKETSEC_MARKET_VALUE_TOT?7?</vt:lpstr>
      <vt:lpstr>XDO_?MONEYMARKETSEC_MARKET_VALUE_TOT?8?</vt:lpstr>
      <vt:lpstr>XDO_?MONEYMARKETSEC_MARKET_VALUE_TOT?9?</vt:lpstr>
      <vt:lpstr>XDO_?MONEYMARKETSEC_PER_NET_ASSETS_TOT?</vt:lpstr>
      <vt:lpstr>XDO_?MONEYMARKETSEC_PER_NET_ASSETS_TOT?1?</vt:lpstr>
      <vt:lpstr>XDO_?MONEYMARKETSEC_PER_NET_ASSETS_TOT?10?</vt:lpstr>
      <vt:lpstr>XDO_?MONEYMARKETSEC_PER_NET_ASSETS_TOT?11?</vt:lpstr>
      <vt:lpstr>XDO_?MONEYMARKETSEC_PER_NET_ASSETS_TOT?12?</vt:lpstr>
      <vt:lpstr>XDO_?MONEYMARKETSEC_PER_NET_ASSETS_TOT?13?</vt:lpstr>
      <vt:lpstr>XDO_?MONEYMARKETSEC_PER_NET_ASSETS_TOT?14?</vt:lpstr>
      <vt:lpstr>XDO_?MONEYMARKETSEC_PER_NET_ASSETS_TOT?15?</vt:lpstr>
      <vt:lpstr>XDO_?MONEYMARKETSEC_PER_NET_ASSETS_TOT?16?</vt:lpstr>
      <vt:lpstr>XDO_?MONEYMARKETSEC_PER_NET_ASSETS_TOT?17?</vt:lpstr>
      <vt:lpstr>XDO_?MONEYMARKETSEC_PER_NET_ASSETS_TOT?18?</vt:lpstr>
      <vt:lpstr>XDO_?MONEYMARKETSEC_PER_NET_ASSETS_TOT?19?</vt:lpstr>
      <vt:lpstr>XDO_?MONEYMARKETSEC_PER_NET_ASSETS_TOT?2?</vt:lpstr>
      <vt:lpstr>XDO_?MONEYMARKETSEC_PER_NET_ASSETS_TOT?20?</vt:lpstr>
      <vt:lpstr>XDO_?MONEYMARKETSEC_PER_NET_ASSETS_TOT?21?</vt:lpstr>
      <vt:lpstr>SUNBAL!XDO_?MONEYMARKETSEC_PER_NET_ASSETS_TOT?22?</vt:lpstr>
      <vt:lpstr>XDO_?MONEYMARKETSEC_PER_NET_ASSETS_TOT?22?</vt:lpstr>
      <vt:lpstr>XDO_?MONEYMARKETSEC_PER_NET_ASSETS_TOT?23?</vt:lpstr>
      <vt:lpstr>XDO_?MONEYMARKETSEC_PER_NET_ASSETS_TOT?24?</vt:lpstr>
      <vt:lpstr>XDO_?MONEYMARKETSEC_PER_NET_ASSETS_TOT?25?</vt:lpstr>
      <vt:lpstr>XDO_?MONEYMARKETSEC_PER_NET_ASSETS_TOT?26?</vt:lpstr>
      <vt:lpstr>XDO_?MONEYMARKETSEC_PER_NET_ASSETS_TOT?27?</vt:lpstr>
      <vt:lpstr>XDO_?MONEYMARKETSEC_PER_NET_ASSETS_TOT?28?</vt:lpstr>
      <vt:lpstr>XDO_?MONEYMARKETSEC_PER_NET_ASSETS_TOT?29?</vt:lpstr>
      <vt:lpstr>XDO_?MONEYMARKETSEC_PER_NET_ASSETS_TOT?3?</vt:lpstr>
      <vt:lpstr>XDO_?MONEYMARKETSEC_PER_NET_ASSETS_TOT?30?</vt:lpstr>
      <vt:lpstr>XDO_?MONEYMARKETSEC_PER_NET_ASSETS_TOT?31?</vt:lpstr>
      <vt:lpstr>XDO_?MONEYMARKETSEC_PER_NET_ASSETS_TOT?32?</vt:lpstr>
      <vt:lpstr>XDO_?MONEYMARKETSEC_PER_NET_ASSETS_TOT?33?</vt:lpstr>
      <vt:lpstr>XDO_?MONEYMARKETSEC_PER_NET_ASSETS_TOT?34?</vt:lpstr>
      <vt:lpstr>XDO_?MONEYMARKETSEC_PER_NET_ASSETS_TOT?35?</vt:lpstr>
      <vt:lpstr>XDO_?MONEYMARKETSEC_PER_NET_ASSETS_TOT?36?</vt:lpstr>
      <vt:lpstr>XDO_?MONEYMARKETSEC_PER_NET_ASSETS_TOT?37?</vt:lpstr>
      <vt:lpstr>XDO_?MONEYMARKETSEC_PER_NET_ASSETS_TOT?38?</vt:lpstr>
      <vt:lpstr>XDO_?MONEYMARKETSEC_PER_NET_ASSETS_TOT?39?</vt:lpstr>
      <vt:lpstr>XDO_?MONEYMARKETSEC_PER_NET_ASSETS_TOT?4?</vt:lpstr>
      <vt:lpstr>XDO_?MONEYMARKETSEC_PER_NET_ASSETS_TOT?42?</vt:lpstr>
      <vt:lpstr>XDO_?MONEYMARKETSEC_PER_NET_ASSETS_TOT?43?</vt:lpstr>
      <vt:lpstr>XDO_?MONEYMARKETSEC_PER_NET_ASSETS_TOT?44?</vt:lpstr>
      <vt:lpstr>XDO_?MONEYMARKETSEC_PER_NET_ASSETS_TOT?45?</vt:lpstr>
      <vt:lpstr>XDO_?MONEYMARKETSEC_PER_NET_ASSETS_TOT?46?</vt:lpstr>
      <vt:lpstr>XDO_?MONEYMARKETSEC_PER_NET_ASSETS_TOT?47?</vt:lpstr>
      <vt:lpstr>XDO_?MONEYMARKETSEC_PER_NET_ASSETS_TOT?48?</vt:lpstr>
      <vt:lpstr>XDO_?MONEYMARKETSEC_PER_NET_ASSETS_TOT?49?</vt:lpstr>
      <vt:lpstr>XDO_?MONEYMARKETSEC_PER_NET_ASSETS_TOT?5?</vt:lpstr>
      <vt:lpstr>XDO_?MONEYMARKETSEC_PER_NET_ASSETS_TOT?50?</vt:lpstr>
      <vt:lpstr>XDO_?MONEYMARKETSEC_PER_NET_ASSETS_TOT?51?</vt:lpstr>
      <vt:lpstr>XDO_?MONEYMARKETSEC_PER_NET_ASSETS_TOT?6?</vt:lpstr>
      <vt:lpstr>XDO_?MONEYMARKETSEC_PER_NET_ASSETS_TOT?7?</vt:lpstr>
      <vt:lpstr>XDO_?MONEYMARKETSEC_PER_NET_ASSETS_TOT?8?</vt:lpstr>
      <vt:lpstr>XDO_?MONEYMARKETSEC_PER_NET_ASSETS_TOT?9?</vt:lpstr>
      <vt:lpstr>XDO_?MONEYMARKETSECA_ISIN_CODE?</vt:lpstr>
      <vt:lpstr>XDO_?MONEYMARKETSECA_ISIN_CODE?1?</vt:lpstr>
      <vt:lpstr>XDO_?MONEYMARKETSECA_MARKET_VALUE?</vt:lpstr>
      <vt:lpstr>XDO_?MONEYMARKETSECA_MARKET_VALUE?1?</vt:lpstr>
      <vt:lpstr>XDO_?MONEYMARKETSECA_MARKET_VALUE_TOT?1?</vt:lpstr>
      <vt:lpstr>XDO_?MONEYMARKETSECA_MARKET_VALUE_TOT?100?</vt:lpstr>
      <vt:lpstr>XDO_?MONEYMARKETSECA_MARKET_VALUE_TOT?11?</vt:lpstr>
      <vt:lpstr>XDO_?MONEYMARKETSECA_MARKET_VALUE_TOT?13?</vt:lpstr>
      <vt:lpstr>XDO_?MONEYMARKETSECA_MARKET_VALUE_TOT?15?</vt:lpstr>
      <vt:lpstr>XDO_?MONEYMARKETSECA_MARKET_VALUE_TOT?17?</vt:lpstr>
      <vt:lpstr>XDO_?MONEYMARKETSECA_MARKET_VALUE_TOT?19?</vt:lpstr>
      <vt:lpstr>XDO_?MONEYMARKETSECA_MARKET_VALUE_TOT?21?</vt:lpstr>
      <vt:lpstr>XDO_?MONEYMARKETSECA_MARKET_VALUE_TOT?23?</vt:lpstr>
      <vt:lpstr>XDO_?MONEYMARKETSECA_MARKET_VALUE_TOT?25?</vt:lpstr>
      <vt:lpstr>XDO_?MONEYMARKETSECA_MARKET_VALUE_TOT?27?</vt:lpstr>
      <vt:lpstr>XDO_?MONEYMARKETSECA_MARKET_VALUE_TOT?29?</vt:lpstr>
      <vt:lpstr>XDO_?MONEYMARKETSECA_MARKET_VALUE_TOT?3?</vt:lpstr>
      <vt:lpstr>XDO_?MONEYMARKETSECA_MARKET_VALUE_TOT?31?</vt:lpstr>
      <vt:lpstr>SUNBAL!XDO_?MONEYMARKETSECA_MARKET_VALUE_TOT?33?</vt:lpstr>
      <vt:lpstr>XDO_?MONEYMARKETSECA_MARKET_VALUE_TOT?33?</vt:lpstr>
      <vt:lpstr>XDO_?MONEYMARKETSECA_MARKET_VALUE_TOT?35?</vt:lpstr>
      <vt:lpstr>XDO_?MONEYMARKETSECA_MARKET_VALUE_TOT?37?</vt:lpstr>
      <vt:lpstr>XDO_?MONEYMARKETSECA_MARKET_VALUE_TOT?39?</vt:lpstr>
      <vt:lpstr>XDO_?MONEYMARKETSECA_MARKET_VALUE_TOT?41?</vt:lpstr>
      <vt:lpstr>XDO_?MONEYMARKETSECA_MARKET_VALUE_TOT?43?</vt:lpstr>
      <vt:lpstr>XDO_?MONEYMARKETSECA_MARKET_VALUE_TOT?45?</vt:lpstr>
      <vt:lpstr>XDO_?MONEYMARKETSECA_MARKET_VALUE_TOT?47?</vt:lpstr>
      <vt:lpstr>XDO_?MONEYMARKETSECA_MARKET_VALUE_TOT?49?</vt:lpstr>
      <vt:lpstr>XDO_?MONEYMARKETSECA_MARKET_VALUE_TOT?5?</vt:lpstr>
      <vt:lpstr>XDO_?MONEYMARKETSECA_MARKET_VALUE_TOT?51?</vt:lpstr>
      <vt:lpstr>XDO_?MONEYMARKETSECA_MARKET_VALUE_TOT?53?</vt:lpstr>
      <vt:lpstr>XDO_?MONEYMARKETSECA_MARKET_VALUE_TOT?55?</vt:lpstr>
      <vt:lpstr>XDO_?MONEYMARKETSECA_MARKET_VALUE_TOT?57?</vt:lpstr>
      <vt:lpstr>XDO_?MONEYMARKETSECA_MARKET_VALUE_TOT?59?</vt:lpstr>
      <vt:lpstr>XDO_?MONEYMARKETSECA_MARKET_VALUE_TOT?61?</vt:lpstr>
      <vt:lpstr>XDO_?MONEYMARKETSECA_MARKET_VALUE_TOT?63?</vt:lpstr>
      <vt:lpstr>XDO_?MONEYMARKETSECA_MARKET_VALUE_TOT?65?</vt:lpstr>
      <vt:lpstr>XDO_?MONEYMARKETSECA_MARKET_VALUE_TOT?67?</vt:lpstr>
      <vt:lpstr>XDO_?MONEYMARKETSECA_MARKET_VALUE_TOT?69?</vt:lpstr>
      <vt:lpstr>XDO_?MONEYMARKETSECA_MARKET_VALUE_TOT?7?</vt:lpstr>
      <vt:lpstr>XDO_?MONEYMARKETSECA_MARKET_VALUE_TOT?71?</vt:lpstr>
      <vt:lpstr>XDO_?MONEYMARKETSECA_MARKET_VALUE_TOT?73?</vt:lpstr>
      <vt:lpstr>XDO_?MONEYMARKETSECA_MARKET_VALUE_TOT?75?</vt:lpstr>
      <vt:lpstr>XDO_?MONEYMARKETSECA_MARKET_VALUE_TOT?77?</vt:lpstr>
      <vt:lpstr>XDO_?MONEYMARKETSECA_MARKET_VALUE_TOT?83?</vt:lpstr>
      <vt:lpstr>XDO_?MONEYMARKETSECA_MARKET_VALUE_TOT?85?</vt:lpstr>
      <vt:lpstr>XDO_?MONEYMARKETSECA_MARKET_VALUE_TOT?87?</vt:lpstr>
      <vt:lpstr>XDO_?MONEYMARKETSECA_MARKET_VALUE_TOT?88?</vt:lpstr>
      <vt:lpstr>XDO_?MONEYMARKETSECA_MARKET_VALUE_TOT?9?</vt:lpstr>
      <vt:lpstr>XDO_?MONEYMARKETSECA_MARKET_VALUE_TOT?90?</vt:lpstr>
      <vt:lpstr>XDO_?MONEYMARKETSECA_MARKET_VALUE_TOT?92?</vt:lpstr>
      <vt:lpstr>XDO_?MONEYMARKETSECA_MARKET_VALUE_TOT?94?</vt:lpstr>
      <vt:lpstr>XDO_?MONEYMARKETSECA_MARKET_VALUE_TOT?96?</vt:lpstr>
      <vt:lpstr>XDO_?MONEYMARKETSECA_MARKET_VALUE_TOT?98?</vt:lpstr>
      <vt:lpstr>XDO_?MONEYMARKETSECA_NAME?</vt:lpstr>
      <vt:lpstr>XDO_?MONEYMARKETSECA_NAME?1?</vt:lpstr>
      <vt:lpstr>XDO_?MONEYMARKETSECA_PER_NET_ASSETS?</vt:lpstr>
      <vt:lpstr>XDO_?MONEYMARKETSECA_PER_NET_ASSETS?1?</vt:lpstr>
      <vt:lpstr>XDO_?MONEYMARKETSECA_PER_NET_ASSETS_TOT?1?</vt:lpstr>
      <vt:lpstr>XDO_?MONEYMARKETSECA_PER_NET_ASSETS_TOT?100?</vt:lpstr>
      <vt:lpstr>XDO_?MONEYMARKETSECA_PER_NET_ASSETS_TOT?11?</vt:lpstr>
      <vt:lpstr>XDO_?MONEYMARKETSECA_PER_NET_ASSETS_TOT?13?</vt:lpstr>
      <vt:lpstr>XDO_?MONEYMARKETSECA_PER_NET_ASSETS_TOT?15?</vt:lpstr>
      <vt:lpstr>XDO_?MONEYMARKETSECA_PER_NET_ASSETS_TOT?17?</vt:lpstr>
      <vt:lpstr>XDO_?MONEYMARKETSECA_PER_NET_ASSETS_TOT?19?</vt:lpstr>
      <vt:lpstr>XDO_?MONEYMARKETSECA_PER_NET_ASSETS_TOT?21?</vt:lpstr>
      <vt:lpstr>XDO_?MONEYMARKETSECA_PER_NET_ASSETS_TOT?23?</vt:lpstr>
      <vt:lpstr>XDO_?MONEYMARKETSECA_PER_NET_ASSETS_TOT?25?</vt:lpstr>
      <vt:lpstr>XDO_?MONEYMARKETSECA_PER_NET_ASSETS_TOT?27?</vt:lpstr>
      <vt:lpstr>XDO_?MONEYMARKETSECA_PER_NET_ASSETS_TOT?29?</vt:lpstr>
      <vt:lpstr>XDO_?MONEYMARKETSECA_PER_NET_ASSETS_TOT?3?</vt:lpstr>
      <vt:lpstr>XDO_?MONEYMARKETSECA_PER_NET_ASSETS_TOT?31?</vt:lpstr>
      <vt:lpstr>SUNBAL!XDO_?MONEYMARKETSECA_PER_NET_ASSETS_TOT?33?</vt:lpstr>
      <vt:lpstr>XDO_?MONEYMARKETSECA_PER_NET_ASSETS_TOT?33?</vt:lpstr>
      <vt:lpstr>XDO_?MONEYMARKETSECA_PER_NET_ASSETS_TOT?35?</vt:lpstr>
      <vt:lpstr>XDO_?MONEYMARKETSECA_PER_NET_ASSETS_TOT?37?</vt:lpstr>
      <vt:lpstr>XDO_?MONEYMARKETSECA_PER_NET_ASSETS_TOT?39?</vt:lpstr>
      <vt:lpstr>XDO_?MONEYMARKETSECA_PER_NET_ASSETS_TOT?41?</vt:lpstr>
      <vt:lpstr>XDO_?MONEYMARKETSECA_PER_NET_ASSETS_TOT?43?</vt:lpstr>
      <vt:lpstr>XDO_?MONEYMARKETSECA_PER_NET_ASSETS_TOT?45?</vt:lpstr>
      <vt:lpstr>XDO_?MONEYMARKETSECA_PER_NET_ASSETS_TOT?47?</vt:lpstr>
      <vt:lpstr>XDO_?MONEYMARKETSECA_PER_NET_ASSETS_TOT?49?</vt:lpstr>
      <vt:lpstr>XDO_?MONEYMARKETSECA_PER_NET_ASSETS_TOT?5?</vt:lpstr>
      <vt:lpstr>XDO_?MONEYMARKETSECA_PER_NET_ASSETS_TOT?51?</vt:lpstr>
      <vt:lpstr>XDO_?MONEYMARKETSECA_PER_NET_ASSETS_TOT?53?</vt:lpstr>
      <vt:lpstr>XDO_?MONEYMARKETSECA_PER_NET_ASSETS_TOT?55?</vt:lpstr>
      <vt:lpstr>XDO_?MONEYMARKETSECA_PER_NET_ASSETS_TOT?57?</vt:lpstr>
      <vt:lpstr>XDO_?MONEYMARKETSECA_PER_NET_ASSETS_TOT?59?</vt:lpstr>
      <vt:lpstr>XDO_?MONEYMARKETSECA_PER_NET_ASSETS_TOT?61?</vt:lpstr>
      <vt:lpstr>XDO_?MONEYMARKETSECA_PER_NET_ASSETS_TOT?63?</vt:lpstr>
      <vt:lpstr>XDO_?MONEYMARKETSECA_PER_NET_ASSETS_TOT?65?</vt:lpstr>
      <vt:lpstr>XDO_?MONEYMARKETSECA_PER_NET_ASSETS_TOT?67?</vt:lpstr>
      <vt:lpstr>XDO_?MONEYMARKETSECA_PER_NET_ASSETS_TOT?69?</vt:lpstr>
      <vt:lpstr>XDO_?MONEYMARKETSECA_PER_NET_ASSETS_TOT?7?</vt:lpstr>
      <vt:lpstr>XDO_?MONEYMARKETSECA_PER_NET_ASSETS_TOT?71?</vt:lpstr>
      <vt:lpstr>XDO_?MONEYMARKETSECA_PER_NET_ASSETS_TOT?73?</vt:lpstr>
      <vt:lpstr>XDO_?MONEYMARKETSECA_PER_NET_ASSETS_TOT?75?</vt:lpstr>
      <vt:lpstr>XDO_?MONEYMARKETSECA_PER_NET_ASSETS_TOT?77?</vt:lpstr>
      <vt:lpstr>XDO_?MONEYMARKETSECA_PER_NET_ASSETS_TOT?83?</vt:lpstr>
      <vt:lpstr>XDO_?MONEYMARKETSECA_PER_NET_ASSETS_TOT?85?</vt:lpstr>
      <vt:lpstr>XDO_?MONEYMARKETSECA_PER_NET_ASSETS_TOT?87?</vt:lpstr>
      <vt:lpstr>XDO_?MONEYMARKETSECA_PER_NET_ASSETS_TOT?88?</vt:lpstr>
      <vt:lpstr>XDO_?MONEYMARKETSECA_PER_NET_ASSETS_TOT?9?</vt:lpstr>
      <vt:lpstr>XDO_?MONEYMARKETSECA_PER_NET_ASSETS_TOT?90?</vt:lpstr>
      <vt:lpstr>XDO_?MONEYMARKETSECA_PER_NET_ASSETS_TOT?92?</vt:lpstr>
      <vt:lpstr>XDO_?MONEYMARKETSECA_PER_NET_ASSETS_TOT?94?</vt:lpstr>
      <vt:lpstr>XDO_?MONEYMARKETSECA_PER_NET_ASSETS_TOT?96?</vt:lpstr>
      <vt:lpstr>XDO_?MONEYMARKETSECA_PER_NET_ASSETS_TOT?98?</vt:lpstr>
      <vt:lpstr>XDO_?MONEYMARKETSECA_RATING_INDUSTRY?</vt:lpstr>
      <vt:lpstr>XDO_?MONEYMARKETSECA_RATING_INDUSTRY?1?</vt:lpstr>
      <vt:lpstr>XDO_?MONEYMARKETSECA_SL_NO?</vt:lpstr>
      <vt:lpstr>XDO_?MONEYMARKETSECA_SL_NO?1?</vt:lpstr>
      <vt:lpstr>XDO_?MONEYMARKETSECA_UNITS?</vt:lpstr>
      <vt:lpstr>XDO_?MONEYMARKETSECA_UNITS?1?</vt:lpstr>
      <vt:lpstr>XDO_?MONEYMARKETSECB_ISIN_CODE?</vt:lpstr>
      <vt:lpstr>XDO_?MONEYMARKETSECB_MARKET_VALUE?</vt:lpstr>
      <vt:lpstr>XDO_?MONEYMARKETSECB_MARKET_VALUE_TOT?1?</vt:lpstr>
      <vt:lpstr>XDO_?MONEYMARKETSECB_MARKET_VALUE_TOT?101?</vt:lpstr>
      <vt:lpstr>XDO_?MONEYMARKETSECB_MARKET_VALUE_TOT?11?</vt:lpstr>
      <vt:lpstr>XDO_?MONEYMARKETSECB_MARKET_VALUE_TOT?13?</vt:lpstr>
      <vt:lpstr>XDO_?MONEYMARKETSECB_MARKET_VALUE_TOT?15?</vt:lpstr>
      <vt:lpstr>XDO_?MONEYMARKETSECB_MARKET_VALUE_TOT?17?</vt:lpstr>
      <vt:lpstr>XDO_?MONEYMARKETSECB_MARKET_VALUE_TOT?19?</vt:lpstr>
      <vt:lpstr>XDO_?MONEYMARKETSECB_MARKET_VALUE_TOT?21?</vt:lpstr>
      <vt:lpstr>XDO_?MONEYMARKETSECB_MARKET_VALUE_TOT?23?</vt:lpstr>
      <vt:lpstr>XDO_?MONEYMARKETSECB_MARKET_VALUE_TOT?25?</vt:lpstr>
      <vt:lpstr>XDO_?MONEYMARKETSECB_MARKET_VALUE_TOT?27?</vt:lpstr>
      <vt:lpstr>XDO_?MONEYMARKETSECB_MARKET_VALUE_TOT?29?</vt:lpstr>
      <vt:lpstr>XDO_?MONEYMARKETSECB_MARKET_VALUE_TOT?3?</vt:lpstr>
      <vt:lpstr>XDO_?MONEYMARKETSECB_MARKET_VALUE_TOT?31?</vt:lpstr>
      <vt:lpstr>XDO_?MONEYMARKETSECB_MARKET_VALUE_TOT?33?</vt:lpstr>
      <vt:lpstr>XDO_?MONEYMARKETSECB_MARKET_VALUE_TOT?35?</vt:lpstr>
      <vt:lpstr>XDO_?MONEYMARKETSECB_MARKET_VALUE_TOT?37?</vt:lpstr>
      <vt:lpstr>XDO_?MONEYMARKETSECB_MARKET_VALUE_TOT?39?</vt:lpstr>
      <vt:lpstr>SUNBAL!XDO_?MONEYMARKETSECB_MARKET_VALUE_TOT?40?</vt:lpstr>
      <vt:lpstr>XDO_?MONEYMARKETSECB_MARKET_VALUE_TOT?41?</vt:lpstr>
      <vt:lpstr>XDO_?MONEYMARKETSECB_MARKET_VALUE_TOT?43?</vt:lpstr>
      <vt:lpstr>XDO_?MONEYMARKETSECB_MARKET_VALUE_TOT?45?</vt:lpstr>
      <vt:lpstr>XDO_?MONEYMARKETSECB_MARKET_VALUE_TOT?47?</vt:lpstr>
      <vt:lpstr>XDO_?MONEYMARKETSECB_MARKET_VALUE_TOT?49?</vt:lpstr>
      <vt:lpstr>XDO_?MONEYMARKETSECB_MARKET_VALUE_TOT?5?</vt:lpstr>
      <vt:lpstr>XDO_?MONEYMARKETSECB_MARKET_VALUE_TOT?51?</vt:lpstr>
      <vt:lpstr>XDO_?MONEYMARKETSECB_MARKET_VALUE_TOT?53?</vt:lpstr>
      <vt:lpstr>XDO_?MONEYMARKETSECB_MARKET_VALUE_TOT?55?</vt:lpstr>
      <vt:lpstr>XDO_?MONEYMARKETSECB_MARKET_VALUE_TOT?57?</vt:lpstr>
      <vt:lpstr>XDO_?MONEYMARKETSECB_MARKET_VALUE_TOT?59?</vt:lpstr>
      <vt:lpstr>XDO_?MONEYMARKETSECB_MARKET_VALUE_TOT?61?</vt:lpstr>
      <vt:lpstr>XDO_?MONEYMARKETSECB_MARKET_VALUE_TOT?63?</vt:lpstr>
      <vt:lpstr>XDO_?MONEYMARKETSECB_MARKET_VALUE_TOT?65?</vt:lpstr>
      <vt:lpstr>XDO_?MONEYMARKETSECB_MARKET_VALUE_TOT?67?</vt:lpstr>
      <vt:lpstr>XDO_?MONEYMARKETSECB_MARKET_VALUE_TOT?69?</vt:lpstr>
      <vt:lpstr>XDO_?MONEYMARKETSECB_MARKET_VALUE_TOT?7?</vt:lpstr>
      <vt:lpstr>XDO_?MONEYMARKETSECB_MARKET_VALUE_TOT?71?</vt:lpstr>
      <vt:lpstr>XDO_?MONEYMARKETSECB_MARKET_VALUE_TOT?73?</vt:lpstr>
      <vt:lpstr>XDO_?MONEYMARKETSECB_MARKET_VALUE_TOT?75?</vt:lpstr>
      <vt:lpstr>XDO_?MONEYMARKETSECB_MARKET_VALUE_TOT?77?</vt:lpstr>
      <vt:lpstr>XDO_?MONEYMARKETSECB_MARKET_VALUE_TOT?83?</vt:lpstr>
      <vt:lpstr>XDO_?MONEYMARKETSECB_MARKET_VALUE_TOT?85?</vt:lpstr>
      <vt:lpstr>XDO_?MONEYMARKETSECB_MARKET_VALUE_TOT?87?</vt:lpstr>
      <vt:lpstr>XDO_?MONEYMARKETSECB_MARKET_VALUE_TOT?89?</vt:lpstr>
      <vt:lpstr>XDO_?MONEYMARKETSECB_MARKET_VALUE_TOT?9?</vt:lpstr>
      <vt:lpstr>XDO_?MONEYMARKETSECB_MARKET_VALUE_TOT?91?</vt:lpstr>
      <vt:lpstr>XDO_?MONEYMARKETSECB_MARKET_VALUE_TOT?93?</vt:lpstr>
      <vt:lpstr>XDO_?MONEYMARKETSECB_MARKET_VALUE_TOT?95?</vt:lpstr>
      <vt:lpstr>XDO_?MONEYMARKETSECB_MARKET_VALUE_TOT?97?</vt:lpstr>
      <vt:lpstr>XDO_?MONEYMARKETSECB_MARKET_VALUE_TOT?99?</vt:lpstr>
      <vt:lpstr>XDO_?MONEYMARKETSECB_NAME?</vt:lpstr>
      <vt:lpstr>XDO_?MONEYMARKETSECB_PER_NET_ASSETS?</vt:lpstr>
      <vt:lpstr>XDO_?MONEYMARKETSECB_PER_NET_ASSETS_TOT?1?</vt:lpstr>
      <vt:lpstr>XDO_?MONEYMARKETSECB_PER_NET_ASSETS_TOT?101?</vt:lpstr>
      <vt:lpstr>XDO_?MONEYMARKETSECB_PER_NET_ASSETS_TOT?11?</vt:lpstr>
      <vt:lpstr>XDO_?MONEYMARKETSECB_PER_NET_ASSETS_TOT?13?</vt:lpstr>
      <vt:lpstr>XDO_?MONEYMARKETSECB_PER_NET_ASSETS_TOT?15?</vt:lpstr>
      <vt:lpstr>XDO_?MONEYMARKETSECB_PER_NET_ASSETS_TOT?17?</vt:lpstr>
      <vt:lpstr>XDO_?MONEYMARKETSECB_PER_NET_ASSETS_TOT?19?</vt:lpstr>
      <vt:lpstr>XDO_?MONEYMARKETSECB_PER_NET_ASSETS_TOT?21?</vt:lpstr>
      <vt:lpstr>XDO_?MONEYMARKETSECB_PER_NET_ASSETS_TOT?23?</vt:lpstr>
      <vt:lpstr>XDO_?MONEYMARKETSECB_PER_NET_ASSETS_TOT?25?</vt:lpstr>
      <vt:lpstr>XDO_?MONEYMARKETSECB_PER_NET_ASSETS_TOT?27?</vt:lpstr>
      <vt:lpstr>XDO_?MONEYMARKETSECB_PER_NET_ASSETS_TOT?29?</vt:lpstr>
      <vt:lpstr>XDO_?MONEYMARKETSECB_PER_NET_ASSETS_TOT?3?</vt:lpstr>
      <vt:lpstr>XDO_?MONEYMARKETSECB_PER_NET_ASSETS_TOT?31?</vt:lpstr>
      <vt:lpstr>XDO_?MONEYMARKETSECB_PER_NET_ASSETS_TOT?33?</vt:lpstr>
      <vt:lpstr>XDO_?MONEYMARKETSECB_PER_NET_ASSETS_TOT?35?</vt:lpstr>
      <vt:lpstr>XDO_?MONEYMARKETSECB_PER_NET_ASSETS_TOT?37?</vt:lpstr>
      <vt:lpstr>XDO_?MONEYMARKETSECB_PER_NET_ASSETS_TOT?39?</vt:lpstr>
      <vt:lpstr>SUNBAL!XDO_?MONEYMARKETSECB_PER_NET_ASSETS_TOT?40?</vt:lpstr>
      <vt:lpstr>XDO_?MONEYMARKETSECB_PER_NET_ASSETS_TOT?41?</vt:lpstr>
      <vt:lpstr>XDO_?MONEYMARKETSECB_PER_NET_ASSETS_TOT?43?</vt:lpstr>
      <vt:lpstr>XDO_?MONEYMARKETSECB_PER_NET_ASSETS_TOT?45?</vt:lpstr>
      <vt:lpstr>XDO_?MONEYMARKETSECB_PER_NET_ASSETS_TOT?47?</vt:lpstr>
      <vt:lpstr>XDO_?MONEYMARKETSECB_PER_NET_ASSETS_TOT?49?</vt:lpstr>
      <vt:lpstr>XDO_?MONEYMARKETSECB_PER_NET_ASSETS_TOT?5?</vt:lpstr>
      <vt:lpstr>XDO_?MONEYMARKETSECB_PER_NET_ASSETS_TOT?51?</vt:lpstr>
      <vt:lpstr>XDO_?MONEYMARKETSECB_PER_NET_ASSETS_TOT?53?</vt:lpstr>
      <vt:lpstr>XDO_?MONEYMARKETSECB_PER_NET_ASSETS_TOT?55?</vt:lpstr>
      <vt:lpstr>XDO_?MONEYMARKETSECB_PER_NET_ASSETS_TOT?57?</vt:lpstr>
      <vt:lpstr>XDO_?MONEYMARKETSECB_PER_NET_ASSETS_TOT?59?</vt:lpstr>
      <vt:lpstr>XDO_?MONEYMARKETSECB_PER_NET_ASSETS_TOT?61?</vt:lpstr>
      <vt:lpstr>XDO_?MONEYMARKETSECB_PER_NET_ASSETS_TOT?63?</vt:lpstr>
      <vt:lpstr>XDO_?MONEYMARKETSECB_PER_NET_ASSETS_TOT?65?</vt:lpstr>
      <vt:lpstr>XDO_?MONEYMARKETSECB_PER_NET_ASSETS_TOT?67?</vt:lpstr>
      <vt:lpstr>XDO_?MONEYMARKETSECB_PER_NET_ASSETS_TOT?69?</vt:lpstr>
      <vt:lpstr>XDO_?MONEYMARKETSECB_PER_NET_ASSETS_TOT?7?</vt:lpstr>
      <vt:lpstr>XDO_?MONEYMARKETSECB_PER_NET_ASSETS_TOT?71?</vt:lpstr>
      <vt:lpstr>XDO_?MONEYMARKETSECB_PER_NET_ASSETS_TOT?73?</vt:lpstr>
      <vt:lpstr>XDO_?MONEYMARKETSECB_PER_NET_ASSETS_TOT?75?</vt:lpstr>
      <vt:lpstr>XDO_?MONEYMARKETSECB_PER_NET_ASSETS_TOT?77?</vt:lpstr>
      <vt:lpstr>XDO_?MONEYMARKETSECB_PER_NET_ASSETS_TOT?83?</vt:lpstr>
      <vt:lpstr>XDO_?MONEYMARKETSECB_PER_NET_ASSETS_TOT?85?</vt:lpstr>
      <vt:lpstr>XDO_?MONEYMARKETSECB_PER_NET_ASSETS_TOT?87?</vt:lpstr>
      <vt:lpstr>XDO_?MONEYMARKETSECB_PER_NET_ASSETS_TOT?89?</vt:lpstr>
      <vt:lpstr>XDO_?MONEYMARKETSECB_PER_NET_ASSETS_TOT?9?</vt:lpstr>
      <vt:lpstr>XDO_?MONEYMARKETSECB_PER_NET_ASSETS_TOT?91?</vt:lpstr>
      <vt:lpstr>XDO_?MONEYMARKETSECB_PER_NET_ASSETS_TOT?93?</vt:lpstr>
      <vt:lpstr>XDO_?MONEYMARKETSECB_PER_NET_ASSETS_TOT?95?</vt:lpstr>
      <vt:lpstr>XDO_?MONEYMARKETSECB_PER_NET_ASSETS_TOT?97?</vt:lpstr>
      <vt:lpstr>XDO_?MONEYMARKETSECB_PER_NET_ASSETS_TOT?99?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XDO_?MONEYMARKETSECC_MARKET_VALUE_TOT?1?</vt:lpstr>
      <vt:lpstr>XDO_?MONEYMARKETSECC_MARKET_VALUE_TOT?10?</vt:lpstr>
      <vt:lpstr>XDO_?MONEYMARKETSECC_MARKET_VALUE_TOT?100?</vt:lpstr>
      <vt:lpstr>XDO_?MONEYMARKETSECC_MARKET_VALUE_TOT?101?</vt:lpstr>
      <vt:lpstr>XDO_?MONEYMARKETSECC_MARKET_VALUE_TOT?102?</vt:lpstr>
      <vt:lpstr>XDO_?MONEYMARKETSECC_MARKET_VALUE_TOT?11?</vt:lpstr>
      <vt:lpstr>XDO_?MONEYMARKETSECC_MARKET_VALUE_TOT?12?</vt:lpstr>
      <vt:lpstr>XDO_?MONEYMARKETSECC_MARKET_VALUE_TOT?13?</vt:lpstr>
      <vt:lpstr>XDO_?MONEYMARKETSECC_MARKET_VALUE_TOT?14?</vt:lpstr>
      <vt:lpstr>XDO_?MONEYMARKETSECC_MARKET_VALUE_TOT?15?</vt:lpstr>
      <vt:lpstr>XDO_?MONEYMARKETSECC_MARKET_VALUE_TOT?16?</vt:lpstr>
      <vt:lpstr>XDO_?MONEYMARKETSECC_MARKET_VALUE_TOT?17?</vt:lpstr>
      <vt:lpstr>XDO_?MONEYMARKETSECC_MARKET_VALUE_TOT?18?</vt:lpstr>
      <vt:lpstr>XDO_?MONEYMARKETSECC_MARKET_VALUE_TOT?19?</vt:lpstr>
      <vt:lpstr>XDO_?MONEYMARKETSECC_MARKET_VALUE_TOT?2?</vt:lpstr>
      <vt:lpstr>XDO_?MONEYMARKETSECC_MARKET_VALUE_TOT?20?</vt:lpstr>
      <vt:lpstr>XDO_?MONEYMARKETSECC_MARKET_VALUE_TOT?21?</vt:lpstr>
      <vt:lpstr>XDO_?MONEYMARKETSECC_MARKET_VALUE_TOT?22?</vt:lpstr>
      <vt:lpstr>XDO_?MONEYMARKETSECC_MARKET_VALUE_TOT?23?</vt:lpstr>
      <vt:lpstr>XDO_?MONEYMARKETSECC_MARKET_VALUE_TOT?24?</vt:lpstr>
      <vt:lpstr>XDO_?MONEYMARKETSECC_MARKET_VALUE_TOT?25?</vt:lpstr>
      <vt:lpstr>XDO_?MONEYMARKETSECC_MARKET_VALUE_TOT?26?</vt:lpstr>
      <vt:lpstr>XDO_?MONEYMARKETSECC_MARKET_VALUE_TOT?27?</vt:lpstr>
      <vt:lpstr>XDO_?MONEYMARKETSECC_MARKET_VALUE_TOT?28?</vt:lpstr>
      <vt:lpstr>XDO_?MONEYMARKETSECC_MARKET_VALUE_TOT?29?</vt:lpstr>
      <vt:lpstr>XDO_?MONEYMARKETSECC_MARKET_VALUE_TOT?3?</vt:lpstr>
      <vt:lpstr>XDO_?MONEYMARKETSECC_MARKET_VALUE_TOT?30?</vt:lpstr>
      <vt:lpstr>XDO_?MONEYMARKETSECC_MARKET_VALUE_TOT?31?</vt:lpstr>
      <vt:lpstr>XDO_?MONEYMARKETSECC_MARKET_VALUE_TOT?32?</vt:lpstr>
      <vt:lpstr>XDO_?MONEYMARKETSECC_MARKET_VALUE_TOT?33?</vt:lpstr>
      <vt:lpstr>XDO_?MONEYMARKETSECC_MARKET_VALUE_TOT?34?</vt:lpstr>
      <vt:lpstr>XDO_?MONEYMARKETSECC_MARKET_VALUE_TOT?35?</vt:lpstr>
      <vt:lpstr>XDO_?MONEYMARKETSECC_MARKET_VALUE_TOT?36?</vt:lpstr>
      <vt:lpstr>XDO_?MONEYMARKETSECC_MARKET_VALUE_TOT?37?</vt:lpstr>
      <vt:lpstr>XDO_?MONEYMARKETSECC_MARKET_VALUE_TOT?38?</vt:lpstr>
      <vt:lpstr>XDO_?MONEYMARKETSECC_MARKET_VALUE_TOT?39?</vt:lpstr>
      <vt:lpstr>XDO_?MONEYMARKETSECC_MARKET_VALUE_TOT?4?</vt:lpstr>
      <vt:lpstr>XDO_?MONEYMARKETSECC_MARKET_VALUE_TOT?40?</vt:lpstr>
      <vt:lpstr>XDO_?MONEYMARKETSECC_MARKET_VALUE_TOT?41?</vt:lpstr>
      <vt:lpstr>SUNBAL!XDO_?MONEYMARKETSECC_MARKET_VALUE_TOT?42?</vt:lpstr>
      <vt:lpstr>XDO_?MONEYMARKETSECC_MARKET_VALUE_TOT?42?</vt:lpstr>
      <vt:lpstr>SUNBAL!XDO_?MONEYMARKETSECC_MARKET_VALUE_TOT?43?</vt:lpstr>
      <vt:lpstr>XDO_?MONEYMARKETSECC_MARKET_VALUE_TOT?43?</vt:lpstr>
      <vt:lpstr>XDO_?MONEYMARKETSECC_MARKET_VALUE_TOT?44?</vt:lpstr>
      <vt:lpstr>XDO_?MONEYMARKETSECC_MARKET_VALUE_TOT?45?</vt:lpstr>
      <vt:lpstr>XDO_?MONEYMARKETSECC_MARKET_VALUE_TOT?46?</vt:lpstr>
      <vt:lpstr>XDO_?MONEYMARKETSECC_MARKET_VALUE_TOT?47?</vt:lpstr>
      <vt:lpstr>XDO_?MONEYMARKETSECC_MARKET_VALUE_TOT?48?</vt:lpstr>
      <vt:lpstr>XDO_?MONEYMARKETSECC_MARKET_VALUE_TOT?49?</vt:lpstr>
      <vt:lpstr>XDO_?MONEYMARKETSECC_MARKET_VALUE_TOT?5?</vt:lpstr>
      <vt:lpstr>XDO_?MONEYMARKETSECC_MARKET_VALUE_TOT?50?</vt:lpstr>
      <vt:lpstr>XDO_?MONEYMARKETSECC_MARKET_VALUE_TOT?51?</vt:lpstr>
      <vt:lpstr>XDO_?MONEYMARKETSECC_MARKET_VALUE_TOT?52?</vt:lpstr>
      <vt:lpstr>XDO_?MONEYMARKETSECC_MARKET_VALUE_TOT?53?</vt:lpstr>
      <vt:lpstr>XDO_?MONEYMARKETSECC_MARKET_VALUE_TOT?54?</vt:lpstr>
      <vt:lpstr>XDO_?MONEYMARKETSECC_MARKET_VALUE_TOT?55?</vt:lpstr>
      <vt:lpstr>XDO_?MONEYMARKETSECC_MARKET_VALUE_TOT?56?</vt:lpstr>
      <vt:lpstr>XDO_?MONEYMARKETSECC_MARKET_VALUE_TOT?57?</vt:lpstr>
      <vt:lpstr>XDO_?MONEYMARKETSECC_MARKET_VALUE_TOT?58?</vt:lpstr>
      <vt:lpstr>XDO_?MONEYMARKETSECC_MARKET_VALUE_TOT?59?</vt:lpstr>
      <vt:lpstr>XDO_?MONEYMARKETSECC_MARKET_VALUE_TOT?6?</vt:lpstr>
      <vt:lpstr>XDO_?MONEYMARKETSECC_MARKET_VALUE_TOT?60?</vt:lpstr>
      <vt:lpstr>XDO_?MONEYMARKETSECC_MARKET_VALUE_TOT?61?</vt:lpstr>
      <vt:lpstr>XDO_?MONEYMARKETSECC_MARKET_VALUE_TOT?62?</vt:lpstr>
      <vt:lpstr>XDO_?MONEYMARKETSECC_MARKET_VALUE_TOT?63?</vt:lpstr>
      <vt:lpstr>XDO_?MONEYMARKETSECC_MARKET_VALUE_TOT?64?</vt:lpstr>
      <vt:lpstr>XDO_?MONEYMARKETSECC_MARKET_VALUE_TOT?65?</vt:lpstr>
      <vt:lpstr>XDO_?MONEYMARKETSECC_MARKET_VALUE_TOT?66?</vt:lpstr>
      <vt:lpstr>XDO_?MONEYMARKETSECC_MARKET_VALUE_TOT?67?</vt:lpstr>
      <vt:lpstr>XDO_?MONEYMARKETSECC_MARKET_VALUE_TOT?68?</vt:lpstr>
      <vt:lpstr>XDO_?MONEYMARKETSECC_MARKET_VALUE_TOT?69?</vt:lpstr>
      <vt:lpstr>XDO_?MONEYMARKETSECC_MARKET_VALUE_TOT?7?</vt:lpstr>
      <vt:lpstr>XDO_?MONEYMARKETSECC_MARKET_VALUE_TOT?70?</vt:lpstr>
      <vt:lpstr>XDO_?MONEYMARKETSECC_MARKET_VALUE_TOT?71?</vt:lpstr>
      <vt:lpstr>XDO_?MONEYMARKETSECC_MARKET_VALUE_TOT?72?</vt:lpstr>
      <vt:lpstr>XDO_?MONEYMARKETSECC_MARKET_VALUE_TOT?73?</vt:lpstr>
      <vt:lpstr>XDO_?MONEYMARKETSECC_MARKET_VALUE_TOT?74?</vt:lpstr>
      <vt:lpstr>XDO_?MONEYMARKETSECC_MARKET_VALUE_TOT?75?</vt:lpstr>
      <vt:lpstr>XDO_?MONEYMARKETSECC_MARKET_VALUE_TOT?76?</vt:lpstr>
      <vt:lpstr>XDO_?MONEYMARKETSECC_MARKET_VALUE_TOT?77?</vt:lpstr>
      <vt:lpstr>XDO_?MONEYMARKETSECC_MARKET_VALUE_TOT?78?</vt:lpstr>
      <vt:lpstr>XDO_?MONEYMARKETSECC_MARKET_VALUE_TOT?8?</vt:lpstr>
      <vt:lpstr>XDO_?MONEYMARKETSECC_MARKET_VALUE_TOT?83?</vt:lpstr>
      <vt:lpstr>XDO_?MONEYMARKETSECC_MARKET_VALUE_TOT?84?</vt:lpstr>
      <vt:lpstr>XDO_?MONEYMARKETSECC_MARKET_VALUE_TOT?85?</vt:lpstr>
      <vt:lpstr>XDO_?MONEYMARKETSECC_MARKET_VALUE_TOT?86?</vt:lpstr>
      <vt:lpstr>XDO_?MONEYMARKETSECC_MARKET_VALUE_TOT?87?</vt:lpstr>
      <vt:lpstr>XDO_?MONEYMARKETSECC_MARKET_VALUE_TOT?88?</vt:lpstr>
      <vt:lpstr>XDO_?MONEYMARKETSECC_MARKET_VALUE_TOT?89?</vt:lpstr>
      <vt:lpstr>XDO_?MONEYMARKETSECC_MARKET_VALUE_TOT?9?</vt:lpstr>
      <vt:lpstr>XDO_?MONEYMARKETSECC_MARKET_VALUE_TOT?90?</vt:lpstr>
      <vt:lpstr>XDO_?MONEYMARKETSECC_MARKET_VALUE_TOT?91?</vt:lpstr>
      <vt:lpstr>XDO_?MONEYMARKETSECC_MARKET_VALUE_TOT?92?</vt:lpstr>
      <vt:lpstr>XDO_?MONEYMARKETSECC_MARKET_VALUE_TOT?93?</vt:lpstr>
      <vt:lpstr>XDO_?MONEYMARKETSECC_MARKET_VALUE_TOT?94?</vt:lpstr>
      <vt:lpstr>XDO_?MONEYMARKETSECC_MARKET_VALUE_TOT?95?</vt:lpstr>
      <vt:lpstr>XDO_?MONEYMARKETSECC_MARKET_VALUE_TOT?96?</vt:lpstr>
      <vt:lpstr>XDO_?MONEYMARKETSECC_MARKET_VALUE_TOT?97?</vt:lpstr>
      <vt:lpstr>XDO_?MONEYMARKETSECC_MARKET_VALUE_TOT?98?</vt:lpstr>
      <vt:lpstr>XDO_?MONEYMARKETSECC_MARKET_VALUE_TOT?99?</vt:lpstr>
      <vt:lpstr>XDO_?MONEYMARKETSECC_NAME?</vt:lpstr>
      <vt:lpstr>XDO_?MONEYMARKETSECC_PER_NET_ASSETS?</vt:lpstr>
      <vt:lpstr>XDO_?MONEYMARKETSECC_PER_NET_ASSETS_TOT?</vt:lpstr>
      <vt:lpstr>XDO_?MONEYMARKETSECC_PER_NET_ASSETS_TOT?1?</vt:lpstr>
      <vt:lpstr>XDO_?MONEYMARKETSECC_PER_NET_ASSETS_TOT?10?</vt:lpstr>
      <vt:lpstr>XDO_?MONEYMARKETSECC_PER_NET_ASSETS_TOT?100?</vt:lpstr>
      <vt:lpstr>XDO_?MONEYMARKETSECC_PER_NET_ASSETS_TOT?101?</vt:lpstr>
      <vt:lpstr>XDO_?MONEYMARKETSECC_PER_NET_ASSETS_TOT?102?</vt:lpstr>
      <vt:lpstr>XDO_?MONEYMARKETSECC_PER_NET_ASSETS_TOT?11?</vt:lpstr>
      <vt:lpstr>XDO_?MONEYMARKETSECC_PER_NET_ASSETS_TOT?12?</vt:lpstr>
      <vt:lpstr>XDO_?MONEYMARKETSECC_PER_NET_ASSETS_TOT?13?</vt:lpstr>
      <vt:lpstr>XDO_?MONEYMARKETSECC_PER_NET_ASSETS_TOT?14?</vt:lpstr>
      <vt:lpstr>XDO_?MONEYMARKETSECC_PER_NET_ASSETS_TOT?15?</vt:lpstr>
      <vt:lpstr>XDO_?MONEYMARKETSECC_PER_NET_ASSETS_TOT?16?</vt:lpstr>
      <vt:lpstr>XDO_?MONEYMARKETSECC_PER_NET_ASSETS_TOT?17?</vt:lpstr>
      <vt:lpstr>XDO_?MONEYMARKETSECC_PER_NET_ASSETS_TOT?18?</vt:lpstr>
      <vt:lpstr>XDO_?MONEYMARKETSECC_PER_NET_ASSETS_TOT?19?</vt:lpstr>
      <vt:lpstr>XDO_?MONEYMARKETSECC_PER_NET_ASSETS_TOT?2?</vt:lpstr>
      <vt:lpstr>XDO_?MONEYMARKETSECC_PER_NET_ASSETS_TOT?20?</vt:lpstr>
      <vt:lpstr>XDO_?MONEYMARKETSECC_PER_NET_ASSETS_TOT?21?</vt:lpstr>
      <vt:lpstr>XDO_?MONEYMARKETSECC_PER_NET_ASSETS_TOT?22?</vt:lpstr>
      <vt:lpstr>XDO_?MONEYMARKETSECC_PER_NET_ASSETS_TOT?23?</vt:lpstr>
      <vt:lpstr>XDO_?MONEYMARKETSECC_PER_NET_ASSETS_TOT?24?</vt:lpstr>
      <vt:lpstr>XDO_?MONEYMARKETSECC_PER_NET_ASSETS_TOT?25?</vt:lpstr>
      <vt:lpstr>XDO_?MONEYMARKETSECC_PER_NET_ASSETS_TOT?26?</vt:lpstr>
      <vt:lpstr>XDO_?MONEYMARKETSECC_PER_NET_ASSETS_TOT?27?</vt:lpstr>
      <vt:lpstr>XDO_?MONEYMARKETSECC_PER_NET_ASSETS_TOT?28?</vt:lpstr>
      <vt:lpstr>XDO_?MONEYMARKETSECC_PER_NET_ASSETS_TOT?29?</vt:lpstr>
      <vt:lpstr>XDO_?MONEYMARKETSECC_PER_NET_ASSETS_TOT?3?</vt:lpstr>
      <vt:lpstr>XDO_?MONEYMARKETSECC_PER_NET_ASSETS_TOT?30?</vt:lpstr>
      <vt:lpstr>XDO_?MONEYMARKETSECC_PER_NET_ASSETS_TOT?31?</vt:lpstr>
      <vt:lpstr>XDO_?MONEYMARKETSECC_PER_NET_ASSETS_TOT?32?</vt:lpstr>
      <vt:lpstr>XDO_?MONEYMARKETSECC_PER_NET_ASSETS_TOT?33?</vt:lpstr>
      <vt:lpstr>XDO_?MONEYMARKETSECC_PER_NET_ASSETS_TOT?34?</vt:lpstr>
      <vt:lpstr>XDO_?MONEYMARKETSECC_PER_NET_ASSETS_TOT?35?</vt:lpstr>
      <vt:lpstr>XDO_?MONEYMARKETSECC_PER_NET_ASSETS_TOT?36?</vt:lpstr>
      <vt:lpstr>XDO_?MONEYMARKETSECC_PER_NET_ASSETS_TOT?37?</vt:lpstr>
      <vt:lpstr>XDO_?MONEYMARKETSECC_PER_NET_ASSETS_TOT?38?</vt:lpstr>
      <vt:lpstr>XDO_?MONEYMARKETSECC_PER_NET_ASSETS_TOT?39?</vt:lpstr>
      <vt:lpstr>XDO_?MONEYMARKETSECC_PER_NET_ASSETS_TOT?4?</vt:lpstr>
      <vt:lpstr>XDO_?MONEYMARKETSECC_PER_NET_ASSETS_TOT?40?</vt:lpstr>
      <vt:lpstr>XDO_?MONEYMARKETSECC_PER_NET_ASSETS_TOT?41?</vt:lpstr>
      <vt:lpstr>SUNBAL!XDO_?MONEYMARKETSECC_PER_NET_ASSETS_TOT?42?</vt:lpstr>
      <vt:lpstr>XDO_?MONEYMARKETSECC_PER_NET_ASSETS_TOT?42?</vt:lpstr>
      <vt:lpstr>SUNBAL!XDO_?MONEYMARKETSECC_PER_NET_ASSETS_TOT?43?</vt:lpstr>
      <vt:lpstr>XDO_?MONEYMARKETSECC_PER_NET_ASSETS_TOT?43?</vt:lpstr>
      <vt:lpstr>XDO_?MONEYMARKETSECC_PER_NET_ASSETS_TOT?44?</vt:lpstr>
      <vt:lpstr>XDO_?MONEYMARKETSECC_PER_NET_ASSETS_TOT?45?</vt:lpstr>
      <vt:lpstr>XDO_?MONEYMARKETSECC_PER_NET_ASSETS_TOT?46?</vt:lpstr>
      <vt:lpstr>XDO_?MONEYMARKETSECC_PER_NET_ASSETS_TOT?47?</vt:lpstr>
      <vt:lpstr>XDO_?MONEYMARKETSECC_PER_NET_ASSETS_TOT?48?</vt:lpstr>
      <vt:lpstr>XDO_?MONEYMARKETSECC_PER_NET_ASSETS_TOT?49?</vt:lpstr>
      <vt:lpstr>XDO_?MONEYMARKETSECC_PER_NET_ASSETS_TOT?5?</vt:lpstr>
      <vt:lpstr>XDO_?MONEYMARKETSECC_PER_NET_ASSETS_TOT?50?</vt:lpstr>
      <vt:lpstr>XDO_?MONEYMARKETSECC_PER_NET_ASSETS_TOT?51?</vt:lpstr>
      <vt:lpstr>XDO_?MONEYMARKETSECC_PER_NET_ASSETS_TOT?52?</vt:lpstr>
      <vt:lpstr>XDO_?MONEYMARKETSECC_PER_NET_ASSETS_TOT?53?</vt:lpstr>
      <vt:lpstr>XDO_?MONEYMARKETSECC_PER_NET_ASSETS_TOT?54?</vt:lpstr>
      <vt:lpstr>XDO_?MONEYMARKETSECC_PER_NET_ASSETS_TOT?55?</vt:lpstr>
      <vt:lpstr>XDO_?MONEYMARKETSECC_PER_NET_ASSETS_TOT?56?</vt:lpstr>
      <vt:lpstr>XDO_?MONEYMARKETSECC_PER_NET_ASSETS_TOT?57?</vt:lpstr>
      <vt:lpstr>XDO_?MONEYMARKETSECC_PER_NET_ASSETS_TOT?58?</vt:lpstr>
      <vt:lpstr>XDO_?MONEYMARKETSECC_PER_NET_ASSETS_TOT?59?</vt:lpstr>
      <vt:lpstr>XDO_?MONEYMARKETSECC_PER_NET_ASSETS_TOT?6?</vt:lpstr>
      <vt:lpstr>XDO_?MONEYMARKETSECC_PER_NET_ASSETS_TOT?60?</vt:lpstr>
      <vt:lpstr>XDO_?MONEYMARKETSECC_PER_NET_ASSETS_TOT?61?</vt:lpstr>
      <vt:lpstr>XDO_?MONEYMARKETSECC_PER_NET_ASSETS_TOT?62?</vt:lpstr>
      <vt:lpstr>XDO_?MONEYMARKETSECC_PER_NET_ASSETS_TOT?63?</vt:lpstr>
      <vt:lpstr>XDO_?MONEYMARKETSECC_PER_NET_ASSETS_TOT?64?</vt:lpstr>
      <vt:lpstr>XDO_?MONEYMARKETSECC_PER_NET_ASSETS_TOT?65?</vt:lpstr>
      <vt:lpstr>XDO_?MONEYMARKETSECC_PER_NET_ASSETS_TOT?66?</vt:lpstr>
      <vt:lpstr>XDO_?MONEYMARKETSECC_PER_NET_ASSETS_TOT?67?</vt:lpstr>
      <vt:lpstr>XDO_?MONEYMARKETSECC_PER_NET_ASSETS_TOT?68?</vt:lpstr>
      <vt:lpstr>XDO_?MONEYMARKETSECC_PER_NET_ASSETS_TOT?69?</vt:lpstr>
      <vt:lpstr>XDO_?MONEYMARKETSECC_PER_NET_ASSETS_TOT?7?</vt:lpstr>
      <vt:lpstr>XDO_?MONEYMARKETSECC_PER_NET_ASSETS_TOT?70?</vt:lpstr>
      <vt:lpstr>XDO_?MONEYMARKETSECC_PER_NET_ASSETS_TOT?71?</vt:lpstr>
      <vt:lpstr>XDO_?MONEYMARKETSECC_PER_NET_ASSETS_TOT?72?</vt:lpstr>
      <vt:lpstr>XDO_?MONEYMARKETSECC_PER_NET_ASSETS_TOT?73?</vt:lpstr>
      <vt:lpstr>XDO_?MONEYMARKETSECC_PER_NET_ASSETS_TOT?74?</vt:lpstr>
      <vt:lpstr>XDO_?MONEYMARKETSECC_PER_NET_ASSETS_TOT?75?</vt:lpstr>
      <vt:lpstr>XDO_?MONEYMARKETSECC_PER_NET_ASSETS_TOT?76?</vt:lpstr>
      <vt:lpstr>XDO_?MONEYMARKETSECC_PER_NET_ASSETS_TOT?77?</vt:lpstr>
      <vt:lpstr>XDO_?MONEYMARKETSECC_PER_NET_ASSETS_TOT?78?</vt:lpstr>
      <vt:lpstr>XDO_?MONEYMARKETSECC_PER_NET_ASSETS_TOT?8?</vt:lpstr>
      <vt:lpstr>XDO_?MONEYMARKETSECC_PER_NET_ASSETS_TOT?83?</vt:lpstr>
      <vt:lpstr>XDO_?MONEYMARKETSECC_PER_NET_ASSETS_TOT?84?</vt:lpstr>
      <vt:lpstr>XDO_?MONEYMARKETSECC_PER_NET_ASSETS_TOT?85?</vt:lpstr>
      <vt:lpstr>XDO_?MONEYMARKETSECC_PER_NET_ASSETS_TOT?86?</vt:lpstr>
      <vt:lpstr>XDO_?MONEYMARKETSECC_PER_NET_ASSETS_TOT?87?</vt:lpstr>
      <vt:lpstr>XDO_?MONEYMARKETSECC_PER_NET_ASSETS_TOT?88?</vt:lpstr>
      <vt:lpstr>XDO_?MONEYMARKETSECC_PER_NET_ASSETS_TOT?89?</vt:lpstr>
      <vt:lpstr>XDO_?MONEYMARKETSECC_PER_NET_ASSETS_TOT?9?</vt:lpstr>
      <vt:lpstr>XDO_?MONEYMARKETSECC_PER_NET_ASSETS_TOT?90?</vt:lpstr>
      <vt:lpstr>XDO_?MONEYMARKETSECC_PER_NET_ASSETS_TOT?91?</vt:lpstr>
      <vt:lpstr>XDO_?MONEYMARKETSECC_PER_NET_ASSETS_TOT?92?</vt:lpstr>
      <vt:lpstr>XDO_?MONEYMARKETSECC_PER_NET_ASSETS_TOT?93?</vt:lpstr>
      <vt:lpstr>XDO_?MONEYMARKETSECC_PER_NET_ASSETS_TOT?94?</vt:lpstr>
      <vt:lpstr>XDO_?MONEYMARKETSECC_PER_NET_ASSETS_TOT?95?</vt:lpstr>
      <vt:lpstr>XDO_?MONEYMARKETSECC_PER_NET_ASSETS_TOT?96?</vt:lpstr>
      <vt:lpstr>XDO_?MONEYMARKETSECC_PER_NET_ASSETS_TOT?97?</vt:lpstr>
      <vt:lpstr>XDO_?MONEYMARKETSECC_PER_NET_ASSETS_TOT?98?</vt:lpstr>
      <vt:lpstr>XDO_?MONEYMARKETSECC_PER_NET_ASSETS_TOT?99?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XDO_?MONEYMARKETSECD_ISIN_CODE?1?</vt:lpstr>
      <vt:lpstr>XDO_?MONEYMARKETSECD_ISIN_CODE?10?</vt:lpstr>
      <vt:lpstr>XDO_?MONEYMARKETSECD_ISIN_CODE?11?</vt:lpstr>
      <vt:lpstr>XDO_?MONEYMARKETSECD_ISIN_CODE?12?</vt:lpstr>
      <vt:lpstr>XDO_?MONEYMARKETSECD_ISIN_CODE?13?</vt:lpstr>
      <vt:lpstr>XDO_?MONEYMARKETSECD_ISIN_CODE?14?</vt:lpstr>
      <vt:lpstr>XDO_?MONEYMARKETSECD_ISIN_CODE?15?</vt:lpstr>
      <vt:lpstr>XDO_?MONEYMARKETSECD_ISIN_CODE?16?</vt:lpstr>
      <vt:lpstr>XDO_?MONEYMARKETSECD_ISIN_CODE?17?</vt:lpstr>
      <vt:lpstr>XDO_?MONEYMARKETSECD_ISIN_CODE?18?</vt:lpstr>
      <vt:lpstr>XDO_?MONEYMARKETSECD_ISIN_CODE?19?</vt:lpstr>
      <vt:lpstr>XDO_?MONEYMARKETSECD_ISIN_CODE?2?</vt:lpstr>
      <vt:lpstr>XDO_?MONEYMARKETSECD_ISIN_CODE?20?</vt:lpstr>
      <vt:lpstr>XDO_?MONEYMARKETSECD_ISIN_CODE?21?</vt:lpstr>
      <vt:lpstr>SUNBAL!XDO_?MONEYMARKETSECD_ISIN_CODE?22?</vt:lpstr>
      <vt:lpstr>XDO_?MONEYMARKETSECD_ISIN_CODE?22?</vt:lpstr>
      <vt:lpstr>XDO_?MONEYMARKETSECD_ISIN_CODE?23?</vt:lpstr>
      <vt:lpstr>XDO_?MONEYMARKETSECD_ISIN_CODE?24?</vt:lpstr>
      <vt:lpstr>XDO_?MONEYMARKETSECD_ISIN_CODE?25?</vt:lpstr>
      <vt:lpstr>XDO_?MONEYMARKETSECD_ISIN_CODE?26?</vt:lpstr>
      <vt:lpstr>XDO_?MONEYMARKETSECD_ISIN_CODE?27?</vt:lpstr>
      <vt:lpstr>XDO_?MONEYMARKETSECD_ISIN_CODE?28?</vt:lpstr>
      <vt:lpstr>XDO_?MONEYMARKETSECD_ISIN_CODE?29?</vt:lpstr>
      <vt:lpstr>XDO_?MONEYMARKETSECD_ISIN_CODE?3?</vt:lpstr>
      <vt:lpstr>XDO_?MONEYMARKETSECD_ISIN_CODE?30?</vt:lpstr>
      <vt:lpstr>XDO_?MONEYMARKETSECD_ISIN_CODE?31?</vt:lpstr>
      <vt:lpstr>XDO_?MONEYMARKETSECD_ISIN_CODE?32?</vt:lpstr>
      <vt:lpstr>XDO_?MONEYMARKETSECD_ISIN_CODE?33?</vt:lpstr>
      <vt:lpstr>XDO_?MONEYMARKETSECD_ISIN_CODE?34?</vt:lpstr>
      <vt:lpstr>XDO_?MONEYMARKETSECD_ISIN_CODE?35?</vt:lpstr>
      <vt:lpstr>XDO_?MONEYMARKETSECD_ISIN_CODE?36?</vt:lpstr>
      <vt:lpstr>XDO_?MONEYMARKETSECD_ISIN_CODE?37?</vt:lpstr>
      <vt:lpstr>XDO_?MONEYMARKETSECD_ISIN_CODE?38?</vt:lpstr>
      <vt:lpstr>XDO_?MONEYMARKETSECD_ISIN_CODE?39?</vt:lpstr>
      <vt:lpstr>XDO_?MONEYMARKETSECD_ISIN_CODE?4?</vt:lpstr>
      <vt:lpstr>XDO_?MONEYMARKETSECD_ISIN_CODE?40?</vt:lpstr>
      <vt:lpstr>XDO_?MONEYMARKETSECD_ISIN_CODE?41?</vt:lpstr>
      <vt:lpstr>XDO_?MONEYMARKETSECD_ISIN_CODE?42?</vt:lpstr>
      <vt:lpstr>XDO_?MONEYMARKETSECD_ISIN_CODE?43?</vt:lpstr>
      <vt:lpstr>XDO_?MONEYMARKETSECD_ISIN_CODE?44?</vt:lpstr>
      <vt:lpstr>XDO_?MONEYMARKETSECD_ISIN_CODE?45?</vt:lpstr>
      <vt:lpstr>XDO_?MONEYMARKETSECD_ISIN_CODE?46?</vt:lpstr>
      <vt:lpstr>XDO_?MONEYMARKETSECD_ISIN_CODE?47?</vt:lpstr>
      <vt:lpstr>XDO_?MONEYMARKETSECD_ISIN_CODE?48?</vt:lpstr>
      <vt:lpstr>XDO_?MONEYMARKETSECD_ISIN_CODE?49?</vt:lpstr>
      <vt:lpstr>XDO_?MONEYMARKETSECD_ISIN_CODE?5?</vt:lpstr>
      <vt:lpstr>XDO_?MONEYMARKETSECD_ISIN_CODE?6?</vt:lpstr>
      <vt:lpstr>XDO_?MONEYMARKETSECD_ISIN_CODE?7?</vt:lpstr>
      <vt:lpstr>XDO_?MONEYMARKETSECD_ISIN_CODE?8?</vt:lpstr>
      <vt:lpstr>XDO_?MONEYMARKETSECD_ISIN_CODE?9?</vt:lpstr>
      <vt:lpstr>XDO_?MONEYMARKETSECD_MARKET_VALUE?</vt:lpstr>
      <vt:lpstr>XDO_?MONEYMARKETSECD_MARKET_VALUE?1?</vt:lpstr>
      <vt:lpstr>XDO_?MONEYMARKETSECD_MARKET_VALUE?10?</vt:lpstr>
      <vt:lpstr>XDO_?MONEYMARKETSECD_MARKET_VALUE?11?</vt:lpstr>
      <vt:lpstr>XDO_?MONEYMARKETSECD_MARKET_VALUE?12?</vt:lpstr>
      <vt:lpstr>XDO_?MONEYMARKETSECD_MARKET_VALUE?13?</vt:lpstr>
      <vt:lpstr>XDO_?MONEYMARKETSECD_MARKET_VALUE?14?</vt:lpstr>
      <vt:lpstr>XDO_?MONEYMARKETSECD_MARKET_VALUE?15?</vt:lpstr>
      <vt:lpstr>XDO_?MONEYMARKETSECD_MARKET_VALUE?16?</vt:lpstr>
      <vt:lpstr>XDO_?MONEYMARKETSECD_MARKET_VALUE?17?</vt:lpstr>
      <vt:lpstr>XDO_?MONEYMARKETSECD_MARKET_VALUE?18?</vt:lpstr>
      <vt:lpstr>XDO_?MONEYMARKETSECD_MARKET_VALUE?19?</vt:lpstr>
      <vt:lpstr>XDO_?MONEYMARKETSECD_MARKET_VALUE?2?</vt:lpstr>
      <vt:lpstr>XDO_?MONEYMARKETSECD_MARKET_VALUE?20?</vt:lpstr>
      <vt:lpstr>XDO_?MONEYMARKETSECD_MARKET_VALUE?21?</vt:lpstr>
      <vt:lpstr>SUNBAL!XDO_?MONEYMARKETSECD_MARKET_VALUE?22?</vt:lpstr>
      <vt:lpstr>XDO_?MONEYMARKETSECD_MARKET_VALUE?22?</vt:lpstr>
      <vt:lpstr>XDO_?MONEYMARKETSECD_MARKET_VALUE?23?</vt:lpstr>
      <vt:lpstr>XDO_?MONEYMARKETSECD_MARKET_VALUE?24?</vt:lpstr>
      <vt:lpstr>XDO_?MONEYMARKETSECD_MARKET_VALUE?25?</vt:lpstr>
      <vt:lpstr>XDO_?MONEYMARKETSECD_MARKET_VALUE?26?</vt:lpstr>
      <vt:lpstr>XDO_?MONEYMARKETSECD_MARKET_VALUE?27?</vt:lpstr>
      <vt:lpstr>XDO_?MONEYMARKETSECD_MARKET_VALUE?28?</vt:lpstr>
      <vt:lpstr>XDO_?MONEYMARKETSECD_MARKET_VALUE?29?</vt:lpstr>
      <vt:lpstr>XDO_?MONEYMARKETSECD_MARKET_VALUE?3?</vt:lpstr>
      <vt:lpstr>XDO_?MONEYMARKETSECD_MARKET_VALUE?30?</vt:lpstr>
      <vt:lpstr>XDO_?MONEYMARKETSECD_MARKET_VALUE?31?</vt:lpstr>
      <vt:lpstr>XDO_?MONEYMARKETSECD_MARKET_VALUE?32?</vt:lpstr>
      <vt:lpstr>XDO_?MONEYMARKETSECD_MARKET_VALUE?33?</vt:lpstr>
      <vt:lpstr>XDO_?MONEYMARKETSECD_MARKET_VALUE?34?</vt:lpstr>
      <vt:lpstr>XDO_?MONEYMARKETSECD_MARKET_VALUE?35?</vt:lpstr>
      <vt:lpstr>XDO_?MONEYMARKETSECD_MARKET_VALUE?36?</vt:lpstr>
      <vt:lpstr>XDO_?MONEYMARKETSECD_MARKET_VALUE?37?</vt:lpstr>
      <vt:lpstr>XDO_?MONEYMARKETSECD_MARKET_VALUE?38?</vt:lpstr>
      <vt:lpstr>XDO_?MONEYMARKETSECD_MARKET_VALUE?39?</vt:lpstr>
      <vt:lpstr>XDO_?MONEYMARKETSECD_MARKET_VALUE?4?</vt:lpstr>
      <vt:lpstr>XDO_?MONEYMARKETSECD_MARKET_VALUE?40?</vt:lpstr>
      <vt:lpstr>XDO_?MONEYMARKETSECD_MARKET_VALUE?41?</vt:lpstr>
      <vt:lpstr>XDO_?MONEYMARKETSECD_MARKET_VALUE?42?</vt:lpstr>
      <vt:lpstr>XDO_?MONEYMARKETSECD_MARKET_VALUE?43?</vt:lpstr>
      <vt:lpstr>XDO_?MONEYMARKETSECD_MARKET_VALUE?44?</vt:lpstr>
      <vt:lpstr>XDO_?MONEYMARKETSECD_MARKET_VALUE?45?</vt:lpstr>
      <vt:lpstr>XDO_?MONEYMARKETSECD_MARKET_VALUE?46?</vt:lpstr>
      <vt:lpstr>XDO_?MONEYMARKETSECD_MARKET_VALUE?47?</vt:lpstr>
      <vt:lpstr>XDO_?MONEYMARKETSECD_MARKET_VALUE?48?</vt:lpstr>
      <vt:lpstr>XDO_?MONEYMARKETSECD_MARKET_VALUE?49?</vt:lpstr>
      <vt:lpstr>XDO_?MONEYMARKETSECD_MARKET_VALUE?5?</vt:lpstr>
      <vt:lpstr>XDO_?MONEYMARKETSECD_MARKET_VALUE?6?</vt:lpstr>
      <vt:lpstr>XDO_?MONEYMARKETSECD_MARKET_VALUE?7?</vt:lpstr>
      <vt:lpstr>XDO_?MONEYMARKETSECD_MARKET_VALUE?8?</vt:lpstr>
      <vt:lpstr>XDO_?MONEYMARKETSECD_MARKET_VALUE?9?</vt:lpstr>
      <vt:lpstr>XDO_?MONEYMARKETSECD_MARKET_VALUE_TOT?</vt:lpstr>
      <vt:lpstr>XDO_?MONEYMARKETSECD_MARKET_VALUE_TOT?1?</vt:lpstr>
      <vt:lpstr>XDO_?MONEYMARKETSECD_MARKET_VALUE_TOT?10?</vt:lpstr>
      <vt:lpstr>XDO_?MONEYMARKETSECD_MARKET_VALUE_TOT?11?</vt:lpstr>
      <vt:lpstr>XDO_?MONEYMARKETSECD_MARKET_VALUE_TOT?12?</vt:lpstr>
      <vt:lpstr>XDO_?MONEYMARKETSECD_MARKET_VALUE_TOT?13?</vt:lpstr>
      <vt:lpstr>XDO_?MONEYMARKETSECD_MARKET_VALUE_TOT?14?</vt:lpstr>
      <vt:lpstr>XDO_?MONEYMARKETSECD_MARKET_VALUE_TOT?15?</vt:lpstr>
      <vt:lpstr>XDO_?MONEYMARKETSECD_MARKET_VALUE_TOT?16?</vt:lpstr>
      <vt:lpstr>XDO_?MONEYMARKETSECD_MARKET_VALUE_TOT?17?</vt:lpstr>
      <vt:lpstr>XDO_?MONEYMARKETSECD_MARKET_VALUE_TOT?18?</vt:lpstr>
      <vt:lpstr>XDO_?MONEYMARKETSECD_MARKET_VALUE_TOT?19?</vt:lpstr>
      <vt:lpstr>XDO_?MONEYMARKETSECD_MARKET_VALUE_TOT?2?</vt:lpstr>
      <vt:lpstr>XDO_?MONEYMARKETSECD_MARKET_VALUE_TOT?20?</vt:lpstr>
      <vt:lpstr>XDO_?MONEYMARKETSECD_MARKET_VALUE_TOT?21?</vt:lpstr>
      <vt:lpstr>SUNBAL!XDO_?MONEYMARKETSECD_MARKET_VALUE_TOT?22?</vt:lpstr>
      <vt:lpstr>XDO_?MONEYMARKETSECD_MARKET_VALUE_TOT?22?</vt:lpstr>
      <vt:lpstr>XDO_?MONEYMARKETSECD_MARKET_VALUE_TOT?23?</vt:lpstr>
      <vt:lpstr>XDO_?MONEYMARKETSECD_MARKET_VALUE_TOT?24?</vt:lpstr>
      <vt:lpstr>XDO_?MONEYMARKETSECD_MARKET_VALUE_TOT?25?</vt:lpstr>
      <vt:lpstr>XDO_?MONEYMARKETSECD_MARKET_VALUE_TOT?26?</vt:lpstr>
      <vt:lpstr>XDO_?MONEYMARKETSECD_MARKET_VALUE_TOT?27?</vt:lpstr>
      <vt:lpstr>XDO_?MONEYMARKETSECD_MARKET_VALUE_TOT?28?</vt:lpstr>
      <vt:lpstr>XDO_?MONEYMARKETSECD_MARKET_VALUE_TOT?29?</vt:lpstr>
      <vt:lpstr>XDO_?MONEYMARKETSECD_MARKET_VALUE_TOT?3?</vt:lpstr>
      <vt:lpstr>XDO_?MONEYMARKETSECD_MARKET_VALUE_TOT?30?</vt:lpstr>
      <vt:lpstr>XDO_?MONEYMARKETSECD_MARKET_VALUE_TOT?31?</vt:lpstr>
      <vt:lpstr>XDO_?MONEYMARKETSECD_MARKET_VALUE_TOT?32?</vt:lpstr>
      <vt:lpstr>XDO_?MONEYMARKETSECD_MARKET_VALUE_TOT?33?</vt:lpstr>
      <vt:lpstr>XDO_?MONEYMARKETSECD_MARKET_VALUE_TOT?34?</vt:lpstr>
      <vt:lpstr>XDO_?MONEYMARKETSECD_MARKET_VALUE_TOT?35?</vt:lpstr>
      <vt:lpstr>XDO_?MONEYMARKETSECD_MARKET_VALUE_TOT?36?</vt:lpstr>
      <vt:lpstr>XDO_?MONEYMARKETSECD_MARKET_VALUE_TOT?37?</vt:lpstr>
      <vt:lpstr>XDO_?MONEYMARKETSECD_MARKET_VALUE_TOT?38?</vt:lpstr>
      <vt:lpstr>XDO_?MONEYMARKETSECD_MARKET_VALUE_TOT?39?</vt:lpstr>
      <vt:lpstr>XDO_?MONEYMARKETSECD_MARKET_VALUE_TOT?4?</vt:lpstr>
      <vt:lpstr>XDO_?MONEYMARKETSECD_MARKET_VALUE_TOT?44?</vt:lpstr>
      <vt:lpstr>XDO_?MONEYMARKETSECD_MARKET_VALUE_TOT?45?</vt:lpstr>
      <vt:lpstr>XDO_?MONEYMARKETSECD_MARKET_VALUE_TOT?46?</vt:lpstr>
      <vt:lpstr>XDO_?MONEYMARKETSECD_MARKET_VALUE_TOT?47?</vt:lpstr>
      <vt:lpstr>XDO_?MONEYMARKETSECD_MARKET_VALUE_TOT?48?</vt:lpstr>
      <vt:lpstr>XDO_?MONEYMARKETSECD_MARKET_VALUE_TOT?49?</vt:lpstr>
      <vt:lpstr>XDO_?MONEYMARKETSECD_MARKET_VALUE_TOT?5?</vt:lpstr>
      <vt:lpstr>XDO_?MONEYMARKETSECD_MARKET_VALUE_TOT?50?</vt:lpstr>
      <vt:lpstr>XDO_?MONEYMARKETSECD_MARKET_VALUE_TOT?51?</vt:lpstr>
      <vt:lpstr>XDO_?MONEYMARKETSECD_MARKET_VALUE_TOT?52?</vt:lpstr>
      <vt:lpstr>XDO_?MONEYMARKETSECD_MARKET_VALUE_TOT?53?</vt:lpstr>
      <vt:lpstr>XDO_?MONEYMARKETSECD_MARKET_VALUE_TOT?6?</vt:lpstr>
      <vt:lpstr>XDO_?MONEYMARKETSECD_MARKET_VALUE_TOT?7?</vt:lpstr>
      <vt:lpstr>XDO_?MONEYMARKETSECD_MARKET_VALUE_TOT?8?</vt:lpstr>
      <vt:lpstr>XDO_?MONEYMARKETSECD_MARKET_VALUE_TOT?9?</vt:lpstr>
      <vt:lpstr>XDO_?MONEYMARKETSECD_NAME?</vt:lpstr>
      <vt:lpstr>XDO_?MONEYMARKETSECD_NAME?1?</vt:lpstr>
      <vt:lpstr>XDO_?MONEYMARKETSECD_NAME?10?</vt:lpstr>
      <vt:lpstr>XDO_?MONEYMARKETSECD_NAME?11?</vt:lpstr>
      <vt:lpstr>XDO_?MONEYMARKETSECD_NAME?12?</vt:lpstr>
      <vt:lpstr>XDO_?MONEYMARKETSECD_NAME?13?</vt:lpstr>
      <vt:lpstr>XDO_?MONEYMARKETSECD_NAME?14?</vt:lpstr>
      <vt:lpstr>XDO_?MONEYMARKETSECD_NAME?15?</vt:lpstr>
      <vt:lpstr>XDO_?MONEYMARKETSECD_NAME?16?</vt:lpstr>
      <vt:lpstr>XDO_?MONEYMARKETSECD_NAME?17?</vt:lpstr>
      <vt:lpstr>XDO_?MONEYMARKETSECD_NAME?18?</vt:lpstr>
      <vt:lpstr>XDO_?MONEYMARKETSECD_NAME?19?</vt:lpstr>
      <vt:lpstr>XDO_?MONEYMARKETSECD_NAME?2?</vt:lpstr>
      <vt:lpstr>XDO_?MONEYMARKETSECD_NAME?20?</vt:lpstr>
      <vt:lpstr>XDO_?MONEYMARKETSECD_NAME?21?</vt:lpstr>
      <vt:lpstr>SUNBAL!XDO_?MONEYMARKETSECD_NAME?22?</vt:lpstr>
      <vt:lpstr>XDO_?MONEYMARKETSECD_NAME?22?</vt:lpstr>
      <vt:lpstr>XDO_?MONEYMARKETSECD_NAME?23?</vt:lpstr>
      <vt:lpstr>XDO_?MONEYMARKETSECD_NAME?24?</vt:lpstr>
      <vt:lpstr>XDO_?MONEYMARKETSECD_NAME?25?</vt:lpstr>
      <vt:lpstr>XDO_?MONEYMARKETSECD_NAME?26?</vt:lpstr>
      <vt:lpstr>XDO_?MONEYMARKETSECD_NAME?27?</vt:lpstr>
      <vt:lpstr>XDO_?MONEYMARKETSECD_NAME?28?</vt:lpstr>
      <vt:lpstr>XDO_?MONEYMARKETSECD_NAME?29?</vt:lpstr>
      <vt:lpstr>XDO_?MONEYMARKETSECD_NAME?3?</vt:lpstr>
      <vt:lpstr>XDO_?MONEYMARKETSECD_NAME?30?</vt:lpstr>
      <vt:lpstr>XDO_?MONEYMARKETSECD_NAME?31?</vt:lpstr>
      <vt:lpstr>XDO_?MONEYMARKETSECD_NAME?32?</vt:lpstr>
      <vt:lpstr>XDO_?MONEYMARKETSECD_NAME?33?</vt:lpstr>
      <vt:lpstr>XDO_?MONEYMARKETSECD_NAME?34?</vt:lpstr>
      <vt:lpstr>XDO_?MONEYMARKETSECD_NAME?35?</vt:lpstr>
      <vt:lpstr>XDO_?MONEYMARKETSECD_NAME?36?</vt:lpstr>
      <vt:lpstr>XDO_?MONEYMARKETSECD_NAME?37?</vt:lpstr>
      <vt:lpstr>XDO_?MONEYMARKETSECD_NAME?38?</vt:lpstr>
      <vt:lpstr>XDO_?MONEYMARKETSECD_NAME?39?</vt:lpstr>
      <vt:lpstr>XDO_?MONEYMARKETSECD_NAME?4?</vt:lpstr>
      <vt:lpstr>XDO_?MONEYMARKETSECD_NAME?40?</vt:lpstr>
      <vt:lpstr>XDO_?MONEYMARKETSECD_NAME?41?</vt:lpstr>
      <vt:lpstr>XDO_?MONEYMARKETSECD_NAME?42?</vt:lpstr>
      <vt:lpstr>XDO_?MONEYMARKETSECD_NAME?43?</vt:lpstr>
      <vt:lpstr>XDO_?MONEYMARKETSECD_NAME?44?</vt:lpstr>
      <vt:lpstr>XDO_?MONEYMARKETSECD_NAME?45?</vt:lpstr>
      <vt:lpstr>XDO_?MONEYMARKETSECD_NAME?46?</vt:lpstr>
      <vt:lpstr>XDO_?MONEYMARKETSECD_NAME?47?</vt:lpstr>
      <vt:lpstr>XDO_?MONEYMARKETSECD_NAME?48?</vt:lpstr>
      <vt:lpstr>XDO_?MONEYMARKETSECD_NAME?49?</vt:lpstr>
      <vt:lpstr>XDO_?MONEYMARKETSECD_NAME?5?</vt:lpstr>
      <vt:lpstr>XDO_?MONEYMARKETSECD_NAME?6?</vt:lpstr>
      <vt:lpstr>XDO_?MONEYMARKETSECD_NAME?7?</vt:lpstr>
      <vt:lpstr>XDO_?MONEYMARKETSECD_NAME?8?</vt:lpstr>
      <vt:lpstr>XDO_?MONEYMARKETSECD_NAME?9?</vt:lpstr>
      <vt:lpstr>XDO_?MONEYMARKETSECD_PER_NET_ASSETS?</vt:lpstr>
      <vt:lpstr>XDO_?MONEYMARKETSECD_PER_NET_ASSETS?1?</vt:lpstr>
      <vt:lpstr>XDO_?MONEYMARKETSECD_PER_NET_ASSETS?10?</vt:lpstr>
      <vt:lpstr>XDO_?MONEYMARKETSECD_PER_NET_ASSETS?11?</vt:lpstr>
      <vt:lpstr>XDO_?MONEYMARKETSECD_PER_NET_ASSETS?12?</vt:lpstr>
      <vt:lpstr>XDO_?MONEYMARKETSECD_PER_NET_ASSETS?13?</vt:lpstr>
      <vt:lpstr>XDO_?MONEYMARKETSECD_PER_NET_ASSETS?14?</vt:lpstr>
      <vt:lpstr>XDO_?MONEYMARKETSECD_PER_NET_ASSETS?15?</vt:lpstr>
      <vt:lpstr>XDO_?MONEYMARKETSECD_PER_NET_ASSETS?16?</vt:lpstr>
      <vt:lpstr>XDO_?MONEYMARKETSECD_PER_NET_ASSETS?17?</vt:lpstr>
      <vt:lpstr>XDO_?MONEYMARKETSECD_PER_NET_ASSETS?18?</vt:lpstr>
      <vt:lpstr>XDO_?MONEYMARKETSECD_PER_NET_ASSETS?19?</vt:lpstr>
      <vt:lpstr>XDO_?MONEYMARKETSECD_PER_NET_ASSETS?2?</vt:lpstr>
      <vt:lpstr>XDO_?MONEYMARKETSECD_PER_NET_ASSETS?20?</vt:lpstr>
      <vt:lpstr>XDO_?MONEYMARKETSECD_PER_NET_ASSETS?21?</vt:lpstr>
      <vt:lpstr>SUNBAL!XDO_?MONEYMARKETSECD_PER_NET_ASSETS?22?</vt:lpstr>
      <vt:lpstr>XDO_?MONEYMARKETSECD_PER_NET_ASSETS?22?</vt:lpstr>
      <vt:lpstr>XDO_?MONEYMARKETSECD_PER_NET_ASSETS?23?</vt:lpstr>
      <vt:lpstr>XDO_?MONEYMARKETSECD_PER_NET_ASSETS?24?</vt:lpstr>
      <vt:lpstr>XDO_?MONEYMARKETSECD_PER_NET_ASSETS?25?</vt:lpstr>
      <vt:lpstr>XDO_?MONEYMARKETSECD_PER_NET_ASSETS?26?</vt:lpstr>
      <vt:lpstr>XDO_?MONEYMARKETSECD_PER_NET_ASSETS?27?</vt:lpstr>
      <vt:lpstr>XDO_?MONEYMARKETSECD_PER_NET_ASSETS?28?</vt:lpstr>
      <vt:lpstr>XDO_?MONEYMARKETSECD_PER_NET_ASSETS?29?</vt:lpstr>
      <vt:lpstr>XDO_?MONEYMARKETSECD_PER_NET_ASSETS?3?</vt:lpstr>
      <vt:lpstr>XDO_?MONEYMARKETSECD_PER_NET_ASSETS?30?</vt:lpstr>
      <vt:lpstr>XDO_?MONEYMARKETSECD_PER_NET_ASSETS?31?</vt:lpstr>
      <vt:lpstr>XDO_?MONEYMARKETSECD_PER_NET_ASSETS?32?</vt:lpstr>
      <vt:lpstr>XDO_?MONEYMARKETSECD_PER_NET_ASSETS?33?</vt:lpstr>
      <vt:lpstr>XDO_?MONEYMARKETSECD_PER_NET_ASSETS?34?</vt:lpstr>
      <vt:lpstr>XDO_?MONEYMARKETSECD_PER_NET_ASSETS?35?</vt:lpstr>
      <vt:lpstr>XDO_?MONEYMARKETSECD_PER_NET_ASSETS?36?</vt:lpstr>
      <vt:lpstr>XDO_?MONEYMARKETSECD_PER_NET_ASSETS?37?</vt:lpstr>
      <vt:lpstr>XDO_?MONEYMARKETSECD_PER_NET_ASSETS?38?</vt:lpstr>
      <vt:lpstr>XDO_?MONEYMARKETSECD_PER_NET_ASSETS?39?</vt:lpstr>
      <vt:lpstr>XDO_?MONEYMARKETSECD_PER_NET_ASSETS?4?</vt:lpstr>
      <vt:lpstr>XDO_?MONEYMARKETSECD_PER_NET_ASSETS?40?</vt:lpstr>
      <vt:lpstr>XDO_?MONEYMARKETSECD_PER_NET_ASSETS?41?</vt:lpstr>
      <vt:lpstr>XDO_?MONEYMARKETSECD_PER_NET_ASSETS?42?</vt:lpstr>
      <vt:lpstr>XDO_?MONEYMARKETSECD_PER_NET_ASSETS?43?</vt:lpstr>
      <vt:lpstr>XDO_?MONEYMARKETSECD_PER_NET_ASSETS?44?</vt:lpstr>
      <vt:lpstr>XDO_?MONEYMARKETSECD_PER_NET_ASSETS?45?</vt:lpstr>
      <vt:lpstr>XDO_?MONEYMARKETSECD_PER_NET_ASSETS?46?</vt:lpstr>
      <vt:lpstr>XDO_?MONEYMARKETSECD_PER_NET_ASSETS?47?</vt:lpstr>
      <vt:lpstr>XDO_?MONEYMARKETSECD_PER_NET_ASSETS?48?</vt:lpstr>
      <vt:lpstr>XDO_?MONEYMARKETSECD_PER_NET_ASSETS?49?</vt:lpstr>
      <vt:lpstr>XDO_?MONEYMARKETSECD_PER_NET_ASSETS?5?</vt:lpstr>
      <vt:lpstr>XDO_?MONEYMARKETSECD_PER_NET_ASSETS?6?</vt:lpstr>
      <vt:lpstr>XDO_?MONEYMARKETSECD_PER_NET_ASSETS?7?</vt:lpstr>
      <vt:lpstr>XDO_?MONEYMARKETSECD_PER_NET_ASSETS?8?</vt:lpstr>
      <vt:lpstr>XDO_?MONEYMARKETSECD_PER_NET_ASSETS?9?</vt:lpstr>
      <vt:lpstr>XDO_?MONEYMARKETSECD_PER_NET_ASSETS_TOT?</vt:lpstr>
      <vt:lpstr>XDO_?MONEYMARKETSECD_PER_NET_ASSETS_TOT?1?</vt:lpstr>
      <vt:lpstr>XDO_?MONEYMARKETSECD_PER_NET_ASSETS_TOT?10?</vt:lpstr>
      <vt:lpstr>XDO_?MONEYMARKETSECD_PER_NET_ASSETS_TOT?11?</vt:lpstr>
      <vt:lpstr>XDO_?MONEYMARKETSECD_PER_NET_ASSETS_TOT?12?</vt:lpstr>
      <vt:lpstr>XDO_?MONEYMARKETSECD_PER_NET_ASSETS_TOT?13?</vt:lpstr>
      <vt:lpstr>XDO_?MONEYMARKETSECD_PER_NET_ASSETS_TOT?14?</vt:lpstr>
      <vt:lpstr>XDO_?MONEYMARKETSECD_PER_NET_ASSETS_TOT?15?</vt:lpstr>
      <vt:lpstr>XDO_?MONEYMARKETSECD_PER_NET_ASSETS_TOT?16?</vt:lpstr>
      <vt:lpstr>XDO_?MONEYMARKETSECD_PER_NET_ASSETS_TOT?17?</vt:lpstr>
      <vt:lpstr>XDO_?MONEYMARKETSECD_PER_NET_ASSETS_TOT?18?</vt:lpstr>
      <vt:lpstr>XDO_?MONEYMARKETSECD_PER_NET_ASSETS_TOT?19?</vt:lpstr>
      <vt:lpstr>XDO_?MONEYMARKETSECD_PER_NET_ASSETS_TOT?2?</vt:lpstr>
      <vt:lpstr>XDO_?MONEYMARKETSECD_PER_NET_ASSETS_TOT?20?</vt:lpstr>
      <vt:lpstr>XDO_?MONEYMARKETSECD_PER_NET_ASSETS_TOT?21?</vt:lpstr>
      <vt:lpstr>SUNBAL!XDO_?MONEYMARKETSECD_PER_NET_ASSETS_TOT?22?</vt:lpstr>
      <vt:lpstr>XDO_?MONEYMARKETSECD_PER_NET_ASSETS_TOT?22?</vt:lpstr>
      <vt:lpstr>XDO_?MONEYMARKETSECD_PER_NET_ASSETS_TOT?23?</vt:lpstr>
      <vt:lpstr>XDO_?MONEYMARKETSECD_PER_NET_ASSETS_TOT?24?</vt:lpstr>
      <vt:lpstr>XDO_?MONEYMARKETSECD_PER_NET_ASSETS_TOT?25?</vt:lpstr>
      <vt:lpstr>XDO_?MONEYMARKETSECD_PER_NET_ASSETS_TOT?26?</vt:lpstr>
      <vt:lpstr>XDO_?MONEYMARKETSECD_PER_NET_ASSETS_TOT?27?</vt:lpstr>
      <vt:lpstr>XDO_?MONEYMARKETSECD_PER_NET_ASSETS_TOT?28?</vt:lpstr>
      <vt:lpstr>XDO_?MONEYMARKETSECD_PER_NET_ASSETS_TOT?29?</vt:lpstr>
      <vt:lpstr>XDO_?MONEYMARKETSECD_PER_NET_ASSETS_TOT?3?</vt:lpstr>
      <vt:lpstr>XDO_?MONEYMARKETSECD_PER_NET_ASSETS_TOT?30?</vt:lpstr>
      <vt:lpstr>XDO_?MONEYMARKETSECD_PER_NET_ASSETS_TOT?31?</vt:lpstr>
      <vt:lpstr>XDO_?MONEYMARKETSECD_PER_NET_ASSETS_TOT?32?</vt:lpstr>
      <vt:lpstr>XDO_?MONEYMARKETSECD_PER_NET_ASSETS_TOT?33?</vt:lpstr>
      <vt:lpstr>XDO_?MONEYMARKETSECD_PER_NET_ASSETS_TOT?34?</vt:lpstr>
      <vt:lpstr>XDO_?MONEYMARKETSECD_PER_NET_ASSETS_TOT?35?</vt:lpstr>
      <vt:lpstr>XDO_?MONEYMARKETSECD_PER_NET_ASSETS_TOT?36?</vt:lpstr>
      <vt:lpstr>XDO_?MONEYMARKETSECD_PER_NET_ASSETS_TOT?37?</vt:lpstr>
      <vt:lpstr>XDO_?MONEYMARKETSECD_PER_NET_ASSETS_TOT?38?</vt:lpstr>
      <vt:lpstr>XDO_?MONEYMARKETSECD_PER_NET_ASSETS_TOT?39?</vt:lpstr>
      <vt:lpstr>XDO_?MONEYMARKETSECD_PER_NET_ASSETS_TOT?4?</vt:lpstr>
      <vt:lpstr>XDO_?MONEYMARKETSECD_PER_NET_ASSETS_TOT?44?</vt:lpstr>
      <vt:lpstr>XDO_?MONEYMARKETSECD_PER_NET_ASSETS_TOT?45?</vt:lpstr>
      <vt:lpstr>XDO_?MONEYMARKETSECD_PER_NET_ASSETS_TOT?46?</vt:lpstr>
      <vt:lpstr>XDO_?MONEYMARKETSECD_PER_NET_ASSETS_TOT?47?</vt:lpstr>
      <vt:lpstr>XDO_?MONEYMARKETSECD_PER_NET_ASSETS_TOT?48?</vt:lpstr>
      <vt:lpstr>XDO_?MONEYMARKETSECD_PER_NET_ASSETS_TOT?49?</vt:lpstr>
      <vt:lpstr>XDO_?MONEYMARKETSECD_PER_NET_ASSETS_TOT?5?</vt:lpstr>
      <vt:lpstr>XDO_?MONEYMARKETSECD_PER_NET_ASSETS_TOT?50?</vt:lpstr>
      <vt:lpstr>XDO_?MONEYMARKETSECD_PER_NET_ASSETS_TOT?51?</vt:lpstr>
      <vt:lpstr>XDO_?MONEYMARKETSECD_PER_NET_ASSETS_TOT?52?</vt:lpstr>
      <vt:lpstr>XDO_?MONEYMARKETSECD_PER_NET_ASSETS_TOT?53?</vt:lpstr>
      <vt:lpstr>XDO_?MONEYMARKETSECD_PER_NET_ASSETS_TOT?6?</vt:lpstr>
      <vt:lpstr>XDO_?MONEYMARKETSECD_PER_NET_ASSETS_TOT?7?</vt:lpstr>
      <vt:lpstr>XDO_?MONEYMARKETSECD_PER_NET_ASSETS_TOT?8?</vt:lpstr>
      <vt:lpstr>XDO_?MONEYMARKETSECD_PER_NET_ASSETS_TOT?9?</vt:lpstr>
      <vt:lpstr>XDO_?MONEYMARKETSECD_RATING_INDUSTRY?</vt:lpstr>
      <vt:lpstr>XDO_?MONEYMARKETSECD_RATING_INDUSTRY?1?</vt:lpstr>
      <vt:lpstr>XDO_?MONEYMARKETSECD_RATING_INDUSTRY?10?</vt:lpstr>
      <vt:lpstr>XDO_?MONEYMARKETSECD_RATING_INDUSTRY?11?</vt:lpstr>
      <vt:lpstr>XDO_?MONEYMARKETSECD_RATING_INDUSTRY?12?</vt:lpstr>
      <vt:lpstr>XDO_?MONEYMARKETSECD_RATING_INDUSTRY?13?</vt:lpstr>
      <vt:lpstr>XDO_?MONEYMARKETSECD_RATING_INDUSTRY?14?</vt:lpstr>
      <vt:lpstr>XDO_?MONEYMARKETSECD_RATING_INDUSTRY?15?</vt:lpstr>
      <vt:lpstr>XDO_?MONEYMARKETSECD_RATING_INDUSTRY?16?</vt:lpstr>
      <vt:lpstr>XDO_?MONEYMARKETSECD_RATING_INDUSTRY?17?</vt:lpstr>
      <vt:lpstr>XDO_?MONEYMARKETSECD_RATING_INDUSTRY?18?</vt:lpstr>
      <vt:lpstr>XDO_?MONEYMARKETSECD_RATING_INDUSTRY?19?</vt:lpstr>
      <vt:lpstr>XDO_?MONEYMARKETSECD_RATING_INDUSTRY?2?</vt:lpstr>
      <vt:lpstr>XDO_?MONEYMARKETSECD_RATING_INDUSTRY?20?</vt:lpstr>
      <vt:lpstr>XDO_?MONEYMARKETSECD_RATING_INDUSTRY?21?</vt:lpstr>
      <vt:lpstr>SUNBAL!XDO_?MONEYMARKETSECD_RATING_INDUSTRY?22?</vt:lpstr>
      <vt:lpstr>XDO_?MONEYMARKETSECD_RATING_INDUSTRY?22?</vt:lpstr>
      <vt:lpstr>XDO_?MONEYMARKETSECD_RATING_INDUSTRY?23?</vt:lpstr>
      <vt:lpstr>XDO_?MONEYMARKETSECD_RATING_INDUSTRY?24?</vt:lpstr>
      <vt:lpstr>XDO_?MONEYMARKETSECD_RATING_INDUSTRY?25?</vt:lpstr>
      <vt:lpstr>XDO_?MONEYMARKETSECD_RATING_INDUSTRY?26?</vt:lpstr>
      <vt:lpstr>XDO_?MONEYMARKETSECD_RATING_INDUSTRY?27?</vt:lpstr>
      <vt:lpstr>XDO_?MONEYMARKETSECD_RATING_INDUSTRY?28?</vt:lpstr>
      <vt:lpstr>XDO_?MONEYMARKETSECD_RATING_INDUSTRY?29?</vt:lpstr>
      <vt:lpstr>XDO_?MONEYMARKETSECD_RATING_INDUSTRY?3?</vt:lpstr>
      <vt:lpstr>XDO_?MONEYMARKETSECD_RATING_INDUSTRY?30?</vt:lpstr>
      <vt:lpstr>XDO_?MONEYMARKETSECD_RATING_INDUSTRY?31?</vt:lpstr>
      <vt:lpstr>XDO_?MONEYMARKETSECD_RATING_INDUSTRY?32?</vt:lpstr>
      <vt:lpstr>XDO_?MONEYMARKETSECD_RATING_INDUSTRY?33?</vt:lpstr>
      <vt:lpstr>XDO_?MONEYMARKETSECD_RATING_INDUSTRY?34?</vt:lpstr>
      <vt:lpstr>XDO_?MONEYMARKETSECD_RATING_INDUSTRY?35?</vt:lpstr>
      <vt:lpstr>XDO_?MONEYMARKETSECD_RATING_INDUSTRY?36?</vt:lpstr>
      <vt:lpstr>XDO_?MONEYMARKETSECD_RATING_INDUSTRY?37?</vt:lpstr>
      <vt:lpstr>XDO_?MONEYMARKETSECD_RATING_INDUSTRY?38?</vt:lpstr>
      <vt:lpstr>XDO_?MONEYMARKETSECD_RATING_INDUSTRY?39?</vt:lpstr>
      <vt:lpstr>XDO_?MONEYMARKETSECD_RATING_INDUSTRY?4?</vt:lpstr>
      <vt:lpstr>XDO_?MONEYMARKETSECD_RATING_INDUSTRY?40?</vt:lpstr>
      <vt:lpstr>XDO_?MONEYMARKETSECD_RATING_INDUSTRY?41?</vt:lpstr>
      <vt:lpstr>XDO_?MONEYMARKETSECD_RATING_INDUSTRY?42?</vt:lpstr>
      <vt:lpstr>XDO_?MONEYMARKETSECD_RATING_INDUSTRY?43?</vt:lpstr>
      <vt:lpstr>XDO_?MONEYMARKETSECD_RATING_INDUSTRY?44?</vt:lpstr>
      <vt:lpstr>XDO_?MONEYMARKETSECD_RATING_INDUSTRY?45?</vt:lpstr>
      <vt:lpstr>XDO_?MONEYMARKETSECD_RATING_INDUSTRY?46?</vt:lpstr>
      <vt:lpstr>XDO_?MONEYMARKETSECD_RATING_INDUSTRY?47?</vt:lpstr>
      <vt:lpstr>XDO_?MONEYMARKETSECD_RATING_INDUSTRY?48?</vt:lpstr>
      <vt:lpstr>XDO_?MONEYMARKETSECD_RATING_INDUSTRY?49?</vt:lpstr>
      <vt:lpstr>XDO_?MONEYMARKETSECD_RATING_INDUSTRY?5?</vt:lpstr>
      <vt:lpstr>XDO_?MONEYMARKETSECD_RATING_INDUSTRY?6?</vt:lpstr>
      <vt:lpstr>XDO_?MONEYMARKETSECD_RATING_INDUSTRY?7?</vt:lpstr>
      <vt:lpstr>XDO_?MONEYMARKETSECD_RATING_INDUSTRY?8?</vt:lpstr>
      <vt:lpstr>XDO_?MONEYMARKETSECD_RATING_INDUSTRY?9?</vt:lpstr>
      <vt:lpstr>XDO_?MONEYMARKETSECD_SL_NO?</vt:lpstr>
      <vt:lpstr>XDO_?MONEYMARKETSECD_SL_NO?1?</vt:lpstr>
      <vt:lpstr>XDO_?MONEYMARKETSECD_SL_NO?10?</vt:lpstr>
      <vt:lpstr>XDO_?MONEYMARKETSECD_SL_NO?11?</vt:lpstr>
      <vt:lpstr>XDO_?MONEYMARKETSECD_SL_NO?12?</vt:lpstr>
      <vt:lpstr>XDO_?MONEYMARKETSECD_SL_NO?13?</vt:lpstr>
      <vt:lpstr>XDO_?MONEYMARKETSECD_SL_NO?14?</vt:lpstr>
      <vt:lpstr>XDO_?MONEYMARKETSECD_SL_NO?15?</vt:lpstr>
      <vt:lpstr>XDO_?MONEYMARKETSECD_SL_NO?16?</vt:lpstr>
      <vt:lpstr>XDO_?MONEYMARKETSECD_SL_NO?17?</vt:lpstr>
      <vt:lpstr>XDO_?MONEYMARKETSECD_SL_NO?18?</vt:lpstr>
      <vt:lpstr>XDO_?MONEYMARKETSECD_SL_NO?19?</vt:lpstr>
      <vt:lpstr>XDO_?MONEYMARKETSECD_SL_NO?2?</vt:lpstr>
      <vt:lpstr>XDO_?MONEYMARKETSECD_SL_NO?20?</vt:lpstr>
      <vt:lpstr>XDO_?MONEYMARKETSECD_SL_NO?21?</vt:lpstr>
      <vt:lpstr>SUNBAL!XDO_?MONEYMARKETSECD_SL_NO?22?</vt:lpstr>
      <vt:lpstr>XDO_?MONEYMARKETSECD_SL_NO?22?</vt:lpstr>
      <vt:lpstr>XDO_?MONEYMARKETSECD_SL_NO?23?</vt:lpstr>
      <vt:lpstr>XDO_?MONEYMARKETSECD_SL_NO?24?</vt:lpstr>
      <vt:lpstr>XDO_?MONEYMARKETSECD_SL_NO?25?</vt:lpstr>
      <vt:lpstr>XDO_?MONEYMARKETSECD_SL_NO?26?</vt:lpstr>
      <vt:lpstr>XDO_?MONEYMARKETSECD_SL_NO?27?</vt:lpstr>
      <vt:lpstr>XDO_?MONEYMARKETSECD_SL_NO?28?</vt:lpstr>
      <vt:lpstr>XDO_?MONEYMARKETSECD_SL_NO?29?</vt:lpstr>
      <vt:lpstr>XDO_?MONEYMARKETSECD_SL_NO?3?</vt:lpstr>
      <vt:lpstr>XDO_?MONEYMARKETSECD_SL_NO?30?</vt:lpstr>
      <vt:lpstr>XDO_?MONEYMARKETSECD_SL_NO?31?</vt:lpstr>
      <vt:lpstr>XDO_?MONEYMARKETSECD_SL_NO?32?</vt:lpstr>
      <vt:lpstr>XDO_?MONEYMARKETSECD_SL_NO?33?</vt:lpstr>
      <vt:lpstr>XDO_?MONEYMARKETSECD_SL_NO?34?</vt:lpstr>
      <vt:lpstr>XDO_?MONEYMARKETSECD_SL_NO?35?</vt:lpstr>
      <vt:lpstr>XDO_?MONEYMARKETSECD_SL_NO?36?</vt:lpstr>
      <vt:lpstr>XDO_?MONEYMARKETSECD_SL_NO?37?</vt:lpstr>
      <vt:lpstr>XDO_?MONEYMARKETSECD_SL_NO?38?</vt:lpstr>
      <vt:lpstr>XDO_?MONEYMARKETSECD_SL_NO?39?</vt:lpstr>
      <vt:lpstr>XDO_?MONEYMARKETSECD_SL_NO?4?</vt:lpstr>
      <vt:lpstr>XDO_?MONEYMARKETSECD_SL_NO?40?</vt:lpstr>
      <vt:lpstr>XDO_?MONEYMARKETSECD_SL_NO?41?</vt:lpstr>
      <vt:lpstr>XDO_?MONEYMARKETSECD_SL_NO?42?</vt:lpstr>
      <vt:lpstr>XDO_?MONEYMARKETSECD_SL_NO?43?</vt:lpstr>
      <vt:lpstr>XDO_?MONEYMARKETSECD_SL_NO?44?</vt:lpstr>
      <vt:lpstr>XDO_?MONEYMARKETSECD_SL_NO?45?</vt:lpstr>
      <vt:lpstr>XDO_?MONEYMARKETSECD_SL_NO?46?</vt:lpstr>
      <vt:lpstr>XDO_?MONEYMARKETSECD_SL_NO?47?</vt:lpstr>
      <vt:lpstr>XDO_?MONEYMARKETSECD_SL_NO?48?</vt:lpstr>
      <vt:lpstr>XDO_?MONEYMARKETSECD_SL_NO?49?</vt:lpstr>
      <vt:lpstr>XDO_?MONEYMARKETSECD_SL_NO?5?</vt:lpstr>
      <vt:lpstr>XDO_?MONEYMARKETSECD_SL_NO?6?</vt:lpstr>
      <vt:lpstr>XDO_?MONEYMARKETSECD_SL_NO?7?</vt:lpstr>
      <vt:lpstr>XDO_?MONEYMARKETSECD_SL_NO?8?</vt:lpstr>
      <vt:lpstr>XDO_?MONEYMARKETSECD_SL_NO?9?</vt:lpstr>
      <vt:lpstr>XDO_?MUTUALFUNDSECA_ISIN_CODE?</vt:lpstr>
      <vt:lpstr>XDO_?MUTUALFUNDSECA_MARKET_VALUE?</vt:lpstr>
      <vt:lpstr>XDO_?MUTUALFUNDSECA_MARKET_VALUE_TOT?1?</vt:lpstr>
      <vt:lpstr>XDO_?MUTUALFUNDSECA_MARKET_VALUE_TOT?101?</vt:lpstr>
      <vt:lpstr>XDO_?MUTUALFUNDSECA_MARKET_VALUE_TOT?11?</vt:lpstr>
      <vt:lpstr>XDO_?MUTUALFUNDSECA_MARKET_VALUE_TOT?13?</vt:lpstr>
      <vt:lpstr>XDO_?MUTUALFUNDSECA_MARKET_VALUE_TOT?15?</vt:lpstr>
      <vt:lpstr>XDO_?MUTUALFUNDSECA_MARKET_VALUE_TOT?17?</vt:lpstr>
      <vt:lpstr>XDO_?MUTUALFUNDSECA_MARKET_VALUE_TOT?19?</vt:lpstr>
      <vt:lpstr>XDO_?MUTUALFUNDSECA_MARKET_VALUE_TOT?21?</vt:lpstr>
      <vt:lpstr>XDO_?MUTUALFUNDSECA_MARKET_VALUE_TOT?23?</vt:lpstr>
      <vt:lpstr>XDO_?MUTUALFUNDSECA_MARKET_VALUE_TOT?25?</vt:lpstr>
      <vt:lpstr>XDO_?MUTUALFUNDSECA_MARKET_VALUE_TOT?27?</vt:lpstr>
      <vt:lpstr>XDO_?MUTUALFUNDSECA_MARKET_VALUE_TOT?29?</vt:lpstr>
      <vt:lpstr>XDO_?MUTUALFUNDSECA_MARKET_VALUE_TOT?3?</vt:lpstr>
      <vt:lpstr>XDO_?MUTUALFUNDSECA_MARKET_VALUE_TOT?31?</vt:lpstr>
      <vt:lpstr>XDO_?MUTUALFUNDSECA_MARKET_VALUE_TOT?33?</vt:lpstr>
      <vt:lpstr>XDO_?MUTUALFUNDSECA_MARKET_VALUE_TOT?35?</vt:lpstr>
      <vt:lpstr>XDO_?MUTUALFUNDSECA_MARKET_VALUE_TOT?37?</vt:lpstr>
      <vt:lpstr>XDO_?MUTUALFUNDSECA_MARKET_VALUE_TOT?39?</vt:lpstr>
      <vt:lpstr>XDO_?MUTUALFUNDSECA_MARKET_VALUE_TOT?41?</vt:lpstr>
      <vt:lpstr>SUNBAL!XDO_?MUTUALFUNDSECA_MARKET_VALUE_TOT?43?</vt:lpstr>
      <vt:lpstr>XDO_?MUTUALFUNDSECA_MARKET_VALUE_TOT?43?</vt:lpstr>
      <vt:lpstr>XDO_?MUTUALFUNDSECA_MARKET_VALUE_TOT?45?</vt:lpstr>
      <vt:lpstr>XDO_?MUTUALFUNDSECA_MARKET_VALUE_TOT?47?</vt:lpstr>
      <vt:lpstr>XDO_?MUTUALFUNDSECA_MARKET_VALUE_TOT?49?</vt:lpstr>
      <vt:lpstr>XDO_?MUTUALFUNDSECA_MARKET_VALUE_TOT?5?</vt:lpstr>
      <vt:lpstr>XDO_?MUTUALFUNDSECA_MARKET_VALUE_TOT?51?</vt:lpstr>
      <vt:lpstr>XDO_?MUTUALFUNDSECA_MARKET_VALUE_TOT?53?</vt:lpstr>
      <vt:lpstr>XDO_?MUTUALFUNDSECA_MARKET_VALUE_TOT?55?</vt:lpstr>
      <vt:lpstr>XDO_?MUTUALFUNDSECA_MARKET_VALUE_TOT?57?</vt:lpstr>
      <vt:lpstr>XDO_?MUTUALFUNDSECA_MARKET_VALUE_TOT?59?</vt:lpstr>
      <vt:lpstr>XDO_?MUTUALFUNDSECA_MARKET_VALUE_TOT?61?</vt:lpstr>
      <vt:lpstr>XDO_?MUTUALFUNDSECA_MARKET_VALUE_TOT?63?</vt:lpstr>
      <vt:lpstr>XDO_?MUTUALFUNDSECA_MARKET_VALUE_TOT?65?</vt:lpstr>
      <vt:lpstr>XDO_?MUTUALFUNDSECA_MARKET_VALUE_TOT?67?</vt:lpstr>
      <vt:lpstr>XDO_?MUTUALFUNDSECA_MARKET_VALUE_TOT?69?</vt:lpstr>
      <vt:lpstr>XDO_?MUTUALFUNDSECA_MARKET_VALUE_TOT?7?</vt:lpstr>
      <vt:lpstr>XDO_?MUTUALFUNDSECA_MARKET_VALUE_TOT?71?</vt:lpstr>
      <vt:lpstr>XDO_?MUTUALFUNDSECA_MARKET_VALUE_TOT?73?</vt:lpstr>
      <vt:lpstr>XDO_?MUTUALFUNDSECA_MARKET_VALUE_TOT?75?</vt:lpstr>
      <vt:lpstr>XDO_?MUTUALFUNDSECA_MARKET_VALUE_TOT?77?</vt:lpstr>
      <vt:lpstr>XDO_?MUTUALFUNDSECA_MARKET_VALUE_TOT?83?</vt:lpstr>
      <vt:lpstr>XDO_?MUTUALFUNDSECA_MARKET_VALUE_TOT?85?</vt:lpstr>
      <vt:lpstr>XDO_?MUTUALFUNDSECA_MARKET_VALUE_TOT?87?</vt:lpstr>
      <vt:lpstr>XDO_?MUTUALFUNDSECA_MARKET_VALUE_TOT?89?</vt:lpstr>
      <vt:lpstr>XDO_?MUTUALFUNDSECA_MARKET_VALUE_TOT?9?</vt:lpstr>
      <vt:lpstr>XDO_?MUTUALFUNDSECA_MARKET_VALUE_TOT?91?</vt:lpstr>
      <vt:lpstr>XDO_?MUTUALFUNDSECA_MARKET_VALUE_TOT?93?</vt:lpstr>
      <vt:lpstr>XDO_?MUTUALFUNDSECA_MARKET_VALUE_TOT?95?</vt:lpstr>
      <vt:lpstr>XDO_?MUTUALFUNDSECA_MARKET_VALUE_TOT?97?</vt:lpstr>
      <vt:lpstr>XDO_?MUTUALFUNDSECA_MARKET_VALUE_TOT?99?</vt:lpstr>
      <vt:lpstr>XDO_?MUTUALFUNDSECA_NAME?</vt:lpstr>
      <vt:lpstr>XDO_?MUTUALFUNDSECA_PER_NET_ASSETS?</vt:lpstr>
      <vt:lpstr>XDO_?MUTUALFUNDSECA_PER_NET_ASSETS_TOT?1?</vt:lpstr>
      <vt:lpstr>XDO_?MUTUALFUNDSECA_PER_NET_ASSETS_TOT?101?</vt:lpstr>
      <vt:lpstr>XDO_?MUTUALFUNDSECA_PER_NET_ASSETS_TOT?11?</vt:lpstr>
      <vt:lpstr>XDO_?MUTUALFUNDSECA_PER_NET_ASSETS_TOT?13?</vt:lpstr>
      <vt:lpstr>XDO_?MUTUALFUNDSECA_PER_NET_ASSETS_TOT?15?</vt:lpstr>
      <vt:lpstr>XDO_?MUTUALFUNDSECA_PER_NET_ASSETS_TOT?17?</vt:lpstr>
      <vt:lpstr>XDO_?MUTUALFUNDSECA_PER_NET_ASSETS_TOT?19?</vt:lpstr>
      <vt:lpstr>XDO_?MUTUALFUNDSECA_PER_NET_ASSETS_TOT?21?</vt:lpstr>
      <vt:lpstr>XDO_?MUTUALFUNDSECA_PER_NET_ASSETS_TOT?23?</vt:lpstr>
      <vt:lpstr>XDO_?MUTUALFUNDSECA_PER_NET_ASSETS_TOT?25?</vt:lpstr>
      <vt:lpstr>XDO_?MUTUALFUNDSECA_PER_NET_ASSETS_TOT?27?</vt:lpstr>
      <vt:lpstr>XDO_?MUTUALFUNDSECA_PER_NET_ASSETS_TOT?29?</vt:lpstr>
      <vt:lpstr>XDO_?MUTUALFUNDSECA_PER_NET_ASSETS_TOT?3?</vt:lpstr>
      <vt:lpstr>XDO_?MUTUALFUNDSECA_PER_NET_ASSETS_TOT?31?</vt:lpstr>
      <vt:lpstr>XDO_?MUTUALFUNDSECA_PER_NET_ASSETS_TOT?33?</vt:lpstr>
      <vt:lpstr>XDO_?MUTUALFUNDSECA_PER_NET_ASSETS_TOT?35?</vt:lpstr>
      <vt:lpstr>XDO_?MUTUALFUNDSECA_PER_NET_ASSETS_TOT?37?</vt:lpstr>
      <vt:lpstr>XDO_?MUTUALFUNDSECA_PER_NET_ASSETS_TOT?39?</vt:lpstr>
      <vt:lpstr>XDO_?MUTUALFUNDSECA_PER_NET_ASSETS_TOT?41?</vt:lpstr>
      <vt:lpstr>SUNBAL!XDO_?MUTUALFUNDSECA_PER_NET_ASSETS_TOT?43?</vt:lpstr>
      <vt:lpstr>XDO_?MUTUALFUNDSECA_PER_NET_ASSETS_TOT?43?</vt:lpstr>
      <vt:lpstr>XDO_?MUTUALFUNDSECA_PER_NET_ASSETS_TOT?45?</vt:lpstr>
      <vt:lpstr>XDO_?MUTUALFUNDSECA_PER_NET_ASSETS_TOT?47?</vt:lpstr>
      <vt:lpstr>XDO_?MUTUALFUNDSECA_PER_NET_ASSETS_TOT?49?</vt:lpstr>
      <vt:lpstr>XDO_?MUTUALFUNDSECA_PER_NET_ASSETS_TOT?5?</vt:lpstr>
      <vt:lpstr>XDO_?MUTUALFUNDSECA_PER_NET_ASSETS_TOT?51?</vt:lpstr>
      <vt:lpstr>XDO_?MUTUALFUNDSECA_PER_NET_ASSETS_TOT?53?</vt:lpstr>
      <vt:lpstr>XDO_?MUTUALFUNDSECA_PER_NET_ASSETS_TOT?55?</vt:lpstr>
      <vt:lpstr>XDO_?MUTUALFUNDSECA_PER_NET_ASSETS_TOT?57?</vt:lpstr>
      <vt:lpstr>XDO_?MUTUALFUNDSECA_PER_NET_ASSETS_TOT?59?</vt:lpstr>
      <vt:lpstr>XDO_?MUTUALFUNDSECA_PER_NET_ASSETS_TOT?61?</vt:lpstr>
      <vt:lpstr>XDO_?MUTUALFUNDSECA_PER_NET_ASSETS_TOT?63?</vt:lpstr>
      <vt:lpstr>XDO_?MUTUALFUNDSECA_PER_NET_ASSETS_TOT?65?</vt:lpstr>
      <vt:lpstr>XDO_?MUTUALFUNDSECA_PER_NET_ASSETS_TOT?67?</vt:lpstr>
      <vt:lpstr>XDO_?MUTUALFUNDSECA_PER_NET_ASSETS_TOT?69?</vt:lpstr>
      <vt:lpstr>XDO_?MUTUALFUNDSECA_PER_NET_ASSETS_TOT?7?</vt:lpstr>
      <vt:lpstr>XDO_?MUTUALFUNDSECA_PER_NET_ASSETS_TOT?71?</vt:lpstr>
      <vt:lpstr>XDO_?MUTUALFUNDSECA_PER_NET_ASSETS_TOT?73?</vt:lpstr>
      <vt:lpstr>XDO_?MUTUALFUNDSECA_PER_NET_ASSETS_TOT?75?</vt:lpstr>
      <vt:lpstr>XDO_?MUTUALFUNDSECA_PER_NET_ASSETS_TOT?77?</vt:lpstr>
      <vt:lpstr>XDO_?MUTUALFUNDSECA_PER_NET_ASSETS_TOT?83?</vt:lpstr>
      <vt:lpstr>XDO_?MUTUALFUNDSECA_PER_NET_ASSETS_TOT?85?</vt:lpstr>
      <vt:lpstr>XDO_?MUTUALFUNDSECA_PER_NET_ASSETS_TOT?87?</vt:lpstr>
      <vt:lpstr>XDO_?MUTUALFUNDSECA_PER_NET_ASSETS_TOT?89?</vt:lpstr>
      <vt:lpstr>XDO_?MUTUALFUNDSECA_PER_NET_ASSETS_TOT?9?</vt:lpstr>
      <vt:lpstr>XDO_?MUTUALFUNDSECA_PER_NET_ASSETS_TOT?91?</vt:lpstr>
      <vt:lpstr>XDO_?MUTUALFUNDSECA_PER_NET_ASSETS_TOT?93?</vt:lpstr>
      <vt:lpstr>XDO_?MUTUALFUNDSECA_PER_NET_ASSETS_TOT?95?</vt:lpstr>
      <vt:lpstr>XDO_?MUTUALFUNDSECA_PER_NET_ASSETS_TOT?97?</vt:lpstr>
      <vt:lpstr>XDO_?MUTUALFUNDSECA_PER_NET_ASSETS_TOT?99?</vt:lpstr>
      <vt:lpstr>XDO_?MUTUALFUNDSECA_RATING_INDUSTRY?</vt:lpstr>
      <vt:lpstr>XDO_?MUTUALFUNDSECA_SL_NO?</vt:lpstr>
      <vt:lpstr>XDO_?MUTUALFUNDSECA_UNITS?</vt:lpstr>
      <vt:lpstr>XDO_?NAME?</vt:lpstr>
      <vt:lpstr>XDO_?NAME?1?</vt:lpstr>
      <vt:lpstr>XDO_?NAME?10?</vt:lpstr>
      <vt:lpstr>XDO_?NAME?11?</vt:lpstr>
      <vt:lpstr>XDO_?NAME?12?</vt:lpstr>
      <vt:lpstr>XDO_?NAME?13?</vt:lpstr>
      <vt:lpstr>XDO_?NAME?14?</vt:lpstr>
      <vt:lpstr>XDO_?NAME?15?</vt:lpstr>
      <vt:lpstr>XDO_?NAME?16?</vt:lpstr>
      <vt:lpstr>XDO_?NAME?17?</vt:lpstr>
      <vt:lpstr>XDO_?NAME?18?</vt:lpstr>
      <vt:lpstr>XDO_?NAME?19?</vt:lpstr>
      <vt:lpstr>XDO_?NAME?2?</vt:lpstr>
      <vt:lpstr>XDO_?NAME?20?</vt:lpstr>
      <vt:lpstr>XDO_?NAME?21?</vt:lpstr>
      <vt:lpstr>XDO_?NAME?22?</vt:lpstr>
      <vt:lpstr>XDO_?NAME?23?</vt:lpstr>
      <vt:lpstr>XDO_?NAME?24?</vt:lpstr>
      <vt:lpstr>XDO_?NAME?25?</vt:lpstr>
      <vt:lpstr>XDO_?NAME?26?</vt:lpstr>
      <vt:lpstr>XDO_?NAME?27?</vt:lpstr>
      <vt:lpstr>XDO_?NAME?28?</vt:lpstr>
      <vt:lpstr>XDO_?NAME?29?</vt:lpstr>
      <vt:lpstr>XDO_?NAME?3?</vt:lpstr>
      <vt:lpstr>XDO_?NAME?30?</vt:lpstr>
      <vt:lpstr>XDO_?NAME?31?</vt:lpstr>
      <vt:lpstr>XDO_?NAME?32?</vt:lpstr>
      <vt:lpstr>XDO_?NAME?33?</vt:lpstr>
      <vt:lpstr>XDO_?NAME?34?</vt:lpstr>
      <vt:lpstr>XDO_?NAME?35?</vt:lpstr>
      <vt:lpstr>XDO_?NAME?36?</vt:lpstr>
      <vt:lpstr>XDO_?NAME?37?</vt:lpstr>
      <vt:lpstr>XDO_?NAME?38?</vt:lpstr>
      <vt:lpstr>XDO_?NAME?39?</vt:lpstr>
      <vt:lpstr>XDO_?NAME?4?</vt:lpstr>
      <vt:lpstr>XDO_?NAME?40?</vt:lpstr>
      <vt:lpstr>XDO_?NAME?41?</vt:lpstr>
      <vt:lpstr>XDO_?NAME?42?</vt:lpstr>
      <vt:lpstr>XDO_?NAME?43?</vt:lpstr>
      <vt:lpstr>XDO_?NAME?44?</vt:lpstr>
      <vt:lpstr>XDO_?NAME?45?</vt:lpstr>
      <vt:lpstr>XDO_?NAME?46?</vt:lpstr>
      <vt:lpstr>XDO_?NAME?47?</vt:lpstr>
      <vt:lpstr>XDO_?NAME?48?</vt:lpstr>
      <vt:lpstr>XDO_?NAME?49?</vt:lpstr>
      <vt:lpstr>SUNBAL!XDO_?NAME?5?</vt:lpstr>
      <vt:lpstr>XDO_?NAME?5?</vt:lpstr>
      <vt:lpstr>XDO_?NAME?6?</vt:lpstr>
      <vt:lpstr>XDO_?NAME?7?</vt:lpstr>
      <vt:lpstr>XDO_?NAME?8?</vt:lpstr>
      <vt:lpstr>XDO_?NAME?9?</vt:lpstr>
      <vt:lpstr>XDO_?NOTE_PER_NET_ASSETS_TXT?</vt:lpstr>
      <vt:lpstr>XDO_?NOTE_PER_NET_ASSETS_TXT?1?</vt:lpstr>
      <vt:lpstr>XDO_?NOTE_PER_NET_ASSETS_TXT?10?</vt:lpstr>
      <vt:lpstr>XDO_?NOTE_PER_NET_ASSETS_TXT?11?</vt:lpstr>
      <vt:lpstr>XDO_?NOTE_PER_NET_ASSETS_TXT?12?</vt:lpstr>
      <vt:lpstr>XDO_?NOTE_PER_NET_ASSETS_TXT?13?</vt:lpstr>
      <vt:lpstr>XDO_?NOTE_PER_NET_ASSETS_TXT?14?</vt:lpstr>
      <vt:lpstr>XDO_?NOTE_PER_NET_ASSETS_TXT?15?</vt:lpstr>
      <vt:lpstr>XDO_?NOTE_PER_NET_ASSETS_TXT?16?</vt:lpstr>
      <vt:lpstr>XDO_?NOTE_PER_NET_ASSETS_TXT?17?</vt:lpstr>
      <vt:lpstr>XDO_?NOTE_PER_NET_ASSETS_TXT?18?</vt:lpstr>
      <vt:lpstr>XDO_?NOTE_PER_NET_ASSETS_TXT?19?</vt:lpstr>
      <vt:lpstr>XDO_?NOTE_PER_NET_ASSETS_TXT?2?</vt:lpstr>
      <vt:lpstr>XDO_?NOTE_PER_NET_ASSETS_TXT?20?</vt:lpstr>
      <vt:lpstr>XDO_?NOTE_PER_NET_ASSETS_TXT?21?</vt:lpstr>
      <vt:lpstr>SUNBAL!XDO_?NOTE_PER_NET_ASSETS_TXT?22?</vt:lpstr>
      <vt:lpstr>XDO_?NOTE_PER_NET_ASSETS_TXT?22?</vt:lpstr>
      <vt:lpstr>XDO_?NOTE_PER_NET_ASSETS_TXT?23?</vt:lpstr>
      <vt:lpstr>XDO_?NOTE_PER_NET_ASSETS_TXT?24?</vt:lpstr>
      <vt:lpstr>XDO_?NOTE_PER_NET_ASSETS_TXT?25?</vt:lpstr>
      <vt:lpstr>XDO_?NOTE_PER_NET_ASSETS_TXT?26?</vt:lpstr>
      <vt:lpstr>XDO_?NOTE_PER_NET_ASSETS_TXT?27?</vt:lpstr>
      <vt:lpstr>XDO_?NOTE_PER_NET_ASSETS_TXT?28?</vt:lpstr>
      <vt:lpstr>XDO_?NOTE_PER_NET_ASSETS_TXT?29?</vt:lpstr>
      <vt:lpstr>XDO_?NOTE_PER_NET_ASSETS_TXT?3?</vt:lpstr>
      <vt:lpstr>XDO_?NOTE_PER_NET_ASSETS_TXT?30?</vt:lpstr>
      <vt:lpstr>XDO_?NOTE_PER_NET_ASSETS_TXT?31?</vt:lpstr>
      <vt:lpstr>XDO_?NOTE_PER_NET_ASSETS_TXT?32?</vt:lpstr>
      <vt:lpstr>XDO_?NOTE_PER_NET_ASSETS_TXT?33?</vt:lpstr>
      <vt:lpstr>XDO_?NOTE_PER_NET_ASSETS_TXT?34?</vt:lpstr>
      <vt:lpstr>XDO_?NOTE_PER_NET_ASSETS_TXT?35?</vt:lpstr>
      <vt:lpstr>XDO_?NOTE_PER_NET_ASSETS_TXT?36?</vt:lpstr>
      <vt:lpstr>XDO_?NOTE_PER_NET_ASSETS_TXT?37?</vt:lpstr>
      <vt:lpstr>XDO_?NOTE_PER_NET_ASSETS_TXT?38?</vt:lpstr>
      <vt:lpstr>XDO_?NOTE_PER_NET_ASSETS_TXT?39?</vt:lpstr>
      <vt:lpstr>XDO_?NOTE_PER_NET_ASSETS_TXT?4?</vt:lpstr>
      <vt:lpstr>XDO_?NOTE_PER_NET_ASSETS_TXT?42?</vt:lpstr>
      <vt:lpstr>XDO_?NOTE_PER_NET_ASSETS_TXT?43?</vt:lpstr>
      <vt:lpstr>XDO_?NOTE_PER_NET_ASSETS_TXT?44?</vt:lpstr>
      <vt:lpstr>XDO_?NOTE_PER_NET_ASSETS_TXT?45?</vt:lpstr>
      <vt:lpstr>XDO_?NOTE_PER_NET_ASSETS_TXT?46?</vt:lpstr>
      <vt:lpstr>XDO_?NOTE_PER_NET_ASSETS_TXT?47?</vt:lpstr>
      <vt:lpstr>XDO_?NOTE_PER_NET_ASSETS_TXT?48?</vt:lpstr>
      <vt:lpstr>XDO_?NOTE_PER_NET_ASSETS_TXT?49?</vt:lpstr>
      <vt:lpstr>XDO_?NOTE_PER_NET_ASSETS_TXT?5?</vt:lpstr>
      <vt:lpstr>XDO_?NOTE_PER_NET_ASSETS_TXT?50?</vt:lpstr>
      <vt:lpstr>XDO_?NOTE_PER_NET_ASSETS_TXT?51?</vt:lpstr>
      <vt:lpstr>XDO_?NOTE_PER_NET_ASSETS_TXT?6?</vt:lpstr>
      <vt:lpstr>XDO_?NOTE_PER_NET_ASSETS_TXT?7?</vt:lpstr>
      <vt:lpstr>XDO_?NOTE_PER_NET_ASSETS_TXT?8?</vt:lpstr>
      <vt:lpstr>XDO_?NOTE_PER_NET_ASSETS_TXT?9?</vt:lpstr>
      <vt:lpstr>XDO_?NOTE_THINLY_TRADED_TXT?</vt:lpstr>
      <vt:lpstr>XDO_?NOTE_THINLY_TRADED_TXT?1?</vt:lpstr>
      <vt:lpstr>XDO_?NOTE_THINLY_TRADED_TXT?10?</vt:lpstr>
      <vt:lpstr>XDO_?NOTE_THINLY_TRADED_TXT?11?</vt:lpstr>
      <vt:lpstr>XDO_?NOTE_THINLY_TRADED_TXT?12?</vt:lpstr>
      <vt:lpstr>XDO_?NOTE_THINLY_TRADED_TXT?13?</vt:lpstr>
      <vt:lpstr>XDO_?NOTE_THINLY_TRADED_TXT?14?</vt:lpstr>
      <vt:lpstr>XDO_?NOTE_THINLY_TRADED_TXT?15?</vt:lpstr>
      <vt:lpstr>XDO_?NOTE_THINLY_TRADED_TXT?16?</vt:lpstr>
      <vt:lpstr>XDO_?NOTE_THINLY_TRADED_TXT?17?</vt:lpstr>
      <vt:lpstr>XDO_?NOTE_THINLY_TRADED_TXT?18?</vt:lpstr>
      <vt:lpstr>XDO_?NOTE_THINLY_TRADED_TXT?19?</vt:lpstr>
      <vt:lpstr>XDO_?NOTE_THINLY_TRADED_TXT?2?</vt:lpstr>
      <vt:lpstr>XDO_?NOTE_THINLY_TRADED_TXT?20?</vt:lpstr>
      <vt:lpstr>XDO_?NOTE_THINLY_TRADED_TXT?21?</vt:lpstr>
      <vt:lpstr>SUNBAL!XDO_?NOTE_THINLY_TRADED_TXT?22?</vt:lpstr>
      <vt:lpstr>XDO_?NOTE_THINLY_TRADED_TXT?22?</vt:lpstr>
      <vt:lpstr>XDO_?NOTE_THINLY_TRADED_TXT?23?</vt:lpstr>
      <vt:lpstr>XDO_?NOTE_THINLY_TRADED_TXT?24?</vt:lpstr>
      <vt:lpstr>XDO_?NOTE_THINLY_TRADED_TXT?25?</vt:lpstr>
      <vt:lpstr>XDO_?NOTE_THINLY_TRADED_TXT?26?</vt:lpstr>
      <vt:lpstr>XDO_?NOTE_THINLY_TRADED_TXT?27?</vt:lpstr>
      <vt:lpstr>XDO_?NOTE_THINLY_TRADED_TXT?28?</vt:lpstr>
      <vt:lpstr>XDO_?NOTE_THINLY_TRADED_TXT?29?</vt:lpstr>
      <vt:lpstr>XDO_?NOTE_THINLY_TRADED_TXT?3?</vt:lpstr>
      <vt:lpstr>XDO_?NOTE_THINLY_TRADED_TXT?30?</vt:lpstr>
      <vt:lpstr>XDO_?NOTE_THINLY_TRADED_TXT?31?</vt:lpstr>
      <vt:lpstr>XDO_?NOTE_THINLY_TRADED_TXT?32?</vt:lpstr>
      <vt:lpstr>XDO_?NOTE_THINLY_TRADED_TXT?33?</vt:lpstr>
      <vt:lpstr>XDO_?NOTE_THINLY_TRADED_TXT?34?</vt:lpstr>
      <vt:lpstr>XDO_?NOTE_THINLY_TRADED_TXT?35?</vt:lpstr>
      <vt:lpstr>XDO_?NOTE_THINLY_TRADED_TXT?36?</vt:lpstr>
      <vt:lpstr>XDO_?NOTE_THINLY_TRADED_TXT?37?</vt:lpstr>
      <vt:lpstr>XDO_?NOTE_THINLY_TRADED_TXT?38?</vt:lpstr>
      <vt:lpstr>XDO_?NOTE_THINLY_TRADED_TXT?39?</vt:lpstr>
      <vt:lpstr>XDO_?NOTE_THINLY_TRADED_TXT?4?</vt:lpstr>
      <vt:lpstr>XDO_?NOTE_THINLY_TRADED_TXT?42?</vt:lpstr>
      <vt:lpstr>XDO_?NOTE_THINLY_TRADED_TXT?43?</vt:lpstr>
      <vt:lpstr>XDO_?NOTE_THINLY_TRADED_TXT?44?</vt:lpstr>
      <vt:lpstr>XDO_?NOTE_THINLY_TRADED_TXT?45?</vt:lpstr>
      <vt:lpstr>XDO_?NOTE_THINLY_TRADED_TXT?46?</vt:lpstr>
      <vt:lpstr>XDO_?NOTE_THINLY_TRADED_TXT?47?</vt:lpstr>
      <vt:lpstr>XDO_?NOTE_THINLY_TRADED_TXT?48?</vt:lpstr>
      <vt:lpstr>XDO_?NOTE_THINLY_TRADED_TXT?49?</vt:lpstr>
      <vt:lpstr>XDO_?NOTE_THINLY_TRADED_TXT?5?</vt:lpstr>
      <vt:lpstr>XDO_?NOTE_THINLY_TRADED_TXT?50?</vt:lpstr>
      <vt:lpstr>XDO_?NOTE_THINLY_TRADED_TXT?51?</vt:lpstr>
      <vt:lpstr>XDO_?NOTE_THINLY_TRADED_TXT?6?</vt:lpstr>
      <vt:lpstr>XDO_?NOTE_THINLY_TRADED_TXT?7?</vt:lpstr>
      <vt:lpstr>XDO_?NOTE_THINLY_TRADED_TXT?8?</vt:lpstr>
      <vt:lpstr>XDO_?NOTE_THINLY_TRADED_TXT?9?</vt:lpstr>
      <vt:lpstr>XDO_?OTH_NET_RATE_DIV?</vt:lpstr>
      <vt:lpstr>XDO_?OTH_NET_RATE_DIV?1?</vt:lpstr>
      <vt:lpstr>XDO_?OTH_NET_RATE_DIV?10?</vt:lpstr>
      <vt:lpstr>XDO_?OTH_NET_RATE_DIV?11?</vt:lpstr>
      <vt:lpstr>XDO_?OTH_NET_RATE_DIV?12?</vt:lpstr>
      <vt:lpstr>XDO_?OTH_NET_RATE_DIV?13?</vt:lpstr>
      <vt:lpstr>XDO_?OTH_NET_RATE_DIV?14?</vt:lpstr>
      <vt:lpstr>XDO_?OTH_NET_RATE_DIV?15?</vt:lpstr>
      <vt:lpstr>XDO_?OTH_NET_RATE_DIV?16?</vt:lpstr>
      <vt:lpstr>XDO_?OTH_NET_RATE_DIV?17?</vt:lpstr>
      <vt:lpstr>XDO_?OTH_NET_RATE_DIV?18?</vt:lpstr>
      <vt:lpstr>XDO_?OTH_NET_RATE_DIV?19?</vt:lpstr>
      <vt:lpstr>XDO_?OTH_NET_RATE_DIV?2?</vt:lpstr>
      <vt:lpstr>XDO_?OTH_NET_RATE_DIV?20?</vt:lpstr>
      <vt:lpstr>XDO_?OTH_NET_RATE_DIV?22?</vt:lpstr>
      <vt:lpstr>XDO_?OTH_NET_RATE_DIV?23?</vt:lpstr>
      <vt:lpstr>XDO_?OTH_NET_RATE_DIV?24?</vt:lpstr>
      <vt:lpstr>XDO_?OTH_NET_RATE_DIV?25?</vt:lpstr>
      <vt:lpstr>XDO_?OTH_NET_RATE_DIV?26?</vt:lpstr>
      <vt:lpstr>XDO_?OTH_NET_RATE_DIV?27?</vt:lpstr>
      <vt:lpstr>XDO_?OTH_NET_RATE_DIV?28?</vt:lpstr>
      <vt:lpstr>XDO_?OTH_NET_RATE_DIV?29?</vt:lpstr>
      <vt:lpstr>XDO_?OTH_NET_RATE_DIV?3?</vt:lpstr>
      <vt:lpstr>XDO_?OTH_NET_RATE_DIV?30?</vt:lpstr>
      <vt:lpstr>XDO_?OTH_NET_RATE_DIV?31?</vt:lpstr>
      <vt:lpstr>XDO_?OTH_NET_RATE_DIV?32?</vt:lpstr>
      <vt:lpstr>XDO_?OTH_NET_RATE_DIV?33?</vt:lpstr>
      <vt:lpstr>XDO_?OTH_NET_RATE_DIV?34?</vt:lpstr>
      <vt:lpstr>XDO_?OTH_NET_RATE_DIV?35?</vt:lpstr>
      <vt:lpstr>XDO_?OTH_NET_RATE_DIV?36?</vt:lpstr>
      <vt:lpstr>XDO_?OTH_NET_RATE_DIV?37?</vt:lpstr>
      <vt:lpstr>XDO_?OTH_NET_RATE_DIV?38?</vt:lpstr>
      <vt:lpstr>XDO_?OTH_NET_RATE_DIV?39?</vt:lpstr>
      <vt:lpstr>XDO_?OTH_NET_RATE_DIV?4?</vt:lpstr>
      <vt:lpstr>XDO_?OTH_NET_RATE_DIV?40?</vt:lpstr>
      <vt:lpstr>XDO_?OTH_NET_RATE_DIV?41?</vt:lpstr>
      <vt:lpstr>XDO_?OTH_NET_RATE_DIV?43?</vt:lpstr>
      <vt:lpstr>XDO_?OTH_NET_RATE_DIV?44?</vt:lpstr>
      <vt:lpstr>XDO_?OTH_NET_RATE_DIV?45?</vt:lpstr>
      <vt:lpstr>XDO_?OTH_NET_RATE_DIV?46?</vt:lpstr>
      <vt:lpstr>XDO_?OTH_NET_RATE_DIV?47?</vt:lpstr>
      <vt:lpstr>XDO_?OTH_NET_RATE_DIV?48?</vt:lpstr>
      <vt:lpstr>XDO_?OTH_NET_RATE_DIV?49?</vt:lpstr>
      <vt:lpstr>XDO_?OTH_NET_RATE_DIV?5?</vt:lpstr>
      <vt:lpstr>XDO_?OTH_NET_RATE_DIV?50?</vt:lpstr>
      <vt:lpstr>XDO_?OTH_NET_RATE_DIV?51?</vt:lpstr>
      <vt:lpstr>XDO_?OTH_NET_RATE_DIV?52?</vt:lpstr>
      <vt:lpstr>XDO_?OTH_NET_RATE_DIV?53?</vt:lpstr>
      <vt:lpstr>XDO_?OTH_NET_RATE_DIV?54?</vt:lpstr>
      <vt:lpstr>XDO_?OTH_NET_RATE_DIV?55?</vt:lpstr>
      <vt:lpstr>XDO_?OTH_NET_RATE_DIV?56?</vt:lpstr>
      <vt:lpstr>XDO_?OTH_NET_RATE_DIV?57?</vt:lpstr>
      <vt:lpstr>XDO_?OTH_NET_RATE_DIV?58?</vt:lpstr>
      <vt:lpstr>XDO_?OTH_NET_RATE_DIV?59?</vt:lpstr>
      <vt:lpstr>XDO_?OTH_NET_RATE_DIV?6?</vt:lpstr>
      <vt:lpstr>XDO_?OTH_NET_RATE_DIV?60?</vt:lpstr>
      <vt:lpstr>XDO_?OTH_NET_RATE_DIV?61?</vt:lpstr>
      <vt:lpstr>XDO_?OTH_NET_RATE_DIV?62?</vt:lpstr>
      <vt:lpstr>XDO_?OTH_NET_RATE_DIV?63?</vt:lpstr>
      <vt:lpstr>XDO_?OTH_NET_RATE_DIV?64?</vt:lpstr>
      <vt:lpstr>XDO_?OTH_NET_RATE_DIV?65?</vt:lpstr>
      <vt:lpstr>XDO_?OTH_NET_RATE_DIV?66?</vt:lpstr>
      <vt:lpstr>XDO_?OTH_NET_RATE_DIV?69?</vt:lpstr>
      <vt:lpstr>SUNBAL!XDO_?OTH_NET_RATE_DIV?7?</vt:lpstr>
      <vt:lpstr>XDO_?OTH_NET_RATE_DIV?7?</vt:lpstr>
      <vt:lpstr>XDO_?OTH_NET_RATE_DIV?70?</vt:lpstr>
      <vt:lpstr>XDO_?OTH_NET_RATE_DIV?71?</vt:lpstr>
      <vt:lpstr>XDO_?OTH_NET_RATE_DIV?72?</vt:lpstr>
      <vt:lpstr>XDO_?OTH_NET_RATE_DIV?73?</vt:lpstr>
      <vt:lpstr>XDO_?OTH_NET_RATE_DIV?74?</vt:lpstr>
      <vt:lpstr>XDO_?OTH_NET_RATE_DIV?79?</vt:lpstr>
      <vt:lpstr>XDO_?OTH_NET_RATE_DIV?8?</vt:lpstr>
      <vt:lpstr>XDO_?OTH_NET_RATE_DIV?80?</vt:lpstr>
      <vt:lpstr>XDO_?OTH_NET_RATE_DIV?81?</vt:lpstr>
      <vt:lpstr>XDO_?OTH_NET_RATE_DIV?82?</vt:lpstr>
      <vt:lpstr>XDO_?OTH_NET_RATE_DIV?83?</vt:lpstr>
      <vt:lpstr>XDO_?OTH_NET_RATE_DIV?84?</vt:lpstr>
      <vt:lpstr>XDO_?OTH_NET_RATE_DIV?85?</vt:lpstr>
      <vt:lpstr>XDO_?OTH_NET_RATE_DIV?86?</vt:lpstr>
      <vt:lpstr>XDO_?OTH_NET_RATE_DIV?87?</vt:lpstr>
      <vt:lpstr>XDO_?OTH_NET_RATE_DIV?88?</vt:lpstr>
      <vt:lpstr>XDO_?OTH_NET_RATE_DIV?89?</vt:lpstr>
      <vt:lpstr>XDO_?OTH_NET_RATE_DIV?9?</vt:lpstr>
      <vt:lpstr>XDO_?OTH_NET_RATE_DIV?90?</vt:lpstr>
      <vt:lpstr>XDO_?OTH_NET_RATE_DIV?91?</vt:lpstr>
      <vt:lpstr>XDO_?OTH_NET_RATE_DIV?92?</vt:lpstr>
      <vt:lpstr>XDO_?OTH_NET_RATE_DIV?93?</vt:lpstr>
      <vt:lpstr>XDO_?OTH_NET_RATE_DIV?94?</vt:lpstr>
      <vt:lpstr>XDO_?OTH_NET_RATE_DIV?95?</vt:lpstr>
      <vt:lpstr>XDO_?OTH_NET_RATE_DIV?96?</vt:lpstr>
      <vt:lpstr>XDO_?OTH_NET_RATE_DIV?97?</vt:lpstr>
      <vt:lpstr>XDO_?OTH_NET_RATE_DIV?98?</vt:lpstr>
      <vt:lpstr>XDO_?OTHERSSECA_ISIN_CODE?</vt:lpstr>
      <vt:lpstr>XDO_?OTHERSSECA_MARKET_VALUE?</vt:lpstr>
      <vt:lpstr>XDO_?OTHERSSECA_MARKET_VALUE_TOT?1?</vt:lpstr>
      <vt:lpstr>XDO_?OTHERSSECA_MARKET_VALUE_TOT?101?</vt:lpstr>
      <vt:lpstr>XDO_?OTHERSSECA_MARKET_VALUE_TOT?11?</vt:lpstr>
      <vt:lpstr>XDO_?OTHERSSECA_MARKET_VALUE_TOT?13?</vt:lpstr>
      <vt:lpstr>XDO_?OTHERSSECA_MARKET_VALUE_TOT?15?</vt:lpstr>
      <vt:lpstr>XDO_?OTHERSSECA_MARKET_VALUE_TOT?17?</vt:lpstr>
      <vt:lpstr>XDO_?OTHERSSECA_MARKET_VALUE_TOT?19?</vt:lpstr>
      <vt:lpstr>XDO_?OTHERSSECA_MARKET_VALUE_TOT?21?</vt:lpstr>
      <vt:lpstr>XDO_?OTHERSSECA_MARKET_VALUE_TOT?23?</vt:lpstr>
      <vt:lpstr>XDO_?OTHERSSECA_MARKET_VALUE_TOT?25?</vt:lpstr>
      <vt:lpstr>XDO_?OTHERSSECA_MARKET_VALUE_TOT?27?</vt:lpstr>
      <vt:lpstr>XDO_?OTHERSSECA_MARKET_VALUE_TOT?29?</vt:lpstr>
      <vt:lpstr>XDO_?OTHERSSECA_MARKET_VALUE_TOT?3?</vt:lpstr>
      <vt:lpstr>XDO_?OTHERSSECA_MARKET_VALUE_TOT?31?</vt:lpstr>
      <vt:lpstr>XDO_?OTHERSSECA_MARKET_VALUE_TOT?33?</vt:lpstr>
      <vt:lpstr>XDO_?OTHERSSECA_MARKET_VALUE_TOT?35?</vt:lpstr>
      <vt:lpstr>XDO_?OTHERSSECA_MARKET_VALUE_TOT?37?</vt:lpstr>
      <vt:lpstr>XDO_?OTHERSSECA_MARKET_VALUE_TOT?39?</vt:lpstr>
      <vt:lpstr>XDO_?OTHERSSECA_MARKET_VALUE_TOT?41?</vt:lpstr>
      <vt:lpstr>SUNBAL!XDO_?OTHERSSECA_MARKET_VALUE_TOT?42?</vt:lpstr>
      <vt:lpstr>XDO_?OTHERSSECA_MARKET_VALUE_TOT?43?</vt:lpstr>
      <vt:lpstr>XDO_?OTHERSSECA_MARKET_VALUE_TOT?45?</vt:lpstr>
      <vt:lpstr>XDO_?OTHERSSECA_MARKET_VALUE_TOT?47?</vt:lpstr>
      <vt:lpstr>XDO_?OTHERSSECA_MARKET_VALUE_TOT?49?</vt:lpstr>
      <vt:lpstr>XDO_?OTHERSSECA_MARKET_VALUE_TOT?5?</vt:lpstr>
      <vt:lpstr>XDO_?OTHERSSECA_MARKET_VALUE_TOT?51?</vt:lpstr>
      <vt:lpstr>XDO_?OTHERSSECA_MARKET_VALUE_TOT?53?</vt:lpstr>
      <vt:lpstr>XDO_?OTHERSSECA_MARKET_VALUE_TOT?55?</vt:lpstr>
      <vt:lpstr>XDO_?OTHERSSECA_MARKET_VALUE_TOT?57?</vt:lpstr>
      <vt:lpstr>XDO_?OTHERSSECA_MARKET_VALUE_TOT?59?</vt:lpstr>
      <vt:lpstr>XDO_?OTHERSSECA_MARKET_VALUE_TOT?61?</vt:lpstr>
      <vt:lpstr>XDO_?OTHERSSECA_MARKET_VALUE_TOT?63?</vt:lpstr>
      <vt:lpstr>XDO_?OTHERSSECA_MARKET_VALUE_TOT?65?</vt:lpstr>
      <vt:lpstr>XDO_?OTHERSSECA_MARKET_VALUE_TOT?67?</vt:lpstr>
      <vt:lpstr>XDO_?OTHERSSECA_MARKET_VALUE_TOT?69?</vt:lpstr>
      <vt:lpstr>XDO_?OTHERSSECA_MARKET_VALUE_TOT?7?</vt:lpstr>
      <vt:lpstr>XDO_?OTHERSSECA_MARKET_VALUE_TOT?71?</vt:lpstr>
      <vt:lpstr>XDO_?OTHERSSECA_MARKET_VALUE_TOT?73?</vt:lpstr>
      <vt:lpstr>XDO_?OTHERSSECA_MARKET_VALUE_TOT?75?</vt:lpstr>
      <vt:lpstr>XDO_?OTHERSSECA_MARKET_VALUE_TOT?77?</vt:lpstr>
      <vt:lpstr>XDO_?OTHERSSECA_MARKET_VALUE_TOT?83?</vt:lpstr>
      <vt:lpstr>XDO_?OTHERSSECA_MARKET_VALUE_TOT?85?</vt:lpstr>
      <vt:lpstr>XDO_?OTHERSSECA_MARKET_VALUE_TOT?87?</vt:lpstr>
      <vt:lpstr>XDO_?OTHERSSECA_MARKET_VALUE_TOT?89?</vt:lpstr>
      <vt:lpstr>XDO_?OTHERSSECA_MARKET_VALUE_TOT?9?</vt:lpstr>
      <vt:lpstr>XDO_?OTHERSSECA_MARKET_VALUE_TOT?91?</vt:lpstr>
      <vt:lpstr>XDO_?OTHERSSECA_MARKET_VALUE_TOT?93?</vt:lpstr>
      <vt:lpstr>XDO_?OTHERSSECA_MARKET_VALUE_TOT?95?</vt:lpstr>
      <vt:lpstr>XDO_?OTHERSSECA_MARKET_VALUE_TOT?97?</vt:lpstr>
      <vt:lpstr>XDO_?OTHERSSECA_MARKET_VALUE_TOT?99?</vt:lpstr>
      <vt:lpstr>XDO_?OTHERSSECA_NAME?</vt:lpstr>
      <vt:lpstr>XDO_?OTHERSSECA_PER_NET_ASSETS?</vt:lpstr>
      <vt:lpstr>XDO_?OTHERSSECA_PER_NET_ASSETS_TOT?1?</vt:lpstr>
      <vt:lpstr>XDO_?OTHERSSECA_PER_NET_ASSETS_TOT?101?</vt:lpstr>
      <vt:lpstr>XDO_?OTHERSSECA_PER_NET_ASSETS_TOT?11?</vt:lpstr>
      <vt:lpstr>XDO_?OTHERSSECA_PER_NET_ASSETS_TOT?13?</vt:lpstr>
      <vt:lpstr>XDO_?OTHERSSECA_PER_NET_ASSETS_TOT?15?</vt:lpstr>
      <vt:lpstr>XDO_?OTHERSSECA_PER_NET_ASSETS_TOT?17?</vt:lpstr>
      <vt:lpstr>XDO_?OTHERSSECA_PER_NET_ASSETS_TOT?19?</vt:lpstr>
      <vt:lpstr>XDO_?OTHERSSECA_PER_NET_ASSETS_TOT?21?</vt:lpstr>
      <vt:lpstr>XDO_?OTHERSSECA_PER_NET_ASSETS_TOT?23?</vt:lpstr>
      <vt:lpstr>XDO_?OTHERSSECA_PER_NET_ASSETS_TOT?25?</vt:lpstr>
      <vt:lpstr>XDO_?OTHERSSECA_PER_NET_ASSETS_TOT?27?</vt:lpstr>
      <vt:lpstr>XDO_?OTHERSSECA_PER_NET_ASSETS_TOT?29?</vt:lpstr>
      <vt:lpstr>XDO_?OTHERSSECA_PER_NET_ASSETS_TOT?3?</vt:lpstr>
      <vt:lpstr>XDO_?OTHERSSECA_PER_NET_ASSETS_TOT?31?</vt:lpstr>
      <vt:lpstr>XDO_?OTHERSSECA_PER_NET_ASSETS_TOT?33?</vt:lpstr>
      <vt:lpstr>XDO_?OTHERSSECA_PER_NET_ASSETS_TOT?35?</vt:lpstr>
      <vt:lpstr>XDO_?OTHERSSECA_PER_NET_ASSETS_TOT?37?</vt:lpstr>
      <vt:lpstr>XDO_?OTHERSSECA_PER_NET_ASSETS_TOT?39?</vt:lpstr>
      <vt:lpstr>XDO_?OTHERSSECA_PER_NET_ASSETS_TOT?41?</vt:lpstr>
      <vt:lpstr>SUNBAL!XDO_?OTHERSSECA_PER_NET_ASSETS_TOT?42?</vt:lpstr>
      <vt:lpstr>XDO_?OTHERSSECA_PER_NET_ASSETS_TOT?43?</vt:lpstr>
      <vt:lpstr>XDO_?OTHERSSECA_PER_NET_ASSETS_TOT?45?</vt:lpstr>
      <vt:lpstr>XDO_?OTHERSSECA_PER_NET_ASSETS_TOT?47?</vt:lpstr>
      <vt:lpstr>XDO_?OTHERSSECA_PER_NET_ASSETS_TOT?49?</vt:lpstr>
      <vt:lpstr>XDO_?OTHERSSECA_PER_NET_ASSETS_TOT?5?</vt:lpstr>
      <vt:lpstr>XDO_?OTHERSSECA_PER_NET_ASSETS_TOT?51?</vt:lpstr>
      <vt:lpstr>XDO_?OTHERSSECA_PER_NET_ASSETS_TOT?53?</vt:lpstr>
      <vt:lpstr>XDO_?OTHERSSECA_PER_NET_ASSETS_TOT?55?</vt:lpstr>
      <vt:lpstr>XDO_?OTHERSSECA_PER_NET_ASSETS_TOT?57?</vt:lpstr>
      <vt:lpstr>XDO_?OTHERSSECA_PER_NET_ASSETS_TOT?59?</vt:lpstr>
      <vt:lpstr>XDO_?OTHERSSECA_PER_NET_ASSETS_TOT?61?</vt:lpstr>
      <vt:lpstr>XDO_?OTHERSSECA_PER_NET_ASSETS_TOT?63?</vt:lpstr>
      <vt:lpstr>XDO_?OTHERSSECA_PER_NET_ASSETS_TOT?65?</vt:lpstr>
      <vt:lpstr>XDO_?OTHERSSECA_PER_NET_ASSETS_TOT?67?</vt:lpstr>
      <vt:lpstr>XDO_?OTHERSSECA_PER_NET_ASSETS_TOT?69?</vt:lpstr>
      <vt:lpstr>XDO_?OTHERSSECA_PER_NET_ASSETS_TOT?7?</vt:lpstr>
      <vt:lpstr>XDO_?OTHERSSECA_PER_NET_ASSETS_TOT?71?</vt:lpstr>
      <vt:lpstr>XDO_?OTHERSSECA_PER_NET_ASSETS_TOT?73?</vt:lpstr>
      <vt:lpstr>XDO_?OTHERSSECA_PER_NET_ASSETS_TOT?75?</vt:lpstr>
      <vt:lpstr>XDO_?OTHERSSECA_PER_NET_ASSETS_TOT?77?</vt:lpstr>
      <vt:lpstr>XDO_?OTHERSSECA_PER_NET_ASSETS_TOT?83?</vt:lpstr>
      <vt:lpstr>XDO_?OTHERSSECA_PER_NET_ASSETS_TOT?85?</vt:lpstr>
      <vt:lpstr>XDO_?OTHERSSECA_PER_NET_ASSETS_TOT?87?</vt:lpstr>
      <vt:lpstr>XDO_?OTHERSSECA_PER_NET_ASSETS_TOT?89?</vt:lpstr>
      <vt:lpstr>XDO_?OTHERSSECA_PER_NET_ASSETS_TOT?9?</vt:lpstr>
      <vt:lpstr>XDO_?OTHERSSECA_PER_NET_ASSETS_TOT?91?</vt:lpstr>
      <vt:lpstr>XDO_?OTHERSSECA_PER_NET_ASSETS_TOT?93?</vt:lpstr>
      <vt:lpstr>XDO_?OTHERSSECA_PER_NET_ASSETS_TOT?95?</vt:lpstr>
      <vt:lpstr>XDO_?OTHERSSECA_PER_NET_ASSETS_TOT?97?</vt:lpstr>
      <vt:lpstr>XDO_?OTHERSSECA_PER_NET_ASSETS_TOT?99?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XDO_?OTHERSSECB_MARKET_VALUE_TOT?1?</vt:lpstr>
      <vt:lpstr>XDO_?OTHERSSECB_MARKET_VALUE_TOT?101?</vt:lpstr>
      <vt:lpstr>XDO_?OTHERSSECB_MARKET_VALUE_TOT?11?</vt:lpstr>
      <vt:lpstr>XDO_?OTHERSSECB_MARKET_VALUE_TOT?13?</vt:lpstr>
      <vt:lpstr>XDO_?OTHERSSECB_MARKET_VALUE_TOT?15?</vt:lpstr>
      <vt:lpstr>XDO_?OTHERSSECB_MARKET_VALUE_TOT?17?</vt:lpstr>
      <vt:lpstr>XDO_?OTHERSSECB_MARKET_VALUE_TOT?19?</vt:lpstr>
      <vt:lpstr>XDO_?OTHERSSECB_MARKET_VALUE_TOT?21?</vt:lpstr>
      <vt:lpstr>XDO_?OTHERSSECB_MARKET_VALUE_TOT?23?</vt:lpstr>
      <vt:lpstr>XDO_?OTHERSSECB_MARKET_VALUE_TOT?24?</vt:lpstr>
      <vt:lpstr>XDO_?OTHERSSECB_MARKET_VALUE_TOT?25?</vt:lpstr>
      <vt:lpstr>XDO_?OTHERSSECB_MARKET_VALUE_TOT?27?</vt:lpstr>
      <vt:lpstr>XDO_?OTHERSSECB_MARKET_VALUE_TOT?28?</vt:lpstr>
      <vt:lpstr>XDO_?OTHERSSECB_MARKET_VALUE_TOT?29?</vt:lpstr>
      <vt:lpstr>XDO_?OTHERSSECB_MARKET_VALUE_TOT?3?</vt:lpstr>
      <vt:lpstr>XDO_?OTHERSSECB_MARKET_VALUE_TOT?31?</vt:lpstr>
      <vt:lpstr>XDO_?OTHERSSECB_MARKET_VALUE_TOT?33?</vt:lpstr>
      <vt:lpstr>XDO_?OTHERSSECB_MARKET_VALUE_TOT?35?</vt:lpstr>
      <vt:lpstr>XDO_?OTHERSSECB_MARKET_VALUE_TOT?37?</vt:lpstr>
      <vt:lpstr>XDO_?OTHERSSECB_MARKET_VALUE_TOT?39?</vt:lpstr>
      <vt:lpstr>XDO_?OTHERSSECB_MARKET_VALUE_TOT?41?</vt:lpstr>
      <vt:lpstr>SUNBAL!XDO_?OTHERSSECB_MARKET_VALUE_TOT?43?</vt:lpstr>
      <vt:lpstr>XDO_?OTHERSSECB_MARKET_VALUE_TOT?43?</vt:lpstr>
      <vt:lpstr>XDO_?OTHERSSECB_MARKET_VALUE_TOT?45?</vt:lpstr>
      <vt:lpstr>XDO_?OTHERSSECB_MARKET_VALUE_TOT?47?</vt:lpstr>
      <vt:lpstr>XDO_?OTHERSSECB_MARKET_VALUE_TOT?49?</vt:lpstr>
      <vt:lpstr>XDO_?OTHERSSECB_MARKET_VALUE_TOT?5?</vt:lpstr>
      <vt:lpstr>XDO_?OTHERSSECB_MARKET_VALUE_TOT?51?</vt:lpstr>
      <vt:lpstr>XDO_?OTHERSSECB_MARKET_VALUE_TOT?53?</vt:lpstr>
      <vt:lpstr>XDO_?OTHERSSECB_MARKET_VALUE_TOT?55?</vt:lpstr>
      <vt:lpstr>XDO_?OTHERSSECB_MARKET_VALUE_TOT?57?</vt:lpstr>
      <vt:lpstr>XDO_?OTHERSSECB_MARKET_VALUE_TOT?59?</vt:lpstr>
      <vt:lpstr>XDO_?OTHERSSECB_MARKET_VALUE_TOT?61?</vt:lpstr>
      <vt:lpstr>XDO_?OTHERSSECB_MARKET_VALUE_TOT?63?</vt:lpstr>
      <vt:lpstr>XDO_?OTHERSSECB_MARKET_VALUE_TOT?65?</vt:lpstr>
      <vt:lpstr>XDO_?OTHERSSECB_MARKET_VALUE_TOT?67?</vt:lpstr>
      <vt:lpstr>XDO_?OTHERSSECB_MARKET_VALUE_TOT?69?</vt:lpstr>
      <vt:lpstr>XDO_?OTHERSSECB_MARKET_VALUE_TOT?7?</vt:lpstr>
      <vt:lpstr>XDO_?OTHERSSECB_MARKET_VALUE_TOT?71?</vt:lpstr>
      <vt:lpstr>XDO_?OTHERSSECB_MARKET_VALUE_TOT?72?</vt:lpstr>
      <vt:lpstr>XDO_?OTHERSSECB_MARKET_VALUE_TOT?73?</vt:lpstr>
      <vt:lpstr>XDO_?OTHERSSECB_MARKET_VALUE_TOT?75?</vt:lpstr>
      <vt:lpstr>XDO_?OTHERSSECB_MARKET_VALUE_TOT?77?</vt:lpstr>
      <vt:lpstr>XDO_?OTHERSSECB_MARKET_VALUE_TOT?83?</vt:lpstr>
      <vt:lpstr>XDO_?OTHERSSECB_MARKET_VALUE_TOT?85?</vt:lpstr>
      <vt:lpstr>XDO_?OTHERSSECB_MARKET_VALUE_TOT?87?</vt:lpstr>
      <vt:lpstr>XDO_?OTHERSSECB_MARKET_VALUE_TOT?88?</vt:lpstr>
      <vt:lpstr>XDO_?OTHERSSECB_MARKET_VALUE_TOT?89?</vt:lpstr>
      <vt:lpstr>XDO_?OTHERSSECB_MARKET_VALUE_TOT?9?</vt:lpstr>
      <vt:lpstr>XDO_?OTHERSSECB_MARKET_VALUE_TOT?91?</vt:lpstr>
      <vt:lpstr>XDO_?OTHERSSECB_MARKET_VALUE_TOT?93?</vt:lpstr>
      <vt:lpstr>XDO_?OTHERSSECB_MARKET_VALUE_TOT?95?</vt:lpstr>
      <vt:lpstr>XDO_?OTHERSSECB_MARKET_VALUE_TOT?97?</vt:lpstr>
      <vt:lpstr>XDO_?OTHERSSECB_MARKET_VALUE_TOT?99?</vt:lpstr>
      <vt:lpstr>XDO_?OTHERSSECB_NAME?</vt:lpstr>
      <vt:lpstr>XDO_?OTHERSSECB_PER_NET_ASSETS?</vt:lpstr>
      <vt:lpstr>XDO_?OTHERSSECB_PER_NET_ASSETS_TOT?1?</vt:lpstr>
      <vt:lpstr>XDO_?OTHERSSECB_PER_NET_ASSETS_TOT?101?</vt:lpstr>
      <vt:lpstr>XDO_?OTHERSSECB_PER_NET_ASSETS_TOT?11?</vt:lpstr>
      <vt:lpstr>XDO_?OTHERSSECB_PER_NET_ASSETS_TOT?13?</vt:lpstr>
      <vt:lpstr>XDO_?OTHERSSECB_PER_NET_ASSETS_TOT?15?</vt:lpstr>
      <vt:lpstr>XDO_?OTHERSSECB_PER_NET_ASSETS_TOT?17?</vt:lpstr>
      <vt:lpstr>XDO_?OTHERSSECB_PER_NET_ASSETS_TOT?19?</vt:lpstr>
      <vt:lpstr>XDO_?OTHERSSECB_PER_NET_ASSETS_TOT?21?</vt:lpstr>
      <vt:lpstr>XDO_?OTHERSSECB_PER_NET_ASSETS_TOT?23?</vt:lpstr>
      <vt:lpstr>XDO_?OTHERSSECB_PER_NET_ASSETS_TOT?24?</vt:lpstr>
      <vt:lpstr>XDO_?OTHERSSECB_PER_NET_ASSETS_TOT?25?</vt:lpstr>
      <vt:lpstr>XDO_?OTHERSSECB_PER_NET_ASSETS_TOT?27?</vt:lpstr>
      <vt:lpstr>XDO_?OTHERSSECB_PER_NET_ASSETS_TOT?28?</vt:lpstr>
      <vt:lpstr>XDO_?OTHERSSECB_PER_NET_ASSETS_TOT?29?</vt:lpstr>
      <vt:lpstr>XDO_?OTHERSSECB_PER_NET_ASSETS_TOT?3?</vt:lpstr>
      <vt:lpstr>XDO_?OTHERSSECB_PER_NET_ASSETS_TOT?31?</vt:lpstr>
      <vt:lpstr>XDO_?OTHERSSECB_PER_NET_ASSETS_TOT?33?</vt:lpstr>
      <vt:lpstr>XDO_?OTHERSSECB_PER_NET_ASSETS_TOT?35?</vt:lpstr>
      <vt:lpstr>XDO_?OTHERSSECB_PER_NET_ASSETS_TOT?37?</vt:lpstr>
      <vt:lpstr>XDO_?OTHERSSECB_PER_NET_ASSETS_TOT?39?</vt:lpstr>
      <vt:lpstr>XDO_?OTHERSSECB_PER_NET_ASSETS_TOT?41?</vt:lpstr>
      <vt:lpstr>SUNBAL!XDO_?OTHERSSECB_PER_NET_ASSETS_TOT?43?</vt:lpstr>
      <vt:lpstr>XDO_?OTHERSSECB_PER_NET_ASSETS_TOT?43?</vt:lpstr>
      <vt:lpstr>XDO_?OTHERSSECB_PER_NET_ASSETS_TOT?45?</vt:lpstr>
      <vt:lpstr>XDO_?OTHERSSECB_PER_NET_ASSETS_TOT?47?</vt:lpstr>
      <vt:lpstr>XDO_?OTHERSSECB_PER_NET_ASSETS_TOT?49?</vt:lpstr>
      <vt:lpstr>XDO_?OTHERSSECB_PER_NET_ASSETS_TOT?5?</vt:lpstr>
      <vt:lpstr>XDO_?OTHERSSECB_PER_NET_ASSETS_TOT?51?</vt:lpstr>
      <vt:lpstr>XDO_?OTHERSSECB_PER_NET_ASSETS_TOT?53?</vt:lpstr>
      <vt:lpstr>XDO_?OTHERSSECB_PER_NET_ASSETS_TOT?55?</vt:lpstr>
      <vt:lpstr>XDO_?OTHERSSECB_PER_NET_ASSETS_TOT?57?</vt:lpstr>
      <vt:lpstr>XDO_?OTHERSSECB_PER_NET_ASSETS_TOT?59?</vt:lpstr>
      <vt:lpstr>XDO_?OTHERSSECB_PER_NET_ASSETS_TOT?61?</vt:lpstr>
      <vt:lpstr>XDO_?OTHERSSECB_PER_NET_ASSETS_TOT?63?</vt:lpstr>
      <vt:lpstr>XDO_?OTHERSSECB_PER_NET_ASSETS_TOT?65?</vt:lpstr>
      <vt:lpstr>XDO_?OTHERSSECB_PER_NET_ASSETS_TOT?67?</vt:lpstr>
      <vt:lpstr>XDO_?OTHERSSECB_PER_NET_ASSETS_TOT?69?</vt:lpstr>
      <vt:lpstr>XDO_?OTHERSSECB_PER_NET_ASSETS_TOT?7?</vt:lpstr>
      <vt:lpstr>XDO_?OTHERSSECB_PER_NET_ASSETS_TOT?71?</vt:lpstr>
      <vt:lpstr>XDO_?OTHERSSECB_PER_NET_ASSETS_TOT?72?</vt:lpstr>
      <vt:lpstr>XDO_?OTHERSSECB_PER_NET_ASSETS_TOT?73?</vt:lpstr>
      <vt:lpstr>XDO_?OTHERSSECB_PER_NET_ASSETS_TOT?75?</vt:lpstr>
      <vt:lpstr>XDO_?OTHERSSECB_PER_NET_ASSETS_TOT?77?</vt:lpstr>
      <vt:lpstr>XDO_?OTHERSSECB_PER_NET_ASSETS_TOT?83?</vt:lpstr>
      <vt:lpstr>XDO_?OTHERSSECB_PER_NET_ASSETS_TOT?85?</vt:lpstr>
      <vt:lpstr>XDO_?OTHERSSECB_PER_NET_ASSETS_TOT?87?</vt:lpstr>
      <vt:lpstr>XDO_?OTHERSSECB_PER_NET_ASSETS_TOT?88?</vt:lpstr>
      <vt:lpstr>XDO_?OTHERSSECB_PER_NET_ASSETS_TOT?89?</vt:lpstr>
      <vt:lpstr>XDO_?OTHERSSECB_PER_NET_ASSETS_TOT?9?</vt:lpstr>
      <vt:lpstr>XDO_?OTHERSSECB_PER_NET_ASSETS_TOT?91?</vt:lpstr>
      <vt:lpstr>XDO_?OTHERSSECB_PER_NET_ASSETS_TOT?93?</vt:lpstr>
      <vt:lpstr>XDO_?OTHERSSECB_PER_NET_ASSETS_TOT?95?</vt:lpstr>
      <vt:lpstr>XDO_?OTHERSSECB_PER_NET_ASSETS_TOT?97?</vt:lpstr>
      <vt:lpstr>XDO_?OTHERSSECB_PER_NET_ASSETS_TOT?99?</vt:lpstr>
      <vt:lpstr>XDO_?OTHERSSECB_RATING_INDUSTRY?</vt:lpstr>
      <vt:lpstr>XDO_?OTHERSSECB_SL_NO?</vt:lpstr>
      <vt:lpstr>XDO_?OTHERSSECB_UNITS?</vt:lpstr>
      <vt:lpstr>XDO_?PER_NET_ASSETS_GRAND_TOT?</vt:lpstr>
      <vt:lpstr>XDO_?PER_NET_ASSETS_GRAND_TOT?1?</vt:lpstr>
      <vt:lpstr>XDO_?PER_NET_ASSETS_GRAND_TOT?10?</vt:lpstr>
      <vt:lpstr>XDO_?PER_NET_ASSETS_GRAND_TOT?11?</vt:lpstr>
      <vt:lpstr>XDO_?PER_NET_ASSETS_GRAND_TOT?12?</vt:lpstr>
      <vt:lpstr>XDO_?PER_NET_ASSETS_GRAND_TOT?13?</vt:lpstr>
      <vt:lpstr>XDO_?PER_NET_ASSETS_GRAND_TOT?14?</vt:lpstr>
      <vt:lpstr>XDO_?PER_NET_ASSETS_GRAND_TOT?15?</vt:lpstr>
      <vt:lpstr>XDO_?PER_NET_ASSETS_GRAND_TOT?16?</vt:lpstr>
      <vt:lpstr>XDO_?PER_NET_ASSETS_GRAND_TOT?17?</vt:lpstr>
      <vt:lpstr>XDO_?PER_NET_ASSETS_GRAND_TOT?18?</vt:lpstr>
      <vt:lpstr>XDO_?PER_NET_ASSETS_GRAND_TOT?19?</vt:lpstr>
      <vt:lpstr>XDO_?PER_NET_ASSETS_GRAND_TOT?2?</vt:lpstr>
      <vt:lpstr>XDO_?PER_NET_ASSETS_GRAND_TOT?20?</vt:lpstr>
      <vt:lpstr>XDO_?PER_NET_ASSETS_GRAND_TOT?21?</vt:lpstr>
      <vt:lpstr>SUNBAL!XDO_?PER_NET_ASSETS_GRAND_TOT?22?</vt:lpstr>
      <vt:lpstr>XDO_?PER_NET_ASSETS_GRAND_TOT?22?</vt:lpstr>
      <vt:lpstr>XDO_?PER_NET_ASSETS_GRAND_TOT?23?</vt:lpstr>
      <vt:lpstr>XDO_?PER_NET_ASSETS_GRAND_TOT?24?</vt:lpstr>
      <vt:lpstr>XDO_?PER_NET_ASSETS_GRAND_TOT?25?</vt:lpstr>
      <vt:lpstr>XDO_?PER_NET_ASSETS_GRAND_TOT?26?</vt:lpstr>
      <vt:lpstr>XDO_?PER_NET_ASSETS_GRAND_TOT?27?</vt:lpstr>
      <vt:lpstr>XDO_?PER_NET_ASSETS_GRAND_TOT?28?</vt:lpstr>
      <vt:lpstr>XDO_?PER_NET_ASSETS_GRAND_TOT?29?</vt:lpstr>
      <vt:lpstr>XDO_?PER_NET_ASSETS_GRAND_TOT?3?</vt:lpstr>
      <vt:lpstr>XDO_?PER_NET_ASSETS_GRAND_TOT?30?</vt:lpstr>
      <vt:lpstr>XDO_?PER_NET_ASSETS_GRAND_TOT?31?</vt:lpstr>
      <vt:lpstr>XDO_?PER_NET_ASSETS_GRAND_TOT?32?</vt:lpstr>
      <vt:lpstr>XDO_?PER_NET_ASSETS_GRAND_TOT?33?</vt:lpstr>
      <vt:lpstr>XDO_?PER_NET_ASSETS_GRAND_TOT?34?</vt:lpstr>
      <vt:lpstr>XDO_?PER_NET_ASSETS_GRAND_TOT?35?</vt:lpstr>
      <vt:lpstr>XDO_?PER_NET_ASSETS_GRAND_TOT?36?</vt:lpstr>
      <vt:lpstr>XDO_?PER_NET_ASSETS_GRAND_TOT?37?</vt:lpstr>
      <vt:lpstr>XDO_?PER_NET_ASSETS_GRAND_TOT?38?</vt:lpstr>
      <vt:lpstr>XDO_?PER_NET_ASSETS_GRAND_TOT?39?</vt:lpstr>
      <vt:lpstr>XDO_?PER_NET_ASSETS_GRAND_TOT?4?</vt:lpstr>
      <vt:lpstr>XDO_?PER_NET_ASSETS_GRAND_TOT?44?</vt:lpstr>
      <vt:lpstr>XDO_?PER_NET_ASSETS_GRAND_TOT?45?</vt:lpstr>
      <vt:lpstr>XDO_?PER_NET_ASSETS_GRAND_TOT?46?</vt:lpstr>
      <vt:lpstr>XDO_?PER_NET_ASSETS_GRAND_TOT?47?</vt:lpstr>
      <vt:lpstr>XDO_?PER_NET_ASSETS_GRAND_TOT?48?</vt:lpstr>
      <vt:lpstr>XDO_?PER_NET_ASSETS_GRAND_TOT?49?</vt:lpstr>
      <vt:lpstr>XDO_?PER_NET_ASSETS_GRAND_TOT?5?</vt:lpstr>
      <vt:lpstr>XDO_?PER_NET_ASSETS_GRAND_TOT?50?</vt:lpstr>
      <vt:lpstr>XDO_?PER_NET_ASSETS_GRAND_TOT?51?</vt:lpstr>
      <vt:lpstr>XDO_?PER_NET_ASSETS_GRAND_TOT?52?</vt:lpstr>
      <vt:lpstr>XDO_?PER_NET_ASSETS_GRAND_TOT?53?</vt:lpstr>
      <vt:lpstr>XDO_?PER_NET_ASSETS_GRAND_TOT?6?</vt:lpstr>
      <vt:lpstr>XDO_?PER_NET_ASSETS_GRAND_TOT?7?</vt:lpstr>
      <vt:lpstr>XDO_?PER_NET_ASSETS_GRAND_TOT?8?</vt:lpstr>
      <vt:lpstr>XDO_?PER_NET_ASSETS_GRAND_TOT?9?</vt:lpstr>
      <vt:lpstr>XDO_?PORFOLIO_TURNOVER_RATIO?</vt:lpstr>
      <vt:lpstr>XDO_?PORFOLIO_TURNOVER_RATIO?1?</vt:lpstr>
      <vt:lpstr>XDO_?PORFOLIO_TURNOVER_RATIO?10?</vt:lpstr>
      <vt:lpstr>XDO_?PORFOLIO_TURNOVER_RATIO?11?</vt:lpstr>
      <vt:lpstr>XDO_?PORFOLIO_TURNOVER_RATIO?12?</vt:lpstr>
      <vt:lpstr>XDO_?PORFOLIO_TURNOVER_RATIO?13?</vt:lpstr>
      <vt:lpstr>XDO_?PORFOLIO_TURNOVER_RATIO?14?</vt:lpstr>
      <vt:lpstr>XDO_?PORFOLIO_TURNOVER_RATIO?15?</vt:lpstr>
      <vt:lpstr>XDO_?PORFOLIO_TURNOVER_RATIO?16?</vt:lpstr>
      <vt:lpstr>XDO_?PORFOLIO_TURNOVER_RATIO?17?</vt:lpstr>
      <vt:lpstr>XDO_?PORFOLIO_TURNOVER_RATIO?18?</vt:lpstr>
      <vt:lpstr>XDO_?PORFOLIO_TURNOVER_RATIO?19?</vt:lpstr>
      <vt:lpstr>XDO_?PORFOLIO_TURNOVER_RATIO?2?</vt:lpstr>
      <vt:lpstr>XDO_?PORFOLIO_TURNOVER_RATIO?20?</vt:lpstr>
      <vt:lpstr>XDO_?PORFOLIO_TURNOVER_RATIO?21?</vt:lpstr>
      <vt:lpstr>XDO_?PORFOLIO_TURNOVER_RATIO?22?</vt:lpstr>
      <vt:lpstr>XDO_?PORFOLIO_TURNOVER_RATIO?23?</vt:lpstr>
      <vt:lpstr>XDO_?PORFOLIO_TURNOVER_RATIO?24?</vt:lpstr>
      <vt:lpstr>XDO_?PORFOLIO_TURNOVER_RATIO?25?</vt:lpstr>
      <vt:lpstr>XDO_?PORFOLIO_TURNOVER_RATIO?26?</vt:lpstr>
      <vt:lpstr>XDO_?PORFOLIO_TURNOVER_RATIO?27?</vt:lpstr>
      <vt:lpstr>XDO_?PORFOLIO_TURNOVER_RATIO?28?</vt:lpstr>
      <vt:lpstr>XDO_?PORFOLIO_TURNOVER_RATIO?29?</vt:lpstr>
      <vt:lpstr>XDO_?PORFOLIO_TURNOVER_RATIO?3?</vt:lpstr>
      <vt:lpstr>XDO_?PORFOLIO_TURNOVER_RATIO?30?</vt:lpstr>
      <vt:lpstr>XDO_?PORFOLIO_TURNOVER_RATIO?31?</vt:lpstr>
      <vt:lpstr>XDO_?PORFOLIO_TURNOVER_RATIO?32?</vt:lpstr>
      <vt:lpstr>XDO_?PORFOLIO_TURNOVER_RATIO?33?</vt:lpstr>
      <vt:lpstr>XDO_?PORFOLIO_TURNOVER_RATIO?34?</vt:lpstr>
      <vt:lpstr>XDO_?PORFOLIO_TURNOVER_RATIO?35?</vt:lpstr>
      <vt:lpstr>XDO_?PORFOLIO_TURNOVER_RATIO?36?</vt:lpstr>
      <vt:lpstr>XDO_?PORFOLIO_TURNOVER_RATIO?37?</vt:lpstr>
      <vt:lpstr>XDO_?PORFOLIO_TURNOVER_RATIO?38?</vt:lpstr>
      <vt:lpstr>XDO_?PORFOLIO_TURNOVER_RATIO?39?</vt:lpstr>
      <vt:lpstr>XDO_?PORFOLIO_TURNOVER_RATIO?4?</vt:lpstr>
      <vt:lpstr>XDO_?PORFOLIO_TURNOVER_RATIO?42?</vt:lpstr>
      <vt:lpstr>XDO_?PORFOLIO_TURNOVER_RATIO?43?</vt:lpstr>
      <vt:lpstr>XDO_?PORFOLIO_TURNOVER_RATIO?44?</vt:lpstr>
      <vt:lpstr>XDO_?PORFOLIO_TURNOVER_RATIO?45?</vt:lpstr>
      <vt:lpstr>XDO_?PORFOLIO_TURNOVER_RATIO?46?</vt:lpstr>
      <vt:lpstr>XDO_?PORFOLIO_TURNOVER_RATIO?47?</vt:lpstr>
      <vt:lpstr>XDO_?PORFOLIO_TURNOVER_RATIO?48?</vt:lpstr>
      <vt:lpstr>XDO_?PORFOLIO_TURNOVER_RATIO?49?</vt:lpstr>
      <vt:lpstr>XDO_?PORFOLIO_TURNOVER_RATIO?5?</vt:lpstr>
      <vt:lpstr>XDO_?PORFOLIO_TURNOVER_RATIO?50?</vt:lpstr>
      <vt:lpstr>XDO_?PORFOLIO_TURNOVER_RATIO?51?</vt:lpstr>
      <vt:lpstr>XDO_?PORFOLIO_TURNOVER_RATIO?6?</vt:lpstr>
      <vt:lpstr>XDO_?PORFOLIO_TURNOVER_RATIO?7?</vt:lpstr>
      <vt:lpstr>XDO_?PORFOLIO_TURNOVER_RATIO?8?</vt:lpstr>
      <vt:lpstr>XDO_?PORFOLIO_TURNOVER_RATIO?9?</vt:lpstr>
      <vt:lpstr>XDO_?PORFOLIO_TURNOVER_RATIO_TEXT?</vt:lpstr>
      <vt:lpstr>XDO_?PORFOLIO_TURNOVER_RATIO_TEXT?1?</vt:lpstr>
      <vt:lpstr>XDO_?PORFOLIO_TURNOVER_RATIO_TEXT?10?</vt:lpstr>
      <vt:lpstr>XDO_?PORFOLIO_TURNOVER_RATIO_TEXT?11?</vt:lpstr>
      <vt:lpstr>XDO_?PORFOLIO_TURNOVER_RATIO_TEXT?12?</vt:lpstr>
      <vt:lpstr>XDO_?PORFOLIO_TURNOVER_RATIO_TEXT?13?</vt:lpstr>
      <vt:lpstr>XDO_?PORFOLIO_TURNOVER_RATIO_TEXT?14?</vt:lpstr>
      <vt:lpstr>XDO_?PORFOLIO_TURNOVER_RATIO_TEXT?15?</vt:lpstr>
      <vt:lpstr>XDO_?PORFOLIO_TURNOVER_RATIO_TEXT?16?</vt:lpstr>
      <vt:lpstr>XDO_?PORFOLIO_TURNOVER_RATIO_TEXT?17?</vt:lpstr>
      <vt:lpstr>XDO_?PORFOLIO_TURNOVER_RATIO_TEXT?18?</vt:lpstr>
      <vt:lpstr>XDO_?PORFOLIO_TURNOVER_RATIO_TEXT?19?</vt:lpstr>
      <vt:lpstr>XDO_?PORFOLIO_TURNOVER_RATIO_TEXT?2?</vt:lpstr>
      <vt:lpstr>XDO_?PORFOLIO_TURNOVER_RATIO_TEXT?20?</vt:lpstr>
      <vt:lpstr>XDO_?PORFOLIO_TURNOVER_RATIO_TEXT?21?</vt:lpstr>
      <vt:lpstr>XDO_?PORFOLIO_TURNOVER_RATIO_TEXT?22?</vt:lpstr>
      <vt:lpstr>XDO_?PORFOLIO_TURNOVER_RATIO_TEXT?23?</vt:lpstr>
      <vt:lpstr>XDO_?PORFOLIO_TURNOVER_RATIO_TEXT?24?</vt:lpstr>
      <vt:lpstr>XDO_?PORFOLIO_TURNOVER_RATIO_TEXT?25?</vt:lpstr>
      <vt:lpstr>XDO_?PORFOLIO_TURNOVER_RATIO_TEXT?26?</vt:lpstr>
      <vt:lpstr>XDO_?PORFOLIO_TURNOVER_RATIO_TEXT?27?</vt:lpstr>
      <vt:lpstr>XDO_?PORFOLIO_TURNOVER_RATIO_TEXT?28?</vt:lpstr>
      <vt:lpstr>XDO_?PORFOLIO_TURNOVER_RATIO_TEXT?29?</vt:lpstr>
      <vt:lpstr>XDO_?PORFOLIO_TURNOVER_RATIO_TEXT?3?</vt:lpstr>
      <vt:lpstr>XDO_?PORFOLIO_TURNOVER_RATIO_TEXT?30?</vt:lpstr>
      <vt:lpstr>XDO_?PORFOLIO_TURNOVER_RATIO_TEXT?31?</vt:lpstr>
      <vt:lpstr>XDO_?PORFOLIO_TURNOVER_RATIO_TEXT?32?</vt:lpstr>
      <vt:lpstr>XDO_?PORFOLIO_TURNOVER_RATIO_TEXT?33?</vt:lpstr>
      <vt:lpstr>XDO_?PORFOLIO_TURNOVER_RATIO_TEXT?34?</vt:lpstr>
      <vt:lpstr>XDO_?PORFOLIO_TURNOVER_RATIO_TEXT?35?</vt:lpstr>
      <vt:lpstr>XDO_?PORFOLIO_TURNOVER_RATIO_TEXT?36?</vt:lpstr>
      <vt:lpstr>XDO_?PORFOLIO_TURNOVER_RATIO_TEXT?37?</vt:lpstr>
      <vt:lpstr>XDO_?PORFOLIO_TURNOVER_RATIO_TEXT?38?</vt:lpstr>
      <vt:lpstr>XDO_?PORFOLIO_TURNOVER_RATIO_TEXT?39?</vt:lpstr>
      <vt:lpstr>XDO_?PORFOLIO_TURNOVER_RATIO_TEXT?4?</vt:lpstr>
      <vt:lpstr>XDO_?PORFOLIO_TURNOVER_RATIO_TEXT?42?</vt:lpstr>
      <vt:lpstr>XDO_?PORFOLIO_TURNOVER_RATIO_TEXT?43?</vt:lpstr>
      <vt:lpstr>XDO_?PORFOLIO_TURNOVER_RATIO_TEXT?44?</vt:lpstr>
      <vt:lpstr>XDO_?PORFOLIO_TURNOVER_RATIO_TEXT?45?</vt:lpstr>
      <vt:lpstr>XDO_?PORFOLIO_TURNOVER_RATIO_TEXT?46?</vt:lpstr>
      <vt:lpstr>XDO_?PORFOLIO_TURNOVER_RATIO_TEXT?47?</vt:lpstr>
      <vt:lpstr>XDO_?PORFOLIO_TURNOVER_RATIO_TEXT?48?</vt:lpstr>
      <vt:lpstr>XDO_?PORFOLIO_TURNOVER_RATIO_TEXT?49?</vt:lpstr>
      <vt:lpstr>XDO_?PORFOLIO_TURNOVER_RATIO_TEXT?5?</vt:lpstr>
      <vt:lpstr>XDO_?PORFOLIO_TURNOVER_RATIO_TEXT?50?</vt:lpstr>
      <vt:lpstr>XDO_?PORFOLIO_TURNOVER_RATIO_TEXT?51?</vt:lpstr>
      <vt:lpstr>XDO_?PORFOLIO_TURNOVER_RATIO_TEXT?6?</vt:lpstr>
      <vt:lpstr>XDO_?PORFOLIO_TURNOVER_RATIO_TEXT?7?</vt:lpstr>
      <vt:lpstr>XDO_?PORFOLIO_TURNOVER_RATIO_TEXT?8?</vt:lpstr>
      <vt:lpstr>XDO_?PORFOLIO_TURNOVER_RATIO_TEXT?9?</vt:lpstr>
      <vt:lpstr>XDO_?PRE_MNTH_LAST_DAY?</vt:lpstr>
      <vt:lpstr>XDO_?PRE_MNTH_LAST_DAY?1?</vt:lpstr>
      <vt:lpstr>XDO_?PRE_MNTH_LAST_DAY?10?</vt:lpstr>
      <vt:lpstr>XDO_?PRE_MNTH_LAST_DAY?11?</vt:lpstr>
      <vt:lpstr>XDO_?PRE_MNTH_LAST_DAY?12?</vt:lpstr>
      <vt:lpstr>XDO_?PRE_MNTH_LAST_DAY?13?</vt:lpstr>
      <vt:lpstr>XDO_?PRE_MNTH_LAST_DAY?14?</vt:lpstr>
      <vt:lpstr>XDO_?PRE_MNTH_LAST_DAY?15?</vt:lpstr>
      <vt:lpstr>XDO_?PRE_MNTH_LAST_DAY?16?</vt:lpstr>
      <vt:lpstr>XDO_?PRE_MNTH_LAST_DAY?17?</vt:lpstr>
      <vt:lpstr>XDO_?PRE_MNTH_LAST_DAY?18?</vt:lpstr>
      <vt:lpstr>XDO_?PRE_MNTH_LAST_DAY?19?</vt:lpstr>
      <vt:lpstr>XDO_?PRE_MNTH_LAST_DAY?2?</vt:lpstr>
      <vt:lpstr>XDO_?PRE_MNTH_LAST_DAY?20?</vt:lpstr>
      <vt:lpstr>XDO_?PRE_MNTH_LAST_DAY?21?</vt:lpstr>
      <vt:lpstr>SUNBAL!XDO_?PRE_MNTH_LAST_DAY?22?</vt:lpstr>
      <vt:lpstr>XDO_?PRE_MNTH_LAST_DAY?22?</vt:lpstr>
      <vt:lpstr>XDO_?PRE_MNTH_LAST_DAY?23?</vt:lpstr>
      <vt:lpstr>XDO_?PRE_MNTH_LAST_DAY?24?</vt:lpstr>
      <vt:lpstr>XDO_?PRE_MNTH_LAST_DAY?25?</vt:lpstr>
      <vt:lpstr>XDO_?PRE_MNTH_LAST_DAY?26?</vt:lpstr>
      <vt:lpstr>XDO_?PRE_MNTH_LAST_DAY?27?</vt:lpstr>
      <vt:lpstr>XDO_?PRE_MNTH_LAST_DAY?28?</vt:lpstr>
      <vt:lpstr>XDO_?PRE_MNTH_LAST_DAY?29?</vt:lpstr>
      <vt:lpstr>XDO_?PRE_MNTH_LAST_DAY?3?</vt:lpstr>
      <vt:lpstr>XDO_?PRE_MNTH_LAST_DAY?30?</vt:lpstr>
      <vt:lpstr>XDO_?PRE_MNTH_LAST_DAY?31?</vt:lpstr>
      <vt:lpstr>XDO_?PRE_MNTH_LAST_DAY?32?</vt:lpstr>
      <vt:lpstr>XDO_?PRE_MNTH_LAST_DAY?33?</vt:lpstr>
      <vt:lpstr>XDO_?PRE_MNTH_LAST_DAY?34?</vt:lpstr>
      <vt:lpstr>XDO_?PRE_MNTH_LAST_DAY?35?</vt:lpstr>
      <vt:lpstr>XDO_?PRE_MNTH_LAST_DAY?36?</vt:lpstr>
      <vt:lpstr>XDO_?PRE_MNTH_LAST_DAY?37?</vt:lpstr>
      <vt:lpstr>XDO_?PRE_MNTH_LAST_DAY?38?</vt:lpstr>
      <vt:lpstr>XDO_?PRE_MNTH_LAST_DAY?39?</vt:lpstr>
      <vt:lpstr>XDO_?PRE_MNTH_LAST_DAY?4?</vt:lpstr>
      <vt:lpstr>XDO_?PRE_MNTH_LAST_DAY?42?</vt:lpstr>
      <vt:lpstr>XDO_?PRE_MNTH_LAST_DAY?43?</vt:lpstr>
      <vt:lpstr>XDO_?PRE_MNTH_LAST_DAY?44?</vt:lpstr>
      <vt:lpstr>XDO_?PRE_MNTH_LAST_DAY?45?</vt:lpstr>
      <vt:lpstr>XDO_?PRE_MNTH_LAST_DAY?46?</vt:lpstr>
      <vt:lpstr>XDO_?PRE_MNTH_LAST_DAY?47?</vt:lpstr>
      <vt:lpstr>XDO_?PRE_MNTH_LAST_DAY?48?</vt:lpstr>
      <vt:lpstr>XDO_?PRE_MNTH_LAST_DAY?49?</vt:lpstr>
      <vt:lpstr>XDO_?PRE_MNTH_LAST_DAY?5?</vt:lpstr>
      <vt:lpstr>XDO_?PRE_MNTH_LAST_DAY?50?</vt:lpstr>
      <vt:lpstr>XDO_?PRE_MNTH_LAST_DAY?51?</vt:lpstr>
      <vt:lpstr>XDO_?PRE_MNTH_LAST_DAY?6?</vt:lpstr>
      <vt:lpstr>XDO_?PRE_MNTH_LAST_DAY?7?</vt:lpstr>
      <vt:lpstr>XDO_?PRE_MNTH_LAST_DAY?8?</vt:lpstr>
      <vt:lpstr>XDO_?PRE_MNTH_LAST_DAY?9?</vt:lpstr>
      <vt:lpstr>XDO_?PRE_MNTH_NAV?</vt:lpstr>
      <vt:lpstr>XDO_?PRE_MNTH_NAV?1?</vt:lpstr>
      <vt:lpstr>XDO_?PRE_MNTH_NAV?10?</vt:lpstr>
      <vt:lpstr>XDO_?PRE_MNTH_NAV?11?</vt:lpstr>
      <vt:lpstr>XDO_?PRE_MNTH_NAV?12?</vt:lpstr>
      <vt:lpstr>XDO_?PRE_MNTH_NAV?13?</vt:lpstr>
      <vt:lpstr>XDO_?PRE_MNTH_NAV?14?</vt:lpstr>
      <vt:lpstr>XDO_?PRE_MNTH_NAV?15?</vt:lpstr>
      <vt:lpstr>XDO_?PRE_MNTH_NAV?16?</vt:lpstr>
      <vt:lpstr>XDO_?PRE_MNTH_NAV?17?</vt:lpstr>
      <vt:lpstr>XDO_?PRE_MNTH_NAV?18?</vt:lpstr>
      <vt:lpstr>XDO_?PRE_MNTH_NAV?19?</vt:lpstr>
      <vt:lpstr>XDO_?PRE_MNTH_NAV?2?</vt:lpstr>
      <vt:lpstr>XDO_?PRE_MNTH_NAV?20?</vt:lpstr>
      <vt:lpstr>XDO_?PRE_MNTH_NAV?21?</vt:lpstr>
      <vt:lpstr>SUNBAL!XDO_?PRE_MNTH_NAV?22?</vt:lpstr>
      <vt:lpstr>XDO_?PRE_MNTH_NAV?22?</vt:lpstr>
      <vt:lpstr>XDO_?PRE_MNTH_NAV?23?</vt:lpstr>
      <vt:lpstr>XDO_?PRE_MNTH_NAV?24?</vt:lpstr>
      <vt:lpstr>XDO_?PRE_MNTH_NAV?25?</vt:lpstr>
      <vt:lpstr>XDO_?PRE_MNTH_NAV?26?</vt:lpstr>
      <vt:lpstr>XDO_?PRE_MNTH_NAV?27?</vt:lpstr>
      <vt:lpstr>XDO_?PRE_MNTH_NAV?28?</vt:lpstr>
      <vt:lpstr>XDO_?PRE_MNTH_NAV?29?</vt:lpstr>
      <vt:lpstr>XDO_?PRE_MNTH_NAV?3?</vt:lpstr>
      <vt:lpstr>XDO_?PRE_MNTH_NAV?30?</vt:lpstr>
      <vt:lpstr>XDO_?PRE_MNTH_NAV?31?</vt:lpstr>
      <vt:lpstr>XDO_?PRE_MNTH_NAV?32?</vt:lpstr>
      <vt:lpstr>XDO_?PRE_MNTH_NAV?33?</vt:lpstr>
      <vt:lpstr>XDO_?PRE_MNTH_NAV?34?</vt:lpstr>
      <vt:lpstr>XDO_?PRE_MNTH_NAV?35?</vt:lpstr>
      <vt:lpstr>XDO_?PRE_MNTH_NAV?36?</vt:lpstr>
      <vt:lpstr>XDO_?PRE_MNTH_NAV?37?</vt:lpstr>
      <vt:lpstr>XDO_?PRE_MNTH_NAV?38?</vt:lpstr>
      <vt:lpstr>XDO_?PRE_MNTH_NAV?39?</vt:lpstr>
      <vt:lpstr>XDO_?PRE_MNTH_NAV?4?</vt:lpstr>
      <vt:lpstr>XDO_?PRE_MNTH_NAV?40?</vt:lpstr>
      <vt:lpstr>XDO_?PRE_MNTH_NAV?41?</vt:lpstr>
      <vt:lpstr>XDO_?PRE_MNTH_NAV?42?</vt:lpstr>
      <vt:lpstr>XDO_?PRE_MNTH_NAV?43?</vt:lpstr>
      <vt:lpstr>XDO_?PRE_MNTH_NAV?44?</vt:lpstr>
      <vt:lpstr>XDO_?PRE_MNTH_NAV?45?</vt:lpstr>
      <vt:lpstr>XDO_?PRE_MNTH_NAV?46?</vt:lpstr>
      <vt:lpstr>XDO_?PRE_MNTH_NAV?47?</vt:lpstr>
      <vt:lpstr>XDO_?PRE_MNTH_NAV?48?</vt:lpstr>
      <vt:lpstr>XDO_?PRE_MNTH_NAV?49?</vt:lpstr>
      <vt:lpstr>XDO_?PRE_MNTH_NAV?5?</vt:lpstr>
      <vt:lpstr>XDO_?PRE_MNTH_NAV?6?</vt:lpstr>
      <vt:lpstr>XDO_?PRE_MNTH_NAV?7?</vt:lpstr>
      <vt:lpstr>XDO_?PRE_MNTH_NAV?8?</vt:lpstr>
      <vt:lpstr>XDO_?PRE_MNTH_NAV?9?</vt:lpstr>
      <vt:lpstr>XDO_?RATING_INDUSTRY?</vt:lpstr>
      <vt:lpstr>XDO_?RATING_INDUSTRY?1?</vt:lpstr>
      <vt:lpstr>XDO_?RATING_INDUSTRY?10?</vt:lpstr>
      <vt:lpstr>XDO_?RATING_INDUSTRY?11?</vt:lpstr>
      <vt:lpstr>XDO_?RATING_INDUSTRY?12?</vt:lpstr>
      <vt:lpstr>XDO_?RATING_INDUSTRY?13?</vt:lpstr>
      <vt:lpstr>XDO_?RATING_INDUSTRY?14?</vt:lpstr>
      <vt:lpstr>XDO_?RATING_INDUSTRY?15?</vt:lpstr>
      <vt:lpstr>XDO_?RATING_INDUSTRY?16?</vt:lpstr>
      <vt:lpstr>XDO_?RATING_INDUSTRY?17?</vt:lpstr>
      <vt:lpstr>XDO_?RATING_INDUSTRY?18?</vt:lpstr>
      <vt:lpstr>XDO_?RATING_INDUSTRY?19?</vt:lpstr>
      <vt:lpstr>XDO_?RATING_INDUSTRY?2?</vt:lpstr>
      <vt:lpstr>XDO_?RATING_INDUSTRY?20?</vt:lpstr>
      <vt:lpstr>XDO_?RATING_INDUSTRY?21?</vt:lpstr>
      <vt:lpstr>XDO_?RATING_INDUSTRY?22?</vt:lpstr>
      <vt:lpstr>XDO_?RATING_INDUSTRY?23?</vt:lpstr>
      <vt:lpstr>XDO_?RATING_INDUSTRY?24?</vt:lpstr>
      <vt:lpstr>XDO_?RATING_INDUSTRY?25?</vt:lpstr>
      <vt:lpstr>XDO_?RATING_INDUSTRY?26?</vt:lpstr>
      <vt:lpstr>XDO_?RATING_INDUSTRY?27?</vt:lpstr>
      <vt:lpstr>XDO_?RATING_INDUSTRY?28?</vt:lpstr>
      <vt:lpstr>XDO_?RATING_INDUSTRY?29?</vt:lpstr>
      <vt:lpstr>XDO_?RATING_INDUSTRY?3?</vt:lpstr>
      <vt:lpstr>XDO_?RATING_INDUSTRY?30?</vt:lpstr>
      <vt:lpstr>XDO_?RATING_INDUSTRY?31?</vt:lpstr>
      <vt:lpstr>XDO_?RATING_INDUSTRY?32?</vt:lpstr>
      <vt:lpstr>XDO_?RATING_INDUSTRY?33?</vt:lpstr>
      <vt:lpstr>XDO_?RATING_INDUSTRY?34?</vt:lpstr>
      <vt:lpstr>XDO_?RATING_INDUSTRY?35?</vt:lpstr>
      <vt:lpstr>XDO_?RATING_INDUSTRY?36?</vt:lpstr>
      <vt:lpstr>XDO_?RATING_INDUSTRY?37?</vt:lpstr>
      <vt:lpstr>XDO_?RATING_INDUSTRY?38?</vt:lpstr>
      <vt:lpstr>XDO_?RATING_INDUSTRY?39?</vt:lpstr>
      <vt:lpstr>XDO_?RATING_INDUSTRY?4?</vt:lpstr>
      <vt:lpstr>XDO_?RATING_INDUSTRY?40?</vt:lpstr>
      <vt:lpstr>XDO_?RATING_INDUSTRY?41?</vt:lpstr>
      <vt:lpstr>XDO_?RATING_INDUSTRY?42?</vt:lpstr>
      <vt:lpstr>XDO_?RATING_INDUSTRY?43?</vt:lpstr>
      <vt:lpstr>XDO_?RATING_INDUSTRY?44?</vt:lpstr>
      <vt:lpstr>XDO_?RATING_INDUSTRY?45?</vt:lpstr>
      <vt:lpstr>XDO_?RATING_INDUSTRY?46?</vt:lpstr>
      <vt:lpstr>XDO_?RATING_INDUSTRY?47?</vt:lpstr>
      <vt:lpstr>XDO_?RATING_INDUSTRY?48?</vt:lpstr>
      <vt:lpstr>XDO_?RATING_INDUSTRY?49?</vt:lpstr>
      <vt:lpstr>SUNBAL!XDO_?RATING_INDUSTRY?5?</vt:lpstr>
      <vt:lpstr>XDO_?RATING_INDUSTRY?5?</vt:lpstr>
      <vt:lpstr>XDO_?RATING_INDUSTRY?6?</vt:lpstr>
      <vt:lpstr>XDO_?RATING_INDUSTRY?7?</vt:lpstr>
      <vt:lpstr>XDO_?RATING_INDUSTRY?8?</vt:lpstr>
      <vt:lpstr>XDO_?RATING_INDUSTRY?9?</vt:lpstr>
      <vt:lpstr>XDO_?REPO_BONUS_TEXT?22?</vt:lpstr>
      <vt:lpstr>XDO_?REPO_BONUS_VAL?22?</vt:lpstr>
      <vt:lpstr>XDO_?REPO_TEXT?</vt:lpstr>
      <vt:lpstr>XDO_?REPO_TEXT?1?</vt:lpstr>
      <vt:lpstr>XDO_?REPO_TEXT?10?</vt:lpstr>
      <vt:lpstr>XDO_?REPO_TEXT?11?</vt:lpstr>
      <vt:lpstr>XDO_?REPO_TEXT?12?</vt:lpstr>
      <vt:lpstr>XDO_?REPO_TEXT?13?</vt:lpstr>
      <vt:lpstr>XDO_?REPO_TEXT?14?</vt:lpstr>
      <vt:lpstr>XDO_?REPO_TEXT?15?</vt:lpstr>
      <vt:lpstr>XDO_?REPO_TEXT?16?</vt:lpstr>
      <vt:lpstr>XDO_?REPO_TEXT?17?</vt:lpstr>
      <vt:lpstr>XDO_?REPO_TEXT?18?</vt:lpstr>
      <vt:lpstr>XDO_?REPO_TEXT?19?</vt:lpstr>
      <vt:lpstr>XDO_?REPO_TEXT?2?</vt:lpstr>
      <vt:lpstr>XDO_?REPO_TEXT?20?</vt:lpstr>
      <vt:lpstr>XDO_?REPO_TEXT?21?</vt:lpstr>
      <vt:lpstr>XDO_?REPO_TEXT?22?</vt:lpstr>
      <vt:lpstr>XDO_?REPO_TEXT?23?</vt:lpstr>
      <vt:lpstr>XDO_?REPO_TEXT?24?</vt:lpstr>
      <vt:lpstr>XDO_?REPO_TEXT?25?</vt:lpstr>
      <vt:lpstr>XDO_?REPO_TEXT?26?</vt:lpstr>
      <vt:lpstr>XDO_?REPO_TEXT?27?</vt:lpstr>
      <vt:lpstr>XDO_?REPO_TEXT?28?</vt:lpstr>
      <vt:lpstr>XDO_?REPO_TEXT?29?</vt:lpstr>
      <vt:lpstr>XDO_?REPO_TEXT?3?</vt:lpstr>
      <vt:lpstr>XDO_?REPO_TEXT?30?</vt:lpstr>
      <vt:lpstr>XDO_?REPO_TEXT?31?</vt:lpstr>
      <vt:lpstr>XDO_?REPO_TEXT?32?</vt:lpstr>
      <vt:lpstr>XDO_?REPO_TEXT?33?</vt:lpstr>
      <vt:lpstr>XDO_?REPO_TEXT?34?</vt:lpstr>
      <vt:lpstr>XDO_?REPO_TEXT?35?</vt:lpstr>
      <vt:lpstr>XDO_?REPO_TEXT?36?</vt:lpstr>
      <vt:lpstr>XDO_?REPO_TEXT?37?</vt:lpstr>
      <vt:lpstr>XDO_?REPO_TEXT?38?</vt:lpstr>
      <vt:lpstr>XDO_?REPO_TEXT?39?</vt:lpstr>
      <vt:lpstr>XDO_?REPO_TEXT?4?</vt:lpstr>
      <vt:lpstr>XDO_?REPO_TEXT?42?</vt:lpstr>
      <vt:lpstr>XDO_?REPO_TEXT?43?</vt:lpstr>
      <vt:lpstr>XDO_?REPO_TEXT?44?</vt:lpstr>
      <vt:lpstr>XDO_?REPO_TEXT?45?</vt:lpstr>
      <vt:lpstr>XDO_?REPO_TEXT?46?</vt:lpstr>
      <vt:lpstr>XDO_?REPO_TEXT?47?</vt:lpstr>
      <vt:lpstr>XDO_?REPO_TEXT?48?</vt:lpstr>
      <vt:lpstr>XDO_?REPO_TEXT?49?</vt:lpstr>
      <vt:lpstr>XDO_?REPO_TEXT?5?</vt:lpstr>
      <vt:lpstr>XDO_?REPO_TEXT?50?</vt:lpstr>
      <vt:lpstr>XDO_?REPO_TEXT?51?</vt:lpstr>
      <vt:lpstr>XDO_?REPO_TEXT?6?</vt:lpstr>
      <vt:lpstr>XDO_?REPO_TEXT?7?</vt:lpstr>
      <vt:lpstr>XDO_?REPO_TEXT?8?</vt:lpstr>
      <vt:lpstr>XDO_?REPO_TEXT?9?</vt:lpstr>
      <vt:lpstr>XDO_?REPO_VAL?</vt:lpstr>
      <vt:lpstr>XDO_?REPO_VAL?1?</vt:lpstr>
      <vt:lpstr>XDO_?REPO_VAL?10?</vt:lpstr>
      <vt:lpstr>XDO_?REPO_VAL?11?</vt:lpstr>
      <vt:lpstr>XDO_?REPO_VAL?12?</vt:lpstr>
      <vt:lpstr>XDO_?REPO_VAL?13?</vt:lpstr>
      <vt:lpstr>XDO_?REPO_VAL?14?</vt:lpstr>
      <vt:lpstr>XDO_?REPO_VAL?15?</vt:lpstr>
      <vt:lpstr>XDO_?REPO_VAL?16?</vt:lpstr>
      <vt:lpstr>XDO_?REPO_VAL?17?</vt:lpstr>
      <vt:lpstr>XDO_?REPO_VAL?18?</vt:lpstr>
      <vt:lpstr>XDO_?REPO_VAL?19?</vt:lpstr>
      <vt:lpstr>XDO_?REPO_VAL?2?</vt:lpstr>
      <vt:lpstr>XDO_?REPO_VAL?20?</vt:lpstr>
      <vt:lpstr>XDO_?REPO_VAL?21?</vt:lpstr>
      <vt:lpstr>XDO_?REPO_VAL?22?</vt:lpstr>
      <vt:lpstr>XDO_?REPO_VAL?23?</vt:lpstr>
      <vt:lpstr>XDO_?REPO_VAL?24?</vt:lpstr>
      <vt:lpstr>XDO_?REPO_VAL?25?</vt:lpstr>
      <vt:lpstr>XDO_?REPO_VAL?26?</vt:lpstr>
      <vt:lpstr>XDO_?REPO_VAL?27?</vt:lpstr>
      <vt:lpstr>XDO_?REPO_VAL?28?</vt:lpstr>
      <vt:lpstr>XDO_?REPO_VAL?29?</vt:lpstr>
      <vt:lpstr>XDO_?REPO_VAL?3?</vt:lpstr>
      <vt:lpstr>XDO_?REPO_VAL?30?</vt:lpstr>
      <vt:lpstr>XDO_?REPO_VAL?31?</vt:lpstr>
      <vt:lpstr>XDO_?REPO_VAL?32?</vt:lpstr>
      <vt:lpstr>XDO_?REPO_VAL?33?</vt:lpstr>
      <vt:lpstr>XDO_?REPO_VAL?34?</vt:lpstr>
      <vt:lpstr>XDO_?REPO_VAL?35?</vt:lpstr>
      <vt:lpstr>XDO_?REPO_VAL?36?</vt:lpstr>
      <vt:lpstr>XDO_?REPO_VAL?37?</vt:lpstr>
      <vt:lpstr>XDO_?REPO_VAL?38?</vt:lpstr>
      <vt:lpstr>XDO_?REPO_VAL?39?</vt:lpstr>
      <vt:lpstr>XDO_?REPO_VAL?4?</vt:lpstr>
      <vt:lpstr>XDO_?REPO_VAL?42?</vt:lpstr>
      <vt:lpstr>XDO_?REPO_VAL?43?</vt:lpstr>
      <vt:lpstr>XDO_?REPO_VAL?44?</vt:lpstr>
      <vt:lpstr>XDO_?REPO_VAL?45?</vt:lpstr>
      <vt:lpstr>XDO_?REPO_VAL?46?</vt:lpstr>
      <vt:lpstr>XDO_?REPO_VAL?47?</vt:lpstr>
      <vt:lpstr>XDO_?REPO_VAL?48?</vt:lpstr>
      <vt:lpstr>XDO_?REPO_VAL?49?</vt:lpstr>
      <vt:lpstr>XDO_?REPO_VAL?5?</vt:lpstr>
      <vt:lpstr>XDO_?REPO_VAL?50?</vt:lpstr>
      <vt:lpstr>XDO_?REPO_VAL?51?</vt:lpstr>
      <vt:lpstr>XDO_?REPO_VAL?6?</vt:lpstr>
      <vt:lpstr>XDO_?REPO_VAL?7?</vt:lpstr>
      <vt:lpstr>XDO_?REPO_VAL?8?</vt:lpstr>
      <vt:lpstr>XDO_?REPO_VAL?9?</vt:lpstr>
      <vt:lpstr>XDO_?RPT_HEADER?</vt:lpstr>
      <vt:lpstr>XDO_?RPT_HEADER?1?</vt:lpstr>
      <vt:lpstr>XDO_?RPT_HEADER?10?</vt:lpstr>
      <vt:lpstr>XDO_?RPT_HEADER?11?</vt:lpstr>
      <vt:lpstr>XDO_?RPT_HEADER?12?</vt:lpstr>
      <vt:lpstr>XDO_?RPT_HEADER?13?</vt:lpstr>
      <vt:lpstr>XDO_?RPT_HEADER?14?</vt:lpstr>
      <vt:lpstr>XDO_?RPT_HEADER?15?</vt:lpstr>
      <vt:lpstr>XDO_?RPT_HEADER?16?</vt:lpstr>
      <vt:lpstr>XDO_?RPT_HEADER?17?</vt:lpstr>
      <vt:lpstr>XDO_?RPT_HEADER?18?</vt:lpstr>
      <vt:lpstr>XDO_?RPT_HEADER?19?</vt:lpstr>
      <vt:lpstr>XDO_?RPT_HEADER?2?</vt:lpstr>
      <vt:lpstr>XDO_?RPT_HEADER?20?</vt:lpstr>
      <vt:lpstr>XDO_?RPT_HEADER?21?</vt:lpstr>
      <vt:lpstr>SUNBAL!XDO_?RPT_HEADER?22?</vt:lpstr>
      <vt:lpstr>XDO_?RPT_HEADER?22?</vt:lpstr>
      <vt:lpstr>XDO_?RPT_HEADER?23?</vt:lpstr>
      <vt:lpstr>XDO_?RPT_HEADER?24?</vt:lpstr>
      <vt:lpstr>XDO_?RPT_HEADER?25?</vt:lpstr>
      <vt:lpstr>XDO_?RPT_HEADER?26?</vt:lpstr>
      <vt:lpstr>XDO_?RPT_HEADER?27?</vt:lpstr>
      <vt:lpstr>XDO_?RPT_HEADER?28?</vt:lpstr>
      <vt:lpstr>XDO_?RPT_HEADER?29?</vt:lpstr>
      <vt:lpstr>XDO_?RPT_HEADER?3?</vt:lpstr>
      <vt:lpstr>XDO_?RPT_HEADER?30?</vt:lpstr>
      <vt:lpstr>XDO_?RPT_HEADER?31?</vt:lpstr>
      <vt:lpstr>XDO_?RPT_HEADER?32?</vt:lpstr>
      <vt:lpstr>XDO_?RPT_HEADER?33?</vt:lpstr>
      <vt:lpstr>XDO_?RPT_HEADER?34?</vt:lpstr>
      <vt:lpstr>XDO_?RPT_HEADER?35?</vt:lpstr>
      <vt:lpstr>XDO_?RPT_HEADER?36?</vt:lpstr>
      <vt:lpstr>XDO_?RPT_HEADER?37?</vt:lpstr>
      <vt:lpstr>XDO_?RPT_HEADER?38?</vt:lpstr>
      <vt:lpstr>XDO_?RPT_HEADER?39?</vt:lpstr>
      <vt:lpstr>XDO_?RPT_HEADER?4?</vt:lpstr>
      <vt:lpstr>XDO_?RPT_HEADER?42?</vt:lpstr>
      <vt:lpstr>XDO_?RPT_HEADER?43?</vt:lpstr>
      <vt:lpstr>XDO_?RPT_HEADER?44?</vt:lpstr>
      <vt:lpstr>XDO_?RPT_HEADER?45?</vt:lpstr>
      <vt:lpstr>XDO_?RPT_HEADER?46?</vt:lpstr>
      <vt:lpstr>XDO_?RPT_HEADER?47?</vt:lpstr>
      <vt:lpstr>XDO_?RPT_HEADER?48?</vt:lpstr>
      <vt:lpstr>XDO_?RPT_HEADER?49?</vt:lpstr>
      <vt:lpstr>XDO_?RPT_HEADER?5?</vt:lpstr>
      <vt:lpstr>XDO_?RPT_HEADER?50?</vt:lpstr>
      <vt:lpstr>XDO_?RPT_HEADER?51?</vt:lpstr>
      <vt:lpstr>XDO_?RPT_HEADER?6?</vt:lpstr>
      <vt:lpstr>XDO_?RPT_HEADER?7?</vt:lpstr>
      <vt:lpstr>XDO_?RPT_HEADER?8?</vt:lpstr>
      <vt:lpstr>XDO_?RPT_HEADER?9?</vt:lpstr>
      <vt:lpstr>XDO_?SCH_NAME_DIV?</vt:lpstr>
      <vt:lpstr>XDO_?SCH_NAME_DIV?1?</vt:lpstr>
      <vt:lpstr>XDO_?SCH_NAME_DIV?10?</vt:lpstr>
      <vt:lpstr>XDO_?SCH_NAME_DIV?11?</vt:lpstr>
      <vt:lpstr>XDO_?SCH_NAME_DIV?12?</vt:lpstr>
      <vt:lpstr>XDO_?SCH_NAME_DIV?13?</vt:lpstr>
      <vt:lpstr>XDO_?SCH_NAME_DIV?14?</vt:lpstr>
      <vt:lpstr>XDO_?SCH_NAME_DIV?15?</vt:lpstr>
      <vt:lpstr>XDO_?SCH_NAME_DIV?16?</vt:lpstr>
      <vt:lpstr>XDO_?SCH_NAME_DIV?17?</vt:lpstr>
      <vt:lpstr>XDO_?SCH_NAME_DIV?18?</vt:lpstr>
      <vt:lpstr>XDO_?SCH_NAME_DIV?19?</vt:lpstr>
      <vt:lpstr>XDO_?SCH_NAME_DIV?2?</vt:lpstr>
      <vt:lpstr>XDO_?SCH_NAME_DIV?20?</vt:lpstr>
      <vt:lpstr>XDO_?SCH_NAME_DIV?21?</vt:lpstr>
      <vt:lpstr>XDO_?SCH_NAME_DIV?22?</vt:lpstr>
      <vt:lpstr>XDO_?SCH_NAME_DIV?23?</vt:lpstr>
      <vt:lpstr>XDO_?SCH_NAME_DIV?24?</vt:lpstr>
      <vt:lpstr>XDO_?SCH_NAME_DIV?25?</vt:lpstr>
      <vt:lpstr>XDO_?SCH_NAME_DIV?26?</vt:lpstr>
      <vt:lpstr>XDO_?SCH_NAME_DIV?27?</vt:lpstr>
      <vt:lpstr>XDO_?SCH_NAME_DIV?28?</vt:lpstr>
      <vt:lpstr>XDO_?SCH_NAME_DIV?29?</vt:lpstr>
      <vt:lpstr>XDO_?SCH_NAME_DIV?3?</vt:lpstr>
      <vt:lpstr>XDO_?SCH_NAME_DIV?30?</vt:lpstr>
      <vt:lpstr>XDO_?SCH_NAME_DIV?31?</vt:lpstr>
      <vt:lpstr>XDO_?SCH_NAME_DIV?32?</vt:lpstr>
      <vt:lpstr>XDO_?SCH_NAME_DIV?33?</vt:lpstr>
      <vt:lpstr>XDO_?SCH_NAME_DIV?34?</vt:lpstr>
      <vt:lpstr>XDO_?SCH_NAME_DIV?35?</vt:lpstr>
      <vt:lpstr>XDO_?SCH_NAME_DIV?36?</vt:lpstr>
      <vt:lpstr>XDO_?SCH_NAME_DIV?37?</vt:lpstr>
      <vt:lpstr>XDO_?SCH_NAME_DIV?38?</vt:lpstr>
      <vt:lpstr>XDO_?SCH_NAME_DIV?39?</vt:lpstr>
      <vt:lpstr>XDO_?SCH_NAME_DIV?4?</vt:lpstr>
      <vt:lpstr>XDO_?SCH_NAME_DIV?42?</vt:lpstr>
      <vt:lpstr>XDO_?SCH_NAME_DIV?43?</vt:lpstr>
      <vt:lpstr>XDO_?SCH_NAME_DIV?44?</vt:lpstr>
      <vt:lpstr>XDO_?SCH_NAME_DIV?45?</vt:lpstr>
      <vt:lpstr>XDO_?SCH_NAME_DIV?46?</vt:lpstr>
      <vt:lpstr>XDO_?SCH_NAME_DIV?47?</vt:lpstr>
      <vt:lpstr>XDO_?SCH_NAME_DIV?48?</vt:lpstr>
      <vt:lpstr>XDO_?SCH_NAME_DIV?49?</vt:lpstr>
      <vt:lpstr>XDO_?SCH_NAME_DIV?5?</vt:lpstr>
      <vt:lpstr>XDO_?SCH_NAME_DIV?50?</vt:lpstr>
      <vt:lpstr>XDO_?SCH_NAME_DIV?51?</vt:lpstr>
      <vt:lpstr>XDO_?SCH_NAME_DIV?6?</vt:lpstr>
      <vt:lpstr>SUNBAL!XDO_?SCH_NAME_DIV?7?</vt:lpstr>
      <vt:lpstr>XDO_?SCH_NAME_DIV?7?</vt:lpstr>
      <vt:lpstr>XDO_?SCH_NAME_DIV?8?</vt:lpstr>
      <vt:lpstr>XDO_?SCH_NAME_DIV?9?</vt:lpstr>
      <vt:lpstr>XDO_?SCH_NAME_NAV?</vt:lpstr>
      <vt:lpstr>XDO_?SCH_NAME_NAV?1?</vt:lpstr>
      <vt:lpstr>XDO_?SCH_NAME_NAV?10?</vt:lpstr>
      <vt:lpstr>XDO_?SCH_NAME_NAV?11?</vt:lpstr>
      <vt:lpstr>XDO_?SCH_NAME_NAV?12?</vt:lpstr>
      <vt:lpstr>XDO_?SCH_NAME_NAV?13?</vt:lpstr>
      <vt:lpstr>XDO_?SCH_NAME_NAV?14?</vt:lpstr>
      <vt:lpstr>XDO_?SCH_NAME_NAV?15?</vt:lpstr>
      <vt:lpstr>XDO_?SCH_NAME_NAV?16?</vt:lpstr>
      <vt:lpstr>XDO_?SCH_NAME_NAV?17?</vt:lpstr>
      <vt:lpstr>XDO_?SCH_NAME_NAV?18?</vt:lpstr>
      <vt:lpstr>XDO_?SCH_NAME_NAV?19?</vt:lpstr>
      <vt:lpstr>XDO_?SCH_NAME_NAV?2?</vt:lpstr>
      <vt:lpstr>XDO_?SCH_NAME_NAV?20?</vt:lpstr>
      <vt:lpstr>XDO_?SCH_NAME_NAV?21?</vt:lpstr>
      <vt:lpstr>SUNBAL!XDO_?SCH_NAME_NAV?22?</vt:lpstr>
      <vt:lpstr>XDO_?SCH_NAME_NAV?22?</vt:lpstr>
      <vt:lpstr>XDO_?SCH_NAME_NAV?23?</vt:lpstr>
      <vt:lpstr>XDO_?SCH_NAME_NAV?24?</vt:lpstr>
      <vt:lpstr>XDO_?SCH_NAME_NAV?25?</vt:lpstr>
      <vt:lpstr>XDO_?SCH_NAME_NAV?26?</vt:lpstr>
      <vt:lpstr>XDO_?SCH_NAME_NAV?27?</vt:lpstr>
      <vt:lpstr>XDO_?SCH_NAME_NAV?28?</vt:lpstr>
      <vt:lpstr>XDO_?SCH_NAME_NAV?29?</vt:lpstr>
      <vt:lpstr>XDO_?SCH_NAME_NAV?3?</vt:lpstr>
      <vt:lpstr>XDO_?SCH_NAME_NAV?30?</vt:lpstr>
      <vt:lpstr>XDO_?SCH_NAME_NAV?31?</vt:lpstr>
      <vt:lpstr>XDO_?SCH_NAME_NAV?32?</vt:lpstr>
      <vt:lpstr>XDO_?SCH_NAME_NAV?33?</vt:lpstr>
      <vt:lpstr>XDO_?SCH_NAME_NAV?34?</vt:lpstr>
      <vt:lpstr>XDO_?SCH_NAME_NAV?35?</vt:lpstr>
      <vt:lpstr>XDO_?SCH_NAME_NAV?36?</vt:lpstr>
      <vt:lpstr>XDO_?SCH_NAME_NAV?37?</vt:lpstr>
      <vt:lpstr>XDO_?SCH_NAME_NAV?38?</vt:lpstr>
      <vt:lpstr>XDO_?SCH_NAME_NAV?39?</vt:lpstr>
      <vt:lpstr>XDO_?SCH_NAME_NAV?4?</vt:lpstr>
      <vt:lpstr>XDO_?SCH_NAME_NAV?40?</vt:lpstr>
      <vt:lpstr>XDO_?SCH_NAME_NAV?41?</vt:lpstr>
      <vt:lpstr>XDO_?SCH_NAME_NAV?42?</vt:lpstr>
      <vt:lpstr>XDO_?SCH_NAME_NAV?43?</vt:lpstr>
      <vt:lpstr>XDO_?SCH_NAME_NAV?44?</vt:lpstr>
      <vt:lpstr>XDO_?SCH_NAME_NAV?45?</vt:lpstr>
      <vt:lpstr>XDO_?SCH_NAME_NAV?46?</vt:lpstr>
      <vt:lpstr>XDO_?SCH_NAME_NAV?47?</vt:lpstr>
      <vt:lpstr>XDO_?SCH_NAME_NAV?48?</vt:lpstr>
      <vt:lpstr>XDO_?SCH_NAME_NAV?49?</vt:lpstr>
      <vt:lpstr>XDO_?SCH_NAME_NAV?5?</vt:lpstr>
      <vt:lpstr>XDO_?SCH_NAME_NAV?6?</vt:lpstr>
      <vt:lpstr>XDO_?SCH_NAME_NAV?7?</vt:lpstr>
      <vt:lpstr>XDO_?SCH_NAME_NAV?8?</vt:lpstr>
      <vt:lpstr>XDO_?SCH_NAME_NAV?9?</vt:lpstr>
      <vt:lpstr>XDO_?SCHEME_NAME?</vt:lpstr>
      <vt:lpstr>XDO_?SCHEME_NAME?1?</vt:lpstr>
      <vt:lpstr>XDO_?SCHEME_NAME?10?</vt:lpstr>
      <vt:lpstr>XDO_?SCHEME_NAME?11?</vt:lpstr>
      <vt:lpstr>XDO_?SCHEME_NAME?12?</vt:lpstr>
      <vt:lpstr>XDO_?SCHEME_NAME?13?</vt:lpstr>
      <vt:lpstr>XDO_?SCHEME_NAME?14?</vt:lpstr>
      <vt:lpstr>XDO_?SCHEME_NAME?15?</vt:lpstr>
      <vt:lpstr>XDO_?SCHEME_NAME?16?</vt:lpstr>
      <vt:lpstr>XDO_?SCHEME_NAME?17?</vt:lpstr>
      <vt:lpstr>XDO_?SCHEME_NAME?18?</vt:lpstr>
      <vt:lpstr>XDO_?SCHEME_NAME?19?</vt:lpstr>
      <vt:lpstr>XDO_?SCHEME_NAME?2?</vt:lpstr>
      <vt:lpstr>XDO_?SCHEME_NAME?20?</vt:lpstr>
      <vt:lpstr>XDO_?SCHEME_NAME?21?</vt:lpstr>
      <vt:lpstr>SUNBAL!XDO_?SCHEME_NAME?22?</vt:lpstr>
      <vt:lpstr>XDO_?SCHEME_NAME?22?</vt:lpstr>
      <vt:lpstr>XDO_?SCHEME_NAME?23?</vt:lpstr>
      <vt:lpstr>XDO_?SCHEME_NAME?24?</vt:lpstr>
      <vt:lpstr>XDO_?SCHEME_NAME?25?</vt:lpstr>
      <vt:lpstr>XDO_?SCHEME_NAME?26?</vt:lpstr>
      <vt:lpstr>XDO_?SCHEME_NAME?27?</vt:lpstr>
      <vt:lpstr>XDO_?SCHEME_NAME?28?</vt:lpstr>
      <vt:lpstr>XDO_?SCHEME_NAME?29?</vt:lpstr>
      <vt:lpstr>XDO_?SCHEME_NAME?3?</vt:lpstr>
      <vt:lpstr>XDO_?SCHEME_NAME?30?</vt:lpstr>
      <vt:lpstr>XDO_?SCHEME_NAME?31?</vt:lpstr>
      <vt:lpstr>XDO_?SCHEME_NAME?32?</vt:lpstr>
      <vt:lpstr>XDO_?SCHEME_NAME?33?</vt:lpstr>
      <vt:lpstr>XDO_?SCHEME_NAME?34?</vt:lpstr>
      <vt:lpstr>XDO_?SCHEME_NAME?35?</vt:lpstr>
      <vt:lpstr>XDO_?SCHEME_NAME?36?</vt:lpstr>
      <vt:lpstr>XDO_?SCHEME_NAME?37?</vt:lpstr>
      <vt:lpstr>XDO_?SCHEME_NAME?38?</vt:lpstr>
      <vt:lpstr>XDO_?SCHEME_NAME?39?</vt:lpstr>
      <vt:lpstr>XDO_?SCHEME_NAME?4?</vt:lpstr>
      <vt:lpstr>XDO_?SCHEME_NAME?42?</vt:lpstr>
      <vt:lpstr>XDO_?SCHEME_NAME?43?</vt:lpstr>
      <vt:lpstr>XDO_?SCHEME_NAME?44?</vt:lpstr>
      <vt:lpstr>XDO_?SCHEME_NAME?45?</vt:lpstr>
      <vt:lpstr>XDO_?SCHEME_NAME?46?</vt:lpstr>
      <vt:lpstr>XDO_?SCHEME_NAME?47?</vt:lpstr>
      <vt:lpstr>XDO_?SCHEME_NAME?48?</vt:lpstr>
      <vt:lpstr>XDO_?SCHEME_NAME?49?</vt:lpstr>
      <vt:lpstr>XDO_?SCHEME_NAME?5?</vt:lpstr>
      <vt:lpstr>XDO_?SCHEME_NAME?50?</vt:lpstr>
      <vt:lpstr>XDO_?SCHEME_NAME?51?</vt:lpstr>
      <vt:lpstr>XDO_?SCHEME_NAME?6?</vt:lpstr>
      <vt:lpstr>XDO_?SCHEME_NAME?7?</vt:lpstr>
      <vt:lpstr>XDO_?SCHEME_NAME?8?</vt:lpstr>
      <vt:lpstr>XDO_?SCHEME_NAME?9?</vt:lpstr>
      <vt:lpstr>XDO_?SL_NO?</vt:lpstr>
      <vt:lpstr>XDO_?SL_NO?1?</vt:lpstr>
      <vt:lpstr>XDO_?SL_NO?10?</vt:lpstr>
      <vt:lpstr>XDO_?SL_NO?11?</vt:lpstr>
      <vt:lpstr>XDO_?SL_NO?12?</vt:lpstr>
      <vt:lpstr>XDO_?SL_NO?13?</vt:lpstr>
      <vt:lpstr>XDO_?SL_NO?14?</vt:lpstr>
      <vt:lpstr>XDO_?SL_NO?15?</vt:lpstr>
      <vt:lpstr>XDO_?SL_NO?16?</vt:lpstr>
      <vt:lpstr>XDO_?SL_NO?17?</vt:lpstr>
      <vt:lpstr>XDO_?SL_NO?18?</vt:lpstr>
      <vt:lpstr>XDO_?SL_NO?19?</vt:lpstr>
      <vt:lpstr>XDO_?SL_NO?2?</vt:lpstr>
      <vt:lpstr>XDO_?SL_NO?20?</vt:lpstr>
      <vt:lpstr>XDO_?SL_NO?21?</vt:lpstr>
      <vt:lpstr>XDO_?SL_NO?22?</vt:lpstr>
      <vt:lpstr>XDO_?SL_NO?23?</vt:lpstr>
      <vt:lpstr>XDO_?SL_NO?24?</vt:lpstr>
      <vt:lpstr>XDO_?SL_NO?25?</vt:lpstr>
      <vt:lpstr>XDO_?SL_NO?26?</vt:lpstr>
      <vt:lpstr>XDO_?SL_NO?27?</vt:lpstr>
      <vt:lpstr>XDO_?SL_NO?28?</vt:lpstr>
      <vt:lpstr>XDO_?SL_NO?29?</vt:lpstr>
      <vt:lpstr>XDO_?SL_NO?3?</vt:lpstr>
      <vt:lpstr>XDO_?SL_NO?30?</vt:lpstr>
      <vt:lpstr>XDO_?SL_NO?31?</vt:lpstr>
      <vt:lpstr>XDO_?SL_NO?32?</vt:lpstr>
      <vt:lpstr>XDO_?SL_NO?33?</vt:lpstr>
      <vt:lpstr>XDO_?SL_NO?34?</vt:lpstr>
      <vt:lpstr>XDO_?SL_NO?35?</vt:lpstr>
      <vt:lpstr>XDO_?SL_NO?36?</vt:lpstr>
      <vt:lpstr>XDO_?SL_NO?37?</vt:lpstr>
      <vt:lpstr>XDO_?SL_NO?38?</vt:lpstr>
      <vt:lpstr>XDO_?SL_NO?39?</vt:lpstr>
      <vt:lpstr>XDO_?SL_NO?4?</vt:lpstr>
      <vt:lpstr>XDO_?SL_NO?40?</vt:lpstr>
      <vt:lpstr>XDO_?SL_NO?41?</vt:lpstr>
      <vt:lpstr>XDO_?SL_NO?42?</vt:lpstr>
      <vt:lpstr>XDO_?SL_NO?43?</vt:lpstr>
      <vt:lpstr>XDO_?SL_NO?44?</vt:lpstr>
      <vt:lpstr>XDO_?SL_NO?45?</vt:lpstr>
      <vt:lpstr>XDO_?SL_NO?46?</vt:lpstr>
      <vt:lpstr>XDO_?SL_NO?47?</vt:lpstr>
      <vt:lpstr>XDO_?SL_NO?48?</vt:lpstr>
      <vt:lpstr>XDO_?SL_NO?49?</vt:lpstr>
      <vt:lpstr>SUNBAL!XDO_?SL_NO?5?</vt:lpstr>
      <vt:lpstr>XDO_?SL_NO?5?</vt:lpstr>
      <vt:lpstr>XDO_?SL_NO?6?</vt:lpstr>
      <vt:lpstr>XDO_?SL_NO?7?</vt:lpstr>
      <vt:lpstr>XDO_?SL_NO?8?</vt:lpstr>
      <vt:lpstr>XDO_?SL_NO?9?</vt:lpstr>
      <vt:lpstr>XDO_?UNITS?</vt:lpstr>
      <vt:lpstr>XDO_?UNITS?1?</vt:lpstr>
      <vt:lpstr>XDO_?UNITS?10?</vt:lpstr>
      <vt:lpstr>XDO_?UNITS?11?</vt:lpstr>
      <vt:lpstr>XDO_?UNITS?12?</vt:lpstr>
      <vt:lpstr>XDO_?UNITS?13?</vt:lpstr>
      <vt:lpstr>XDO_?UNITS?14?</vt:lpstr>
      <vt:lpstr>XDO_?UNITS?15?</vt:lpstr>
      <vt:lpstr>XDO_?UNITS?16?</vt:lpstr>
      <vt:lpstr>XDO_?UNITS?17?</vt:lpstr>
      <vt:lpstr>XDO_?UNITS?18?</vt:lpstr>
      <vt:lpstr>XDO_?UNITS?19?</vt:lpstr>
      <vt:lpstr>XDO_?UNITS?2?</vt:lpstr>
      <vt:lpstr>XDO_?UNITS?20?</vt:lpstr>
      <vt:lpstr>XDO_?UNITS?21?</vt:lpstr>
      <vt:lpstr>XDO_?UNITS?22?</vt:lpstr>
      <vt:lpstr>XDO_?UNITS?23?</vt:lpstr>
      <vt:lpstr>XDO_?UNITS?24?</vt:lpstr>
      <vt:lpstr>XDO_?UNITS?25?</vt:lpstr>
      <vt:lpstr>XDO_?UNITS?26?</vt:lpstr>
      <vt:lpstr>XDO_?UNITS?27?</vt:lpstr>
      <vt:lpstr>XDO_?UNITS?28?</vt:lpstr>
      <vt:lpstr>XDO_?UNITS?29?</vt:lpstr>
      <vt:lpstr>XDO_?UNITS?3?</vt:lpstr>
      <vt:lpstr>XDO_?UNITS?30?</vt:lpstr>
      <vt:lpstr>XDO_?UNITS?31?</vt:lpstr>
      <vt:lpstr>XDO_?UNITS?32?</vt:lpstr>
      <vt:lpstr>XDO_?UNITS?33?</vt:lpstr>
      <vt:lpstr>XDO_?UNITS?34?</vt:lpstr>
      <vt:lpstr>XDO_?UNITS?35?</vt:lpstr>
      <vt:lpstr>XDO_?UNITS?36?</vt:lpstr>
      <vt:lpstr>XDO_?UNITS?37?</vt:lpstr>
      <vt:lpstr>XDO_?UNITS?38?</vt:lpstr>
      <vt:lpstr>XDO_?UNITS?39?</vt:lpstr>
      <vt:lpstr>XDO_?UNITS?4?</vt:lpstr>
      <vt:lpstr>XDO_?UNITS?40?</vt:lpstr>
      <vt:lpstr>XDO_?UNITS?41?</vt:lpstr>
      <vt:lpstr>XDO_?UNITS?42?</vt:lpstr>
      <vt:lpstr>XDO_?UNITS?43?</vt:lpstr>
      <vt:lpstr>XDO_?UNITS?44?</vt:lpstr>
      <vt:lpstr>XDO_?UNITS?45?</vt:lpstr>
      <vt:lpstr>XDO_?UNITS?46?</vt:lpstr>
      <vt:lpstr>XDO_?UNITS?47?</vt:lpstr>
      <vt:lpstr>XDO_?UNITS?48?</vt:lpstr>
      <vt:lpstr>XDO_?UNITS?49?</vt:lpstr>
      <vt:lpstr>SUNBAL!XDO_?UNITS?5?</vt:lpstr>
      <vt:lpstr>XDO_?UNITS?5?</vt:lpstr>
      <vt:lpstr>XDO_?UNITS?6?</vt:lpstr>
      <vt:lpstr>XDO_?UNITS?7?</vt:lpstr>
      <vt:lpstr>XDO_?UNITS?8?</vt:lpstr>
      <vt:lpstr>XDO_?UNITS?9?</vt:lpstr>
      <vt:lpstr>XDO_?VAL_TXT_DIV?</vt:lpstr>
      <vt:lpstr>XDO_?VAL_TXT_DIV?1?</vt:lpstr>
      <vt:lpstr>XDO_?VAL_TXT_DIV?10?</vt:lpstr>
      <vt:lpstr>XDO_?VAL_TXT_DIV?12?</vt:lpstr>
      <vt:lpstr>XDO_?VAL_TXT_DIV?13?</vt:lpstr>
      <vt:lpstr>XDO_?VAL_TXT_DIV?14?</vt:lpstr>
      <vt:lpstr>XDO_?VAL_TXT_DIV?15?</vt:lpstr>
      <vt:lpstr>XDO_?VAL_TXT_DIV?16?</vt:lpstr>
      <vt:lpstr>XDO_?VAL_TXT_DIV?17?</vt:lpstr>
      <vt:lpstr>XDO_?VAL_TXT_DIV?18?</vt:lpstr>
      <vt:lpstr>XDO_?VAL_TXT_DIV?19?</vt:lpstr>
      <vt:lpstr>XDO_?VAL_TXT_DIV?2?</vt:lpstr>
      <vt:lpstr>XDO_?VAL_TXT_DIV?20?</vt:lpstr>
      <vt:lpstr>XDO_?VAL_TXT_DIV?21?</vt:lpstr>
      <vt:lpstr>XDO_?VAL_TXT_DIV?23?</vt:lpstr>
      <vt:lpstr>XDO_?VAL_TXT_DIV?24?</vt:lpstr>
      <vt:lpstr>XDO_?VAL_TXT_DIV?25?</vt:lpstr>
      <vt:lpstr>XDO_?VAL_TXT_DIV?26?</vt:lpstr>
      <vt:lpstr>XDO_?VAL_TXT_DIV?27?</vt:lpstr>
      <vt:lpstr>XDO_?VAL_TXT_DIV?28?</vt:lpstr>
      <vt:lpstr>XDO_?VAL_TXT_DIV?29?</vt:lpstr>
      <vt:lpstr>XDO_?VAL_TXT_DIV?3?</vt:lpstr>
      <vt:lpstr>XDO_?VAL_TXT_DIV?30?</vt:lpstr>
      <vt:lpstr>XDO_?VAL_TXT_DIV?31?</vt:lpstr>
      <vt:lpstr>XDO_?VAL_TXT_DIV?32?</vt:lpstr>
      <vt:lpstr>XDO_?VAL_TXT_DIV?33?</vt:lpstr>
      <vt:lpstr>XDO_?VAL_TXT_DIV?34?</vt:lpstr>
      <vt:lpstr>XDO_?VAL_TXT_DIV?37?</vt:lpstr>
      <vt:lpstr>XDO_?VAL_TXT_DIV?38?</vt:lpstr>
      <vt:lpstr>XDO_?VAL_TXT_DIV?39?</vt:lpstr>
      <vt:lpstr>XDO_?VAL_TXT_DIV?4?</vt:lpstr>
      <vt:lpstr>XDO_?VAL_TXT_DIV?44?</vt:lpstr>
      <vt:lpstr>XDO_?VAL_TXT_DIV?45?</vt:lpstr>
      <vt:lpstr>XDO_?VAL_TXT_DIV?46?</vt:lpstr>
      <vt:lpstr>XDO_?VAL_TXT_DIV?47?</vt:lpstr>
      <vt:lpstr>XDO_?VAL_TXT_DIV?48?</vt:lpstr>
      <vt:lpstr>XDO_?VAL_TXT_DIV?49?</vt:lpstr>
      <vt:lpstr>XDO_?VAL_TXT_DIV?5?</vt:lpstr>
      <vt:lpstr>XDO_?VAL_TXT_DIV?50?</vt:lpstr>
      <vt:lpstr>XDO_?VAL_TXT_DIV?51?</vt:lpstr>
      <vt:lpstr>XDO_?VAL_TXT_DIV?52?</vt:lpstr>
      <vt:lpstr>XDO_?VAL_TXT_DIV?53?</vt:lpstr>
      <vt:lpstr>XDO_?VAL_TXT_DIV?6?</vt:lpstr>
      <vt:lpstr>XDO_?VAL_TXT_DIV?7?</vt:lpstr>
      <vt:lpstr>XDO_?VAL_TXT_DIV?8?</vt:lpstr>
      <vt:lpstr>XDO_?VAL_TXT_DIV?9?</vt:lpstr>
      <vt:lpstr>XDO_GROUP_?CASH_OTH_NCA_A?</vt:lpstr>
      <vt:lpstr>XDO_GROUP_?CASH_OTH_NCA_A?1?</vt:lpstr>
      <vt:lpstr>XDO_GROUP_?CASH_OTH_NCA_A?10?</vt:lpstr>
      <vt:lpstr>XDO_GROUP_?CASH_OTH_NCA_A?11?</vt:lpstr>
      <vt:lpstr>XDO_GROUP_?CASH_OTH_NCA_A?12?</vt:lpstr>
      <vt:lpstr>XDO_GROUP_?CASH_OTH_NCA_A?13?</vt:lpstr>
      <vt:lpstr>XDO_GROUP_?CASH_OTH_NCA_A?14?</vt:lpstr>
      <vt:lpstr>XDO_GROUP_?CASH_OTH_NCA_A?15?</vt:lpstr>
      <vt:lpstr>XDO_GROUP_?CASH_OTH_NCA_A?16?</vt:lpstr>
      <vt:lpstr>XDO_GROUP_?CASH_OTH_NCA_A?17?</vt:lpstr>
      <vt:lpstr>XDO_GROUP_?CASH_OTH_NCA_A?18?</vt:lpstr>
      <vt:lpstr>XDO_GROUP_?CASH_OTH_NCA_A?19?</vt:lpstr>
      <vt:lpstr>XDO_GROUP_?CASH_OTH_NCA_A?2?</vt:lpstr>
      <vt:lpstr>XDO_GROUP_?CASH_OTH_NCA_A?20?</vt:lpstr>
      <vt:lpstr>XDO_GROUP_?CASH_OTH_NCA_A?21?</vt:lpstr>
      <vt:lpstr>SUNBAL!XDO_GROUP_?CASH_OTH_NCA_A?22?</vt:lpstr>
      <vt:lpstr>XDO_GROUP_?CASH_OTH_NCA_A?22?</vt:lpstr>
      <vt:lpstr>XDO_GROUP_?CASH_OTH_NCA_A?23?</vt:lpstr>
      <vt:lpstr>XDO_GROUP_?CASH_OTH_NCA_A?24?</vt:lpstr>
      <vt:lpstr>XDO_GROUP_?CASH_OTH_NCA_A?25?</vt:lpstr>
      <vt:lpstr>XDO_GROUP_?CASH_OTH_NCA_A?26?</vt:lpstr>
      <vt:lpstr>XDO_GROUP_?CASH_OTH_NCA_A?27?</vt:lpstr>
      <vt:lpstr>XDO_GROUP_?CASH_OTH_NCA_A?28?</vt:lpstr>
      <vt:lpstr>XDO_GROUP_?CASH_OTH_NCA_A?29?</vt:lpstr>
      <vt:lpstr>XDO_GROUP_?CASH_OTH_NCA_A?3?</vt:lpstr>
      <vt:lpstr>XDO_GROUP_?CASH_OTH_NCA_A?30?</vt:lpstr>
      <vt:lpstr>XDO_GROUP_?CASH_OTH_NCA_A?31?</vt:lpstr>
      <vt:lpstr>XDO_GROUP_?CASH_OTH_NCA_A?32?</vt:lpstr>
      <vt:lpstr>XDO_GROUP_?CASH_OTH_NCA_A?33?</vt:lpstr>
      <vt:lpstr>XDO_GROUP_?CASH_OTH_NCA_A?34?</vt:lpstr>
      <vt:lpstr>XDO_GROUP_?CASH_OTH_NCA_A?35?</vt:lpstr>
      <vt:lpstr>XDO_GROUP_?CASH_OTH_NCA_A?36?</vt:lpstr>
      <vt:lpstr>XDO_GROUP_?CASH_OTH_NCA_A?37?</vt:lpstr>
      <vt:lpstr>XDO_GROUP_?CASH_OTH_NCA_A?38?</vt:lpstr>
      <vt:lpstr>XDO_GROUP_?CASH_OTH_NCA_A?39?</vt:lpstr>
      <vt:lpstr>XDO_GROUP_?CASH_OTH_NCA_A?4?</vt:lpstr>
      <vt:lpstr>XDO_GROUP_?CASH_OTH_NCA_A?42?</vt:lpstr>
      <vt:lpstr>XDO_GROUP_?CASH_OTH_NCA_A?43?</vt:lpstr>
      <vt:lpstr>XDO_GROUP_?CASH_OTH_NCA_A?44?</vt:lpstr>
      <vt:lpstr>XDO_GROUP_?CASH_OTH_NCA_A?45?</vt:lpstr>
      <vt:lpstr>XDO_GROUP_?CASH_OTH_NCA_A?46?</vt:lpstr>
      <vt:lpstr>XDO_GROUP_?CASH_OTH_NCA_A?47?</vt:lpstr>
      <vt:lpstr>XDO_GROUP_?CASH_OTH_NCA_A?48?</vt:lpstr>
      <vt:lpstr>XDO_GROUP_?CASH_OTH_NCA_A?49?</vt:lpstr>
      <vt:lpstr>XDO_GROUP_?CASH_OTH_NCA_A?5?</vt:lpstr>
      <vt:lpstr>XDO_GROUP_?CASH_OTH_NCA_A?50?</vt:lpstr>
      <vt:lpstr>XDO_GROUP_?CASH_OTH_NCA_A?51?</vt:lpstr>
      <vt:lpstr>XDO_GROUP_?CASH_OTH_NCA_A?6?</vt:lpstr>
      <vt:lpstr>XDO_GROUP_?CASH_OTH_NCA_A?7?</vt:lpstr>
      <vt:lpstr>XDO_GROUP_?CASH_OTH_NCA_A?8?</vt:lpstr>
      <vt:lpstr>XDO_GROUP_?CASH_OTH_NCA_A?9?</vt:lpstr>
      <vt:lpstr>SUNBAL!XDO_GROUP_?DEBT_SEC_A?22?</vt:lpstr>
      <vt:lpstr>XDO_GROUP_?DEBT_SEC_A?44?</vt:lpstr>
      <vt:lpstr>SUNBAL!XDO_GROUP_?DEBT_SEC_B?22?</vt:lpstr>
      <vt:lpstr>XDO_GROUP_?DEBT_SEC_B?44?</vt:lpstr>
      <vt:lpstr>SUNBAL!XDO_GROUP_?DEBT_SEC_C?22?</vt:lpstr>
      <vt:lpstr>XDO_GROUP_?DIVIDEN_PER_PLAN_OPTION?</vt:lpstr>
      <vt:lpstr>XDO_GROUP_?DIVIDEN_PER_PLAN_OPTION?1?</vt:lpstr>
      <vt:lpstr>XDO_GROUP_?DIVIDEN_PER_PLAN_OPTION?10?</vt:lpstr>
      <vt:lpstr>XDO_GROUP_?DIVIDEN_PER_PLAN_OPTION?11?</vt:lpstr>
      <vt:lpstr>XDO_GROUP_?DIVIDEN_PER_PLAN_OPTION?12?</vt:lpstr>
      <vt:lpstr>XDO_GROUP_?DIVIDEN_PER_PLAN_OPTION?13?</vt:lpstr>
      <vt:lpstr>XDO_GROUP_?DIVIDEN_PER_PLAN_OPTION?14?</vt:lpstr>
      <vt:lpstr>XDO_GROUP_?DIVIDEN_PER_PLAN_OPTION?15?</vt:lpstr>
      <vt:lpstr>XDO_GROUP_?DIVIDEN_PER_PLAN_OPTION?16?</vt:lpstr>
      <vt:lpstr>XDO_GROUP_?DIVIDEN_PER_PLAN_OPTION?17?</vt:lpstr>
      <vt:lpstr>XDO_GROUP_?DIVIDEN_PER_PLAN_OPTION?18?</vt:lpstr>
      <vt:lpstr>XDO_GROUP_?DIVIDEN_PER_PLAN_OPTION?19?</vt:lpstr>
      <vt:lpstr>XDO_GROUP_?DIVIDEN_PER_PLAN_OPTION?2?</vt:lpstr>
      <vt:lpstr>XDO_GROUP_?DIVIDEN_PER_PLAN_OPTION?20?</vt:lpstr>
      <vt:lpstr>XDO_GROUP_?DIVIDEN_PER_PLAN_OPTION?21?</vt:lpstr>
      <vt:lpstr>SUNBAL!XDO_GROUP_?DIVIDEN_PER_PLAN_OPTION?22?</vt:lpstr>
      <vt:lpstr>XDO_GROUP_?DIVIDEN_PER_PLAN_OPTION?22?</vt:lpstr>
      <vt:lpstr>XDO_GROUP_?DIVIDEN_PER_PLAN_OPTION?23?</vt:lpstr>
      <vt:lpstr>XDO_GROUP_?DIVIDEN_PER_PLAN_OPTION?24?</vt:lpstr>
      <vt:lpstr>XDO_GROUP_?DIVIDEN_PER_PLAN_OPTION?25?</vt:lpstr>
      <vt:lpstr>XDO_GROUP_?DIVIDEN_PER_PLAN_OPTION?26?</vt:lpstr>
      <vt:lpstr>XDO_GROUP_?DIVIDEN_PER_PLAN_OPTION?27?</vt:lpstr>
      <vt:lpstr>XDO_GROUP_?DIVIDEN_PER_PLAN_OPTION?28?</vt:lpstr>
      <vt:lpstr>XDO_GROUP_?DIVIDEN_PER_PLAN_OPTION?29?</vt:lpstr>
      <vt:lpstr>XDO_GROUP_?DIVIDEN_PER_PLAN_OPTION?3?</vt:lpstr>
      <vt:lpstr>XDO_GROUP_?DIVIDEN_PER_PLAN_OPTION?30?</vt:lpstr>
      <vt:lpstr>XDO_GROUP_?DIVIDEN_PER_PLAN_OPTION?31?</vt:lpstr>
      <vt:lpstr>XDO_GROUP_?DIVIDEN_PER_PLAN_OPTION?32?</vt:lpstr>
      <vt:lpstr>XDO_GROUP_?DIVIDEN_PER_PLAN_OPTION?33?</vt:lpstr>
      <vt:lpstr>XDO_GROUP_?DIVIDEN_PER_PLAN_OPTION?34?</vt:lpstr>
      <vt:lpstr>XDO_GROUP_?DIVIDEN_PER_PLAN_OPTION?35?</vt:lpstr>
      <vt:lpstr>XDO_GROUP_?DIVIDEN_PER_PLAN_OPTION?36?</vt:lpstr>
      <vt:lpstr>XDO_GROUP_?DIVIDEN_PER_PLAN_OPTION?37?</vt:lpstr>
      <vt:lpstr>XDO_GROUP_?DIVIDEN_PER_PLAN_OPTION?38?</vt:lpstr>
      <vt:lpstr>XDO_GROUP_?DIVIDEN_PER_PLAN_OPTION?39?</vt:lpstr>
      <vt:lpstr>XDO_GROUP_?DIVIDEN_PER_PLAN_OPTION?4?</vt:lpstr>
      <vt:lpstr>XDO_GROUP_?DIVIDEN_PER_PLAN_OPTION?42?</vt:lpstr>
      <vt:lpstr>XDO_GROUP_?DIVIDEN_PER_PLAN_OPTION?43?</vt:lpstr>
      <vt:lpstr>XDO_GROUP_?DIVIDEN_PER_PLAN_OPTION?44?</vt:lpstr>
      <vt:lpstr>XDO_GROUP_?DIVIDEN_PER_PLAN_OPTION?45?</vt:lpstr>
      <vt:lpstr>XDO_GROUP_?DIVIDEN_PER_PLAN_OPTION?46?</vt:lpstr>
      <vt:lpstr>XDO_GROUP_?DIVIDEN_PER_PLAN_OPTION?47?</vt:lpstr>
      <vt:lpstr>XDO_GROUP_?DIVIDEN_PER_PLAN_OPTION?48?</vt:lpstr>
      <vt:lpstr>XDO_GROUP_?DIVIDEN_PER_PLAN_OPTION?49?</vt:lpstr>
      <vt:lpstr>XDO_GROUP_?DIVIDEN_PER_PLAN_OPTION?5?</vt:lpstr>
      <vt:lpstr>XDO_GROUP_?DIVIDEN_PER_PLAN_OPTION?50?</vt:lpstr>
      <vt:lpstr>XDO_GROUP_?DIVIDEN_PER_PLAN_OPTION?51?</vt:lpstr>
      <vt:lpstr>XDO_GROUP_?DIVIDEN_PER_PLAN_OPTION?6?</vt:lpstr>
      <vt:lpstr>XDO_GROUP_?DIVIDEN_PER_PLAN_OPTION?7?</vt:lpstr>
      <vt:lpstr>XDO_GROUP_?DIVIDEN_PER_PLAN_OPTION?8?</vt:lpstr>
      <vt:lpstr>XDO_GROUP_?DIVIDEN_PER_PLAN_OPTION?9?</vt:lpstr>
      <vt:lpstr>XDO_GROUP_?EQUITY_SEC_A?</vt:lpstr>
      <vt:lpstr>XDO_GROUP_?EQUITY_SEC_A?1?</vt:lpstr>
      <vt:lpstr>XDO_GROUP_?EQUITY_SEC_A?10?</vt:lpstr>
      <vt:lpstr>XDO_GROUP_?EQUITY_SEC_A?11?</vt:lpstr>
      <vt:lpstr>XDO_GROUP_?EQUITY_SEC_A?12?</vt:lpstr>
      <vt:lpstr>XDO_GROUP_?EQUITY_SEC_A?13?</vt:lpstr>
      <vt:lpstr>XDO_GROUP_?EQUITY_SEC_A?14?</vt:lpstr>
      <vt:lpstr>XDO_GROUP_?EQUITY_SEC_A?15?</vt:lpstr>
      <vt:lpstr>XDO_GROUP_?EQUITY_SEC_A?16?</vt:lpstr>
      <vt:lpstr>XDO_GROUP_?EQUITY_SEC_A?17?</vt:lpstr>
      <vt:lpstr>XDO_GROUP_?EQUITY_SEC_A?18?</vt:lpstr>
      <vt:lpstr>XDO_GROUP_?EQUITY_SEC_A?19?</vt:lpstr>
      <vt:lpstr>XDO_GROUP_?EQUITY_SEC_A?2?</vt:lpstr>
      <vt:lpstr>XDO_GROUP_?EQUITY_SEC_A?20?</vt:lpstr>
      <vt:lpstr>XDO_GROUP_?EQUITY_SEC_A?21?</vt:lpstr>
      <vt:lpstr>SUNBAL!XDO_GROUP_?EQUITY_SEC_A?22?</vt:lpstr>
      <vt:lpstr>XDO_GROUP_?EQUITY_SEC_A?22?</vt:lpstr>
      <vt:lpstr>XDO_GROUP_?EQUITY_SEC_A?23?</vt:lpstr>
      <vt:lpstr>XDO_GROUP_?EQUITY_SEC_A?24?</vt:lpstr>
      <vt:lpstr>XDO_GROUP_?EQUITY_SEC_A?25?</vt:lpstr>
      <vt:lpstr>XDO_GROUP_?EQUITY_SEC_A?26?</vt:lpstr>
      <vt:lpstr>XDO_GROUP_?EQUITY_SEC_A?27?</vt:lpstr>
      <vt:lpstr>XDO_GROUP_?EQUITY_SEC_A?28?</vt:lpstr>
      <vt:lpstr>XDO_GROUP_?EQUITY_SEC_A?29?</vt:lpstr>
      <vt:lpstr>XDO_GROUP_?EQUITY_SEC_A?3?</vt:lpstr>
      <vt:lpstr>XDO_GROUP_?EQUITY_SEC_A?30?</vt:lpstr>
      <vt:lpstr>XDO_GROUP_?EQUITY_SEC_A?31?</vt:lpstr>
      <vt:lpstr>XDO_GROUP_?EQUITY_SEC_A?32?</vt:lpstr>
      <vt:lpstr>XDO_GROUP_?EQUITY_SEC_A?33?</vt:lpstr>
      <vt:lpstr>XDO_GROUP_?EQUITY_SEC_A?34?</vt:lpstr>
      <vt:lpstr>XDO_GROUP_?EQUITY_SEC_A?35?</vt:lpstr>
      <vt:lpstr>XDO_GROUP_?EQUITY_SEC_A?36?</vt:lpstr>
      <vt:lpstr>XDO_GROUP_?EQUITY_SEC_A?37?</vt:lpstr>
      <vt:lpstr>XDO_GROUP_?EQUITY_SEC_A?38?</vt:lpstr>
      <vt:lpstr>XDO_GROUP_?EQUITY_SEC_A?39?</vt:lpstr>
      <vt:lpstr>XDO_GROUP_?EQUITY_SEC_A?4?</vt:lpstr>
      <vt:lpstr>XDO_GROUP_?EQUITY_SEC_A?42?</vt:lpstr>
      <vt:lpstr>XDO_GROUP_?EQUITY_SEC_A?43?</vt:lpstr>
      <vt:lpstr>XDO_GROUP_?EQUITY_SEC_A?44?</vt:lpstr>
      <vt:lpstr>XDO_GROUP_?EQUITY_SEC_A?45?</vt:lpstr>
      <vt:lpstr>XDO_GROUP_?EQUITY_SEC_A?46?</vt:lpstr>
      <vt:lpstr>XDO_GROUP_?EQUITY_SEC_A?47?</vt:lpstr>
      <vt:lpstr>XDO_GROUP_?EQUITY_SEC_A?48?</vt:lpstr>
      <vt:lpstr>XDO_GROUP_?EQUITY_SEC_A?49?</vt:lpstr>
      <vt:lpstr>XDO_GROUP_?EQUITY_SEC_A?5?</vt:lpstr>
      <vt:lpstr>XDO_GROUP_?EQUITY_SEC_A?50?</vt:lpstr>
      <vt:lpstr>XDO_GROUP_?EQUITY_SEC_A?51?</vt:lpstr>
      <vt:lpstr>XDO_GROUP_?EQUITY_SEC_A?6?</vt:lpstr>
      <vt:lpstr>XDO_GROUP_?EQUITY_SEC_A?7?</vt:lpstr>
      <vt:lpstr>XDO_GROUP_?EQUITY_SEC_A?8?</vt:lpstr>
      <vt:lpstr>XDO_GROUP_?EQUITY_SEC_A?9?</vt:lpstr>
      <vt:lpstr>XDO_GROUP_?EQUITY_SEC_C?</vt:lpstr>
      <vt:lpstr>XDO_GROUP_?EQUITY_SEC_C?35?</vt:lpstr>
      <vt:lpstr>XDO_GROUP_?EQUITY_SEC_F?44?</vt:lpstr>
      <vt:lpstr>XDO_GROUP_?EQUITY_SEC_F?46?</vt:lpstr>
      <vt:lpstr>XDO_GROUP_?EQUITY_SEC_F?51?</vt:lpstr>
      <vt:lpstr>XDO_GROUP_?G_PORTFOLIO_TURN_OVER_RATIO?</vt:lpstr>
      <vt:lpstr>XDO_GROUP_?G_PORTFOLIO_TURN_OVER_RATIO?1?</vt:lpstr>
      <vt:lpstr>XDO_GROUP_?G_PORTFOLIO_TURN_OVER_RATIO?10?</vt:lpstr>
      <vt:lpstr>XDO_GROUP_?G_PORTFOLIO_TURN_OVER_RATIO?11?</vt:lpstr>
      <vt:lpstr>XDO_GROUP_?G_PORTFOLIO_TURN_OVER_RATIO?12?</vt:lpstr>
      <vt:lpstr>XDO_GROUP_?G_PORTFOLIO_TURN_OVER_RATIO?13?</vt:lpstr>
      <vt:lpstr>XDO_GROUP_?G_PORTFOLIO_TURN_OVER_RATIO?14?</vt:lpstr>
      <vt:lpstr>XDO_GROUP_?G_PORTFOLIO_TURN_OVER_RATIO?15?</vt:lpstr>
      <vt:lpstr>XDO_GROUP_?G_PORTFOLIO_TURN_OVER_RATIO?16?</vt:lpstr>
      <vt:lpstr>XDO_GROUP_?G_PORTFOLIO_TURN_OVER_RATIO?17?</vt:lpstr>
      <vt:lpstr>XDO_GROUP_?G_PORTFOLIO_TURN_OVER_RATIO?18?</vt:lpstr>
      <vt:lpstr>XDO_GROUP_?G_PORTFOLIO_TURN_OVER_RATIO?19?</vt:lpstr>
      <vt:lpstr>XDO_GROUP_?G_PORTFOLIO_TURN_OVER_RATIO?2?</vt:lpstr>
      <vt:lpstr>XDO_GROUP_?G_PORTFOLIO_TURN_OVER_RATIO?20?</vt:lpstr>
      <vt:lpstr>XDO_GROUP_?G_PORTFOLIO_TURN_OVER_RATIO?21?</vt:lpstr>
      <vt:lpstr>XDO_GROUP_?G_PORTFOLIO_TURN_OVER_RATIO?22?</vt:lpstr>
      <vt:lpstr>XDO_GROUP_?G_PORTFOLIO_TURN_OVER_RATIO?23?</vt:lpstr>
      <vt:lpstr>XDO_GROUP_?G_PORTFOLIO_TURN_OVER_RATIO?24?</vt:lpstr>
      <vt:lpstr>XDO_GROUP_?G_PORTFOLIO_TURN_OVER_RATIO?25?</vt:lpstr>
      <vt:lpstr>XDO_GROUP_?G_PORTFOLIO_TURN_OVER_RATIO?26?</vt:lpstr>
      <vt:lpstr>XDO_GROUP_?G_PORTFOLIO_TURN_OVER_RATIO?27?</vt:lpstr>
      <vt:lpstr>XDO_GROUP_?G_PORTFOLIO_TURN_OVER_RATIO?28?</vt:lpstr>
      <vt:lpstr>XDO_GROUP_?G_PORTFOLIO_TURN_OVER_RATIO?29?</vt:lpstr>
      <vt:lpstr>XDO_GROUP_?G_PORTFOLIO_TURN_OVER_RATIO?3?</vt:lpstr>
      <vt:lpstr>XDO_GROUP_?G_PORTFOLIO_TURN_OVER_RATIO?30?</vt:lpstr>
      <vt:lpstr>XDO_GROUP_?G_PORTFOLIO_TURN_OVER_RATIO?31?</vt:lpstr>
      <vt:lpstr>XDO_GROUP_?G_PORTFOLIO_TURN_OVER_RATIO?32?</vt:lpstr>
      <vt:lpstr>XDO_GROUP_?G_PORTFOLIO_TURN_OVER_RATIO?33?</vt:lpstr>
      <vt:lpstr>XDO_GROUP_?G_PORTFOLIO_TURN_OVER_RATIO?34?</vt:lpstr>
      <vt:lpstr>XDO_GROUP_?G_PORTFOLIO_TURN_OVER_RATIO?35?</vt:lpstr>
      <vt:lpstr>XDO_GROUP_?G_PORTFOLIO_TURN_OVER_RATIO?36?</vt:lpstr>
      <vt:lpstr>XDO_GROUP_?G_PORTFOLIO_TURN_OVER_RATIO?37?</vt:lpstr>
      <vt:lpstr>XDO_GROUP_?G_PORTFOLIO_TURN_OVER_RATIO?38?</vt:lpstr>
      <vt:lpstr>XDO_GROUP_?G_PORTFOLIO_TURN_OVER_RATIO?39?</vt:lpstr>
      <vt:lpstr>XDO_GROUP_?G_PORTFOLIO_TURN_OVER_RATIO?4?</vt:lpstr>
      <vt:lpstr>XDO_GROUP_?G_PORTFOLIO_TURN_OVER_RATIO?42?</vt:lpstr>
      <vt:lpstr>XDO_GROUP_?G_PORTFOLIO_TURN_OVER_RATIO?43?</vt:lpstr>
      <vt:lpstr>XDO_GROUP_?G_PORTFOLIO_TURN_OVER_RATIO?44?</vt:lpstr>
      <vt:lpstr>XDO_GROUP_?G_PORTFOLIO_TURN_OVER_RATIO?45?</vt:lpstr>
      <vt:lpstr>XDO_GROUP_?G_PORTFOLIO_TURN_OVER_RATIO?46?</vt:lpstr>
      <vt:lpstr>XDO_GROUP_?G_PORTFOLIO_TURN_OVER_RATIO?47?</vt:lpstr>
      <vt:lpstr>XDO_GROUP_?G_PORTFOLIO_TURN_OVER_RATIO?48?</vt:lpstr>
      <vt:lpstr>XDO_GROUP_?G_PORTFOLIO_TURN_OVER_RATIO?49?</vt:lpstr>
      <vt:lpstr>XDO_GROUP_?G_PORTFOLIO_TURN_OVER_RATIO?5?</vt:lpstr>
      <vt:lpstr>XDO_GROUP_?G_PORTFOLIO_TURN_OVER_RATIO?50?</vt:lpstr>
      <vt:lpstr>XDO_GROUP_?G_PORTFOLIO_TURN_OVER_RATIO?51?</vt:lpstr>
      <vt:lpstr>XDO_GROUP_?G_PORTFOLIO_TURN_OVER_RATIO?6?</vt:lpstr>
      <vt:lpstr>XDO_GROUP_?G_PORTFOLIO_TURN_OVER_RATIO?7?</vt:lpstr>
      <vt:lpstr>XDO_GROUP_?G_PORTFOLIO_TURN_OVER_RATIO?8?</vt:lpstr>
      <vt:lpstr>XDO_GROUP_?G_PORTFOLIO_TURN_OVER_RATIO?9?</vt:lpstr>
      <vt:lpstr>XDO_GROUP_?MARGIN_MONEY_FR_DERIVATIVE_A?44?</vt:lpstr>
      <vt:lpstr>XDO_GROUP_?MONEY_MARKET_SEC_A?44?</vt:lpstr>
      <vt:lpstr>XDO_GROUP_?MONEY_MARKET_SEC_D?</vt:lpstr>
      <vt:lpstr>XDO_GROUP_?MONEY_MARKET_SEC_D?1?</vt:lpstr>
      <vt:lpstr>XDO_GROUP_?MONEY_MARKET_SEC_D?10?</vt:lpstr>
      <vt:lpstr>XDO_GROUP_?MONEY_MARKET_SEC_D?11?</vt:lpstr>
      <vt:lpstr>XDO_GROUP_?MONEY_MARKET_SEC_D?12?</vt:lpstr>
      <vt:lpstr>XDO_GROUP_?MONEY_MARKET_SEC_D?13?</vt:lpstr>
      <vt:lpstr>XDO_GROUP_?MONEY_MARKET_SEC_D?14?</vt:lpstr>
      <vt:lpstr>XDO_GROUP_?MONEY_MARKET_SEC_D?15?</vt:lpstr>
      <vt:lpstr>XDO_GROUP_?MONEY_MARKET_SEC_D?16?</vt:lpstr>
      <vt:lpstr>XDO_GROUP_?MONEY_MARKET_SEC_D?17?</vt:lpstr>
      <vt:lpstr>XDO_GROUP_?MONEY_MARKET_SEC_D?18?</vt:lpstr>
      <vt:lpstr>XDO_GROUP_?MONEY_MARKET_SEC_D?19?</vt:lpstr>
      <vt:lpstr>XDO_GROUP_?MONEY_MARKET_SEC_D?2?</vt:lpstr>
      <vt:lpstr>XDO_GROUP_?MONEY_MARKET_SEC_D?20?</vt:lpstr>
      <vt:lpstr>XDO_GROUP_?MONEY_MARKET_SEC_D?21?</vt:lpstr>
      <vt:lpstr>SUNBAL!XDO_GROUP_?MONEY_MARKET_SEC_D?22?</vt:lpstr>
      <vt:lpstr>XDO_GROUP_?MONEY_MARKET_SEC_D?22?</vt:lpstr>
      <vt:lpstr>XDO_GROUP_?MONEY_MARKET_SEC_D?23?</vt:lpstr>
      <vt:lpstr>XDO_GROUP_?MONEY_MARKET_SEC_D?24?</vt:lpstr>
      <vt:lpstr>XDO_GROUP_?MONEY_MARKET_SEC_D?25?</vt:lpstr>
      <vt:lpstr>XDO_GROUP_?MONEY_MARKET_SEC_D?26?</vt:lpstr>
      <vt:lpstr>XDO_GROUP_?MONEY_MARKET_SEC_D?27?</vt:lpstr>
      <vt:lpstr>XDO_GROUP_?MONEY_MARKET_SEC_D?28?</vt:lpstr>
      <vt:lpstr>XDO_GROUP_?MONEY_MARKET_SEC_D?29?</vt:lpstr>
      <vt:lpstr>XDO_GROUP_?MONEY_MARKET_SEC_D?3?</vt:lpstr>
      <vt:lpstr>XDO_GROUP_?MONEY_MARKET_SEC_D?30?</vt:lpstr>
      <vt:lpstr>XDO_GROUP_?MONEY_MARKET_SEC_D?31?</vt:lpstr>
      <vt:lpstr>XDO_GROUP_?MONEY_MARKET_SEC_D?32?</vt:lpstr>
      <vt:lpstr>XDO_GROUP_?MONEY_MARKET_SEC_D?33?</vt:lpstr>
      <vt:lpstr>XDO_GROUP_?MONEY_MARKET_SEC_D?34?</vt:lpstr>
      <vt:lpstr>XDO_GROUP_?MONEY_MARKET_SEC_D?35?</vt:lpstr>
      <vt:lpstr>XDO_GROUP_?MONEY_MARKET_SEC_D?36?</vt:lpstr>
      <vt:lpstr>XDO_GROUP_?MONEY_MARKET_SEC_D?37?</vt:lpstr>
      <vt:lpstr>XDO_GROUP_?MONEY_MARKET_SEC_D?38?</vt:lpstr>
      <vt:lpstr>XDO_GROUP_?MONEY_MARKET_SEC_D?39?</vt:lpstr>
      <vt:lpstr>XDO_GROUP_?MONEY_MARKET_SEC_D?4?</vt:lpstr>
      <vt:lpstr>XDO_GROUP_?MONEY_MARKET_SEC_D?42?</vt:lpstr>
      <vt:lpstr>XDO_GROUP_?MONEY_MARKET_SEC_D?43?</vt:lpstr>
      <vt:lpstr>XDO_GROUP_?MONEY_MARKET_SEC_D?44?</vt:lpstr>
      <vt:lpstr>XDO_GROUP_?MONEY_MARKET_SEC_D?45?</vt:lpstr>
      <vt:lpstr>XDO_GROUP_?MONEY_MARKET_SEC_D?46?</vt:lpstr>
      <vt:lpstr>XDO_GROUP_?MONEY_MARKET_SEC_D?47?</vt:lpstr>
      <vt:lpstr>XDO_GROUP_?MONEY_MARKET_SEC_D?48?</vt:lpstr>
      <vt:lpstr>XDO_GROUP_?MONEY_MARKET_SEC_D?49?</vt:lpstr>
      <vt:lpstr>XDO_GROUP_?MONEY_MARKET_SEC_D?5?</vt:lpstr>
      <vt:lpstr>XDO_GROUP_?MONEY_MARKET_SEC_D?50?</vt:lpstr>
      <vt:lpstr>XDO_GROUP_?MONEY_MARKET_SEC_D?51?</vt:lpstr>
      <vt:lpstr>XDO_GROUP_?MONEY_MARKET_SEC_D?6?</vt:lpstr>
      <vt:lpstr>XDO_GROUP_?MONEY_MARKET_SEC_D?7?</vt:lpstr>
      <vt:lpstr>XDO_GROUP_?MONEY_MARKET_SEC_D?8?</vt:lpstr>
      <vt:lpstr>XDO_GROUP_?MONEY_MARKET_SEC_D?9?</vt:lpstr>
      <vt:lpstr>XDO_GROUP_?NAV_PER_PLAN_OPTION?</vt:lpstr>
      <vt:lpstr>XDO_GROUP_?NAV_PER_PLAN_OPTION?1?</vt:lpstr>
      <vt:lpstr>XDO_GROUP_?NAV_PER_PLAN_OPTION?10?</vt:lpstr>
      <vt:lpstr>XDO_GROUP_?NAV_PER_PLAN_OPTION?11?</vt:lpstr>
      <vt:lpstr>XDO_GROUP_?NAV_PER_PLAN_OPTION?12?</vt:lpstr>
      <vt:lpstr>XDO_GROUP_?NAV_PER_PLAN_OPTION?13?</vt:lpstr>
      <vt:lpstr>XDO_GROUP_?NAV_PER_PLAN_OPTION?14?</vt:lpstr>
      <vt:lpstr>XDO_GROUP_?NAV_PER_PLAN_OPTION?15?</vt:lpstr>
      <vt:lpstr>XDO_GROUP_?NAV_PER_PLAN_OPTION?16?</vt:lpstr>
      <vt:lpstr>XDO_GROUP_?NAV_PER_PLAN_OPTION?17?</vt:lpstr>
      <vt:lpstr>XDO_GROUP_?NAV_PER_PLAN_OPTION?18?</vt:lpstr>
      <vt:lpstr>XDO_GROUP_?NAV_PER_PLAN_OPTION?19?</vt:lpstr>
      <vt:lpstr>XDO_GROUP_?NAV_PER_PLAN_OPTION?2?</vt:lpstr>
      <vt:lpstr>XDO_GROUP_?NAV_PER_PLAN_OPTION?20?</vt:lpstr>
      <vt:lpstr>XDO_GROUP_?NAV_PER_PLAN_OPTION?21?</vt:lpstr>
      <vt:lpstr>SUNBAL!XDO_GROUP_?NAV_PER_PLAN_OPTION?22?</vt:lpstr>
      <vt:lpstr>XDO_GROUP_?NAV_PER_PLAN_OPTION?22?</vt:lpstr>
      <vt:lpstr>XDO_GROUP_?NAV_PER_PLAN_OPTION?23?</vt:lpstr>
      <vt:lpstr>XDO_GROUP_?NAV_PER_PLAN_OPTION?24?</vt:lpstr>
      <vt:lpstr>XDO_GROUP_?NAV_PER_PLAN_OPTION?25?</vt:lpstr>
      <vt:lpstr>XDO_GROUP_?NAV_PER_PLAN_OPTION?26?</vt:lpstr>
      <vt:lpstr>XDO_GROUP_?NAV_PER_PLAN_OPTION?27?</vt:lpstr>
      <vt:lpstr>XDO_GROUP_?NAV_PER_PLAN_OPTION?28?</vt:lpstr>
      <vt:lpstr>XDO_GROUP_?NAV_PER_PLAN_OPTION?29?</vt:lpstr>
      <vt:lpstr>XDO_GROUP_?NAV_PER_PLAN_OPTION?3?</vt:lpstr>
      <vt:lpstr>XDO_GROUP_?NAV_PER_PLAN_OPTION?30?</vt:lpstr>
      <vt:lpstr>XDO_GROUP_?NAV_PER_PLAN_OPTION?31?</vt:lpstr>
      <vt:lpstr>XDO_GROUP_?NAV_PER_PLAN_OPTION?32?</vt:lpstr>
      <vt:lpstr>XDO_GROUP_?NAV_PER_PLAN_OPTION?33?</vt:lpstr>
      <vt:lpstr>XDO_GROUP_?NAV_PER_PLAN_OPTION?34?</vt:lpstr>
      <vt:lpstr>XDO_GROUP_?NAV_PER_PLAN_OPTION?35?</vt:lpstr>
      <vt:lpstr>XDO_GROUP_?NAV_PER_PLAN_OPTION?36?</vt:lpstr>
      <vt:lpstr>XDO_GROUP_?NAV_PER_PLAN_OPTION?37?</vt:lpstr>
      <vt:lpstr>XDO_GROUP_?NAV_PER_PLAN_OPTION?38?</vt:lpstr>
      <vt:lpstr>XDO_GROUP_?NAV_PER_PLAN_OPTION?39?</vt:lpstr>
      <vt:lpstr>XDO_GROUP_?NAV_PER_PLAN_OPTION?4?</vt:lpstr>
      <vt:lpstr>XDO_GROUP_?NAV_PER_PLAN_OPTION?42?</vt:lpstr>
      <vt:lpstr>XDO_GROUP_?NAV_PER_PLAN_OPTION?43?</vt:lpstr>
      <vt:lpstr>XDO_GROUP_?NAV_PER_PLAN_OPTION?44?</vt:lpstr>
      <vt:lpstr>XDO_GROUP_?NAV_PER_PLAN_OPTION?45?</vt:lpstr>
      <vt:lpstr>XDO_GROUP_?NAV_PER_PLAN_OPTION?46?</vt:lpstr>
      <vt:lpstr>XDO_GROUP_?NAV_PER_PLAN_OPTION?47?</vt:lpstr>
      <vt:lpstr>XDO_GROUP_?NAV_PER_PLAN_OPTION?48?</vt:lpstr>
      <vt:lpstr>XDO_GROUP_?NAV_PER_PLAN_OPTION?49?</vt:lpstr>
      <vt:lpstr>XDO_GROUP_?NAV_PER_PLAN_OPTION?5?</vt:lpstr>
      <vt:lpstr>XDO_GROUP_?NAV_PER_PLAN_OPTION?50?</vt:lpstr>
      <vt:lpstr>XDO_GROUP_?NAV_PER_PLAN_OPTION?51?</vt:lpstr>
      <vt:lpstr>XDO_GROUP_?NAV_PER_PLAN_OPTION?6?</vt:lpstr>
      <vt:lpstr>XDO_GROUP_?NAV_PER_PLAN_OPTION?7?</vt:lpstr>
      <vt:lpstr>XDO_GROUP_?NAV_PER_PLAN_OPTION?8?</vt:lpstr>
      <vt:lpstr>XDO_GROUP_?NAV_PER_PLAN_OPTION?9?</vt:lpstr>
      <vt:lpstr>XDO_GROUP_?REPO_BONUS?22?</vt:lpstr>
      <vt:lpstr>XDO_GROUP_?REPO_CORPORATE?</vt:lpstr>
      <vt:lpstr>XDO_GROUP_?REPO_CORPORATE?1?</vt:lpstr>
      <vt:lpstr>XDO_GROUP_?REPO_CORPORATE?10?</vt:lpstr>
      <vt:lpstr>XDO_GROUP_?REPO_CORPORATE?11?</vt:lpstr>
      <vt:lpstr>XDO_GROUP_?REPO_CORPORATE?12?</vt:lpstr>
      <vt:lpstr>XDO_GROUP_?REPO_CORPORATE?13?</vt:lpstr>
      <vt:lpstr>XDO_GROUP_?REPO_CORPORATE?14?</vt:lpstr>
      <vt:lpstr>XDO_GROUP_?REPO_CORPORATE?15?</vt:lpstr>
      <vt:lpstr>XDO_GROUP_?REPO_CORPORATE?16?</vt:lpstr>
      <vt:lpstr>XDO_GROUP_?REPO_CORPORATE?17?</vt:lpstr>
      <vt:lpstr>XDO_GROUP_?REPO_CORPORATE?18?</vt:lpstr>
      <vt:lpstr>XDO_GROUP_?REPO_CORPORATE?19?</vt:lpstr>
      <vt:lpstr>XDO_GROUP_?REPO_CORPORATE?2?</vt:lpstr>
      <vt:lpstr>XDO_GROUP_?REPO_CORPORATE?20?</vt:lpstr>
      <vt:lpstr>XDO_GROUP_?REPO_CORPORATE?21?</vt:lpstr>
      <vt:lpstr>XDO_GROUP_?REPO_CORPORATE?22?</vt:lpstr>
      <vt:lpstr>XDO_GROUP_?REPO_CORPORATE?23?</vt:lpstr>
      <vt:lpstr>XDO_GROUP_?REPO_CORPORATE?24?</vt:lpstr>
      <vt:lpstr>XDO_GROUP_?REPO_CORPORATE?25?</vt:lpstr>
      <vt:lpstr>XDO_GROUP_?REPO_CORPORATE?26?</vt:lpstr>
      <vt:lpstr>XDO_GROUP_?REPO_CORPORATE?27?</vt:lpstr>
      <vt:lpstr>XDO_GROUP_?REPO_CORPORATE?28?</vt:lpstr>
      <vt:lpstr>XDO_GROUP_?REPO_CORPORATE?29?</vt:lpstr>
      <vt:lpstr>XDO_GROUP_?REPO_CORPORATE?3?</vt:lpstr>
      <vt:lpstr>XDO_GROUP_?REPO_CORPORATE?30?</vt:lpstr>
      <vt:lpstr>XDO_GROUP_?REPO_CORPORATE?31?</vt:lpstr>
      <vt:lpstr>XDO_GROUP_?REPO_CORPORATE?32?</vt:lpstr>
      <vt:lpstr>XDO_GROUP_?REPO_CORPORATE?33?</vt:lpstr>
      <vt:lpstr>XDO_GROUP_?REPO_CORPORATE?34?</vt:lpstr>
      <vt:lpstr>XDO_GROUP_?REPO_CORPORATE?35?</vt:lpstr>
      <vt:lpstr>XDO_GROUP_?REPO_CORPORATE?36?</vt:lpstr>
      <vt:lpstr>XDO_GROUP_?REPO_CORPORATE?37?</vt:lpstr>
      <vt:lpstr>XDO_GROUP_?REPO_CORPORATE?38?</vt:lpstr>
      <vt:lpstr>XDO_GROUP_?REPO_CORPORATE?39?</vt:lpstr>
      <vt:lpstr>XDO_GROUP_?REPO_CORPORATE?4?</vt:lpstr>
      <vt:lpstr>XDO_GROUP_?REPO_CORPORATE?42?</vt:lpstr>
      <vt:lpstr>XDO_GROUP_?REPO_CORPORATE?43?</vt:lpstr>
      <vt:lpstr>XDO_GROUP_?REPO_CORPORATE?44?</vt:lpstr>
      <vt:lpstr>XDO_GROUP_?REPO_CORPORATE?45?</vt:lpstr>
      <vt:lpstr>XDO_GROUP_?REPO_CORPORATE?46?</vt:lpstr>
      <vt:lpstr>XDO_GROUP_?REPO_CORPORATE?47?</vt:lpstr>
      <vt:lpstr>XDO_GROUP_?REPO_CORPORATE?48?</vt:lpstr>
      <vt:lpstr>XDO_GROUP_?REPO_CORPORATE?49?</vt:lpstr>
      <vt:lpstr>XDO_GROUP_?REPO_CORPORATE?5?</vt:lpstr>
      <vt:lpstr>XDO_GROUP_?REPO_CORPORATE?50?</vt:lpstr>
      <vt:lpstr>XDO_GROUP_?REPO_CORPORATE?51?</vt:lpstr>
      <vt:lpstr>XDO_GROUP_?REPO_CORPORATE?6?</vt:lpstr>
      <vt:lpstr>XDO_GROUP_?REPO_CORPORATE?7?</vt:lpstr>
      <vt:lpstr>XDO_GROUP_?REPO_CORPORATE?8?</vt:lpstr>
      <vt:lpstr>XDO_GROUP_?REPO_CORPORATE?9?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Ashwani Kumar Dalal - Sundaram Mutual</cp:lastModifiedBy>
  <dcterms:created xsi:type="dcterms:W3CDTF">2016-06-17T04:30:17Z</dcterms:created>
  <dcterms:modified xsi:type="dcterms:W3CDTF">2019-03-08T10:27:55Z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