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katramanr\AppData\Local\Microsoft\Windows\INetCache\Content.Outlook\H7KMDLPH\"/>
    </mc:Choice>
  </mc:AlternateContent>
  <xr:revisionPtr revIDLastSave="0" documentId="13_ncr:1_{54E80EEC-A4D5-4B73-8F4E-3A8E76FBB163}" xr6:coauthVersionLast="40" xr6:coauthVersionMax="40" xr10:uidLastSave="{00000000-0000-0000-0000-000000000000}"/>
  <bookViews>
    <workbookView xWindow="120" yWindow="45" windowWidth="15135" windowHeight="8130" tabRatio="891" xr2:uid="{00000000-000D-0000-FFFF-FFFF00000000}"/>
  </bookViews>
  <sheets>
    <sheet name="CAPEXG" sheetId="1" r:id="rId1"/>
    <sheet name="MICAP10" sheetId="2" r:id="rId2"/>
    <sheet name="MICAP11" sheetId="3" r:id="rId3"/>
    <sheet name="MICAP12" sheetId="4" r:id="rId4"/>
    <sheet name="MICAP14" sheetId="5" r:id="rId5"/>
    <sheet name="MICAP15" sheetId="6" r:id="rId6"/>
    <sheet name="MICAP16" sheetId="7" r:id="rId7"/>
    <sheet name="MICAP17" sheetId="8" r:id="rId8"/>
    <sheet name="MICAP3" sheetId="9" r:id="rId9"/>
    <sheet name="MICAP4" sheetId="10" r:id="rId10"/>
    <sheet name="MICAP8" sheetId="11" r:id="rId11"/>
    <sheet name="MICAP9" sheetId="12" r:id="rId12"/>
    <sheet name="MIDCAP" sheetId="13" r:id="rId13"/>
    <sheet name="MULTI1" sheetId="14" r:id="rId14"/>
    <sheet name="MULTI2" sheetId="15" r:id="rId15"/>
    <sheet name="MULTIP" sheetId="16" r:id="rId16"/>
    <sheet name="SESCAP1" sheetId="17" r:id="rId17"/>
    <sheet name="SESCAP2" sheetId="18" r:id="rId18"/>
    <sheet name="SESCAP3" sheetId="19" r:id="rId19"/>
    <sheet name="SESCAP4" sheetId="20" r:id="rId20"/>
    <sheet name="SESCAP5" sheetId="21" r:id="rId21"/>
    <sheet name="SESCAP6" sheetId="22" r:id="rId22"/>
    <sheet name="SESCAP7" sheetId="23" r:id="rId23"/>
    <sheet name="SFOCUS" sheetId="24" r:id="rId24"/>
    <sheet name="SLTADV3" sheetId="25" r:id="rId25"/>
    <sheet name="SLTADV4" sheetId="26" r:id="rId26"/>
    <sheet name="SLTAX1" sheetId="27" r:id="rId27"/>
    <sheet name="SLTAX2" sheetId="28" r:id="rId28"/>
    <sheet name="SLTAX3" sheetId="29" r:id="rId29"/>
    <sheet name="SLTAX4" sheetId="30" r:id="rId30"/>
    <sheet name="SLTAX5" sheetId="31" r:id="rId31"/>
    <sheet name="SLTAX6" sheetId="32" r:id="rId32"/>
    <sheet name="SMALL3" sheetId="33" r:id="rId33"/>
    <sheet name="SMALL4" sheetId="34" r:id="rId34"/>
    <sheet name="SMALL5" sheetId="35" r:id="rId35"/>
    <sheet name="SMALL6" sheetId="36" r:id="rId36"/>
    <sheet name="SMILE" sheetId="37" r:id="rId37"/>
    <sheet name="SRURAL" sheetId="38" r:id="rId38"/>
    <sheet name="SSFUND" sheetId="39" r:id="rId39"/>
    <sheet name="SSN100" sheetId="40" r:id="rId40"/>
    <sheet name="STAX" sheetId="41" r:id="rId41"/>
    <sheet name="STOP6" sheetId="42" r:id="rId42"/>
    <sheet name="STOP7" sheetId="43" r:id="rId43"/>
    <sheet name="SUNBAL" sheetId="54" r:id="rId44"/>
    <sheet name="SUNESF" sheetId="45" r:id="rId45"/>
    <sheet name="SUNFOP" sheetId="46" r:id="rId46"/>
    <sheet name="SUNVALF10" sheetId="47" r:id="rId47"/>
    <sheet name="SUNVALF2" sheetId="48" r:id="rId48"/>
    <sheet name="SUNVALF3" sheetId="49" r:id="rId49"/>
    <sheet name="SUNVALF7" sheetId="50" r:id="rId50"/>
    <sheet name="SUNVALF8" sheetId="51" r:id="rId51"/>
    <sheet name="SUNVALF9" sheetId="52" r:id="rId52"/>
    <sheet name="GLOB" sheetId="59" r:id="rId53"/>
    <sheet name="SWBF2" sheetId="55" r:id="rId54"/>
    <sheet name="SWBF3" sheetId="56" r:id="rId55"/>
    <sheet name="DERIVATIVE DISCLOSURE" sheetId="58" r:id="rId56"/>
    <sheet name="XDO_METADATA" sheetId="53" state="hidden" r:id="rId57"/>
  </sheets>
  <externalReferences>
    <externalReference r:id="rId58"/>
  </externalReferences>
  <definedNames>
    <definedName name="_xlnm._FilterDatabase" localSheetId="55" hidden="1">'DERIVATIVE DISCLOSURE'!$A$8:$L$125</definedName>
    <definedName name="_xlnm._FilterDatabase" localSheetId="53" hidden="1">SWBF2!$B$12:$G$18</definedName>
    <definedName name="XDO_?AMC_NAME?">CAPEXG!$A$1</definedName>
    <definedName name="XDO_?AMC_NAME?1?">MICAP10!$A$1</definedName>
    <definedName name="XDO_?AMC_NAME?10?">MICAP8!$A$1</definedName>
    <definedName name="XDO_?AMC_NAME?11?">MICAP9!$A$1</definedName>
    <definedName name="XDO_?AMC_NAME?12?">MIDCAP!$A$1</definedName>
    <definedName name="XDO_?AMC_NAME?13?">MULTI1!$A$1</definedName>
    <definedName name="XDO_?AMC_NAME?14?">MULTI2!$A$1</definedName>
    <definedName name="XDO_?AMC_NAME?15?">MULTIP!$A$1</definedName>
    <definedName name="XDO_?AMC_NAME?16?">SESCAP1!$A$1</definedName>
    <definedName name="XDO_?AMC_NAME?17?">SESCAP2!$A$1</definedName>
    <definedName name="XDO_?AMC_NAME?18?">SESCAP3!$A$1</definedName>
    <definedName name="XDO_?AMC_NAME?19?">SESCAP4!$A$1</definedName>
    <definedName name="XDO_?AMC_NAME?2?">MICAP11!$A$1</definedName>
    <definedName name="XDO_?AMC_NAME?20?">SESCAP5!$A$1</definedName>
    <definedName name="XDO_?AMC_NAME?21?">SESCAP6!$A$1</definedName>
    <definedName name="XDO_?AMC_NAME?22?" localSheetId="43">SUNBAL!$A$1</definedName>
    <definedName name="XDO_?AMC_NAME?22?">SESCAP7!$A$1</definedName>
    <definedName name="XDO_?AMC_NAME?23?">SFOCUS!$A$1</definedName>
    <definedName name="XDO_?AMC_NAME?24?">SLTADV3!$A$1</definedName>
    <definedName name="XDO_?AMC_NAME?25?">SLTADV4!$A$1</definedName>
    <definedName name="XDO_?AMC_NAME?26?">SLTAX1!$A$1</definedName>
    <definedName name="XDO_?AMC_NAME?27?">SLTAX2!$A$1</definedName>
    <definedName name="XDO_?AMC_NAME?28?">SLTAX3!$A$1</definedName>
    <definedName name="XDO_?AMC_NAME?29?">SLTAX4!$A$1</definedName>
    <definedName name="XDO_?AMC_NAME?3?">MICAP12!$A$1</definedName>
    <definedName name="XDO_?AMC_NAME?30?">SLTAX5!$A$1</definedName>
    <definedName name="XDO_?AMC_NAME?31?">SLTAX6!$A$1</definedName>
    <definedName name="XDO_?AMC_NAME?32?">SMALL3!$A$1</definedName>
    <definedName name="XDO_?AMC_NAME?33?">SMALL4!$A$1</definedName>
    <definedName name="XDO_?AMC_NAME?34?">SMALL5!$A$1</definedName>
    <definedName name="XDO_?AMC_NAME?35?">SMALL6!$A$1</definedName>
    <definedName name="XDO_?AMC_NAME?36?">SMILE!$A$1</definedName>
    <definedName name="XDO_?AMC_NAME?37?">SRURAL!$A$1</definedName>
    <definedName name="XDO_?AMC_NAME?38?">SSFUND!$A$1</definedName>
    <definedName name="XDO_?AMC_NAME?39?">'SSN100'!$A$1</definedName>
    <definedName name="XDO_?AMC_NAME?4?">MICAP14!$A$1</definedName>
    <definedName name="XDO_?AMC_NAME?40?">STAX!$A$1</definedName>
    <definedName name="XDO_?AMC_NAME?41?">STOP6!$A$1</definedName>
    <definedName name="XDO_?AMC_NAME?42?">STOP7!$A$1</definedName>
    <definedName name="XDO_?AMC_NAME?43?">#REF!</definedName>
    <definedName name="XDO_?AMC_NAME?44?">SUNESF!$A$1</definedName>
    <definedName name="XDO_?AMC_NAME?45?">SUNFOP!$A$1</definedName>
    <definedName name="XDO_?AMC_NAME?46?">SUNVALF10!$A$1</definedName>
    <definedName name="XDO_?AMC_NAME?47?">SUNVALF2!$A$1</definedName>
    <definedName name="XDO_?AMC_NAME?48?">SUNVALF3!$A$1</definedName>
    <definedName name="XDO_?AMC_NAME?49?">SUNVALF7!$A$1</definedName>
    <definedName name="XDO_?AMC_NAME?5?">MICAP15!$A$1</definedName>
    <definedName name="XDO_?AMC_NAME?50?">SUNVALF8!$A$1</definedName>
    <definedName name="XDO_?AMC_NAME?51?">SUNVALF9!$A$1</definedName>
    <definedName name="XDO_?AMC_NAME?6?">MICAP16!$A$1</definedName>
    <definedName name="XDO_?AMC_NAME?7?">MICAP17!$A$1</definedName>
    <definedName name="XDO_?AMC_NAME?8?">MICAP3!$A$1</definedName>
    <definedName name="XDO_?AMC_NAME?9?">MICAP4!$A$1</definedName>
    <definedName name="XDO_?AVG_DURATION_TOT?22?">SUNBAL!$D$168</definedName>
    <definedName name="XDO_?AVG_DURATION_TOT_TXT?22?">SUNBAL!$B$168</definedName>
    <definedName name="XDO_?AVG_MATURITY_PER_YR_TOT?22?">SUNBAL!$D$167</definedName>
    <definedName name="XDO_?AVG_MATURITY_PER_YR_TXT?22?">SUNBAL!$B$167</definedName>
    <definedName name="XDO_?CASHNCASECA_ISIN_CODE?">CAPEXG!$B$85:$B$109</definedName>
    <definedName name="XDO_?CASHNCASECA_ISIN_CODE?1?">MICAP10!$B$85:$B$119</definedName>
    <definedName name="XDO_?CASHNCASECA_ISIN_CODE?10?">MICAP8!$B$85:$B$119</definedName>
    <definedName name="XDO_?CASHNCASECA_ISIN_CODE?11?">MICAP9!$B$85:$B$119</definedName>
    <definedName name="XDO_?CASHNCASECA_ISIN_CODE?12?">MIDCAP!$B$85:$B$129</definedName>
    <definedName name="XDO_?CASHNCASECA_ISIN_CODE?13?">MULTI1!$B$85:$B$109</definedName>
    <definedName name="XDO_?CASHNCASECA_ISIN_CODE?14?">MULTI2!$B$85:$B$109</definedName>
    <definedName name="XDO_?CASHNCASECA_ISIN_CODE?15?">MULTIP!$B$85:$B$107</definedName>
    <definedName name="XDO_?CASHNCASECA_ISIN_CODE?16?">SESCAP1!$B$85:$B$127</definedName>
    <definedName name="XDO_?CASHNCASECA_ISIN_CODE?17?">SESCAP2!$B$85:$B$130</definedName>
    <definedName name="XDO_?CASHNCASECA_ISIN_CODE?18?">SESCAP3!$B$85:$B$127</definedName>
    <definedName name="XDO_?CASHNCASECA_ISIN_CODE?19?">SESCAP4!$B$85:$B$119</definedName>
    <definedName name="XDO_?CASHNCASECA_ISIN_CODE?2?">MICAP11!$B$85:$B$126</definedName>
    <definedName name="XDO_?CASHNCASECA_ISIN_CODE?20?">SESCAP5!$B$85:$B$117</definedName>
    <definedName name="XDO_?CASHNCASECA_ISIN_CODE?21?">SESCAP6!$B$85:$B$103</definedName>
    <definedName name="XDO_?CASHNCASECA_ISIN_CODE?22?" localSheetId="43">SUNBAL!$B$84:$B$143</definedName>
    <definedName name="XDO_?CASHNCASECA_ISIN_CODE?22?">SESCAP7!$B$85</definedName>
    <definedName name="XDO_?CASHNCASECA_ISIN_CODE?23?">SFOCUS!$B$85:$B$98</definedName>
    <definedName name="XDO_?CASHNCASECA_ISIN_CODE?24?">SLTADV3!$B$85:$B$120</definedName>
    <definedName name="XDO_?CASHNCASECA_ISIN_CODE?25?">SLTADV4!$B$85:$B$109</definedName>
    <definedName name="XDO_?CASHNCASECA_ISIN_CODE?26?">SLTAX1!$B$85:$B$117</definedName>
    <definedName name="XDO_?CASHNCASECA_ISIN_CODE?27?">SLTAX2!$B$85:$B$119</definedName>
    <definedName name="XDO_?CASHNCASECA_ISIN_CODE?28?">SLTAX3!$B$85:$B$126</definedName>
    <definedName name="XDO_?CASHNCASECA_ISIN_CODE?29?">SLTAX4!$B$85:$B$128</definedName>
    <definedName name="XDO_?CASHNCASECA_ISIN_CODE?3?">MICAP12!$B$85:$B$126</definedName>
    <definedName name="XDO_?CASHNCASECA_ISIN_CODE?30?">SLTAX5!$B$85:$B$129</definedName>
    <definedName name="XDO_?CASHNCASECA_ISIN_CODE?31?">SLTAX6!$B$85:$B$127</definedName>
    <definedName name="XDO_?CASHNCASECA_ISIN_CODE?32?">SMALL3!$B$85:$B$117</definedName>
    <definedName name="XDO_?CASHNCASECA_ISIN_CODE?33?">SMALL4!$B$85:$B$118</definedName>
    <definedName name="XDO_?CASHNCASECA_ISIN_CODE?34?">SMALL5!$B$85:$B$118</definedName>
    <definedName name="XDO_?CASHNCASECA_ISIN_CODE?35?">SMALL6!$B$85:$B$116</definedName>
    <definedName name="XDO_?CASHNCASECA_ISIN_CODE?36?">SMILE!$B$85:$B$119</definedName>
    <definedName name="XDO_?CASHNCASECA_ISIN_CODE?37?">SRURAL!$B$85:$B$130</definedName>
    <definedName name="XDO_?CASHNCASECA_ISIN_CODE?38?">SSFUND!$B$85:$B$105</definedName>
    <definedName name="XDO_?CASHNCASECA_ISIN_CODE?39?">'SSN100'!$B$85:$B$168</definedName>
    <definedName name="XDO_?CASHNCASECA_ISIN_CODE?4?">MICAP14!$B$85:$B$131</definedName>
    <definedName name="XDO_?CASHNCASECA_ISIN_CODE?40?">STAX!$B$85:$B$128</definedName>
    <definedName name="XDO_?CASHNCASECA_ISIN_CODE?41?">STOP6!$B$85:$B$102</definedName>
    <definedName name="XDO_?CASHNCASECA_ISIN_CODE?42?">STOP7!$B$85:$B$102</definedName>
    <definedName name="XDO_?CASHNCASECA_ISIN_CODE?43?">SUNESF!$B$85:$B$125</definedName>
    <definedName name="XDO_?CASHNCASECA_ISIN_CODE?44?">SUNFOP!$B$85:$B$88</definedName>
    <definedName name="XDO_?CASHNCASECA_ISIN_CODE?45?">SUNVALF10!$B$85:$B$111</definedName>
    <definedName name="XDO_?CASHNCASECA_ISIN_CODE?46?">SUNVALF2!$B$85:$B$120</definedName>
    <definedName name="XDO_?CASHNCASECA_ISIN_CODE?47?">SUNVALF3!$B$85:$B$121</definedName>
    <definedName name="XDO_?CASHNCASECA_ISIN_CODE?48?">SUNVALF7!$B$85:$B$102</definedName>
    <definedName name="XDO_?CASHNCASECA_ISIN_CODE?49?">SUNVALF8!$B$85:$B$107</definedName>
    <definedName name="XDO_?CASHNCASECA_ISIN_CODE?5?">MICAP15!$B$85:$B$130</definedName>
    <definedName name="XDO_?CASHNCASECA_ISIN_CODE?50?">SUNVALF9!$B$85:$B$110</definedName>
    <definedName name="XDO_?CASHNCASECA_ISIN_CODE?6?">MICAP16!$B$85:$B$126</definedName>
    <definedName name="XDO_?CASHNCASECA_ISIN_CODE?7?">MICAP17!$B$85:$B$130</definedName>
    <definedName name="XDO_?CASHNCASECA_ISIN_CODE?8?">MICAP3!$B$70:$B$85</definedName>
    <definedName name="XDO_?CASHNCASECA_ISIN_CODE?9?">MICAP4!$B$85:$B$88</definedName>
    <definedName name="XDO_?CASHNCASECA_MARKET_VALUE?">CAPEXG!$F$85:$F$109</definedName>
    <definedName name="XDO_?CASHNCASECA_MARKET_VALUE?1?">MICAP10!$F$85:$F$119</definedName>
    <definedName name="XDO_?CASHNCASECA_MARKET_VALUE?10?">MICAP8!$F$85:$F$119</definedName>
    <definedName name="XDO_?CASHNCASECA_MARKET_VALUE?11?">MICAP9!$F$85:$F$119</definedName>
    <definedName name="XDO_?CASHNCASECA_MARKET_VALUE?12?">MIDCAP!$F$85:$F$129</definedName>
    <definedName name="XDO_?CASHNCASECA_MARKET_VALUE?13?">MULTI1!$F$85:$F$109</definedName>
    <definedName name="XDO_?CASHNCASECA_MARKET_VALUE?14?">MULTI2!$F$85:$F$109</definedName>
    <definedName name="XDO_?CASHNCASECA_MARKET_VALUE?15?">MULTIP!$F$85:$F$107</definedName>
    <definedName name="XDO_?CASHNCASECA_MARKET_VALUE?16?">SESCAP1!$F$85:$F$127</definedName>
    <definedName name="XDO_?CASHNCASECA_MARKET_VALUE?17?">SESCAP2!$F$85:$F$130</definedName>
    <definedName name="XDO_?CASHNCASECA_MARKET_VALUE?18?">SESCAP3!$F$85:$F$127</definedName>
    <definedName name="XDO_?CASHNCASECA_MARKET_VALUE?19?">SESCAP4!$F$85:$F$119</definedName>
    <definedName name="XDO_?CASHNCASECA_MARKET_VALUE?2?">MICAP11!$F$85:$F$126</definedName>
    <definedName name="XDO_?CASHNCASECA_MARKET_VALUE?20?">SESCAP5!$F$85:$F$117</definedName>
    <definedName name="XDO_?CASHNCASECA_MARKET_VALUE?21?">SESCAP6!$F$85:$F$103</definedName>
    <definedName name="XDO_?CASHNCASECA_MARKET_VALUE?22?" localSheetId="43">SUNBAL!$F$84:$F$143</definedName>
    <definedName name="XDO_?CASHNCASECA_MARKET_VALUE?22?">SESCAP7!$F$85</definedName>
    <definedName name="XDO_?CASHNCASECA_MARKET_VALUE?23?">SFOCUS!$F$85:$F$98</definedName>
    <definedName name="XDO_?CASHNCASECA_MARKET_VALUE?24?">SLTADV3!$F$85:$F$120</definedName>
    <definedName name="XDO_?CASHNCASECA_MARKET_VALUE?25?">SLTADV4!$F$85:$F$109</definedName>
    <definedName name="XDO_?CASHNCASECA_MARKET_VALUE?26?">SLTAX1!$F$85:$F$117</definedName>
    <definedName name="XDO_?CASHNCASECA_MARKET_VALUE?27?">SLTAX2!$F$85:$F$119</definedName>
    <definedName name="XDO_?CASHNCASECA_MARKET_VALUE?28?">SLTAX3!$F$85:$F$126</definedName>
    <definedName name="XDO_?CASHNCASECA_MARKET_VALUE?29?">SLTAX4!$F$85:$F$128</definedName>
    <definedName name="XDO_?CASHNCASECA_MARKET_VALUE?3?">MICAP12!$F$85:$F$126</definedName>
    <definedName name="XDO_?CASHNCASECA_MARKET_VALUE?30?">SLTAX5!$F$85:$F$129</definedName>
    <definedName name="XDO_?CASHNCASECA_MARKET_VALUE?31?">SLTAX6!$F$85:$F$127</definedName>
    <definedName name="XDO_?CASHNCASECA_MARKET_VALUE?32?">SMALL3!$F$85:$F$117</definedName>
    <definedName name="XDO_?CASHNCASECA_MARKET_VALUE?33?">SMALL4!$F$85:$F$118</definedName>
    <definedName name="XDO_?CASHNCASECA_MARKET_VALUE?34?">SMALL5!$F$85:$F$118</definedName>
    <definedName name="XDO_?CASHNCASECA_MARKET_VALUE?35?">SMALL6!$F$85:$F$116</definedName>
    <definedName name="XDO_?CASHNCASECA_MARKET_VALUE?36?">SMILE!$F$85:$F$119</definedName>
    <definedName name="XDO_?CASHNCASECA_MARKET_VALUE?37?">SRURAL!$F$85:$F$130</definedName>
    <definedName name="XDO_?CASHNCASECA_MARKET_VALUE?38?">SSFUND!$F$85:$F$105</definedName>
    <definedName name="XDO_?CASHNCASECA_MARKET_VALUE?39?">'SSN100'!$F$85:$F$168</definedName>
    <definedName name="XDO_?CASHNCASECA_MARKET_VALUE?4?">MICAP14!$F$85:$F$131</definedName>
    <definedName name="XDO_?CASHNCASECA_MARKET_VALUE?40?">STAX!$F$85:$F$128</definedName>
    <definedName name="XDO_?CASHNCASECA_MARKET_VALUE?41?">STOP6!$F$85:$F$102</definedName>
    <definedName name="XDO_?CASHNCASECA_MARKET_VALUE?42?">STOP7!$F$85:$F$102</definedName>
    <definedName name="XDO_?CASHNCASECA_MARKET_VALUE?43?">SUNESF!$F$85:$F$125</definedName>
    <definedName name="XDO_?CASHNCASECA_MARKET_VALUE?44?">SUNFOP!$F$85:$F$88</definedName>
    <definedName name="XDO_?CASHNCASECA_MARKET_VALUE?45?">SUNVALF10!$F$85:$F$111</definedName>
    <definedName name="XDO_?CASHNCASECA_MARKET_VALUE?46?">SUNVALF2!$F$85:$F$120</definedName>
    <definedName name="XDO_?CASHNCASECA_MARKET_VALUE?47?">SUNVALF3!$F$85:$F$121</definedName>
    <definedName name="XDO_?CASHNCASECA_MARKET_VALUE?48?">SUNVALF7!$F$85:$F$102</definedName>
    <definedName name="XDO_?CASHNCASECA_MARKET_VALUE?49?">SUNVALF8!$F$85:$F$107</definedName>
    <definedName name="XDO_?CASHNCASECA_MARKET_VALUE?5?">MICAP15!$F$85:$F$130</definedName>
    <definedName name="XDO_?CASHNCASECA_MARKET_VALUE?50?">SUNVALF9!$F$85:$F$110</definedName>
    <definedName name="XDO_?CASHNCASECA_MARKET_VALUE?6?">MICAP16!$F$85:$F$126</definedName>
    <definedName name="XDO_?CASHNCASECA_MARKET_VALUE?7?">MICAP17!$F$85:$F$130</definedName>
    <definedName name="XDO_?CASHNCASECA_MARKET_VALUE?8?">MICAP3!$F$70:$F$85</definedName>
    <definedName name="XDO_?CASHNCASECA_MARKET_VALUE?9?">MICAP4!$F$85:$F$88</definedName>
    <definedName name="XDO_?CASHNCASECA_NAME?">CAPEXG!$C$85:$C$109</definedName>
    <definedName name="XDO_?CASHNCASECA_NAME?1?">MICAP10!$C$85:$C$119</definedName>
    <definedName name="XDO_?CASHNCASECA_NAME?10?">MICAP8!$C$85:$C$119</definedName>
    <definedName name="XDO_?CASHNCASECA_NAME?11?">MICAP9!$C$85:$C$119</definedName>
    <definedName name="XDO_?CASHNCASECA_NAME?12?">MIDCAP!$C$85:$C$129</definedName>
    <definedName name="XDO_?CASHNCASECA_NAME?13?">MULTI1!$C$85:$C$109</definedName>
    <definedName name="XDO_?CASHNCASECA_NAME?14?">MULTI2!$C$85:$C$109</definedName>
    <definedName name="XDO_?CASHNCASECA_NAME?15?">MULTIP!$C$85:$C$107</definedName>
    <definedName name="XDO_?CASHNCASECA_NAME?16?">SESCAP1!$C$85:$C$127</definedName>
    <definedName name="XDO_?CASHNCASECA_NAME?17?">SESCAP2!$C$85:$C$130</definedName>
    <definedName name="XDO_?CASHNCASECA_NAME?18?">SESCAP3!$C$85:$C$127</definedName>
    <definedName name="XDO_?CASHNCASECA_NAME?19?">SESCAP4!$C$85:$C$119</definedName>
    <definedName name="XDO_?CASHNCASECA_NAME?2?">MICAP11!$C$85:$C$126</definedName>
    <definedName name="XDO_?CASHNCASECA_NAME?20?">SESCAP5!$C$85:$C$117</definedName>
    <definedName name="XDO_?CASHNCASECA_NAME?21?">SESCAP6!$C$85:$C$103</definedName>
    <definedName name="XDO_?CASHNCASECA_NAME?22?" localSheetId="43">SUNBAL!$C$84:$C$143</definedName>
    <definedName name="XDO_?CASHNCASECA_NAME?22?">SESCAP7!$C$85</definedName>
    <definedName name="XDO_?CASHNCASECA_NAME?23?">SFOCUS!$C$85:$C$98</definedName>
    <definedName name="XDO_?CASHNCASECA_NAME?24?">SLTADV3!$C$85:$C$120</definedName>
    <definedName name="XDO_?CASHNCASECA_NAME?25?">SLTADV4!$C$85:$C$109</definedName>
    <definedName name="XDO_?CASHNCASECA_NAME?26?">SLTAX1!$C$85:$C$117</definedName>
    <definedName name="XDO_?CASHNCASECA_NAME?27?">SLTAX2!$C$85:$C$119</definedName>
    <definedName name="XDO_?CASHNCASECA_NAME?28?">SLTAX3!$C$85:$C$126</definedName>
    <definedName name="XDO_?CASHNCASECA_NAME?29?">SLTAX4!$C$85:$C$128</definedName>
    <definedName name="XDO_?CASHNCASECA_NAME?3?">MICAP12!$C$85:$C$126</definedName>
    <definedName name="XDO_?CASHNCASECA_NAME?30?">SLTAX5!$C$85:$C$129</definedName>
    <definedName name="XDO_?CASHNCASECA_NAME?31?">SLTAX6!$C$85:$C$127</definedName>
    <definedName name="XDO_?CASHNCASECA_NAME?32?">SMALL3!$C$85:$C$117</definedName>
    <definedName name="XDO_?CASHNCASECA_NAME?33?">SMALL4!$C$85:$C$118</definedName>
    <definedName name="XDO_?CASHNCASECA_NAME?34?">SMALL5!$C$85:$C$118</definedName>
    <definedName name="XDO_?CASHNCASECA_NAME?35?">SMALL6!$C$85:$C$116</definedName>
    <definedName name="XDO_?CASHNCASECA_NAME?36?">SMILE!$C$85:$C$119</definedName>
    <definedName name="XDO_?CASHNCASECA_NAME?37?">SRURAL!$C$85:$C$130</definedName>
    <definedName name="XDO_?CASHNCASECA_NAME?38?">SSFUND!$C$85:$C$105</definedName>
    <definedName name="XDO_?CASHNCASECA_NAME?39?">'SSN100'!$C$85:$C$168</definedName>
    <definedName name="XDO_?CASHNCASECA_NAME?4?">MICAP14!$C$85:$C$131</definedName>
    <definedName name="XDO_?CASHNCASECA_NAME?40?">STAX!$C$85:$C$128</definedName>
    <definedName name="XDO_?CASHNCASECA_NAME?41?">STOP6!$C$85:$C$102</definedName>
    <definedName name="XDO_?CASHNCASECA_NAME?42?">STOP7!$C$85:$C$102</definedName>
    <definedName name="XDO_?CASHNCASECA_NAME?43?">SUNESF!$C$85:$C$125</definedName>
    <definedName name="XDO_?CASHNCASECA_NAME?44?">SUNFOP!$C$85:$C$88</definedName>
    <definedName name="XDO_?CASHNCASECA_NAME?45?">SUNVALF10!$C$85:$C$111</definedName>
    <definedName name="XDO_?CASHNCASECA_NAME?46?">SUNVALF2!$C$85:$C$120</definedName>
    <definedName name="XDO_?CASHNCASECA_NAME?47?">SUNVALF3!$C$85:$C$121</definedName>
    <definedName name="XDO_?CASHNCASECA_NAME?48?">SUNVALF7!$C$85:$C$102</definedName>
    <definedName name="XDO_?CASHNCASECA_NAME?49?">SUNVALF8!$C$85:$C$107</definedName>
    <definedName name="XDO_?CASHNCASECA_NAME?5?">MICAP15!$C$85:$C$130</definedName>
    <definedName name="XDO_?CASHNCASECA_NAME?50?">SUNVALF9!$C$85:$C$110</definedName>
    <definedName name="XDO_?CASHNCASECA_NAME?6?">MICAP16!$C$85:$C$126</definedName>
    <definedName name="XDO_?CASHNCASECA_NAME?7?">MICAP17!$C$85:$C$130</definedName>
    <definedName name="XDO_?CASHNCASECA_NAME?8?">MICAP3!$C$70:$C$85</definedName>
    <definedName name="XDO_?CASHNCASECA_NAME?9?">MICAP4!$C$85:$C$88</definedName>
    <definedName name="XDO_?CASHNCASECA_PER_NET_ASSETS?">CAPEXG!$G$85:$G$109</definedName>
    <definedName name="XDO_?CASHNCASECA_PER_NET_ASSETS?1?">MICAP10!$G$85:$G$119</definedName>
    <definedName name="XDO_?CASHNCASECA_PER_NET_ASSETS?10?">MICAP8!$G$85:$G$119</definedName>
    <definedName name="XDO_?CASHNCASECA_PER_NET_ASSETS?11?">MICAP9!$G$85:$G$119</definedName>
    <definedName name="XDO_?CASHNCASECA_PER_NET_ASSETS?12?">MIDCAP!$G$85:$G$129</definedName>
    <definedName name="XDO_?CASHNCASECA_PER_NET_ASSETS?13?">MULTI1!$G$85:$G$109</definedName>
    <definedName name="XDO_?CASHNCASECA_PER_NET_ASSETS?14?">MULTI2!$G$85:$G$109</definedName>
    <definedName name="XDO_?CASHNCASECA_PER_NET_ASSETS?15?">MULTIP!$G$85:$G$107</definedName>
    <definedName name="XDO_?CASHNCASECA_PER_NET_ASSETS?16?">SESCAP1!$G$85:$G$127</definedName>
    <definedName name="XDO_?CASHNCASECA_PER_NET_ASSETS?17?">SESCAP2!$G$85:$G$130</definedName>
    <definedName name="XDO_?CASHNCASECA_PER_NET_ASSETS?18?">SESCAP3!$G$85:$G$127</definedName>
    <definedName name="XDO_?CASHNCASECA_PER_NET_ASSETS?19?">SESCAP4!$G$85:$G$119</definedName>
    <definedName name="XDO_?CASHNCASECA_PER_NET_ASSETS?2?">MICAP11!$G$85:$G$126</definedName>
    <definedName name="XDO_?CASHNCASECA_PER_NET_ASSETS?20?">SESCAP5!$G$85:$G$117</definedName>
    <definedName name="XDO_?CASHNCASECA_PER_NET_ASSETS?21?">SESCAP6!$G$85:$G$103</definedName>
    <definedName name="XDO_?CASHNCASECA_PER_NET_ASSETS?22?" localSheetId="43">SUNBAL!$G$84:$G$143</definedName>
    <definedName name="XDO_?CASHNCASECA_PER_NET_ASSETS?22?">SESCAP7!$G$85</definedName>
    <definedName name="XDO_?CASHNCASECA_PER_NET_ASSETS?23?">SFOCUS!$G$85:$G$98</definedName>
    <definedName name="XDO_?CASHNCASECA_PER_NET_ASSETS?24?">SLTADV3!$G$85:$G$120</definedName>
    <definedName name="XDO_?CASHNCASECA_PER_NET_ASSETS?25?">SLTADV4!$G$85:$G$109</definedName>
    <definedName name="XDO_?CASHNCASECA_PER_NET_ASSETS?26?">SLTAX1!$G$85:$G$117</definedName>
    <definedName name="XDO_?CASHNCASECA_PER_NET_ASSETS?27?">SLTAX2!$G$85:$G$119</definedName>
    <definedName name="XDO_?CASHNCASECA_PER_NET_ASSETS?28?">SLTAX3!$G$85:$G$126</definedName>
    <definedName name="XDO_?CASHNCASECA_PER_NET_ASSETS?29?">SLTAX4!$G$85:$G$128</definedName>
    <definedName name="XDO_?CASHNCASECA_PER_NET_ASSETS?3?">MICAP12!$G$85:$G$126</definedName>
    <definedName name="XDO_?CASHNCASECA_PER_NET_ASSETS?30?">SLTAX5!$G$85:$G$129</definedName>
    <definedName name="XDO_?CASHNCASECA_PER_NET_ASSETS?31?">SLTAX6!$G$85:$G$127</definedName>
    <definedName name="XDO_?CASHNCASECA_PER_NET_ASSETS?32?">SMALL3!$G$85:$G$117</definedName>
    <definedName name="XDO_?CASHNCASECA_PER_NET_ASSETS?33?">SMALL4!$G$85:$G$118</definedName>
    <definedName name="XDO_?CASHNCASECA_PER_NET_ASSETS?34?">SMALL5!$G$85:$G$118</definedName>
    <definedName name="XDO_?CASHNCASECA_PER_NET_ASSETS?35?">SMALL6!$G$85:$G$116</definedName>
    <definedName name="XDO_?CASHNCASECA_PER_NET_ASSETS?36?">SMILE!$G$85:$G$119</definedName>
    <definedName name="XDO_?CASHNCASECA_PER_NET_ASSETS?37?">SRURAL!$G$85:$G$130</definedName>
    <definedName name="XDO_?CASHNCASECA_PER_NET_ASSETS?38?">SSFUND!$G$85:$G$105</definedName>
    <definedName name="XDO_?CASHNCASECA_PER_NET_ASSETS?39?">'SSN100'!$G$85:$G$168</definedName>
    <definedName name="XDO_?CASHNCASECA_PER_NET_ASSETS?4?">MICAP14!$G$85:$G$131</definedName>
    <definedName name="XDO_?CASHNCASECA_PER_NET_ASSETS?40?">STAX!$G$85:$G$128</definedName>
    <definedName name="XDO_?CASHNCASECA_PER_NET_ASSETS?41?">STOP6!$G$85:$G$102</definedName>
    <definedName name="XDO_?CASHNCASECA_PER_NET_ASSETS?42?">STOP7!$G$85:$G$102</definedName>
    <definedName name="XDO_?CASHNCASECA_PER_NET_ASSETS?43?">SUNESF!$G$85:$G$125</definedName>
    <definedName name="XDO_?CASHNCASECA_PER_NET_ASSETS?44?">SUNFOP!$G$85:$G$88</definedName>
    <definedName name="XDO_?CASHNCASECA_PER_NET_ASSETS?45?">SUNVALF10!$G$85:$G$111</definedName>
    <definedName name="XDO_?CASHNCASECA_PER_NET_ASSETS?46?">SUNVALF2!$G$85:$G$120</definedName>
    <definedName name="XDO_?CASHNCASECA_PER_NET_ASSETS?47?">SUNVALF3!$G$85:$G$121</definedName>
    <definedName name="XDO_?CASHNCASECA_PER_NET_ASSETS?48?">SUNVALF7!$G$85:$G$102</definedName>
    <definedName name="XDO_?CASHNCASECA_PER_NET_ASSETS?49?">SUNVALF8!$G$85:$G$107</definedName>
    <definedName name="XDO_?CASHNCASECA_PER_NET_ASSETS?5?">MICAP15!$G$85:$G$130</definedName>
    <definedName name="XDO_?CASHNCASECA_PER_NET_ASSETS?50?">SUNVALF9!$G$85:$G$110</definedName>
    <definedName name="XDO_?CASHNCASECA_PER_NET_ASSETS?6?">MICAP16!$G$85:$G$126</definedName>
    <definedName name="XDO_?CASHNCASECA_PER_NET_ASSETS?7?">MICAP17!$G$85:$G$130</definedName>
    <definedName name="XDO_?CASHNCASECA_PER_NET_ASSETS?8?">MICAP3!$G$70:$G$85</definedName>
    <definedName name="XDO_?CASHNCASECA_PER_NET_ASSETS?9?">MICAP4!$G$85:$G$88</definedName>
    <definedName name="XDO_?CASHNCASECA_RATING_INDUSTRY?">CAPEXG!$D$85:$D$109</definedName>
    <definedName name="XDO_?CASHNCASECA_RATING_INDUSTRY?1?">MICAP10!$D$85:$D$119</definedName>
    <definedName name="XDO_?CASHNCASECA_RATING_INDUSTRY?10?">MICAP8!$D$85:$D$119</definedName>
    <definedName name="XDO_?CASHNCASECA_RATING_INDUSTRY?11?">MICAP9!$D$85:$D$119</definedName>
    <definedName name="XDO_?CASHNCASECA_RATING_INDUSTRY?12?">MIDCAP!$D$85:$D$129</definedName>
    <definedName name="XDO_?CASHNCASECA_RATING_INDUSTRY?13?">MULTI1!$D$85:$D$109</definedName>
    <definedName name="XDO_?CASHNCASECA_RATING_INDUSTRY?14?">MULTI2!$D$85:$D$109</definedName>
    <definedName name="XDO_?CASHNCASECA_RATING_INDUSTRY?15?">MULTIP!$D$85:$D$107</definedName>
    <definedName name="XDO_?CASHNCASECA_RATING_INDUSTRY?16?">SESCAP1!$D$85:$D$127</definedName>
    <definedName name="XDO_?CASHNCASECA_RATING_INDUSTRY?17?">SESCAP2!$D$85:$D$130</definedName>
    <definedName name="XDO_?CASHNCASECA_RATING_INDUSTRY?18?">SESCAP3!$D$85:$D$127</definedName>
    <definedName name="XDO_?CASHNCASECA_RATING_INDUSTRY?19?">SESCAP4!$D$85:$D$119</definedName>
    <definedName name="XDO_?CASHNCASECA_RATING_INDUSTRY?2?">MICAP11!$D$85:$D$126</definedName>
    <definedName name="XDO_?CASHNCASECA_RATING_INDUSTRY?20?">SESCAP5!$D$85:$D$117</definedName>
    <definedName name="XDO_?CASHNCASECA_RATING_INDUSTRY?21?">SESCAP6!$D$85:$D$103</definedName>
    <definedName name="XDO_?CASHNCASECA_RATING_INDUSTRY?22?" localSheetId="43">SUNBAL!$D$84:$D$143</definedName>
    <definedName name="XDO_?CASHNCASECA_RATING_INDUSTRY?22?">SESCAP7!$D$85</definedName>
    <definedName name="XDO_?CASHNCASECA_RATING_INDUSTRY?23?">SFOCUS!$D$85:$D$98</definedName>
    <definedName name="XDO_?CASHNCASECA_RATING_INDUSTRY?24?">SLTADV3!$D$85:$D$120</definedName>
    <definedName name="XDO_?CASHNCASECA_RATING_INDUSTRY?25?">SLTADV4!$D$85:$D$109</definedName>
    <definedName name="XDO_?CASHNCASECA_RATING_INDUSTRY?26?">SLTAX1!$D$85:$D$117</definedName>
    <definedName name="XDO_?CASHNCASECA_RATING_INDUSTRY?27?">SLTAX2!$D$85:$D$119</definedName>
    <definedName name="XDO_?CASHNCASECA_RATING_INDUSTRY?28?">SLTAX3!$D$85:$D$126</definedName>
    <definedName name="XDO_?CASHNCASECA_RATING_INDUSTRY?29?">SLTAX4!$D$85:$D$128</definedName>
    <definedName name="XDO_?CASHNCASECA_RATING_INDUSTRY?3?">MICAP12!$D$85:$D$126</definedName>
    <definedName name="XDO_?CASHNCASECA_RATING_INDUSTRY?30?">SLTAX5!$D$85:$D$129</definedName>
    <definedName name="XDO_?CASHNCASECA_RATING_INDUSTRY?31?">SLTAX6!$D$85:$D$127</definedName>
    <definedName name="XDO_?CASHNCASECA_RATING_INDUSTRY?32?">SMALL3!$D$85:$D$117</definedName>
    <definedName name="XDO_?CASHNCASECA_RATING_INDUSTRY?33?">SMALL4!$D$85:$D$118</definedName>
    <definedName name="XDO_?CASHNCASECA_RATING_INDUSTRY?34?">SMALL5!$D$85:$D$118</definedName>
    <definedName name="XDO_?CASHNCASECA_RATING_INDUSTRY?35?">SMALL6!$D$85:$D$116</definedName>
    <definedName name="XDO_?CASHNCASECA_RATING_INDUSTRY?36?">SMILE!$D$85:$D$119</definedName>
    <definedName name="XDO_?CASHNCASECA_RATING_INDUSTRY?37?">SRURAL!$D$85:$D$130</definedName>
    <definedName name="XDO_?CASHNCASECA_RATING_INDUSTRY?38?">SSFUND!$D$85:$D$105</definedName>
    <definedName name="XDO_?CASHNCASECA_RATING_INDUSTRY?39?">'SSN100'!$D$85:$D$168</definedName>
    <definedName name="XDO_?CASHNCASECA_RATING_INDUSTRY?4?">MICAP14!$D$85:$D$131</definedName>
    <definedName name="XDO_?CASHNCASECA_RATING_INDUSTRY?40?">STAX!$D$85:$D$128</definedName>
    <definedName name="XDO_?CASHNCASECA_RATING_INDUSTRY?41?">STOP6!$D$85:$D$102</definedName>
    <definedName name="XDO_?CASHNCASECA_RATING_INDUSTRY?42?">STOP7!$D$85:$D$102</definedName>
    <definedName name="XDO_?CASHNCASECA_RATING_INDUSTRY?43?">SUNESF!$D$85:$D$125</definedName>
    <definedName name="XDO_?CASHNCASECA_RATING_INDUSTRY?44?">SUNFOP!$D$85:$D$88</definedName>
    <definedName name="XDO_?CASHNCASECA_RATING_INDUSTRY?45?">SUNVALF10!$D$85:$D$111</definedName>
    <definedName name="XDO_?CASHNCASECA_RATING_INDUSTRY?46?">SUNVALF2!$D$85:$D$120</definedName>
    <definedName name="XDO_?CASHNCASECA_RATING_INDUSTRY?47?">SUNVALF3!$D$85:$D$121</definedName>
    <definedName name="XDO_?CASHNCASECA_RATING_INDUSTRY?48?">SUNVALF7!$D$85:$D$102</definedName>
    <definedName name="XDO_?CASHNCASECA_RATING_INDUSTRY?49?">SUNVALF8!$D$85:$D$107</definedName>
    <definedName name="XDO_?CASHNCASECA_RATING_INDUSTRY?5?">MICAP15!$D$85:$D$130</definedName>
    <definedName name="XDO_?CASHNCASECA_RATING_INDUSTRY?50?">SUNVALF9!$D$85:$D$110</definedName>
    <definedName name="XDO_?CASHNCASECA_RATING_INDUSTRY?6?">MICAP16!$D$85:$D$126</definedName>
    <definedName name="XDO_?CASHNCASECA_RATING_INDUSTRY?7?">MICAP17!$D$85:$D$130</definedName>
    <definedName name="XDO_?CASHNCASECA_RATING_INDUSTRY?8?">MICAP3!$D$70:$D$85</definedName>
    <definedName name="XDO_?CASHNCASECA_RATING_INDUSTRY?9?">MICAP4!$D$85:$D$88</definedName>
    <definedName name="XDO_?COL1_DESC_DIV?">CAPEXG!$B$127</definedName>
    <definedName name="XDO_?COL1_DESC_DIV?1?">MICAP10!$B$137</definedName>
    <definedName name="XDO_?COL1_DESC_DIV?10?">MICAP8!$B$137</definedName>
    <definedName name="XDO_?COL1_DESC_DIV?11?">MICAP9!$B$137</definedName>
    <definedName name="XDO_?COL1_DESC_DIV?12?">MIDCAP!$B$149</definedName>
    <definedName name="XDO_?COL1_DESC_DIV?13?">MULTI1!$B$127</definedName>
    <definedName name="XDO_?COL1_DESC_DIV?14?">MULTI2!$B$127</definedName>
    <definedName name="XDO_?COL1_DESC_DIV?15?">MULTIP!$B$125</definedName>
    <definedName name="XDO_?COL1_DESC_DIV?16?">SESCAP1!$B$145</definedName>
    <definedName name="XDO_?COL1_DESC_DIV?17?">SESCAP2!$B$148</definedName>
    <definedName name="XDO_?COL1_DESC_DIV?18?">SESCAP3!$B$145</definedName>
    <definedName name="XDO_?COL1_DESC_DIV?19?">SESCAP4!$B$137</definedName>
    <definedName name="XDO_?COL1_DESC_DIV?2?">MICAP11!$B$144</definedName>
    <definedName name="XDO_?COL1_DESC_DIV?20?">SESCAP5!$B$135</definedName>
    <definedName name="XDO_?COL1_DESC_DIV?21?">SESCAP6!$B$121</definedName>
    <definedName name="XDO_?COL1_DESC_DIV?22?" localSheetId="43">SUNBAL!$B$161</definedName>
    <definedName name="XDO_?COL1_DESC_DIV?22?">SESCAP7!$B$103</definedName>
    <definedName name="XDO_?COL1_DESC_DIV?23?">SFOCUS!$B$118</definedName>
    <definedName name="XDO_?COL1_DESC_DIV?24?">SLTADV3!$B$138</definedName>
    <definedName name="XDO_?COL1_DESC_DIV?25?">SLTADV4!$B$127</definedName>
    <definedName name="XDO_?COL1_DESC_DIV?26?">SLTAX1!$B$135</definedName>
    <definedName name="XDO_?COL1_DESC_DIV?27?">SLTAX2!$B$137</definedName>
    <definedName name="XDO_?COL1_DESC_DIV?28?">SLTAX3!$B$144</definedName>
    <definedName name="XDO_?COL1_DESC_DIV?29?">SLTAX4!$B$146</definedName>
    <definedName name="XDO_?COL1_DESC_DIV?3?">MICAP12!$B$144</definedName>
    <definedName name="XDO_?COL1_DESC_DIV?30?">SLTAX5!$B$147</definedName>
    <definedName name="XDO_?COL1_DESC_DIV?31?">SLTAX6!$B$145</definedName>
    <definedName name="XDO_?COL1_DESC_DIV?32?">SMALL3!$B$135</definedName>
    <definedName name="XDO_?COL1_DESC_DIV?33?">SMALL4!$B$136</definedName>
    <definedName name="XDO_?COL1_DESC_DIV?34?">SMALL5!$B$136</definedName>
    <definedName name="XDO_?COL1_DESC_DIV?35?">SMALL6!$B$134</definedName>
    <definedName name="XDO_?COL1_DESC_DIV?36?">SMILE!$B$138</definedName>
    <definedName name="XDO_?COL1_DESC_DIV?37?">SRURAL!$B$148</definedName>
    <definedName name="XDO_?COL1_DESC_DIV?38?">SSFUND!$B$123</definedName>
    <definedName name="XDO_?COL1_DESC_DIV?39?">'SSN100'!$B$186</definedName>
    <definedName name="XDO_?COL1_DESC_DIV?4?">MICAP14!$B$149</definedName>
    <definedName name="XDO_?COL1_DESC_DIV?40?">STAX!$B$146</definedName>
    <definedName name="XDO_?COL1_DESC_DIV?41?">STOP6!$B$120</definedName>
    <definedName name="XDO_?COL1_DESC_DIV?42?">STOP7!$B$120</definedName>
    <definedName name="XDO_?COL1_DESC_DIV?43?">#REF!</definedName>
    <definedName name="XDO_?COL1_DESC_DIV?44?">SUNESF!$B$143</definedName>
    <definedName name="XDO_?COL1_DESC_DIV?45?">SUNFOP!$B$108</definedName>
    <definedName name="XDO_?COL1_DESC_DIV?46?">SUNVALF10!$B$129</definedName>
    <definedName name="XDO_?COL1_DESC_DIV?47?">SUNVALF2!$B$138</definedName>
    <definedName name="XDO_?COL1_DESC_DIV?48?">SUNVALF3!$B$139</definedName>
    <definedName name="XDO_?COL1_DESC_DIV?49?">SUNVALF7!$B$120</definedName>
    <definedName name="XDO_?COL1_DESC_DIV?5?">MICAP15!$B$148</definedName>
    <definedName name="XDO_?COL1_DESC_DIV?50?">SUNVALF8!$B$125</definedName>
    <definedName name="XDO_?COL1_DESC_DIV?51?">SUNVALF9!$B$128</definedName>
    <definedName name="XDO_?COL1_DESC_DIV?6?">MICAP16!$B$144</definedName>
    <definedName name="XDO_?COL1_DESC_DIV?7?">MICAP17!$B$148</definedName>
    <definedName name="XDO_?COL1_DESC_DIV?8?">MICAP3!$B$88</definedName>
    <definedName name="XDO_?COL1_DESC_DIV?9?">MICAP4!$B$106</definedName>
    <definedName name="XDO_?COL2_DESC_DIV?">CAPEXG!$C$127</definedName>
    <definedName name="XDO_?COL2_DESC_DIV?1?">MICAP10!$C$137</definedName>
    <definedName name="XDO_?COL2_DESC_DIV?10?">MICAP8!$C$137</definedName>
    <definedName name="XDO_?COL2_DESC_DIV?11?">MICAP9!$C$137</definedName>
    <definedName name="XDO_?COL2_DESC_DIV?12?">MIDCAP!$C$149</definedName>
    <definedName name="XDO_?COL2_DESC_DIV?13?">MULTI1!$C$127</definedName>
    <definedName name="XDO_?COL2_DESC_DIV?14?">MULTI2!$C$127</definedName>
    <definedName name="XDO_?COL2_DESC_DIV?15?">MULTIP!$C$125</definedName>
    <definedName name="XDO_?COL2_DESC_DIV?16?">SESCAP1!$C$145</definedName>
    <definedName name="XDO_?COL2_DESC_DIV?17?">SESCAP2!$C$148</definedName>
    <definedName name="XDO_?COL2_DESC_DIV?18?">SESCAP3!$C$145</definedName>
    <definedName name="XDO_?COL2_DESC_DIV?19?">SESCAP4!$C$137</definedName>
    <definedName name="XDO_?COL2_DESC_DIV?2?">MICAP11!$C$144</definedName>
    <definedName name="XDO_?COL2_DESC_DIV?20?">SESCAP5!$C$135</definedName>
    <definedName name="XDO_?COL2_DESC_DIV?21?">SESCAP6!$C$121</definedName>
    <definedName name="XDO_?COL2_DESC_DIV?22?" localSheetId="43">SUNBAL!$C$161</definedName>
    <definedName name="XDO_?COL2_DESC_DIV?22?">SESCAP7!$C$103</definedName>
    <definedName name="XDO_?COL2_DESC_DIV?23?">SFOCUS!$C$118</definedName>
    <definedName name="XDO_?COL2_DESC_DIV?24?">SLTADV3!$C$138</definedName>
    <definedName name="XDO_?COL2_DESC_DIV?25?">SLTADV4!$C$127</definedName>
    <definedName name="XDO_?COL2_DESC_DIV?26?">SLTAX1!$C$135</definedName>
    <definedName name="XDO_?COL2_DESC_DIV?27?">SLTAX2!$C$137</definedName>
    <definedName name="XDO_?COL2_DESC_DIV?28?">SLTAX3!$C$144</definedName>
    <definedName name="XDO_?COL2_DESC_DIV?29?">SLTAX4!$C$146</definedName>
    <definedName name="XDO_?COL2_DESC_DIV?3?">MICAP12!$C$144</definedName>
    <definedName name="XDO_?COL2_DESC_DIV?30?">SLTAX5!$C$147</definedName>
    <definedName name="XDO_?COL2_DESC_DIV?31?">SLTAX6!$C$145</definedName>
    <definedName name="XDO_?COL2_DESC_DIV?32?">SMALL3!$C$135</definedName>
    <definedName name="XDO_?COL2_DESC_DIV?33?">SMALL4!$C$136</definedName>
    <definedName name="XDO_?COL2_DESC_DIV?34?">SMALL5!$C$136</definedName>
    <definedName name="XDO_?COL2_DESC_DIV?35?">SMALL6!$C$134</definedName>
    <definedName name="XDO_?COL2_DESC_DIV?36?">SMILE!$C$138</definedName>
    <definedName name="XDO_?COL2_DESC_DIV?37?">SRURAL!$C$148</definedName>
    <definedName name="XDO_?COL2_DESC_DIV?38?">SSFUND!$C$123</definedName>
    <definedName name="XDO_?COL2_DESC_DIV?39?">'SSN100'!$C$186</definedName>
    <definedName name="XDO_?COL2_DESC_DIV?4?">MICAP14!$C$149</definedName>
    <definedName name="XDO_?COL2_DESC_DIV?40?">STAX!$C$146</definedName>
    <definedName name="XDO_?COL2_DESC_DIV?41?">STOP6!$C$120</definedName>
    <definedName name="XDO_?COL2_DESC_DIV?42?">STOP7!$C$120</definedName>
    <definedName name="XDO_?COL2_DESC_DIV?43?">#REF!</definedName>
    <definedName name="XDO_?COL2_DESC_DIV?44?">SUNESF!$C$143</definedName>
    <definedName name="XDO_?COL2_DESC_DIV?45?">SUNFOP!$C$108</definedName>
    <definedName name="XDO_?COL2_DESC_DIV?46?">SUNVALF10!$C$129</definedName>
    <definedName name="XDO_?COL2_DESC_DIV?47?">SUNVALF2!$C$138</definedName>
    <definedName name="XDO_?COL2_DESC_DIV?48?">SUNVALF3!$C$139</definedName>
    <definedName name="XDO_?COL2_DESC_DIV?49?">SUNVALF7!$C$120</definedName>
    <definedName name="XDO_?COL2_DESC_DIV?5?">MICAP15!$C$148</definedName>
    <definedName name="XDO_?COL2_DESC_DIV?50?">SUNVALF8!$C$125</definedName>
    <definedName name="XDO_?COL2_DESC_DIV?51?">SUNVALF9!$C$128</definedName>
    <definedName name="XDO_?COL2_DESC_DIV?6?">MICAP16!$C$144</definedName>
    <definedName name="XDO_?COL2_DESC_DIV?7?">MICAP17!$C$148</definedName>
    <definedName name="XDO_?COL2_DESC_DIV?8?">MICAP3!$C$88</definedName>
    <definedName name="XDO_?COL2_DESC_DIV?9?">MICAP4!$C$106</definedName>
    <definedName name="XDO_?COL3_DESC_DIV?22?">SUNBAL!#REF!</definedName>
    <definedName name="XDO_?CUR_MNTH_DAY?">CAPEXG!$D$120</definedName>
    <definedName name="XDO_?CUR_MNTH_DAY?1?">MICAP10!$D$130</definedName>
    <definedName name="XDO_?CUR_MNTH_DAY?10?">MICAP8!$D$130</definedName>
    <definedName name="XDO_?CUR_MNTH_DAY?11?">MICAP9!$D$130</definedName>
    <definedName name="XDO_?CUR_MNTH_DAY?12?">MIDCAP!$D$140</definedName>
    <definedName name="XDO_?CUR_MNTH_DAY?13?">MULTI1!$D$120</definedName>
    <definedName name="XDO_?CUR_MNTH_DAY?14?">MULTI2!$D$120</definedName>
    <definedName name="XDO_?CUR_MNTH_DAY?15?">MULTIP!$D$118</definedName>
    <definedName name="XDO_?CUR_MNTH_DAY?16?">SESCAP1!$D$138</definedName>
    <definedName name="XDO_?CUR_MNTH_DAY?17?">SESCAP2!$D$141</definedName>
    <definedName name="XDO_?CUR_MNTH_DAY?18?">SESCAP3!$D$138</definedName>
    <definedName name="XDO_?CUR_MNTH_DAY?19?">SESCAP4!$D$130</definedName>
    <definedName name="XDO_?CUR_MNTH_DAY?2?">MICAP11!$D$137</definedName>
    <definedName name="XDO_?CUR_MNTH_DAY?20?">SESCAP5!$D$128</definedName>
    <definedName name="XDO_?CUR_MNTH_DAY?21?">SESCAP6!$D$114</definedName>
    <definedName name="XDO_?CUR_MNTH_DAY?22?" localSheetId="43">SUNBAL!$D$154</definedName>
    <definedName name="XDO_?CUR_MNTH_DAY?22?">SESCAP7!$D$96</definedName>
    <definedName name="XDO_?CUR_MNTH_DAY?23?">SFOCUS!$D$109</definedName>
    <definedName name="XDO_?CUR_MNTH_DAY?24?">SLTADV3!$D$131</definedName>
    <definedName name="XDO_?CUR_MNTH_DAY?25?">SLTADV4!$D$120</definedName>
    <definedName name="XDO_?CUR_MNTH_DAY?26?">SLTAX1!$D$128</definedName>
    <definedName name="XDO_?CUR_MNTH_DAY?27?">SLTAX2!$D$130</definedName>
    <definedName name="XDO_?CUR_MNTH_DAY?28?">SLTAX3!$D$137</definedName>
    <definedName name="XDO_?CUR_MNTH_DAY?29?">SLTAX4!$D$139</definedName>
    <definedName name="XDO_?CUR_MNTH_DAY?3?">MICAP12!$D$137</definedName>
    <definedName name="XDO_?CUR_MNTH_DAY?30?">SLTAX5!$D$140</definedName>
    <definedName name="XDO_?CUR_MNTH_DAY?31?">SLTAX6!$D$138</definedName>
    <definedName name="XDO_?CUR_MNTH_DAY?32?">SMALL3!$D$128</definedName>
    <definedName name="XDO_?CUR_MNTH_DAY?33?">SMALL4!$D$129</definedName>
    <definedName name="XDO_?CUR_MNTH_DAY?34?">SMALL5!$D$129</definedName>
    <definedName name="XDO_?CUR_MNTH_DAY?35?">SMALL6!$D$127</definedName>
    <definedName name="XDO_?CUR_MNTH_DAY?36?">SMILE!$D$129</definedName>
    <definedName name="XDO_?CUR_MNTH_DAY?37?">SRURAL!$D$141</definedName>
    <definedName name="XDO_?CUR_MNTH_DAY?38?">SSFUND!$D$116</definedName>
    <definedName name="XDO_?CUR_MNTH_DAY?39?">'SSN100'!$D$179</definedName>
    <definedName name="XDO_?CUR_MNTH_DAY?4?">MICAP14!$D$142</definedName>
    <definedName name="XDO_?CUR_MNTH_DAY?40?">STAX!$D$139</definedName>
    <definedName name="XDO_?CUR_MNTH_DAY?41?">STOP6!$D$113</definedName>
    <definedName name="XDO_?CUR_MNTH_DAY?42?">STOP7!$D$113</definedName>
    <definedName name="XDO_?CUR_MNTH_DAY?43?">#REF!</definedName>
    <definedName name="XDO_?CUR_MNTH_DAY?44?">SUNESF!$D$136</definedName>
    <definedName name="XDO_?CUR_MNTH_DAY?45?">SUNFOP!$D$99</definedName>
    <definedName name="XDO_?CUR_MNTH_DAY?46?">SUNVALF10!$D$122</definedName>
    <definedName name="XDO_?CUR_MNTH_DAY?47?">SUNVALF2!$D$131</definedName>
    <definedName name="XDO_?CUR_MNTH_DAY?48?">SUNVALF3!$D$132</definedName>
    <definedName name="XDO_?CUR_MNTH_DAY?49?">SUNVALF7!$D$113</definedName>
    <definedName name="XDO_?CUR_MNTH_DAY?5?">MICAP15!$D$141</definedName>
    <definedName name="XDO_?CUR_MNTH_DAY?50?">SUNVALF8!$D$118</definedName>
    <definedName name="XDO_?CUR_MNTH_DAY?51?">SUNVALF9!$D$121</definedName>
    <definedName name="XDO_?CUR_MNTH_DAY?6?">MICAP16!$D$137</definedName>
    <definedName name="XDO_?CUR_MNTH_DAY?7?">MICAP17!$D$141</definedName>
    <definedName name="XDO_?CUR_MNTH_DAY?8?">MICAP3!$D$81</definedName>
    <definedName name="XDO_?CUR_MNTH_DAY?9?">MICAP4!$D$99</definedName>
    <definedName name="XDO_?CUR_MNTH_NAV?">CAPEXG!$D$97:$D$124</definedName>
    <definedName name="XDO_?CUR_MNTH_NAV?1?">MICAP10!$D$97:$D$134</definedName>
    <definedName name="XDO_?CUR_MNTH_NAV?10?">MICAP8!$D$97:$D$134</definedName>
    <definedName name="XDO_?CUR_MNTH_NAV?11?">MICAP9!$D$97:$D$134</definedName>
    <definedName name="XDO_?CUR_MNTH_NAV?12?">MIDCAP!$D$97:$D$146</definedName>
    <definedName name="XDO_?CUR_MNTH_NAV?13?">MULTI1!$D$97:$D$124</definedName>
    <definedName name="XDO_?CUR_MNTH_NAV?14?">MULTI2!$D$97:$D$124</definedName>
    <definedName name="XDO_?CUR_MNTH_NAV?15?">MULTIP!$D$97:$D$122</definedName>
    <definedName name="XDO_?CUR_MNTH_NAV?16?">SESCAP1!$D$97:$D$142</definedName>
    <definedName name="XDO_?CUR_MNTH_NAV?17?">SESCAP2!$D$97:$D$145</definedName>
    <definedName name="XDO_?CUR_MNTH_NAV?18?">SESCAP3!$D$97:$D$142</definedName>
    <definedName name="XDO_?CUR_MNTH_NAV?19?">SESCAP4!$D$97:$D$134</definedName>
    <definedName name="XDO_?CUR_MNTH_NAV?2?">MICAP11!$D$97:$D$141</definedName>
    <definedName name="XDO_?CUR_MNTH_NAV?20?">SESCAP5!$D$97:$D$132</definedName>
    <definedName name="XDO_?CUR_MNTH_NAV?21?">SESCAP6!$D$97:$D$118</definedName>
    <definedName name="XDO_?CUR_MNTH_NAV?22?" localSheetId="43">SUNBAL!$D$97:$D$158</definedName>
    <definedName name="XDO_?CUR_MNTH_NAV?22?">SESCAP7!$D$97:$D$100</definedName>
    <definedName name="XDO_?CUR_MNTH_NAV?23?">SFOCUS!$D$97:$D$115</definedName>
    <definedName name="XDO_?CUR_MNTH_NAV?24?">SLTADV3!$D$97:$D$135</definedName>
    <definedName name="XDO_?CUR_MNTH_NAV?25?">SLTADV4!$D$97:$D$124</definedName>
    <definedName name="XDO_?CUR_MNTH_NAV?26?">SLTAX1!$D$97:$D$132</definedName>
    <definedName name="XDO_?CUR_MNTH_NAV?27?">SLTAX2!$D$97:$D$134</definedName>
    <definedName name="XDO_?CUR_MNTH_NAV?28?">SLTAX3!$D$97:$D$141</definedName>
    <definedName name="XDO_?CUR_MNTH_NAV?29?">SLTAX4!$D$97:$D$143</definedName>
    <definedName name="XDO_?CUR_MNTH_NAV?3?">MICAP12!$D$97:$D$141</definedName>
    <definedName name="XDO_?CUR_MNTH_NAV?30?">SLTAX5!$D$97:$D$144</definedName>
    <definedName name="XDO_?CUR_MNTH_NAV?31?">SLTAX6!$D$97:$D$142</definedName>
    <definedName name="XDO_?CUR_MNTH_NAV?32?">SMALL3!$D$97:$D$132</definedName>
    <definedName name="XDO_?CUR_MNTH_NAV?33?">SMALL4!$D$97:$D$133</definedName>
    <definedName name="XDO_?CUR_MNTH_NAV?34?">SMALL5!$D$97:$D$133</definedName>
    <definedName name="XDO_?CUR_MNTH_NAV?35?">SMALL6!$D$97:$D$131</definedName>
    <definedName name="XDO_?CUR_MNTH_NAV?36?">SMILE!$D$97:$D$135</definedName>
    <definedName name="XDO_?CUR_MNTH_NAV?37?">SRURAL!$D$97:$D$145</definedName>
    <definedName name="XDO_?CUR_MNTH_NAV?38?">SSFUND!$D$97:$D$120</definedName>
    <definedName name="XDO_?CUR_MNTH_NAV?39?">'SSN100'!$D$97:$D$183</definedName>
    <definedName name="XDO_?CUR_MNTH_NAV?4?">MICAP14!$D$97:$D$146</definedName>
    <definedName name="XDO_?CUR_MNTH_NAV?40?">STAX!$D$97:$D$143</definedName>
    <definedName name="XDO_?CUR_MNTH_NAV?41?">STOP6!$D$97:$D$117</definedName>
    <definedName name="XDO_?CUR_MNTH_NAV?42?">STOP7!$D$97:$D$117</definedName>
    <definedName name="XDO_?CUR_MNTH_NAV?43?">SUNESF!$D$97:$D$140</definedName>
    <definedName name="XDO_?CUR_MNTH_NAV?44?">SUNFOP!$D$96:$D$105</definedName>
    <definedName name="XDO_?CUR_MNTH_NAV?45?">SUNVALF10!$D$97:$D$126</definedName>
    <definedName name="XDO_?CUR_MNTH_NAV?46?">SUNVALF2!$D$97:$D$135</definedName>
    <definedName name="XDO_?CUR_MNTH_NAV?47?">SUNVALF3!$D$97:$D$136</definedName>
    <definedName name="XDO_?CUR_MNTH_NAV?48?">SUNVALF7!$D$97:$D$117</definedName>
    <definedName name="XDO_?CUR_MNTH_NAV?49?">SUNVALF8!$D$97:$D$122</definedName>
    <definedName name="XDO_?CUR_MNTH_NAV?5?">MICAP15!$D$97:$D$145</definedName>
    <definedName name="XDO_?CUR_MNTH_NAV?50?">SUNVALF9!$D$97:$D$125</definedName>
    <definedName name="XDO_?CUR_MNTH_NAV?6?">MICAP16!$D$97:$D$141</definedName>
    <definedName name="XDO_?CUR_MNTH_NAV?7?">MICAP17!$D$97:$D$145</definedName>
    <definedName name="XDO_?CUR_MNTH_NAV?8?">MICAP3!$D$85:$D$97</definedName>
    <definedName name="XDO_?CUR_MNTH_NAV?9?">MICAP4!$D$97:$D$103</definedName>
    <definedName name="XDO_?DEBTSEC_MARKET_VALUE_TOT?">CAPEXG!$F$80</definedName>
    <definedName name="XDO_?DEBTSEC_MARKET_VALUE_TOT?1?">MICAP10!$F$90</definedName>
    <definedName name="XDO_?DEBTSEC_MARKET_VALUE_TOT?10?">MICAP8!$F$90</definedName>
    <definedName name="XDO_?DEBTSEC_MARKET_VALUE_TOT?11?">MICAP9!$F$90</definedName>
    <definedName name="XDO_?DEBTSEC_MARKET_VALUE_TOT?12?">MIDCAP!$F$100</definedName>
    <definedName name="XDO_?DEBTSEC_MARKET_VALUE_TOT?13?">MULTI1!$F$80</definedName>
    <definedName name="XDO_?DEBTSEC_MARKET_VALUE_TOT?14?">MULTI2!$F$80</definedName>
    <definedName name="XDO_?DEBTSEC_MARKET_VALUE_TOT?15?">MULTIP!$F$78</definedName>
    <definedName name="XDO_?DEBTSEC_MARKET_VALUE_TOT?16?">SESCAP1!$F$98</definedName>
    <definedName name="XDO_?DEBTSEC_MARKET_VALUE_TOT?17?">SESCAP2!$F$101</definedName>
    <definedName name="XDO_?DEBTSEC_MARKET_VALUE_TOT?18?">SESCAP3!$F$98</definedName>
    <definedName name="XDO_?DEBTSEC_MARKET_VALUE_TOT?19?">SESCAP4!$F$90</definedName>
    <definedName name="XDO_?DEBTSEC_MARKET_VALUE_TOT?2?">MICAP11!$F$97</definedName>
    <definedName name="XDO_?DEBTSEC_MARKET_VALUE_TOT?20?">SESCAP5!$F$88</definedName>
    <definedName name="XDO_?DEBTSEC_MARKET_VALUE_TOT?21?">SESCAP6!$F$74</definedName>
    <definedName name="XDO_?DEBTSEC_MARKET_VALUE_TOT?22?" localSheetId="43">SUNBAL!$F$114</definedName>
    <definedName name="XDO_?DEBTSEC_MARKET_VALUE_TOT?22?">SESCAP7!$F$56</definedName>
    <definedName name="XDO_?DEBTSEC_MARKET_VALUE_TOT?23?">SFOCUS!$F$69</definedName>
    <definedName name="XDO_?DEBTSEC_MARKET_VALUE_TOT?24?">SLTADV3!$F$91</definedName>
    <definedName name="XDO_?DEBTSEC_MARKET_VALUE_TOT?25?">SLTADV4!$F$80</definedName>
    <definedName name="XDO_?DEBTSEC_MARKET_VALUE_TOT?26?">SLTAX1!$F$88</definedName>
    <definedName name="XDO_?DEBTSEC_MARKET_VALUE_TOT?27?">SLTAX2!$F$90</definedName>
    <definedName name="XDO_?DEBTSEC_MARKET_VALUE_TOT?28?">SLTAX3!$F$97</definedName>
    <definedName name="XDO_?DEBTSEC_MARKET_VALUE_TOT?29?">SLTAX4!$F$99</definedName>
    <definedName name="XDO_?DEBTSEC_MARKET_VALUE_TOT?3?">MICAP12!$F$97</definedName>
    <definedName name="XDO_?DEBTSEC_MARKET_VALUE_TOT?30?">SLTAX5!$F$100</definedName>
    <definedName name="XDO_?DEBTSEC_MARKET_VALUE_TOT?31?">SLTAX6!$F$98</definedName>
    <definedName name="XDO_?DEBTSEC_MARKET_VALUE_TOT?32?">SMALL3!$F$88</definedName>
    <definedName name="XDO_?DEBTSEC_MARKET_VALUE_TOT?33?">SMALL4!$F$89</definedName>
    <definedName name="XDO_?DEBTSEC_MARKET_VALUE_TOT?34?">SMALL5!$F$89</definedName>
    <definedName name="XDO_?DEBTSEC_MARKET_VALUE_TOT?35?">SMALL6!$F$87</definedName>
    <definedName name="XDO_?DEBTSEC_MARKET_VALUE_TOT?36?">SMILE!$F$90</definedName>
    <definedName name="XDO_?DEBTSEC_MARKET_VALUE_TOT?37?">SRURAL!$F$101</definedName>
    <definedName name="XDO_?DEBTSEC_MARKET_VALUE_TOT?38?">SSFUND!$F$75</definedName>
    <definedName name="XDO_?DEBTSEC_MARKET_VALUE_TOT?39?">'SSN100'!$F$139</definedName>
    <definedName name="XDO_?DEBTSEC_MARKET_VALUE_TOT?4?">MICAP14!$F$102</definedName>
    <definedName name="XDO_?DEBTSEC_MARKET_VALUE_TOT?40?">STAX!$F$99</definedName>
    <definedName name="XDO_?DEBTSEC_MARKET_VALUE_TOT?41?">STOP6!$F$73</definedName>
    <definedName name="XDO_?DEBTSEC_MARKET_VALUE_TOT?42?">STOP7!$F$73</definedName>
    <definedName name="XDO_?DEBTSEC_MARKET_VALUE_TOT?43?">#REF!</definedName>
    <definedName name="XDO_?DEBTSEC_MARKET_VALUE_TOT?44?">SUNESF!$F$94</definedName>
    <definedName name="XDO_?DEBTSEC_MARKET_VALUE_TOT?45?">SUNFOP!$F$59</definedName>
    <definedName name="XDO_?DEBTSEC_MARKET_VALUE_TOT?46?">SUNVALF10!$F$82</definedName>
    <definedName name="XDO_?DEBTSEC_MARKET_VALUE_TOT?47?">SUNVALF2!$F$91</definedName>
    <definedName name="XDO_?DEBTSEC_MARKET_VALUE_TOT?48?">SUNVALF3!$F$92</definedName>
    <definedName name="XDO_?DEBTSEC_MARKET_VALUE_TOT?49?">SUNVALF7!$F$73</definedName>
    <definedName name="XDO_?DEBTSEC_MARKET_VALUE_TOT?5?">MICAP15!$F$101</definedName>
    <definedName name="XDO_?DEBTSEC_MARKET_VALUE_TOT?50?">SUNVALF8!$F$78</definedName>
    <definedName name="XDO_?DEBTSEC_MARKET_VALUE_TOT?51?">SUNVALF9!$F$81</definedName>
    <definedName name="XDO_?DEBTSEC_MARKET_VALUE_TOT?6?">MICAP16!$F$97</definedName>
    <definedName name="XDO_?DEBTSEC_MARKET_VALUE_TOT?7?">MICAP17!$F$101</definedName>
    <definedName name="XDO_?DEBTSEC_MARKET_VALUE_TOT?8?">MICAP3!$F$41</definedName>
    <definedName name="XDO_?DEBTSEC_MARKET_VALUE_TOT?9?">MICAP4!$F$59</definedName>
    <definedName name="XDO_?DEBTSEC_PER_NET_ASSETS_TOT?">CAPEXG!$G$80</definedName>
    <definedName name="XDO_?DEBTSEC_PER_NET_ASSETS_TOT?1?">MICAP10!$G$90</definedName>
    <definedName name="XDO_?DEBTSEC_PER_NET_ASSETS_TOT?10?">MICAP8!$G$90</definedName>
    <definedName name="XDO_?DEBTSEC_PER_NET_ASSETS_TOT?11?">MICAP9!$G$90</definedName>
    <definedName name="XDO_?DEBTSEC_PER_NET_ASSETS_TOT?12?">MIDCAP!$G$100</definedName>
    <definedName name="XDO_?DEBTSEC_PER_NET_ASSETS_TOT?13?">MULTI1!$G$80</definedName>
    <definedName name="XDO_?DEBTSEC_PER_NET_ASSETS_TOT?14?">MULTI2!$G$80</definedName>
    <definedName name="XDO_?DEBTSEC_PER_NET_ASSETS_TOT?15?">MULTIP!$G$78</definedName>
    <definedName name="XDO_?DEBTSEC_PER_NET_ASSETS_TOT?16?">SESCAP1!$G$98</definedName>
    <definedName name="XDO_?DEBTSEC_PER_NET_ASSETS_TOT?17?">SESCAP2!$G$101</definedName>
    <definedName name="XDO_?DEBTSEC_PER_NET_ASSETS_TOT?18?">SESCAP3!$G$98</definedName>
    <definedName name="XDO_?DEBTSEC_PER_NET_ASSETS_TOT?19?">SESCAP4!$G$90</definedName>
    <definedName name="XDO_?DEBTSEC_PER_NET_ASSETS_TOT?2?">MICAP11!$G$97</definedName>
    <definedName name="XDO_?DEBTSEC_PER_NET_ASSETS_TOT?20?">SESCAP5!$G$88</definedName>
    <definedName name="XDO_?DEBTSEC_PER_NET_ASSETS_TOT?21?">SESCAP6!$G$74</definedName>
    <definedName name="XDO_?DEBTSEC_PER_NET_ASSETS_TOT?22?" localSheetId="43">SUNBAL!$G$114</definedName>
    <definedName name="XDO_?DEBTSEC_PER_NET_ASSETS_TOT?22?">SESCAP7!$G$56</definedName>
    <definedName name="XDO_?DEBTSEC_PER_NET_ASSETS_TOT?23?">SFOCUS!$G$69</definedName>
    <definedName name="XDO_?DEBTSEC_PER_NET_ASSETS_TOT?24?">SLTADV3!$G$91</definedName>
    <definedName name="XDO_?DEBTSEC_PER_NET_ASSETS_TOT?25?">SLTADV4!$G$80</definedName>
    <definedName name="XDO_?DEBTSEC_PER_NET_ASSETS_TOT?26?">SLTAX1!$G$88</definedName>
    <definedName name="XDO_?DEBTSEC_PER_NET_ASSETS_TOT?27?">SLTAX2!$G$90</definedName>
    <definedName name="XDO_?DEBTSEC_PER_NET_ASSETS_TOT?28?">SLTAX3!$G$97</definedName>
    <definedName name="XDO_?DEBTSEC_PER_NET_ASSETS_TOT?29?">SLTAX4!$G$99</definedName>
    <definedName name="XDO_?DEBTSEC_PER_NET_ASSETS_TOT?3?">MICAP12!$G$97</definedName>
    <definedName name="XDO_?DEBTSEC_PER_NET_ASSETS_TOT?30?">SLTAX5!$G$100</definedName>
    <definedName name="XDO_?DEBTSEC_PER_NET_ASSETS_TOT?31?">SLTAX6!$G$98</definedName>
    <definedName name="XDO_?DEBTSEC_PER_NET_ASSETS_TOT?32?">SMALL3!$G$88</definedName>
    <definedName name="XDO_?DEBTSEC_PER_NET_ASSETS_TOT?33?">SMALL4!$G$89</definedName>
    <definedName name="XDO_?DEBTSEC_PER_NET_ASSETS_TOT?34?">SMALL5!$G$89</definedName>
    <definedName name="XDO_?DEBTSEC_PER_NET_ASSETS_TOT?35?">SMALL6!$G$87</definedName>
    <definedName name="XDO_?DEBTSEC_PER_NET_ASSETS_TOT?36?">SMILE!$G$90</definedName>
    <definedName name="XDO_?DEBTSEC_PER_NET_ASSETS_TOT?37?">SRURAL!$G$101</definedName>
    <definedName name="XDO_?DEBTSEC_PER_NET_ASSETS_TOT?38?">SSFUND!$G$75</definedName>
    <definedName name="XDO_?DEBTSEC_PER_NET_ASSETS_TOT?39?">'SSN100'!$G$139</definedName>
    <definedName name="XDO_?DEBTSEC_PER_NET_ASSETS_TOT?4?">MICAP14!$G$102</definedName>
    <definedName name="XDO_?DEBTSEC_PER_NET_ASSETS_TOT?40?">STAX!$G$99</definedName>
    <definedName name="XDO_?DEBTSEC_PER_NET_ASSETS_TOT?41?">STOP6!$G$73</definedName>
    <definedName name="XDO_?DEBTSEC_PER_NET_ASSETS_TOT?42?">STOP7!$G$73</definedName>
    <definedName name="XDO_?DEBTSEC_PER_NET_ASSETS_TOT?43?">#REF!</definedName>
    <definedName name="XDO_?DEBTSEC_PER_NET_ASSETS_TOT?44?">SUNESF!$G$94</definedName>
    <definedName name="XDO_?DEBTSEC_PER_NET_ASSETS_TOT?45?">SUNFOP!$G$59</definedName>
    <definedName name="XDO_?DEBTSEC_PER_NET_ASSETS_TOT?46?">SUNVALF10!$G$82</definedName>
    <definedName name="XDO_?DEBTSEC_PER_NET_ASSETS_TOT?47?">SUNVALF2!$G$91</definedName>
    <definedName name="XDO_?DEBTSEC_PER_NET_ASSETS_TOT?48?">SUNVALF3!$G$92</definedName>
    <definedName name="XDO_?DEBTSEC_PER_NET_ASSETS_TOT?49?">SUNVALF7!$G$73</definedName>
    <definedName name="XDO_?DEBTSEC_PER_NET_ASSETS_TOT?5?">MICAP15!$G$101</definedName>
    <definedName name="XDO_?DEBTSEC_PER_NET_ASSETS_TOT?50?">SUNVALF8!$G$78</definedName>
    <definedName name="XDO_?DEBTSEC_PER_NET_ASSETS_TOT?51?">SUNVALF9!$G$81</definedName>
    <definedName name="XDO_?DEBTSEC_PER_NET_ASSETS_TOT?6?">MICAP16!$G$97</definedName>
    <definedName name="XDO_?DEBTSEC_PER_NET_ASSETS_TOT?7?">MICAP17!$G$101</definedName>
    <definedName name="XDO_?DEBTSEC_PER_NET_ASSETS_TOT?8?">MICAP3!$G$41</definedName>
    <definedName name="XDO_?DEBTSEC_PER_NET_ASSETS_TOT?9?">MICAP4!$G$59</definedName>
    <definedName name="XDO_?DEBTSECA_ISIN_CODE?">CAPEXG!$B$34</definedName>
    <definedName name="XDO_?DEBTSECA_ISIN_CODE?1?">SUNESF!$B$34:$B$81</definedName>
    <definedName name="XDO_?DEBTSECA_ISIN_CODE?22?">SUNBAL!$B$34:$B$99</definedName>
    <definedName name="XDO_?DEBTSECA_MARKET_VALUE?">CAPEXG!$F$34</definedName>
    <definedName name="XDO_?DEBTSECA_MARKET_VALUE?1?">SUNESF!$F$34:$F$81</definedName>
    <definedName name="XDO_?DEBTSECA_MARKET_VALUE?22?">SUNBAL!$F$34:$F$99</definedName>
    <definedName name="XDO_?DEBTSECA_MARKET_VALUE_TOT?">CAPEXG!#REF!</definedName>
    <definedName name="XDO_?DEBTSECA_MARKET_VALUE_TOT?1?">MICAP10!$F$79</definedName>
    <definedName name="XDO_?DEBTSECA_MARKET_VALUE_TOT?10?">MICAP15!#REF!</definedName>
    <definedName name="XDO_?DEBTSECA_MARKET_VALUE_TOT?100?">SUNVALF9!$F$70</definedName>
    <definedName name="XDO_?DEBTSECA_MARKET_VALUE_TOT?101?">SUNVALF9!#REF!</definedName>
    <definedName name="XDO_?DEBTSECA_MARKET_VALUE_TOT?11?">MICAP16!$F$86</definedName>
    <definedName name="XDO_?DEBTSECA_MARKET_VALUE_TOT?12?">MICAP16!#REF!</definedName>
    <definedName name="XDO_?DEBTSECA_MARKET_VALUE_TOT?13?">MICAP17!$F$90</definedName>
    <definedName name="XDO_?DEBTSECA_MARKET_VALUE_TOT?14?">MICAP17!#REF!</definedName>
    <definedName name="XDO_?DEBTSECA_MARKET_VALUE_TOT?15?">MICAP3!$F$30</definedName>
    <definedName name="XDO_?DEBTSECA_MARKET_VALUE_TOT?16?">MICAP3!#REF!</definedName>
    <definedName name="XDO_?DEBTSECA_MARKET_VALUE_TOT?17?">MICAP4!$F$48</definedName>
    <definedName name="XDO_?DEBTSECA_MARKET_VALUE_TOT?18?">MICAP4!#REF!</definedName>
    <definedName name="XDO_?DEBTSECA_MARKET_VALUE_TOT?19?">MICAP8!$F$79</definedName>
    <definedName name="XDO_?DEBTSECA_MARKET_VALUE_TOT?2?">MICAP10!#REF!</definedName>
    <definedName name="XDO_?DEBTSECA_MARKET_VALUE_TOT?20?">MICAP8!#REF!</definedName>
    <definedName name="XDO_?DEBTSECA_MARKET_VALUE_TOT?21?">MICAP9!$F$79</definedName>
    <definedName name="XDO_?DEBTSECA_MARKET_VALUE_TOT?22?" localSheetId="43">SUNBAL!$F$100</definedName>
    <definedName name="XDO_?DEBTSECA_MARKET_VALUE_TOT?22?">MICAP9!#REF!</definedName>
    <definedName name="XDO_?DEBTSECA_MARKET_VALUE_TOT?23?">MIDCAP!$F$89</definedName>
    <definedName name="XDO_?DEBTSECA_MARKET_VALUE_TOT?24?">MIDCAP!#REF!</definedName>
    <definedName name="XDO_?DEBTSECA_MARKET_VALUE_TOT?25?">MULTI1!$F$69</definedName>
    <definedName name="XDO_?DEBTSECA_MARKET_VALUE_TOT?26?">MULTI1!#REF!</definedName>
    <definedName name="XDO_?DEBTSECA_MARKET_VALUE_TOT?27?">MULTI2!$F$69</definedName>
    <definedName name="XDO_?DEBTSECA_MARKET_VALUE_TOT?28?">MULTI2!#REF!</definedName>
    <definedName name="XDO_?DEBTSECA_MARKET_VALUE_TOT?29?">MULTIP!$F$67</definedName>
    <definedName name="XDO_?DEBTSECA_MARKET_VALUE_TOT?3?">MICAP11!$F$86</definedName>
    <definedName name="XDO_?DEBTSECA_MARKET_VALUE_TOT?30?">MULTIP!#REF!</definedName>
    <definedName name="XDO_?DEBTSECA_MARKET_VALUE_TOT?31?">SESCAP1!$F$87</definedName>
    <definedName name="XDO_?DEBTSECA_MARKET_VALUE_TOT?32?">SESCAP1!#REF!</definedName>
    <definedName name="XDO_?DEBTSECA_MARKET_VALUE_TOT?33?">SESCAP2!$F$90</definedName>
    <definedName name="XDO_?DEBTSECA_MARKET_VALUE_TOT?34?">SESCAP2!#REF!</definedName>
    <definedName name="XDO_?DEBTSECA_MARKET_VALUE_TOT?35?">SESCAP3!$F$87</definedName>
    <definedName name="XDO_?DEBTSECA_MARKET_VALUE_TOT?36?">SESCAP3!#REF!</definedName>
    <definedName name="XDO_?DEBTSECA_MARKET_VALUE_TOT?37?">SESCAP4!$F$79</definedName>
    <definedName name="XDO_?DEBTSECA_MARKET_VALUE_TOT?38?">SESCAP4!#REF!</definedName>
    <definedName name="XDO_?DEBTSECA_MARKET_VALUE_TOT?39?">SESCAP5!$F$77</definedName>
    <definedName name="XDO_?DEBTSECA_MARKET_VALUE_TOT?4?">MICAP11!#REF!</definedName>
    <definedName name="XDO_?DEBTSECA_MARKET_VALUE_TOT?40?">SESCAP5!#REF!</definedName>
    <definedName name="XDO_?DEBTSECA_MARKET_VALUE_TOT?41?">SESCAP6!$F$63</definedName>
    <definedName name="XDO_?DEBTSECA_MARKET_VALUE_TOT?42?">SESCAP6!#REF!</definedName>
    <definedName name="XDO_?DEBTSECA_MARKET_VALUE_TOT?43?">SESCAP7!$F$45</definedName>
    <definedName name="XDO_?DEBTSECA_MARKET_VALUE_TOT?44?">SESCAP7!#REF!</definedName>
    <definedName name="XDO_?DEBTSECA_MARKET_VALUE_TOT?45?">SFOCUS!$F$58</definedName>
    <definedName name="XDO_?DEBTSECA_MARKET_VALUE_TOT?46?">SFOCUS!#REF!</definedName>
    <definedName name="XDO_?DEBTSECA_MARKET_VALUE_TOT?47?">SLTADV3!$F$80</definedName>
    <definedName name="XDO_?DEBTSECA_MARKET_VALUE_TOT?48?">SLTADV3!#REF!</definedName>
    <definedName name="XDO_?DEBTSECA_MARKET_VALUE_TOT?49?">SLTADV4!$F$69</definedName>
    <definedName name="XDO_?DEBTSECA_MARKET_VALUE_TOT?5?">MICAP12!$F$86</definedName>
    <definedName name="XDO_?DEBTSECA_MARKET_VALUE_TOT?50?">SLTADV4!#REF!</definedName>
    <definedName name="XDO_?DEBTSECA_MARKET_VALUE_TOT?51?">SLTAX1!$F$77</definedName>
    <definedName name="XDO_?DEBTSECA_MARKET_VALUE_TOT?52?">SLTAX1!#REF!</definedName>
    <definedName name="XDO_?DEBTSECA_MARKET_VALUE_TOT?53?">SLTAX2!$F$79</definedName>
    <definedName name="XDO_?DEBTSECA_MARKET_VALUE_TOT?54?">SLTAX2!#REF!</definedName>
    <definedName name="XDO_?DEBTSECA_MARKET_VALUE_TOT?55?">SLTAX3!$F$86</definedName>
    <definedName name="XDO_?DEBTSECA_MARKET_VALUE_TOT?56?">SLTAX3!#REF!</definedName>
    <definedName name="XDO_?DEBTSECA_MARKET_VALUE_TOT?57?">SLTAX4!$F$88</definedName>
    <definedName name="XDO_?DEBTSECA_MARKET_VALUE_TOT?58?">SLTAX4!#REF!</definedName>
    <definedName name="XDO_?DEBTSECA_MARKET_VALUE_TOT?59?">SLTAX5!$F$89</definedName>
    <definedName name="XDO_?DEBTSECA_MARKET_VALUE_TOT?6?">MICAP12!#REF!</definedName>
    <definedName name="XDO_?DEBTSECA_MARKET_VALUE_TOT?60?">SLTAX5!#REF!</definedName>
    <definedName name="XDO_?DEBTSECA_MARKET_VALUE_TOT?61?">SLTAX6!$F$87</definedName>
    <definedName name="XDO_?DEBTSECA_MARKET_VALUE_TOT?62?">SLTAX6!#REF!</definedName>
    <definedName name="XDO_?DEBTSECA_MARKET_VALUE_TOT?63?">SMALL3!$F$77</definedName>
    <definedName name="XDO_?DEBTSECA_MARKET_VALUE_TOT?64?">SMALL3!#REF!</definedName>
    <definedName name="XDO_?DEBTSECA_MARKET_VALUE_TOT?65?">SMALL4!$F$78</definedName>
    <definedName name="XDO_?DEBTSECA_MARKET_VALUE_TOT?66?">SMALL4!#REF!</definedName>
    <definedName name="XDO_?DEBTSECA_MARKET_VALUE_TOT?67?">SMALL5!$F$78</definedName>
    <definedName name="XDO_?DEBTSECA_MARKET_VALUE_TOT?68?">SMALL5!#REF!</definedName>
    <definedName name="XDO_?DEBTSECA_MARKET_VALUE_TOT?69?">SMALL6!$F$76</definedName>
    <definedName name="XDO_?DEBTSECA_MARKET_VALUE_TOT?7?">MICAP14!$F$91</definedName>
    <definedName name="XDO_?DEBTSECA_MARKET_VALUE_TOT?70?">SMALL6!#REF!</definedName>
    <definedName name="XDO_?DEBTSECA_MARKET_VALUE_TOT?71?">SMILE!$F$79</definedName>
    <definedName name="XDO_?DEBTSECA_MARKET_VALUE_TOT?72?">SMILE!#REF!</definedName>
    <definedName name="XDO_?DEBTSECA_MARKET_VALUE_TOT?73?">SRURAL!$F$90</definedName>
    <definedName name="XDO_?DEBTSECA_MARKET_VALUE_TOT?74?">SRURAL!#REF!</definedName>
    <definedName name="XDO_?DEBTSECA_MARKET_VALUE_TOT?75?">SSFUND!$F$64</definedName>
    <definedName name="XDO_?DEBTSECA_MARKET_VALUE_TOT?76?">SSFUND!#REF!</definedName>
    <definedName name="XDO_?DEBTSECA_MARKET_VALUE_TOT?77?">'SSN100'!$F$128</definedName>
    <definedName name="XDO_?DEBTSECA_MARKET_VALUE_TOT?78?">'SSN100'!#REF!</definedName>
    <definedName name="XDO_?DEBTSECA_MARKET_VALUE_TOT?79?">STAX!$F$88</definedName>
    <definedName name="XDO_?DEBTSECA_MARKET_VALUE_TOT?8?">MICAP14!#REF!</definedName>
    <definedName name="XDO_?DEBTSECA_MARKET_VALUE_TOT?80?">STAX!#REF!</definedName>
    <definedName name="XDO_?DEBTSECA_MARKET_VALUE_TOT?81?">STOP6!$F$62</definedName>
    <definedName name="XDO_?DEBTSECA_MARKET_VALUE_TOT?82?">STOP6!#REF!</definedName>
    <definedName name="XDO_?DEBTSECA_MARKET_VALUE_TOT?83?">STOP7!$F$62</definedName>
    <definedName name="XDO_?DEBTSECA_MARKET_VALUE_TOT?84?">STOP7!#REF!</definedName>
    <definedName name="XDO_?DEBTSECA_MARKET_VALUE_TOT?85?">#REF!</definedName>
    <definedName name="XDO_?DEBTSECA_MARKET_VALUE_TOT?86?">#REF!</definedName>
    <definedName name="XDO_?DEBTSECA_MARKET_VALUE_TOT?87?">SUNESF!$F$82</definedName>
    <definedName name="XDO_?DEBTSECA_MARKET_VALUE_TOT?88?">SUNFOP!$F$48</definedName>
    <definedName name="XDO_?DEBTSECA_MARKET_VALUE_TOT?89?">SUNFOP!#REF!</definedName>
    <definedName name="XDO_?DEBTSECA_MARKET_VALUE_TOT?9?">MICAP15!$F$90</definedName>
    <definedName name="XDO_?DEBTSECA_MARKET_VALUE_TOT?90?">SUNVALF10!$F$71</definedName>
    <definedName name="XDO_?DEBTSECA_MARKET_VALUE_TOT?91?">SUNVALF10!#REF!</definedName>
    <definedName name="XDO_?DEBTSECA_MARKET_VALUE_TOT?92?">SUNVALF2!$F$80</definedName>
    <definedName name="XDO_?DEBTSECA_MARKET_VALUE_TOT?93?">SUNVALF2!#REF!</definedName>
    <definedName name="XDO_?DEBTSECA_MARKET_VALUE_TOT?94?">SUNVALF3!$F$81</definedName>
    <definedName name="XDO_?DEBTSECA_MARKET_VALUE_TOT?95?">SUNVALF3!#REF!</definedName>
    <definedName name="XDO_?DEBTSECA_MARKET_VALUE_TOT?96?">SUNVALF7!$F$62</definedName>
    <definedName name="XDO_?DEBTSECA_MARKET_VALUE_TOT?97?">SUNVALF7!#REF!</definedName>
    <definedName name="XDO_?DEBTSECA_MARKET_VALUE_TOT?98?">SUNVALF8!$F$67</definedName>
    <definedName name="XDO_?DEBTSECA_MARKET_VALUE_TOT?99?">SUNVALF8!#REF!</definedName>
    <definedName name="XDO_?DEBTSECA_NAME?">CAPEXG!$C$34</definedName>
    <definedName name="XDO_?DEBTSECA_NAME?1?">SUNESF!$C$34:$C$81</definedName>
    <definedName name="XDO_?DEBTSECA_NAME?22?">SUNBAL!$C$34:$C$99</definedName>
    <definedName name="XDO_?DEBTSECA_PER_NET_ASSETS?">CAPEXG!$G$34</definedName>
    <definedName name="XDO_?DEBTSECA_PER_NET_ASSETS?1?">SUNESF!$G$34:$G$81</definedName>
    <definedName name="XDO_?DEBTSECA_PER_NET_ASSETS?22?">SUNBAL!$G$34:$G$99</definedName>
    <definedName name="XDO_?DEBTSECA_PER_NET_ASSETS_TOT?">CAPEXG!#REF!</definedName>
    <definedName name="XDO_?DEBTSECA_PER_NET_ASSETS_TOT?1?">MICAP10!$G$79</definedName>
    <definedName name="XDO_?DEBTSECA_PER_NET_ASSETS_TOT?10?">MICAP15!#REF!</definedName>
    <definedName name="XDO_?DEBTSECA_PER_NET_ASSETS_TOT?100?">SUNVALF9!$G$70</definedName>
    <definedName name="XDO_?DEBTSECA_PER_NET_ASSETS_TOT?101?">SUNVALF9!#REF!</definedName>
    <definedName name="XDO_?DEBTSECA_PER_NET_ASSETS_TOT?11?">MICAP16!$G$86</definedName>
    <definedName name="XDO_?DEBTSECA_PER_NET_ASSETS_TOT?12?">MICAP16!#REF!</definedName>
    <definedName name="XDO_?DEBTSECA_PER_NET_ASSETS_TOT?13?">MICAP17!$G$90</definedName>
    <definedName name="XDO_?DEBTSECA_PER_NET_ASSETS_TOT?14?">MICAP17!#REF!</definedName>
    <definedName name="XDO_?DEBTSECA_PER_NET_ASSETS_TOT?15?">MICAP3!$G$30</definedName>
    <definedName name="XDO_?DEBTSECA_PER_NET_ASSETS_TOT?16?">MICAP3!#REF!</definedName>
    <definedName name="XDO_?DEBTSECA_PER_NET_ASSETS_TOT?17?">MICAP4!$G$48</definedName>
    <definedName name="XDO_?DEBTSECA_PER_NET_ASSETS_TOT?18?">MICAP4!#REF!</definedName>
    <definedName name="XDO_?DEBTSECA_PER_NET_ASSETS_TOT?19?">MICAP8!$G$79</definedName>
    <definedName name="XDO_?DEBTSECA_PER_NET_ASSETS_TOT?2?">MICAP10!#REF!</definedName>
    <definedName name="XDO_?DEBTSECA_PER_NET_ASSETS_TOT?20?">MICAP8!#REF!</definedName>
    <definedName name="XDO_?DEBTSECA_PER_NET_ASSETS_TOT?21?">MICAP9!$G$79</definedName>
    <definedName name="XDO_?DEBTSECA_PER_NET_ASSETS_TOT?22?" localSheetId="43">SUNBAL!$G$100</definedName>
    <definedName name="XDO_?DEBTSECA_PER_NET_ASSETS_TOT?22?">MICAP9!#REF!</definedName>
    <definedName name="XDO_?DEBTSECA_PER_NET_ASSETS_TOT?23?">MIDCAP!$G$89</definedName>
    <definedName name="XDO_?DEBTSECA_PER_NET_ASSETS_TOT?24?">MIDCAP!#REF!</definedName>
    <definedName name="XDO_?DEBTSECA_PER_NET_ASSETS_TOT?25?">MULTI1!$G$69</definedName>
    <definedName name="XDO_?DEBTSECA_PER_NET_ASSETS_TOT?26?">MULTI1!#REF!</definedName>
    <definedName name="XDO_?DEBTSECA_PER_NET_ASSETS_TOT?27?">MULTI2!$G$69</definedName>
    <definedName name="XDO_?DEBTSECA_PER_NET_ASSETS_TOT?28?">MULTI2!#REF!</definedName>
    <definedName name="XDO_?DEBTSECA_PER_NET_ASSETS_TOT?29?">MULTIP!$G$67</definedName>
    <definedName name="XDO_?DEBTSECA_PER_NET_ASSETS_TOT?3?">MICAP11!$G$86</definedName>
    <definedName name="XDO_?DEBTSECA_PER_NET_ASSETS_TOT?30?">MULTIP!#REF!</definedName>
    <definedName name="XDO_?DEBTSECA_PER_NET_ASSETS_TOT?31?">SESCAP1!$G$87</definedName>
    <definedName name="XDO_?DEBTSECA_PER_NET_ASSETS_TOT?32?">SESCAP1!#REF!</definedName>
    <definedName name="XDO_?DEBTSECA_PER_NET_ASSETS_TOT?33?">SESCAP2!$G$90</definedName>
    <definedName name="XDO_?DEBTSECA_PER_NET_ASSETS_TOT?34?">SESCAP2!#REF!</definedName>
    <definedName name="XDO_?DEBTSECA_PER_NET_ASSETS_TOT?35?">SESCAP3!$G$87</definedName>
    <definedName name="XDO_?DEBTSECA_PER_NET_ASSETS_TOT?36?">SESCAP3!#REF!</definedName>
    <definedName name="XDO_?DEBTSECA_PER_NET_ASSETS_TOT?37?">SESCAP4!$G$79</definedName>
    <definedName name="XDO_?DEBTSECA_PER_NET_ASSETS_TOT?38?">SESCAP4!#REF!</definedName>
    <definedName name="XDO_?DEBTSECA_PER_NET_ASSETS_TOT?39?">SESCAP5!$G$77</definedName>
    <definedName name="XDO_?DEBTSECA_PER_NET_ASSETS_TOT?4?">MICAP11!#REF!</definedName>
    <definedName name="XDO_?DEBTSECA_PER_NET_ASSETS_TOT?40?">SESCAP5!#REF!</definedName>
    <definedName name="XDO_?DEBTSECA_PER_NET_ASSETS_TOT?41?">SESCAP6!$G$63</definedName>
    <definedName name="XDO_?DEBTSECA_PER_NET_ASSETS_TOT?42?">SESCAP6!#REF!</definedName>
    <definedName name="XDO_?DEBTSECA_PER_NET_ASSETS_TOT?43?">SESCAP7!$G$45</definedName>
    <definedName name="XDO_?DEBTSECA_PER_NET_ASSETS_TOT?44?">SESCAP7!#REF!</definedName>
    <definedName name="XDO_?DEBTSECA_PER_NET_ASSETS_TOT?45?">SFOCUS!$G$58</definedName>
    <definedName name="XDO_?DEBTSECA_PER_NET_ASSETS_TOT?46?">SFOCUS!#REF!</definedName>
    <definedName name="XDO_?DEBTSECA_PER_NET_ASSETS_TOT?47?">SLTADV3!$G$80</definedName>
    <definedName name="XDO_?DEBTSECA_PER_NET_ASSETS_TOT?48?">SLTADV3!#REF!</definedName>
    <definedName name="XDO_?DEBTSECA_PER_NET_ASSETS_TOT?49?">SLTADV4!$G$69</definedName>
    <definedName name="XDO_?DEBTSECA_PER_NET_ASSETS_TOT?5?">MICAP12!$G$86</definedName>
    <definedName name="XDO_?DEBTSECA_PER_NET_ASSETS_TOT?50?">SLTADV4!#REF!</definedName>
    <definedName name="XDO_?DEBTSECA_PER_NET_ASSETS_TOT?51?">SLTAX1!$G$77</definedName>
    <definedName name="XDO_?DEBTSECA_PER_NET_ASSETS_TOT?52?">SLTAX1!#REF!</definedName>
    <definedName name="XDO_?DEBTSECA_PER_NET_ASSETS_TOT?53?">SLTAX2!$G$79</definedName>
    <definedName name="XDO_?DEBTSECA_PER_NET_ASSETS_TOT?54?">SLTAX2!#REF!</definedName>
    <definedName name="XDO_?DEBTSECA_PER_NET_ASSETS_TOT?55?">SLTAX3!$G$86</definedName>
    <definedName name="XDO_?DEBTSECA_PER_NET_ASSETS_TOT?56?">SLTAX3!#REF!</definedName>
    <definedName name="XDO_?DEBTSECA_PER_NET_ASSETS_TOT?57?">SLTAX4!$G$88</definedName>
    <definedName name="XDO_?DEBTSECA_PER_NET_ASSETS_TOT?58?">SLTAX4!#REF!</definedName>
    <definedName name="XDO_?DEBTSECA_PER_NET_ASSETS_TOT?59?">SLTAX5!$G$89</definedName>
    <definedName name="XDO_?DEBTSECA_PER_NET_ASSETS_TOT?6?">MICAP12!#REF!</definedName>
    <definedName name="XDO_?DEBTSECA_PER_NET_ASSETS_TOT?60?">SLTAX5!#REF!</definedName>
    <definedName name="XDO_?DEBTSECA_PER_NET_ASSETS_TOT?61?">SLTAX6!$G$87</definedName>
    <definedName name="XDO_?DEBTSECA_PER_NET_ASSETS_TOT?62?">SLTAX6!#REF!</definedName>
    <definedName name="XDO_?DEBTSECA_PER_NET_ASSETS_TOT?63?">SMALL3!$G$77</definedName>
    <definedName name="XDO_?DEBTSECA_PER_NET_ASSETS_TOT?64?">SMALL3!#REF!</definedName>
    <definedName name="XDO_?DEBTSECA_PER_NET_ASSETS_TOT?65?">SMALL4!$G$78</definedName>
    <definedName name="XDO_?DEBTSECA_PER_NET_ASSETS_TOT?66?">SMALL4!#REF!</definedName>
    <definedName name="XDO_?DEBTSECA_PER_NET_ASSETS_TOT?67?">SMALL5!$G$78</definedName>
    <definedName name="XDO_?DEBTSECA_PER_NET_ASSETS_TOT?68?">SMALL5!#REF!</definedName>
    <definedName name="XDO_?DEBTSECA_PER_NET_ASSETS_TOT?69?">SMALL6!$G$76</definedName>
    <definedName name="XDO_?DEBTSECA_PER_NET_ASSETS_TOT?7?">MICAP14!$G$91</definedName>
    <definedName name="XDO_?DEBTSECA_PER_NET_ASSETS_TOT?70?">SMALL6!#REF!</definedName>
    <definedName name="XDO_?DEBTSECA_PER_NET_ASSETS_TOT?71?">SMILE!$G$79</definedName>
    <definedName name="XDO_?DEBTSECA_PER_NET_ASSETS_TOT?72?">SMILE!#REF!</definedName>
    <definedName name="XDO_?DEBTSECA_PER_NET_ASSETS_TOT?73?">SRURAL!$G$90</definedName>
    <definedName name="XDO_?DEBTSECA_PER_NET_ASSETS_TOT?74?">SRURAL!#REF!</definedName>
    <definedName name="XDO_?DEBTSECA_PER_NET_ASSETS_TOT?75?">SSFUND!$G$64</definedName>
    <definedName name="XDO_?DEBTSECA_PER_NET_ASSETS_TOT?76?">SSFUND!#REF!</definedName>
    <definedName name="XDO_?DEBTSECA_PER_NET_ASSETS_TOT?77?">'SSN100'!$G$128</definedName>
    <definedName name="XDO_?DEBTSECA_PER_NET_ASSETS_TOT?78?">'SSN100'!#REF!</definedName>
    <definedName name="XDO_?DEBTSECA_PER_NET_ASSETS_TOT?79?">STAX!$G$88</definedName>
    <definedName name="XDO_?DEBTSECA_PER_NET_ASSETS_TOT?8?">MICAP14!#REF!</definedName>
    <definedName name="XDO_?DEBTSECA_PER_NET_ASSETS_TOT?80?">STAX!#REF!</definedName>
    <definedName name="XDO_?DEBTSECA_PER_NET_ASSETS_TOT?81?">STOP6!$G$62</definedName>
    <definedName name="XDO_?DEBTSECA_PER_NET_ASSETS_TOT?82?">STOP6!#REF!</definedName>
    <definedName name="XDO_?DEBTSECA_PER_NET_ASSETS_TOT?83?">STOP7!$G$62</definedName>
    <definedName name="XDO_?DEBTSECA_PER_NET_ASSETS_TOT?84?">STOP7!#REF!</definedName>
    <definedName name="XDO_?DEBTSECA_PER_NET_ASSETS_TOT?85?">#REF!</definedName>
    <definedName name="XDO_?DEBTSECA_PER_NET_ASSETS_TOT?86?">#REF!</definedName>
    <definedName name="XDO_?DEBTSECA_PER_NET_ASSETS_TOT?87?">SUNESF!$G$82</definedName>
    <definedName name="XDO_?DEBTSECA_PER_NET_ASSETS_TOT?88?">SUNFOP!$G$48</definedName>
    <definedName name="XDO_?DEBTSECA_PER_NET_ASSETS_TOT?89?">SUNFOP!#REF!</definedName>
    <definedName name="XDO_?DEBTSECA_PER_NET_ASSETS_TOT?9?">MICAP15!$G$90</definedName>
    <definedName name="XDO_?DEBTSECA_PER_NET_ASSETS_TOT?90?">SUNVALF10!$G$71</definedName>
    <definedName name="XDO_?DEBTSECA_PER_NET_ASSETS_TOT?91?">SUNVALF10!#REF!</definedName>
    <definedName name="XDO_?DEBTSECA_PER_NET_ASSETS_TOT?92?">SUNVALF2!$G$80</definedName>
    <definedName name="XDO_?DEBTSECA_PER_NET_ASSETS_TOT?93?">SUNVALF2!#REF!</definedName>
    <definedName name="XDO_?DEBTSECA_PER_NET_ASSETS_TOT?94?">SUNVALF3!$G$81</definedName>
    <definedName name="XDO_?DEBTSECA_PER_NET_ASSETS_TOT?95?">SUNVALF3!#REF!</definedName>
    <definedName name="XDO_?DEBTSECA_PER_NET_ASSETS_TOT?96?">SUNVALF7!$G$62</definedName>
    <definedName name="XDO_?DEBTSECA_PER_NET_ASSETS_TOT?97?">SUNVALF7!#REF!</definedName>
    <definedName name="XDO_?DEBTSECA_PER_NET_ASSETS_TOT?98?">SUNVALF8!$G$67</definedName>
    <definedName name="XDO_?DEBTSECA_PER_NET_ASSETS_TOT?99?">SUNVALF8!#REF!</definedName>
    <definedName name="XDO_?DEBTSECA_RATING_INDUSTRY?">CAPEXG!$D$34</definedName>
    <definedName name="XDO_?DEBTSECA_RATING_INDUSTRY?1?">SUNESF!$D$34:$D$81</definedName>
    <definedName name="XDO_?DEBTSECA_RATING_INDUSTRY?22?">SUNBAL!$D$34:$D$99</definedName>
    <definedName name="XDO_?DEBTSECA_SL_NO?">CAPEXG!$A$34</definedName>
    <definedName name="XDO_?DEBTSECA_SL_NO?1?">SUNESF!$A$34:$A$81</definedName>
    <definedName name="XDO_?DEBTSECA_SL_NO?22?">SUNBAL!$A$34:$A$99</definedName>
    <definedName name="XDO_?DEBTSECA_UNITS?">CAPEXG!$E$34</definedName>
    <definedName name="XDO_?DEBTSECA_UNITS?1?">SUNESF!$E$34:$E$81</definedName>
    <definedName name="XDO_?DEBTSECA_UNITS?22?">SUNBAL!$E$34:$E$99</definedName>
    <definedName name="XDO_?DEBTSECB_ISIN_CODE?">CAPEXG!$B$38</definedName>
    <definedName name="XDO_?DEBTSECB_ISIN_CODE?1?">SUNESF!$B$38:$B$85</definedName>
    <definedName name="XDO_?DEBTSECB_ISIN_CODE?15?">SUNBAL!$B$38:$B$104</definedName>
    <definedName name="XDO_?DEBTSECB_MARKET_VALUE?">CAPEXG!$F$38</definedName>
    <definedName name="XDO_?DEBTSECB_MARKET_VALUE?1?">SUNESF!$F$38:$F$85</definedName>
    <definedName name="XDO_?DEBTSECB_MARKET_VALUE?15?">SUNBAL!$F$38:$F$104</definedName>
    <definedName name="XDO_?DEBTSECB_MARKET_VALUE_TOT?">CAPEXG!#REF!</definedName>
    <definedName name="XDO_?DEBTSECB_MARKET_VALUE_TOT?1?">MICAP10!$F$82</definedName>
    <definedName name="XDO_?DEBTSECB_MARKET_VALUE_TOT?10?">MICAP15!#REF!</definedName>
    <definedName name="XDO_?DEBTSECB_MARKET_VALUE_TOT?100?">SUNVALF9!$F$73</definedName>
    <definedName name="XDO_?DEBTSECB_MARKET_VALUE_TOT?101?">SUNVALF9!#REF!</definedName>
    <definedName name="XDO_?DEBTSECB_MARKET_VALUE_TOT?11?">MICAP16!$F$89</definedName>
    <definedName name="XDO_?DEBTSECB_MARKET_VALUE_TOT?12?">MICAP16!#REF!</definedName>
    <definedName name="XDO_?DEBTSECB_MARKET_VALUE_TOT?13?">MICAP17!$F$93</definedName>
    <definedName name="XDO_?DEBTSECB_MARKET_VALUE_TOT?14?">MICAP17!#REF!</definedName>
    <definedName name="XDO_?DEBTSECB_MARKET_VALUE_TOT?15?">MICAP3!$F$33</definedName>
    <definedName name="XDO_?DEBTSECB_MARKET_VALUE_TOT?16?">MICAP3!#REF!</definedName>
    <definedName name="XDO_?DEBTSECB_MARKET_VALUE_TOT?17?">MICAP4!$F$51</definedName>
    <definedName name="XDO_?DEBTSECB_MARKET_VALUE_TOT?18?">MICAP4!#REF!</definedName>
    <definedName name="XDO_?DEBTSECB_MARKET_VALUE_TOT?19?">MICAP8!$F$82</definedName>
    <definedName name="XDO_?DEBTSECB_MARKET_VALUE_TOT?2?">MICAP10!#REF!</definedName>
    <definedName name="XDO_?DEBTSECB_MARKET_VALUE_TOT?20?">MICAP8!#REF!</definedName>
    <definedName name="XDO_?DEBTSECB_MARKET_VALUE_TOT?21?">MICAP9!$F$82</definedName>
    <definedName name="XDO_?DEBTSECB_MARKET_VALUE_TOT?22?">MICAP9!#REF!</definedName>
    <definedName name="XDO_?DEBTSECB_MARKET_VALUE_TOT?23?">MIDCAP!$F$92</definedName>
    <definedName name="XDO_?DEBTSECB_MARKET_VALUE_TOT?24?" localSheetId="43">[1]SHYBU!#REF!</definedName>
    <definedName name="XDO_?DEBTSECB_MARKET_VALUE_TOT?24?">MIDCAP!#REF!</definedName>
    <definedName name="XDO_?DEBTSECB_MARKET_VALUE_TOT?25?">MULTI1!$F$72</definedName>
    <definedName name="XDO_?DEBTSECB_MARKET_VALUE_TOT?26?">MULTI1!#REF!</definedName>
    <definedName name="XDO_?DEBTSECB_MARKET_VALUE_TOT?27?" localSheetId="43">[1]SMMF!#REF!</definedName>
    <definedName name="XDO_?DEBTSECB_MARKET_VALUE_TOT?27?">MULTI2!$F$72</definedName>
    <definedName name="XDO_?DEBTSECB_MARKET_VALUE_TOT?28?">MULTI2!#REF!</definedName>
    <definedName name="XDO_?DEBTSECB_MARKET_VALUE_TOT?29?" localSheetId="43">SUNBAL!$F$105</definedName>
    <definedName name="XDO_?DEBTSECB_MARKET_VALUE_TOT?29?">MULTIP!$F$70</definedName>
    <definedName name="XDO_?DEBTSECB_MARKET_VALUE_TOT?3?">MICAP11!$F$89</definedName>
    <definedName name="XDO_?DEBTSECB_MARKET_VALUE_TOT?30?">MULTIP!#REF!</definedName>
    <definedName name="XDO_?DEBTSECB_MARKET_VALUE_TOT?31?">SESCAP1!$F$90</definedName>
    <definedName name="XDO_?DEBTSECB_MARKET_VALUE_TOT?32?">SESCAP1!#REF!</definedName>
    <definedName name="XDO_?DEBTSECB_MARKET_VALUE_TOT?33?">SESCAP2!$F$93</definedName>
    <definedName name="XDO_?DEBTSECB_MARKET_VALUE_TOT?34?">SESCAP2!#REF!</definedName>
    <definedName name="XDO_?DEBTSECB_MARKET_VALUE_TOT?35?">SESCAP3!$F$90</definedName>
    <definedName name="XDO_?DEBTSECB_MARKET_VALUE_TOT?36?">SESCAP3!#REF!</definedName>
    <definedName name="XDO_?DEBTSECB_MARKET_VALUE_TOT?37?">SESCAP4!$F$82</definedName>
    <definedName name="XDO_?DEBTSECB_MARKET_VALUE_TOT?38?">SESCAP4!#REF!</definedName>
    <definedName name="XDO_?DEBTSECB_MARKET_VALUE_TOT?39?">SESCAP5!$F$80</definedName>
    <definedName name="XDO_?DEBTSECB_MARKET_VALUE_TOT?4?">MICAP11!#REF!</definedName>
    <definedName name="XDO_?DEBTSECB_MARKET_VALUE_TOT?40?">SESCAP5!#REF!</definedName>
    <definedName name="XDO_?DEBTSECB_MARKET_VALUE_TOT?41?">SESCAP6!$F$66</definedName>
    <definedName name="XDO_?DEBTSECB_MARKET_VALUE_TOT?42?">SESCAP6!#REF!</definedName>
    <definedName name="XDO_?DEBTSECB_MARKET_VALUE_TOT?43?">SESCAP7!$F$48</definedName>
    <definedName name="XDO_?DEBTSECB_MARKET_VALUE_TOT?44?">SESCAP7!#REF!</definedName>
    <definedName name="XDO_?DEBTSECB_MARKET_VALUE_TOT?45?">SFOCUS!$F$61</definedName>
    <definedName name="XDO_?DEBTSECB_MARKET_VALUE_TOT?46?">SFOCUS!#REF!</definedName>
    <definedName name="XDO_?DEBTSECB_MARKET_VALUE_TOT?47?">SLTADV3!$F$83</definedName>
    <definedName name="XDO_?DEBTSECB_MARKET_VALUE_TOT?48?">SLTADV3!#REF!</definedName>
    <definedName name="XDO_?DEBTSECB_MARKET_VALUE_TOT?49?">SLTADV4!$F$72</definedName>
    <definedName name="XDO_?DEBTSECB_MARKET_VALUE_TOT?5?">MICAP12!$F$89</definedName>
    <definedName name="XDO_?DEBTSECB_MARKET_VALUE_TOT?50?">SLTADV4!#REF!</definedName>
    <definedName name="XDO_?DEBTSECB_MARKET_VALUE_TOT?51?">SLTAX1!$F$80</definedName>
    <definedName name="XDO_?DEBTSECB_MARKET_VALUE_TOT?52?">SLTAX1!#REF!</definedName>
    <definedName name="XDO_?DEBTSECB_MARKET_VALUE_TOT?53?">SLTAX2!$F$82</definedName>
    <definedName name="XDO_?DEBTSECB_MARKET_VALUE_TOT?54?">SLTAX2!#REF!</definedName>
    <definedName name="XDO_?DEBTSECB_MARKET_VALUE_TOT?55?">SLTAX3!$F$89</definedName>
    <definedName name="XDO_?DEBTSECB_MARKET_VALUE_TOT?56?">SLTAX3!#REF!</definedName>
    <definedName name="XDO_?DEBTSECB_MARKET_VALUE_TOT?57?">SLTAX4!$F$91</definedName>
    <definedName name="XDO_?DEBTSECB_MARKET_VALUE_TOT?58?">SLTAX4!#REF!</definedName>
    <definedName name="XDO_?DEBTSECB_MARKET_VALUE_TOT?59?">SLTAX5!$F$92</definedName>
    <definedName name="XDO_?DEBTSECB_MARKET_VALUE_TOT?6?" localSheetId="43">[1]SFRSTP!#REF!</definedName>
    <definedName name="XDO_?DEBTSECB_MARKET_VALUE_TOT?6?">MICAP12!#REF!</definedName>
    <definedName name="XDO_?DEBTSECB_MARKET_VALUE_TOT?60?">SLTAX5!#REF!</definedName>
    <definedName name="XDO_?DEBTSECB_MARKET_VALUE_TOT?61?">SLTAX6!$F$90</definedName>
    <definedName name="XDO_?DEBTSECB_MARKET_VALUE_TOT?62?">SLTAX6!#REF!</definedName>
    <definedName name="XDO_?DEBTSECB_MARKET_VALUE_TOT?63?">SMALL3!$F$80</definedName>
    <definedName name="XDO_?DEBTSECB_MARKET_VALUE_TOT?64?">SMALL3!#REF!</definedName>
    <definedName name="XDO_?DEBTSECB_MARKET_VALUE_TOT?65?">SMALL4!$F$81</definedName>
    <definedName name="XDO_?DEBTSECB_MARKET_VALUE_TOT?66?">SMALL4!#REF!</definedName>
    <definedName name="XDO_?DEBTSECB_MARKET_VALUE_TOT?67?">SMALL5!$F$81</definedName>
    <definedName name="XDO_?DEBTSECB_MARKET_VALUE_TOT?68?">SMALL5!#REF!</definedName>
    <definedName name="XDO_?DEBTSECB_MARKET_VALUE_TOT?69?">SMALL6!$F$79</definedName>
    <definedName name="XDO_?DEBTSECB_MARKET_VALUE_TOT?7?">MICAP14!$F$94</definedName>
    <definedName name="XDO_?DEBTSECB_MARKET_VALUE_TOT?70?">SMALL6!#REF!</definedName>
    <definedName name="XDO_?DEBTSECB_MARKET_VALUE_TOT?71?">SMILE!$F$82</definedName>
    <definedName name="XDO_?DEBTSECB_MARKET_VALUE_TOT?72?">SMILE!#REF!</definedName>
    <definedName name="XDO_?DEBTSECB_MARKET_VALUE_TOT?73?">SRURAL!$F$93</definedName>
    <definedName name="XDO_?DEBTSECB_MARKET_VALUE_TOT?74?">SRURAL!#REF!</definedName>
    <definedName name="XDO_?DEBTSECB_MARKET_VALUE_TOT?75?">SSFUND!$F$67</definedName>
    <definedName name="XDO_?DEBTSECB_MARKET_VALUE_TOT?76?">SSFUND!#REF!</definedName>
    <definedName name="XDO_?DEBTSECB_MARKET_VALUE_TOT?77?">'SSN100'!$F$131</definedName>
    <definedName name="XDO_?DEBTSECB_MARKET_VALUE_TOT?78?">'SSN100'!#REF!</definedName>
    <definedName name="XDO_?DEBTSECB_MARKET_VALUE_TOT?79?">STAX!$F$91</definedName>
    <definedName name="XDO_?DEBTSECB_MARKET_VALUE_TOT?8?">MICAP14!#REF!</definedName>
    <definedName name="XDO_?DEBTSECB_MARKET_VALUE_TOT?80?">STAX!#REF!</definedName>
    <definedName name="XDO_?DEBTSECB_MARKET_VALUE_TOT?81?">STOP6!$F$65</definedName>
    <definedName name="XDO_?DEBTSECB_MARKET_VALUE_TOT?82?">STOP6!#REF!</definedName>
    <definedName name="XDO_?DEBTSECB_MARKET_VALUE_TOT?83?">STOP7!$F$65</definedName>
    <definedName name="XDO_?DEBTSECB_MARKET_VALUE_TOT?84?">STOP7!#REF!</definedName>
    <definedName name="XDO_?DEBTSECB_MARKET_VALUE_TOT?85?">#REF!</definedName>
    <definedName name="XDO_?DEBTSECB_MARKET_VALUE_TOT?86?">#REF!</definedName>
    <definedName name="XDO_?DEBTSECB_MARKET_VALUE_TOT?87?">SUNESF!$F$86</definedName>
    <definedName name="XDO_?DEBTSECB_MARKET_VALUE_TOT?88?">SUNFOP!$F$51</definedName>
    <definedName name="XDO_?DEBTSECB_MARKET_VALUE_TOT?89?">SUNFOP!#REF!</definedName>
    <definedName name="XDO_?DEBTSECB_MARKET_VALUE_TOT?9?">MICAP15!$F$93</definedName>
    <definedName name="XDO_?DEBTSECB_MARKET_VALUE_TOT?90?">SUNVALF10!$F$74</definedName>
    <definedName name="XDO_?DEBTSECB_MARKET_VALUE_TOT?91?">SUNVALF10!#REF!</definedName>
    <definedName name="XDO_?DEBTSECB_MARKET_VALUE_TOT?92?">SUNVALF2!$F$83</definedName>
    <definedName name="XDO_?DEBTSECB_MARKET_VALUE_TOT?93?">SUNVALF2!#REF!</definedName>
    <definedName name="XDO_?DEBTSECB_MARKET_VALUE_TOT?94?">SUNVALF3!$F$84</definedName>
    <definedName name="XDO_?DEBTSECB_MARKET_VALUE_TOT?95?">SUNVALF3!#REF!</definedName>
    <definedName name="XDO_?DEBTSECB_MARKET_VALUE_TOT?96?">SUNVALF7!$F$65</definedName>
    <definedName name="XDO_?DEBTSECB_MARKET_VALUE_TOT?97?">SUNVALF7!#REF!</definedName>
    <definedName name="XDO_?DEBTSECB_MARKET_VALUE_TOT?98?">SUNVALF8!$F$70</definedName>
    <definedName name="XDO_?DEBTSECB_MARKET_VALUE_TOT?99?">SUNVALF8!#REF!</definedName>
    <definedName name="XDO_?DEBTSECB_NAME?">CAPEXG!$C$38</definedName>
    <definedName name="XDO_?DEBTSECB_NAME?1?">SUNESF!$C$38:$C$85</definedName>
    <definedName name="XDO_?DEBTSECB_NAME?15?">SUNBAL!$C$38:$C$104</definedName>
    <definedName name="XDO_?DEBTSECB_PER_NET_ASSETS?">CAPEXG!$G$38</definedName>
    <definedName name="XDO_?DEBTSECB_PER_NET_ASSETS?1?">SUNESF!$G$38:$G$85</definedName>
    <definedName name="XDO_?DEBTSECB_PER_NET_ASSETS?15?">SUNBAL!$G$38:$G$104</definedName>
    <definedName name="XDO_?DEBTSECB_PER_NET_ASSETS_TOT?">CAPEXG!#REF!</definedName>
    <definedName name="XDO_?DEBTSECB_PER_NET_ASSETS_TOT?1?">MICAP10!$G$82</definedName>
    <definedName name="XDO_?DEBTSECB_PER_NET_ASSETS_TOT?10?">MICAP15!#REF!</definedName>
    <definedName name="XDO_?DEBTSECB_PER_NET_ASSETS_TOT?100?">SUNVALF9!$G$73</definedName>
    <definedName name="XDO_?DEBTSECB_PER_NET_ASSETS_TOT?101?">SUNVALF9!#REF!</definedName>
    <definedName name="XDO_?DEBTSECB_PER_NET_ASSETS_TOT?11?">MICAP16!$G$89</definedName>
    <definedName name="XDO_?DEBTSECB_PER_NET_ASSETS_TOT?12?">MICAP16!#REF!</definedName>
    <definedName name="XDO_?DEBTSECB_PER_NET_ASSETS_TOT?13?">MICAP17!$G$93</definedName>
    <definedName name="XDO_?DEBTSECB_PER_NET_ASSETS_TOT?14?">MICAP17!#REF!</definedName>
    <definedName name="XDO_?DEBTSECB_PER_NET_ASSETS_TOT?15?">MICAP3!$G$33</definedName>
    <definedName name="XDO_?DEBTSECB_PER_NET_ASSETS_TOT?16?">MICAP3!#REF!</definedName>
    <definedName name="XDO_?DEBTSECB_PER_NET_ASSETS_TOT?17?">MICAP4!$G$51</definedName>
    <definedName name="XDO_?DEBTSECB_PER_NET_ASSETS_TOT?18?">MICAP4!#REF!</definedName>
    <definedName name="XDO_?DEBTSECB_PER_NET_ASSETS_TOT?19?">MICAP8!$G$82</definedName>
    <definedName name="XDO_?DEBTSECB_PER_NET_ASSETS_TOT?2?">MICAP10!#REF!</definedName>
    <definedName name="XDO_?DEBTSECB_PER_NET_ASSETS_TOT?20?">MICAP8!#REF!</definedName>
    <definedName name="XDO_?DEBTSECB_PER_NET_ASSETS_TOT?21?">MICAP9!$G$82</definedName>
    <definedName name="XDO_?DEBTSECB_PER_NET_ASSETS_TOT?22?">MICAP9!#REF!</definedName>
    <definedName name="XDO_?DEBTSECB_PER_NET_ASSETS_TOT?23?">MIDCAP!$G$92</definedName>
    <definedName name="XDO_?DEBTSECB_PER_NET_ASSETS_TOT?24?" localSheetId="43">[1]SHYBU!#REF!</definedName>
    <definedName name="XDO_?DEBTSECB_PER_NET_ASSETS_TOT?24?">MIDCAP!#REF!</definedName>
    <definedName name="XDO_?DEBTSECB_PER_NET_ASSETS_TOT?25?">MULTI1!$G$72</definedName>
    <definedName name="XDO_?DEBTSECB_PER_NET_ASSETS_TOT?26?">MULTI1!#REF!</definedName>
    <definedName name="XDO_?DEBTSECB_PER_NET_ASSETS_TOT?27?" localSheetId="43">[1]SMMF!#REF!</definedName>
    <definedName name="XDO_?DEBTSECB_PER_NET_ASSETS_TOT?27?">MULTI2!$G$72</definedName>
    <definedName name="XDO_?DEBTSECB_PER_NET_ASSETS_TOT?28?">MULTI2!#REF!</definedName>
    <definedName name="XDO_?DEBTSECB_PER_NET_ASSETS_TOT?29?" localSheetId="43">SUNBAL!$G$105</definedName>
    <definedName name="XDO_?DEBTSECB_PER_NET_ASSETS_TOT?29?">MULTIP!$G$70</definedName>
    <definedName name="XDO_?DEBTSECB_PER_NET_ASSETS_TOT?3?">MICAP11!$G$89</definedName>
    <definedName name="XDO_?DEBTSECB_PER_NET_ASSETS_TOT?30?">MULTIP!#REF!</definedName>
    <definedName name="XDO_?DEBTSECB_PER_NET_ASSETS_TOT?31?">SESCAP1!$G$90</definedName>
    <definedName name="XDO_?DEBTSECB_PER_NET_ASSETS_TOT?32?">SESCAP1!#REF!</definedName>
    <definedName name="XDO_?DEBTSECB_PER_NET_ASSETS_TOT?33?">SESCAP2!$G$93</definedName>
    <definedName name="XDO_?DEBTSECB_PER_NET_ASSETS_TOT?34?">SESCAP2!#REF!</definedName>
    <definedName name="XDO_?DEBTSECB_PER_NET_ASSETS_TOT?35?">SESCAP3!$G$90</definedName>
    <definedName name="XDO_?DEBTSECB_PER_NET_ASSETS_TOT?36?">SESCAP3!#REF!</definedName>
    <definedName name="XDO_?DEBTSECB_PER_NET_ASSETS_TOT?37?">SESCAP4!$G$82</definedName>
    <definedName name="XDO_?DEBTSECB_PER_NET_ASSETS_TOT?38?">SESCAP4!#REF!</definedName>
    <definedName name="XDO_?DEBTSECB_PER_NET_ASSETS_TOT?39?">SESCAP5!$G$80</definedName>
    <definedName name="XDO_?DEBTSECB_PER_NET_ASSETS_TOT?4?">MICAP11!#REF!</definedName>
    <definedName name="XDO_?DEBTSECB_PER_NET_ASSETS_TOT?40?">SESCAP5!#REF!</definedName>
    <definedName name="XDO_?DEBTSECB_PER_NET_ASSETS_TOT?41?">SESCAP6!$G$66</definedName>
    <definedName name="XDO_?DEBTSECB_PER_NET_ASSETS_TOT?42?">SESCAP6!#REF!</definedName>
    <definedName name="XDO_?DEBTSECB_PER_NET_ASSETS_TOT?43?">SESCAP7!$G$48</definedName>
    <definedName name="XDO_?DEBTSECB_PER_NET_ASSETS_TOT?44?">SESCAP7!#REF!</definedName>
    <definedName name="XDO_?DEBTSECB_PER_NET_ASSETS_TOT?45?">SFOCUS!$G$61</definedName>
    <definedName name="XDO_?DEBTSECB_PER_NET_ASSETS_TOT?46?">SFOCUS!#REF!</definedName>
    <definedName name="XDO_?DEBTSECB_PER_NET_ASSETS_TOT?47?">SLTADV3!$G$83</definedName>
    <definedName name="XDO_?DEBTSECB_PER_NET_ASSETS_TOT?48?">SLTADV3!#REF!</definedName>
    <definedName name="XDO_?DEBTSECB_PER_NET_ASSETS_TOT?49?">SLTADV4!$G$72</definedName>
    <definedName name="XDO_?DEBTSECB_PER_NET_ASSETS_TOT?5?">MICAP12!$G$89</definedName>
    <definedName name="XDO_?DEBTSECB_PER_NET_ASSETS_TOT?50?">SLTADV4!#REF!</definedName>
    <definedName name="XDO_?DEBTSECB_PER_NET_ASSETS_TOT?51?">SLTAX1!$G$80</definedName>
    <definedName name="XDO_?DEBTSECB_PER_NET_ASSETS_TOT?52?">SLTAX1!#REF!</definedName>
    <definedName name="XDO_?DEBTSECB_PER_NET_ASSETS_TOT?53?">SLTAX2!$G$82</definedName>
    <definedName name="XDO_?DEBTSECB_PER_NET_ASSETS_TOT?54?">SLTAX2!#REF!</definedName>
    <definedName name="XDO_?DEBTSECB_PER_NET_ASSETS_TOT?55?">SLTAX3!$G$89</definedName>
    <definedName name="XDO_?DEBTSECB_PER_NET_ASSETS_TOT?56?">SLTAX3!#REF!</definedName>
    <definedName name="XDO_?DEBTSECB_PER_NET_ASSETS_TOT?57?">SLTAX4!$G$91</definedName>
    <definedName name="XDO_?DEBTSECB_PER_NET_ASSETS_TOT?58?">SLTAX4!#REF!</definedName>
    <definedName name="XDO_?DEBTSECB_PER_NET_ASSETS_TOT?59?">SLTAX5!$G$92</definedName>
    <definedName name="XDO_?DEBTSECB_PER_NET_ASSETS_TOT?6?" localSheetId="43">[1]SFRSTP!#REF!</definedName>
    <definedName name="XDO_?DEBTSECB_PER_NET_ASSETS_TOT?6?">MICAP12!#REF!</definedName>
    <definedName name="XDO_?DEBTSECB_PER_NET_ASSETS_TOT?60?">SLTAX5!#REF!</definedName>
    <definedName name="XDO_?DEBTSECB_PER_NET_ASSETS_TOT?61?">SLTAX6!$G$90</definedName>
    <definedName name="XDO_?DEBTSECB_PER_NET_ASSETS_TOT?62?">SLTAX6!#REF!</definedName>
    <definedName name="XDO_?DEBTSECB_PER_NET_ASSETS_TOT?63?">SMALL3!$G$80</definedName>
    <definedName name="XDO_?DEBTSECB_PER_NET_ASSETS_TOT?64?">SMALL3!#REF!</definedName>
    <definedName name="XDO_?DEBTSECB_PER_NET_ASSETS_TOT?65?">SMALL4!$G$81</definedName>
    <definedName name="XDO_?DEBTSECB_PER_NET_ASSETS_TOT?66?">SMALL4!#REF!</definedName>
    <definedName name="XDO_?DEBTSECB_PER_NET_ASSETS_TOT?67?">SMALL5!$G$81</definedName>
    <definedName name="XDO_?DEBTSECB_PER_NET_ASSETS_TOT?68?">SMALL5!#REF!</definedName>
    <definedName name="XDO_?DEBTSECB_PER_NET_ASSETS_TOT?69?">SMALL6!$G$79</definedName>
    <definedName name="XDO_?DEBTSECB_PER_NET_ASSETS_TOT?7?">MICAP14!$G$94</definedName>
    <definedName name="XDO_?DEBTSECB_PER_NET_ASSETS_TOT?70?">SMALL6!#REF!</definedName>
    <definedName name="XDO_?DEBTSECB_PER_NET_ASSETS_TOT?71?">SMILE!$G$82</definedName>
    <definedName name="XDO_?DEBTSECB_PER_NET_ASSETS_TOT?72?">SMILE!#REF!</definedName>
    <definedName name="XDO_?DEBTSECB_PER_NET_ASSETS_TOT?73?">SRURAL!$G$93</definedName>
    <definedName name="XDO_?DEBTSECB_PER_NET_ASSETS_TOT?74?">SRURAL!#REF!</definedName>
    <definedName name="XDO_?DEBTSECB_PER_NET_ASSETS_TOT?75?">SSFUND!$G$67</definedName>
    <definedName name="XDO_?DEBTSECB_PER_NET_ASSETS_TOT?76?">SSFUND!#REF!</definedName>
    <definedName name="XDO_?DEBTSECB_PER_NET_ASSETS_TOT?77?">'SSN100'!$G$131</definedName>
    <definedName name="XDO_?DEBTSECB_PER_NET_ASSETS_TOT?78?">'SSN100'!#REF!</definedName>
    <definedName name="XDO_?DEBTSECB_PER_NET_ASSETS_TOT?79?">STAX!$G$91</definedName>
    <definedName name="XDO_?DEBTSECB_PER_NET_ASSETS_TOT?8?">MICAP14!#REF!</definedName>
    <definedName name="XDO_?DEBTSECB_PER_NET_ASSETS_TOT?80?">STAX!#REF!</definedName>
    <definedName name="XDO_?DEBTSECB_PER_NET_ASSETS_TOT?81?">STOP6!$G$65</definedName>
    <definedName name="XDO_?DEBTSECB_PER_NET_ASSETS_TOT?82?">STOP6!#REF!</definedName>
    <definedName name="XDO_?DEBTSECB_PER_NET_ASSETS_TOT?83?">STOP7!$G$65</definedName>
    <definedName name="XDO_?DEBTSECB_PER_NET_ASSETS_TOT?84?">STOP7!#REF!</definedName>
    <definedName name="XDO_?DEBTSECB_PER_NET_ASSETS_TOT?85?">#REF!</definedName>
    <definedName name="XDO_?DEBTSECB_PER_NET_ASSETS_TOT?86?">#REF!</definedName>
    <definedName name="XDO_?DEBTSECB_PER_NET_ASSETS_TOT?87?">SUNESF!$G$86</definedName>
    <definedName name="XDO_?DEBTSECB_PER_NET_ASSETS_TOT?88?">SUNFOP!$G$51</definedName>
    <definedName name="XDO_?DEBTSECB_PER_NET_ASSETS_TOT?89?">SUNFOP!#REF!</definedName>
    <definedName name="XDO_?DEBTSECB_PER_NET_ASSETS_TOT?9?">MICAP15!$G$93</definedName>
    <definedName name="XDO_?DEBTSECB_PER_NET_ASSETS_TOT?90?">SUNVALF10!$G$74</definedName>
    <definedName name="XDO_?DEBTSECB_PER_NET_ASSETS_TOT?91?">SUNVALF10!#REF!</definedName>
    <definedName name="XDO_?DEBTSECB_PER_NET_ASSETS_TOT?92?">SUNVALF2!$G$83</definedName>
    <definedName name="XDO_?DEBTSECB_PER_NET_ASSETS_TOT?93?">SUNVALF2!#REF!</definedName>
    <definedName name="XDO_?DEBTSECB_PER_NET_ASSETS_TOT?94?">SUNVALF3!$G$84</definedName>
    <definedName name="XDO_?DEBTSECB_PER_NET_ASSETS_TOT?95?">SUNVALF3!#REF!</definedName>
    <definedName name="XDO_?DEBTSECB_PER_NET_ASSETS_TOT?96?">SUNVALF7!$G$65</definedName>
    <definedName name="XDO_?DEBTSECB_PER_NET_ASSETS_TOT?97?">SUNVALF7!#REF!</definedName>
    <definedName name="XDO_?DEBTSECB_PER_NET_ASSETS_TOT?98?">SUNVALF8!$G$70</definedName>
    <definedName name="XDO_?DEBTSECB_PER_NET_ASSETS_TOT?99?">SUNVALF8!#REF!</definedName>
    <definedName name="XDO_?DEBTSECB_RATING_INDUSTRY?">CAPEXG!$D$38</definedName>
    <definedName name="XDO_?DEBTSECB_RATING_INDUSTRY?1?">SUNESF!$D$38:$D$85</definedName>
    <definedName name="XDO_?DEBTSECB_RATING_INDUSTRY?15?">SUNBAL!$D$38:$D$104</definedName>
    <definedName name="XDO_?DEBTSECB_SL_NO?">CAPEXG!$A$38</definedName>
    <definedName name="XDO_?DEBTSECB_SL_NO?1?">SUNESF!$A$38:$A$85</definedName>
    <definedName name="XDO_?DEBTSECB_SL_NO?15?">SUNBAL!$A$38:$A$104</definedName>
    <definedName name="XDO_?DEBTSECB_UNITS?">CAPEXG!$E$38</definedName>
    <definedName name="XDO_?DEBTSECB_UNITS?1?">SUNESF!$E$38:$E$85</definedName>
    <definedName name="XDO_?DEBTSECB_UNITS?15?">SUNBAL!$E$38:$E$104</definedName>
    <definedName name="XDO_?DEBTSECC_ISIN_CODE?">CAPEXG!$B$42</definedName>
    <definedName name="XDO_?DEBTSECC_ISIN_CODE?10?">SUNBAL!$B$42:$B$108</definedName>
    <definedName name="XDO_?DEBTSECC_MARKET_VALUE?">CAPEXG!$F$42</definedName>
    <definedName name="XDO_?DEBTSECC_MARKET_VALUE?10?">SUNBAL!$F$42:$F$108</definedName>
    <definedName name="XDO_?DEBTSECC_MARKET_VALUE_TOT?" localSheetId="43">[1]CP5SR7!#REF!</definedName>
    <definedName name="XDO_?DEBTSECC_MARKET_VALUE_TOT?">CAPEXG!#REF!</definedName>
    <definedName name="XDO_?DEBTSECC_MARKET_VALUE_TOT?1?">MICAP10!$F$85</definedName>
    <definedName name="XDO_?DEBTSECC_MARKET_VALUE_TOT?10?">MICAP15!#REF!</definedName>
    <definedName name="XDO_?DEBTSECC_MARKET_VALUE_TOT?100?">SUNVALF8!#REF!</definedName>
    <definedName name="XDO_?DEBTSECC_MARKET_VALUE_TOT?101?">SUNVALF9!$F$76</definedName>
    <definedName name="XDO_?DEBTSECC_MARKET_VALUE_TOT?102?">SUNVALF9!#REF!</definedName>
    <definedName name="XDO_?DEBTSECC_MARKET_VALUE_TOT?11?">MICAP16!$F$92</definedName>
    <definedName name="XDO_?DEBTSECC_MARKET_VALUE_TOT?12?">MICAP16!#REF!</definedName>
    <definedName name="XDO_?DEBTSECC_MARKET_VALUE_TOT?13?">MICAP17!$F$96</definedName>
    <definedName name="XDO_?DEBTSECC_MARKET_VALUE_TOT?14?" localSheetId="43">[1]SFTPIE!#REF!</definedName>
    <definedName name="XDO_?DEBTSECC_MARKET_VALUE_TOT?14?">MICAP17!#REF!</definedName>
    <definedName name="XDO_?DEBTSECC_MARKET_VALUE_TOT?15?">MICAP3!$F$36</definedName>
    <definedName name="XDO_?DEBTSECC_MARKET_VALUE_TOT?16?">MICAP3!#REF!</definedName>
    <definedName name="XDO_?DEBTSECC_MARKET_VALUE_TOT?17?">MICAP4!$F$54</definedName>
    <definedName name="XDO_?DEBTSECC_MARKET_VALUE_TOT?18?" localSheetId="43">[1]SHYBF!#REF!</definedName>
    <definedName name="XDO_?DEBTSECC_MARKET_VALUE_TOT?18?">MICAP4!#REF!</definedName>
    <definedName name="XDO_?DEBTSECC_MARKET_VALUE_TOT?19?">MICAP8!$F$85</definedName>
    <definedName name="XDO_?DEBTSECC_MARKET_VALUE_TOT?2?" localSheetId="43">[1]CP5SR8!#REF!</definedName>
    <definedName name="XDO_?DEBTSECC_MARKET_VALUE_TOT?2?">MICAP10!#REF!</definedName>
    <definedName name="XDO_?DEBTSECC_MARKET_VALUE_TOT?20?" localSheetId="43">[1]SHYBH!#REF!</definedName>
    <definedName name="XDO_?DEBTSECC_MARKET_VALUE_TOT?20?">MICAP8!#REF!</definedName>
    <definedName name="XDO_?DEBTSECC_MARKET_VALUE_TOT?21?">MICAP9!$F$85</definedName>
    <definedName name="XDO_?DEBTSECC_MARKET_VALUE_TOT?22?" localSheetId="43">[1]SHYBK!#REF!</definedName>
    <definedName name="XDO_?DEBTSECC_MARKET_VALUE_TOT?22?">MICAP9!#REF!</definedName>
    <definedName name="XDO_?DEBTSECC_MARKET_VALUE_TOT?23?">MIDCAP!$F$95</definedName>
    <definedName name="XDO_?DEBTSECC_MARKET_VALUE_TOT?24?" localSheetId="43">[1]SHYBO!#REF!</definedName>
    <definedName name="XDO_?DEBTSECC_MARKET_VALUE_TOT?24?">MIDCAP!#REF!</definedName>
    <definedName name="XDO_?DEBTSECC_MARKET_VALUE_TOT?25?">MULTI1!$F$75</definedName>
    <definedName name="XDO_?DEBTSECC_MARKET_VALUE_TOT?26?" localSheetId="43">[1]SHYBP!#REF!</definedName>
    <definedName name="XDO_?DEBTSECC_MARKET_VALUE_TOT?26?">MULTI1!#REF!</definedName>
    <definedName name="XDO_?DEBTSECC_MARKET_VALUE_TOT?27?">MULTI2!$F$75</definedName>
    <definedName name="XDO_?DEBTSECC_MARKET_VALUE_TOT?28?" localSheetId="43">[1]SHYBU!#REF!</definedName>
    <definedName name="XDO_?DEBTSECC_MARKET_VALUE_TOT?28?">MULTI2!#REF!</definedName>
    <definedName name="XDO_?DEBTSECC_MARKET_VALUE_TOT?29?">MULTIP!$F$73</definedName>
    <definedName name="XDO_?DEBTSECC_MARKET_VALUE_TOT?3?">MICAP11!$F$92</definedName>
    <definedName name="XDO_?DEBTSECC_MARKET_VALUE_TOT?30?">MULTIP!#REF!</definedName>
    <definedName name="XDO_?DEBTSECC_MARKET_VALUE_TOT?31?">SESCAP1!$F$93</definedName>
    <definedName name="XDO_?DEBTSECC_MARKET_VALUE_TOT?32?" localSheetId="43">[1]SMMF!#REF!</definedName>
    <definedName name="XDO_?DEBTSECC_MARKET_VALUE_TOT?32?">SESCAP1!#REF!</definedName>
    <definedName name="XDO_?DEBTSECC_MARKET_VALUE_TOT?33?">SESCAP2!$F$96</definedName>
    <definedName name="XDO_?DEBTSECC_MARKET_VALUE_TOT?34?" localSheetId="43">SUNBAL!$F$109</definedName>
    <definedName name="XDO_?DEBTSECC_MARKET_VALUE_TOT?34?">SESCAP2!#REF!</definedName>
    <definedName name="XDO_?DEBTSECC_MARKET_VALUE_TOT?35?">SESCAP3!$F$93</definedName>
    <definedName name="XDO_?DEBTSECC_MARKET_VALUE_TOT?36?">SESCAP3!#REF!</definedName>
    <definedName name="XDO_?DEBTSECC_MARKET_VALUE_TOT?37?">SESCAP4!$F$85</definedName>
    <definedName name="XDO_?DEBTSECC_MARKET_VALUE_TOT?38?">SESCAP4!#REF!</definedName>
    <definedName name="XDO_?DEBTSECC_MARKET_VALUE_TOT?39?">SESCAP5!$F$83</definedName>
    <definedName name="XDO_?DEBTSECC_MARKET_VALUE_TOT?4?">MICAP11!#REF!</definedName>
    <definedName name="XDO_?DEBTSECC_MARKET_VALUE_TOT?40?">SESCAP5!#REF!</definedName>
    <definedName name="XDO_?DEBTSECC_MARKET_VALUE_TOT?41?">SESCAP6!$F$69</definedName>
    <definedName name="XDO_?DEBTSECC_MARKET_VALUE_TOT?42?">SESCAP6!#REF!</definedName>
    <definedName name="XDO_?DEBTSECC_MARKET_VALUE_TOT?43?">SESCAP7!$F$51</definedName>
    <definedName name="XDO_?DEBTSECC_MARKET_VALUE_TOT?44?">SESCAP7!#REF!</definedName>
    <definedName name="XDO_?DEBTSECC_MARKET_VALUE_TOT?45?">SFOCUS!$F$64</definedName>
    <definedName name="XDO_?DEBTSECC_MARKET_VALUE_TOT?46?">SFOCUS!#REF!</definedName>
    <definedName name="XDO_?DEBTSECC_MARKET_VALUE_TOT?47?">SLTADV3!$F$86</definedName>
    <definedName name="XDO_?DEBTSECC_MARKET_VALUE_TOT?48?">SLTADV3!#REF!</definedName>
    <definedName name="XDO_?DEBTSECC_MARKET_VALUE_TOT?49?">SLTADV4!$F$75</definedName>
    <definedName name="XDO_?DEBTSECC_MARKET_VALUE_TOT?5?">MICAP12!$F$92</definedName>
    <definedName name="XDO_?DEBTSECC_MARKET_VALUE_TOT?50?">SLTADV4!#REF!</definedName>
    <definedName name="XDO_?DEBTSECC_MARKET_VALUE_TOT?51?">SLTAX1!$F$83</definedName>
    <definedName name="XDO_?DEBTSECC_MARKET_VALUE_TOT?52?">SLTAX1!#REF!</definedName>
    <definedName name="XDO_?DEBTSECC_MARKET_VALUE_TOT?53?">SLTAX2!$F$85</definedName>
    <definedName name="XDO_?DEBTSECC_MARKET_VALUE_TOT?54?">SLTAX2!#REF!</definedName>
    <definedName name="XDO_?DEBTSECC_MARKET_VALUE_TOT?55?">SLTAX3!$F$92</definedName>
    <definedName name="XDO_?DEBTSECC_MARKET_VALUE_TOT?56?">SLTAX3!#REF!</definedName>
    <definedName name="XDO_?DEBTSECC_MARKET_VALUE_TOT?57?">SLTAX4!$F$94</definedName>
    <definedName name="XDO_?DEBTSECC_MARKET_VALUE_TOT?58?">SLTAX4!#REF!</definedName>
    <definedName name="XDO_?DEBTSECC_MARKET_VALUE_TOT?59?">SLTAX5!$F$95</definedName>
    <definedName name="XDO_?DEBTSECC_MARKET_VALUE_TOT?6?" localSheetId="43">[1]SFRSTP!#REF!</definedName>
    <definedName name="XDO_?DEBTSECC_MARKET_VALUE_TOT?6?">MICAP12!#REF!</definedName>
    <definedName name="XDO_?DEBTSECC_MARKET_VALUE_TOT?60?">SLTAX5!#REF!</definedName>
    <definedName name="XDO_?DEBTSECC_MARKET_VALUE_TOT?61?">SLTAX6!$F$93</definedName>
    <definedName name="XDO_?DEBTSECC_MARKET_VALUE_TOT?62?">SLTAX6!#REF!</definedName>
    <definedName name="XDO_?DEBTSECC_MARKET_VALUE_TOT?63?">SMALL3!$F$83</definedName>
    <definedName name="XDO_?DEBTSECC_MARKET_VALUE_TOT?64?">SMALL3!#REF!</definedName>
    <definedName name="XDO_?DEBTSECC_MARKET_VALUE_TOT?65?">SMALL4!$F$84</definedName>
    <definedName name="XDO_?DEBTSECC_MARKET_VALUE_TOT?66?">SMALL4!#REF!</definedName>
    <definedName name="XDO_?DEBTSECC_MARKET_VALUE_TOT?67?">SMALL5!$F$84</definedName>
    <definedName name="XDO_?DEBTSECC_MARKET_VALUE_TOT?68?">SMALL5!#REF!</definedName>
    <definedName name="XDO_?DEBTSECC_MARKET_VALUE_TOT?69?">SMALL6!$F$82</definedName>
    <definedName name="XDO_?DEBTSECC_MARKET_VALUE_TOT?7?">MICAP14!$F$97</definedName>
    <definedName name="XDO_?DEBTSECC_MARKET_VALUE_TOT?70?">SMALL6!#REF!</definedName>
    <definedName name="XDO_?DEBTSECC_MARKET_VALUE_TOT?71?">SMILE!$F$85</definedName>
    <definedName name="XDO_?DEBTSECC_MARKET_VALUE_TOT?72?">SMILE!#REF!</definedName>
    <definedName name="XDO_?DEBTSECC_MARKET_VALUE_TOT?73?">SRURAL!$F$96</definedName>
    <definedName name="XDO_?DEBTSECC_MARKET_VALUE_TOT?74?">SRURAL!#REF!</definedName>
    <definedName name="XDO_?DEBTSECC_MARKET_VALUE_TOT?75?">SSFUND!$F$70</definedName>
    <definedName name="XDO_?DEBTSECC_MARKET_VALUE_TOT?76?">SSFUND!#REF!</definedName>
    <definedName name="XDO_?DEBTSECC_MARKET_VALUE_TOT?77?">'SSN100'!$F$134</definedName>
    <definedName name="XDO_?DEBTSECC_MARKET_VALUE_TOT?78?">'SSN100'!#REF!</definedName>
    <definedName name="XDO_?DEBTSECC_MARKET_VALUE_TOT?79?">STAX!$F$94</definedName>
    <definedName name="XDO_?DEBTSECC_MARKET_VALUE_TOT?8?">MICAP14!#REF!</definedName>
    <definedName name="XDO_?DEBTSECC_MARKET_VALUE_TOT?80?">STAX!#REF!</definedName>
    <definedName name="XDO_?DEBTSECC_MARKET_VALUE_TOT?81?">STOP6!$F$68</definedName>
    <definedName name="XDO_?DEBTSECC_MARKET_VALUE_TOT?82?">STOP6!#REF!</definedName>
    <definedName name="XDO_?DEBTSECC_MARKET_VALUE_TOT?83?">STOP7!$F$68</definedName>
    <definedName name="XDO_?DEBTSECC_MARKET_VALUE_TOT?84?">STOP7!#REF!</definedName>
    <definedName name="XDO_?DEBTSECC_MARKET_VALUE_TOT?85?">#REF!</definedName>
    <definedName name="XDO_?DEBTSECC_MARKET_VALUE_TOT?86?">#REF!</definedName>
    <definedName name="XDO_?DEBTSECC_MARKET_VALUE_TOT?87?">SUNESF!$F$89</definedName>
    <definedName name="XDO_?DEBTSECC_MARKET_VALUE_TOT?88?">SUNESF!#REF!</definedName>
    <definedName name="XDO_?DEBTSECC_MARKET_VALUE_TOT?89?">SUNFOP!$F$54</definedName>
    <definedName name="XDO_?DEBTSECC_MARKET_VALUE_TOT?9?" localSheetId="43">[1]SFTPHI!#REF!</definedName>
    <definedName name="XDO_?DEBTSECC_MARKET_VALUE_TOT?9?">MICAP15!$F$96</definedName>
    <definedName name="XDO_?DEBTSECC_MARKET_VALUE_TOT?90?">SUNFOP!#REF!</definedName>
    <definedName name="XDO_?DEBTSECC_MARKET_VALUE_TOT?91?">SUNVALF10!$F$77</definedName>
    <definedName name="XDO_?DEBTSECC_MARKET_VALUE_TOT?92?">SUNVALF10!#REF!</definedName>
    <definedName name="XDO_?DEBTSECC_MARKET_VALUE_TOT?93?">SUNVALF2!$F$86</definedName>
    <definedName name="XDO_?DEBTSECC_MARKET_VALUE_TOT?94?">SUNVALF2!#REF!</definedName>
    <definedName name="XDO_?DEBTSECC_MARKET_VALUE_TOT?95?">SUNVALF3!$F$87</definedName>
    <definedName name="XDO_?DEBTSECC_MARKET_VALUE_TOT?96?">SUNVALF3!#REF!</definedName>
    <definedName name="XDO_?DEBTSECC_MARKET_VALUE_TOT?97?">SUNVALF7!$F$68</definedName>
    <definedName name="XDO_?DEBTSECC_MARKET_VALUE_TOT?98?">SUNVALF7!#REF!</definedName>
    <definedName name="XDO_?DEBTSECC_MARKET_VALUE_TOT?99?">SUNVALF8!$F$73</definedName>
    <definedName name="XDO_?DEBTSECC_NAME?">CAPEXG!$C$42</definedName>
    <definedName name="XDO_?DEBTSECC_NAME?10?">SUNBAL!$C$42:$C$108</definedName>
    <definedName name="XDO_?DEBTSECC_PER_NET_ASSETS?">CAPEXG!$G$42</definedName>
    <definedName name="XDO_?DEBTSECC_PER_NET_ASSETS?10?">SUNBAL!$G$42:$G$108</definedName>
    <definedName name="XDO_?DEBTSECC_PER_NET_ASSETS_TOT?" localSheetId="43">[1]CP5SR7!#REF!</definedName>
    <definedName name="XDO_?DEBTSECC_PER_NET_ASSETS_TOT?">CAPEXG!#REF!</definedName>
    <definedName name="XDO_?DEBTSECC_PER_NET_ASSETS_TOT?1?">MICAP10!$G$85</definedName>
    <definedName name="XDO_?DEBTSECC_PER_NET_ASSETS_TOT?10?">MICAP15!#REF!</definedName>
    <definedName name="XDO_?DEBTSECC_PER_NET_ASSETS_TOT?100?">SUNVALF8!#REF!</definedName>
    <definedName name="XDO_?DEBTSECC_PER_NET_ASSETS_TOT?101?">SUNVALF9!$G$76</definedName>
    <definedName name="XDO_?DEBTSECC_PER_NET_ASSETS_TOT?102?">SUNVALF9!#REF!</definedName>
    <definedName name="XDO_?DEBTSECC_PER_NET_ASSETS_TOT?11?">MICAP16!$G$92</definedName>
    <definedName name="XDO_?DEBTSECC_PER_NET_ASSETS_TOT?12?">MICAP16!#REF!</definedName>
    <definedName name="XDO_?DEBTSECC_PER_NET_ASSETS_TOT?13?">MICAP17!$G$96</definedName>
    <definedName name="XDO_?DEBTSECC_PER_NET_ASSETS_TOT?14?" localSheetId="43">[1]SFTPIE!#REF!</definedName>
    <definedName name="XDO_?DEBTSECC_PER_NET_ASSETS_TOT?14?">MICAP17!#REF!</definedName>
    <definedName name="XDO_?DEBTSECC_PER_NET_ASSETS_TOT?15?">MICAP3!$G$36</definedName>
    <definedName name="XDO_?DEBTSECC_PER_NET_ASSETS_TOT?16?">MICAP3!#REF!</definedName>
    <definedName name="XDO_?DEBTSECC_PER_NET_ASSETS_TOT?17?">MICAP4!$G$54</definedName>
    <definedName name="XDO_?DEBTSECC_PER_NET_ASSETS_TOT?18?" localSheetId="43">[1]SHYBF!#REF!</definedName>
    <definedName name="XDO_?DEBTSECC_PER_NET_ASSETS_TOT?18?">MICAP4!#REF!</definedName>
    <definedName name="XDO_?DEBTSECC_PER_NET_ASSETS_TOT?19?">MICAP8!$G$85</definedName>
    <definedName name="XDO_?DEBTSECC_PER_NET_ASSETS_TOT?2?" localSheetId="43">[1]CP5SR8!#REF!</definedName>
    <definedName name="XDO_?DEBTSECC_PER_NET_ASSETS_TOT?2?">MICAP10!#REF!</definedName>
    <definedName name="XDO_?DEBTSECC_PER_NET_ASSETS_TOT?20?" localSheetId="43">[1]SHYBH!#REF!</definedName>
    <definedName name="XDO_?DEBTSECC_PER_NET_ASSETS_TOT?20?">MICAP8!#REF!</definedName>
    <definedName name="XDO_?DEBTSECC_PER_NET_ASSETS_TOT?21?">MICAP9!$G$85</definedName>
    <definedName name="XDO_?DEBTSECC_PER_NET_ASSETS_TOT?22?" localSheetId="43">[1]SHYBK!#REF!</definedName>
    <definedName name="XDO_?DEBTSECC_PER_NET_ASSETS_TOT?22?">MICAP9!#REF!</definedName>
    <definedName name="XDO_?DEBTSECC_PER_NET_ASSETS_TOT?23?">MIDCAP!$G$95</definedName>
    <definedName name="XDO_?DEBTSECC_PER_NET_ASSETS_TOT?24?" localSheetId="43">[1]SHYBO!#REF!</definedName>
    <definedName name="XDO_?DEBTSECC_PER_NET_ASSETS_TOT?24?">MIDCAP!#REF!</definedName>
    <definedName name="XDO_?DEBTSECC_PER_NET_ASSETS_TOT?25?">MULTI1!$G$75</definedName>
    <definedName name="XDO_?DEBTSECC_PER_NET_ASSETS_TOT?26?" localSheetId="43">[1]SHYBP!#REF!</definedName>
    <definedName name="XDO_?DEBTSECC_PER_NET_ASSETS_TOT?26?">MULTI1!#REF!</definedName>
    <definedName name="XDO_?DEBTSECC_PER_NET_ASSETS_TOT?27?">MULTI2!$G$75</definedName>
    <definedName name="XDO_?DEBTSECC_PER_NET_ASSETS_TOT?28?" localSheetId="43">[1]SHYBU!#REF!</definedName>
    <definedName name="XDO_?DEBTSECC_PER_NET_ASSETS_TOT?28?">MULTI2!#REF!</definedName>
    <definedName name="XDO_?DEBTSECC_PER_NET_ASSETS_TOT?29?">MULTIP!$G$73</definedName>
    <definedName name="XDO_?DEBTSECC_PER_NET_ASSETS_TOT?3?">MICAP11!$G$92</definedName>
    <definedName name="XDO_?DEBTSECC_PER_NET_ASSETS_TOT?30?">MULTIP!#REF!</definedName>
    <definedName name="XDO_?DEBTSECC_PER_NET_ASSETS_TOT?31?">SESCAP1!$G$93</definedName>
    <definedName name="XDO_?DEBTSECC_PER_NET_ASSETS_TOT?32?" localSheetId="43">[1]SMMF!#REF!</definedName>
    <definedName name="XDO_?DEBTSECC_PER_NET_ASSETS_TOT?32?">SESCAP1!#REF!</definedName>
    <definedName name="XDO_?DEBTSECC_PER_NET_ASSETS_TOT?33?">SESCAP2!$G$96</definedName>
    <definedName name="XDO_?DEBTSECC_PER_NET_ASSETS_TOT?34?" localSheetId="43">SUNBAL!$G$109</definedName>
    <definedName name="XDO_?DEBTSECC_PER_NET_ASSETS_TOT?34?">SESCAP2!#REF!</definedName>
    <definedName name="XDO_?DEBTSECC_PER_NET_ASSETS_TOT?35?">SESCAP3!$G$93</definedName>
    <definedName name="XDO_?DEBTSECC_PER_NET_ASSETS_TOT?36?">SESCAP3!#REF!</definedName>
    <definedName name="XDO_?DEBTSECC_PER_NET_ASSETS_TOT?37?">SESCAP4!$G$85</definedName>
    <definedName name="XDO_?DEBTSECC_PER_NET_ASSETS_TOT?38?">SESCAP4!#REF!</definedName>
    <definedName name="XDO_?DEBTSECC_PER_NET_ASSETS_TOT?39?">SESCAP5!$G$83</definedName>
    <definedName name="XDO_?DEBTSECC_PER_NET_ASSETS_TOT?4?">MICAP11!#REF!</definedName>
    <definedName name="XDO_?DEBTSECC_PER_NET_ASSETS_TOT?40?">SESCAP5!#REF!</definedName>
    <definedName name="XDO_?DEBTSECC_PER_NET_ASSETS_TOT?41?">SESCAP6!$G$69</definedName>
    <definedName name="XDO_?DEBTSECC_PER_NET_ASSETS_TOT?42?">SESCAP6!#REF!</definedName>
    <definedName name="XDO_?DEBTSECC_PER_NET_ASSETS_TOT?43?">SESCAP7!$G$51</definedName>
    <definedName name="XDO_?DEBTSECC_PER_NET_ASSETS_TOT?44?">SESCAP7!#REF!</definedName>
    <definedName name="XDO_?DEBTSECC_PER_NET_ASSETS_TOT?45?">SFOCUS!$G$64</definedName>
    <definedName name="XDO_?DEBTSECC_PER_NET_ASSETS_TOT?46?">SFOCUS!#REF!</definedName>
    <definedName name="XDO_?DEBTSECC_PER_NET_ASSETS_TOT?47?">SLTADV3!$G$86</definedName>
    <definedName name="XDO_?DEBTSECC_PER_NET_ASSETS_TOT?48?">SLTADV3!#REF!</definedName>
    <definedName name="XDO_?DEBTSECC_PER_NET_ASSETS_TOT?49?">SLTADV4!$G$75</definedName>
    <definedName name="XDO_?DEBTSECC_PER_NET_ASSETS_TOT?5?">MICAP12!$G$92</definedName>
    <definedName name="XDO_?DEBTSECC_PER_NET_ASSETS_TOT?50?">SLTADV4!#REF!</definedName>
    <definedName name="XDO_?DEBTSECC_PER_NET_ASSETS_TOT?51?">SLTAX1!$G$83</definedName>
    <definedName name="XDO_?DEBTSECC_PER_NET_ASSETS_TOT?52?">SLTAX1!#REF!</definedName>
    <definedName name="XDO_?DEBTSECC_PER_NET_ASSETS_TOT?53?">SLTAX2!$G$85</definedName>
    <definedName name="XDO_?DEBTSECC_PER_NET_ASSETS_TOT?54?">SLTAX2!#REF!</definedName>
    <definedName name="XDO_?DEBTSECC_PER_NET_ASSETS_TOT?55?">SLTAX3!$G$92</definedName>
    <definedName name="XDO_?DEBTSECC_PER_NET_ASSETS_TOT?56?">SLTAX3!#REF!</definedName>
    <definedName name="XDO_?DEBTSECC_PER_NET_ASSETS_TOT?57?">SLTAX4!$G$94</definedName>
    <definedName name="XDO_?DEBTSECC_PER_NET_ASSETS_TOT?58?">SLTAX4!#REF!</definedName>
    <definedName name="XDO_?DEBTSECC_PER_NET_ASSETS_TOT?59?">SLTAX5!$G$95</definedName>
    <definedName name="XDO_?DEBTSECC_PER_NET_ASSETS_TOT?6?" localSheetId="43">[1]SFRSTP!#REF!</definedName>
    <definedName name="XDO_?DEBTSECC_PER_NET_ASSETS_TOT?6?">MICAP12!#REF!</definedName>
    <definedName name="XDO_?DEBTSECC_PER_NET_ASSETS_TOT?60?">SLTAX5!#REF!</definedName>
    <definedName name="XDO_?DEBTSECC_PER_NET_ASSETS_TOT?61?">SLTAX6!$G$93</definedName>
    <definedName name="XDO_?DEBTSECC_PER_NET_ASSETS_TOT?62?">SLTAX6!#REF!</definedName>
    <definedName name="XDO_?DEBTSECC_PER_NET_ASSETS_TOT?63?">SMALL3!$G$83</definedName>
    <definedName name="XDO_?DEBTSECC_PER_NET_ASSETS_TOT?64?">SMALL3!#REF!</definedName>
    <definedName name="XDO_?DEBTSECC_PER_NET_ASSETS_TOT?65?">SMALL4!$G$84</definedName>
    <definedName name="XDO_?DEBTSECC_PER_NET_ASSETS_TOT?66?">SMALL4!#REF!</definedName>
    <definedName name="XDO_?DEBTSECC_PER_NET_ASSETS_TOT?67?">SMALL5!$G$84</definedName>
    <definedName name="XDO_?DEBTSECC_PER_NET_ASSETS_TOT?68?">SMALL5!#REF!</definedName>
    <definedName name="XDO_?DEBTSECC_PER_NET_ASSETS_TOT?69?">SMALL6!$G$82</definedName>
    <definedName name="XDO_?DEBTSECC_PER_NET_ASSETS_TOT?7?">MICAP14!$G$97</definedName>
    <definedName name="XDO_?DEBTSECC_PER_NET_ASSETS_TOT?70?">SMALL6!#REF!</definedName>
    <definedName name="XDO_?DEBTSECC_PER_NET_ASSETS_TOT?71?">SMILE!$G$85</definedName>
    <definedName name="XDO_?DEBTSECC_PER_NET_ASSETS_TOT?72?">SMILE!#REF!</definedName>
    <definedName name="XDO_?DEBTSECC_PER_NET_ASSETS_TOT?73?">SRURAL!$G$96</definedName>
    <definedName name="XDO_?DEBTSECC_PER_NET_ASSETS_TOT?74?">SRURAL!#REF!</definedName>
    <definedName name="XDO_?DEBTSECC_PER_NET_ASSETS_TOT?75?">SSFUND!$G$70</definedName>
    <definedName name="XDO_?DEBTSECC_PER_NET_ASSETS_TOT?76?">SSFUND!#REF!</definedName>
    <definedName name="XDO_?DEBTSECC_PER_NET_ASSETS_TOT?77?">'SSN100'!$G$134</definedName>
    <definedName name="XDO_?DEBTSECC_PER_NET_ASSETS_TOT?78?">'SSN100'!#REF!</definedName>
    <definedName name="XDO_?DEBTSECC_PER_NET_ASSETS_TOT?79?">STAX!$G$94</definedName>
    <definedName name="XDO_?DEBTSECC_PER_NET_ASSETS_TOT?8?">MICAP14!#REF!</definedName>
    <definedName name="XDO_?DEBTSECC_PER_NET_ASSETS_TOT?80?">STAX!#REF!</definedName>
    <definedName name="XDO_?DEBTSECC_PER_NET_ASSETS_TOT?81?">STOP6!$G$68</definedName>
    <definedName name="XDO_?DEBTSECC_PER_NET_ASSETS_TOT?82?">STOP6!#REF!</definedName>
    <definedName name="XDO_?DEBTSECC_PER_NET_ASSETS_TOT?83?">STOP7!$G$68</definedName>
    <definedName name="XDO_?DEBTSECC_PER_NET_ASSETS_TOT?84?">STOP7!#REF!</definedName>
    <definedName name="XDO_?DEBTSECC_PER_NET_ASSETS_TOT?85?">#REF!</definedName>
    <definedName name="XDO_?DEBTSECC_PER_NET_ASSETS_TOT?86?">#REF!</definedName>
    <definedName name="XDO_?DEBTSECC_PER_NET_ASSETS_TOT?87?">SUNESF!$G$89</definedName>
    <definedName name="XDO_?DEBTSECC_PER_NET_ASSETS_TOT?88?">SUNESF!#REF!</definedName>
    <definedName name="XDO_?DEBTSECC_PER_NET_ASSETS_TOT?89?">SUNFOP!$G$54</definedName>
    <definedName name="XDO_?DEBTSECC_PER_NET_ASSETS_TOT?9?" localSheetId="43">[1]SFTPHI!#REF!</definedName>
    <definedName name="XDO_?DEBTSECC_PER_NET_ASSETS_TOT?9?">MICAP15!$G$96</definedName>
    <definedName name="XDO_?DEBTSECC_PER_NET_ASSETS_TOT?90?">SUNFOP!#REF!</definedName>
    <definedName name="XDO_?DEBTSECC_PER_NET_ASSETS_TOT?91?">SUNVALF10!$G$77</definedName>
    <definedName name="XDO_?DEBTSECC_PER_NET_ASSETS_TOT?92?">SUNVALF10!#REF!</definedName>
    <definedName name="XDO_?DEBTSECC_PER_NET_ASSETS_TOT?93?">SUNVALF2!$G$86</definedName>
    <definedName name="XDO_?DEBTSECC_PER_NET_ASSETS_TOT?94?">SUNVALF2!#REF!</definedName>
    <definedName name="XDO_?DEBTSECC_PER_NET_ASSETS_TOT?95?">SUNVALF3!$G$87</definedName>
    <definedName name="XDO_?DEBTSECC_PER_NET_ASSETS_TOT?96?">SUNVALF3!#REF!</definedName>
    <definedName name="XDO_?DEBTSECC_PER_NET_ASSETS_TOT?97?">SUNVALF7!$G$68</definedName>
    <definedName name="XDO_?DEBTSECC_PER_NET_ASSETS_TOT?98?">SUNVALF7!#REF!</definedName>
    <definedName name="XDO_?DEBTSECC_PER_NET_ASSETS_TOT?99?">SUNVALF8!$G$73</definedName>
    <definedName name="XDO_?DEBTSECC_RATING_INDUSTRY?">CAPEXG!$D$42</definedName>
    <definedName name="XDO_?DEBTSECC_RATING_INDUSTRY?10?">SUNBAL!$D$42:$D$108</definedName>
    <definedName name="XDO_?DEBTSECC_SL_NO?">CAPEXG!$A$42</definedName>
    <definedName name="XDO_?DEBTSECC_SL_NO?10?">SUNBAL!$A$42:$A$108</definedName>
    <definedName name="XDO_?DEBTSECC_UNITS?">CAPEXG!$E$42</definedName>
    <definedName name="XDO_?DEBTSECC_UNITS?10?">SUNBAL!$E$42:$E$108</definedName>
    <definedName name="XDO_?DEBTSECD_ISIN_CODE?">CAPEXG!$B$46</definedName>
    <definedName name="XDO_?DEBTSECD_MARKET_VALUE?">CAPEXG!$F$46</definedName>
    <definedName name="XDO_?DEBTSECD_MARKET_VALUE_TOT?" localSheetId="43">[1]CP5SR7!#REF!</definedName>
    <definedName name="XDO_?DEBTSECD_MARKET_VALUE_TOT?">CAPEXG!#REF!</definedName>
    <definedName name="XDO_?DEBTSECD_MARKET_VALUE_TOT?1?">MICAP10!$F$88</definedName>
    <definedName name="XDO_?DEBTSECD_MARKET_VALUE_TOT?10?">MICAP15!#REF!</definedName>
    <definedName name="XDO_?DEBTSECD_MARKET_VALUE_TOT?100?">SUNVALF8!#REF!</definedName>
    <definedName name="XDO_?DEBTSECD_MARKET_VALUE_TOT?101?">SUNVALF9!$F$79</definedName>
    <definedName name="XDO_?DEBTSECD_MARKET_VALUE_TOT?102?">SUNVALF9!#REF!</definedName>
    <definedName name="XDO_?DEBTSECD_MARKET_VALUE_TOT?11?">MICAP16!$F$95</definedName>
    <definedName name="XDO_?DEBTSECD_MARKET_VALUE_TOT?12?">MICAP16!#REF!</definedName>
    <definedName name="XDO_?DEBTSECD_MARKET_VALUE_TOT?13?" localSheetId="43">[1]SFTPHM!#REF!</definedName>
    <definedName name="XDO_?DEBTSECD_MARKET_VALUE_TOT?13?">MICAP17!$F$99</definedName>
    <definedName name="XDO_?DEBTSECD_MARKET_VALUE_TOT?14?">MICAP17!#REF!</definedName>
    <definedName name="XDO_?DEBTSECD_MARKET_VALUE_TOT?15?" localSheetId="43">[1]SFTPHS!#REF!</definedName>
    <definedName name="XDO_?DEBTSECD_MARKET_VALUE_TOT?15?">MICAP3!$F$39</definedName>
    <definedName name="XDO_?DEBTSECD_MARKET_VALUE_TOT?16?">MICAP3!#REF!</definedName>
    <definedName name="XDO_?DEBTSECD_MARKET_VALUE_TOT?17?" localSheetId="43">[1]SFTPIC!#REF!</definedName>
    <definedName name="XDO_?DEBTSECD_MARKET_VALUE_TOT?17?">MICAP4!$F$57</definedName>
    <definedName name="XDO_?DEBTSECD_MARKET_VALUE_TOT?18?">MICAP4!#REF!</definedName>
    <definedName name="XDO_?DEBTSECD_MARKET_VALUE_TOT?19?" localSheetId="43">[1]SFTPIE!#REF!</definedName>
    <definedName name="XDO_?DEBTSECD_MARKET_VALUE_TOT?19?">MICAP8!$F$88</definedName>
    <definedName name="XDO_?DEBTSECD_MARKET_VALUE_TOT?2?" localSheetId="43">[1]CP5SR8!#REF!</definedName>
    <definedName name="XDO_?DEBTSECD_MARKET_VALUE_TOT?2?">MICAP10!#REF!</definedName>
    <definedName name="XDO_?DEBTSECD_MARKET_VALUE_TOT?20?">MICAP8!#REF!</definedName>
    <definedName name="XDO_?DEBTSECD_MARKET_VALUE_TOT?21?" localSheetId="43">[1]SFTPIJ!#REF!</definedName>
    <definedName name="XDO_?DEBTSECD_MARKET_VALUE_TOT?21?">MICAP9!$F$88</definedName>
    <definedName name="XDO_?DEBTSECD_MARKET_VALUE_TOT?22?">MICAP9!#REF!</definedName>
    <definedName name="XDO_?DEBTSECD_MARKET_VALUE_TOT?23?" localSheetId="43">[1]SFTPIK!#REF!</definedName>
    <definedName name="XDO_?DEBTSECD_MARKET_VALUE_TOT?23?">MIDCAP!$F$98</definedName>
    <definedName name="XDO_?DEBTSECD_MARKET_VALUE_TOT?24?">MIDCAP!#REF!</definedName>
    <definedName name="XDO_?DEBTSECD_MARKET_VALUE_TOT?25?">MULTI1!$F$78</definedName>
    <definedName name="XDO_?DEBTSECD_MARKET_VALUE_TOT?26?">MULTI1!#REF!</definedName>
    <definedName name="XDO_?DEBTSECD_MARKET_VALUE_TOT?27?">MULTI2!$F$78</definedName>
    <definedName name="XDO_?DEBTSECD_MARKET_VALUE_TOT?28?">MULTI2!#REF!</definedName>
    <definedName name="XDO_?DEBTSECD_MARKET_VALUE_TOT?29?">MULTIP!$F$76</definedName>
    <definedName name="XDO_?DEBTSECD_MARKET_VALUE_TOT?3?">MICAP11!$F$95</definedName>
    <definedName name="XDO_?DEBTSECD_MARKET_VALUE_TOT?30?">MULTIP!#REF!</definedName>
    <definedName name="XDO_?DEBTSECD_MARKET_VALUE_TOT?31?" localSheetId="43">[1]SHYBO!#REF!</definedName>
    <definedName name="XDO_?DEBTSECD_MARKET_VALUE_TOT?31?">SESCAP1!$F$96</definedName>
    <definedName name="XDO_?DEBTSECD_MARKET_VALUE_TOT?32?">SESCAP1!#REF!</definedName>
    <definedName name="XDO_?DEBTSECD_MARKET_VALUE_TOT?33?" localSheetId="43">[1]SHYBP!#REF!</definedName>
    <definedName name="XDO_?DEBTSECD_MARKET_VALUE_TOT?33?">SESCAP2!$F$99</definedName>
    <definedName name="XDO_?DEBTSECD_MARKET_VALUE_TOT?34?">SESCAP2!#REF!</definedName>
    <definedName name="XDO_?DEBTSECD_MARKET_VALUE_TOT?35?" localSheetId="43">[1]SHYBU!#REF!</definedName>
    <definedName name="XDO_?DEBTSECD_MARKET_VALUE_TOT?35?">SESCAP3!$F$96</definedName>
    <definedName name="XDO_?DEBTSECD_MARKET_VALUE_TOT?36?">SESCAP3!#REF!</definedName>
    <definedName name="XDO_?DEBTSECD_MARKET_VALUE_TOT?37?">SESCAP4!$F$88</definedName>
    <definedName name="XDO_?DEBTSECD_MARKET_VALUE_TOT?38?">SESCAP4!#REF!</definedName>
    <definedName name="XDO_?DEBTSECD_MARKET_VALUE_TOT?39?">SESCAP5!$F$86</definedName>
    <definedName name="XDO_?DEBTSECD_MARKET_VALUE_TOT?4?">MICAP11!#REF!</definedName>
    <definedName name="XDO_?DEBTSECD_MARKET_VALUE_TOT?40?">SESCAP5!#REF!</definedName>
    <definedName name="XDO_?DEBTSECD_MARKET_VALUE_TOT?41?" localSheetId="43">SUNBAL!$F$112</definedName>
    <definedName name="XDO_?DEBTSECD_MARKET_VALUE_TOT?41?">SESCAP6!$F$72</definedName>
    <definedName name="XDO_?DEBTSECD_MARKET_VALUE_TOT?42?" localSheetId="43">SUNBAL!#REF!</definedName>
    <definedName name="XDO_?DEBTSECD_MARKET_VALUE_TOT?42?">SESCAP6!#REF!</definedName>
    <definedName name="XDO_?DEBTSECD_MARKET_VALUE_TOT?43?">SESCAP7!$F$54</definedName>
    <definedName name="XDO_?DEBTSECD_MARKET_VALUE_TOT?44?">SESCAP7!#REF!</definedName>
    <definedName name="XDO_?DEBTSECD_MARKET_VALUE_TOT?45?">SFOCUS!$F$67</definedName>
    <definedName name="XDO_?DEBTSECD_MARKET_VALUE_TOT?46?">SFOCUS!#REF!</definedName>
    <definedName name="XDO_?DEBTSECD_MARKET_VALUE_TOT?47?">SLTADV3!$F$89</definedName>
    <definedName name="XDO_?DEBTSECD_MARKET_VALUE_TOT?48?">SLTADV3!#REF!</definedName>
    <definedName name="XDO_?DEBTSECD_MARKET_VALUE_TOT?49?">SLTADV4!$F$78</definedName>
    <definedName name="XDO_?DEBTSECD_MARKET_VALUE_TOT?5?" localSheetId="43">[1]SFRLTP!#REF!</definedName>
    <definedName name="XDO_?DEBTSECD_MARKET_VALUE_TOT?5?">MICAP12!$F$95</definedName>
    <definedName name="XDO_?DEBTSECD_MARKET_VALUE_TOT?50?">SLTADV4!#REF!</definedName>
    <definedName name="XDO_?DEBTSECD_MARKET_VALUE_TOT?51?">SLTAX1!$F$86</definedName>
    <definedName name="XDO_?DEBTSECD_MARKET_VALUE_TOT?52?">SLTAX1!#REF!</definedName>
    <definedName name="XDO_?DEBTSECD_MARKET_VALUE_TOT?53?">SLTAX2!$F$88</definedName>
    <definedName name="XDO_?DEBTSECD_MARKET_VALUE_TOT?54?">SLTAX2!#REF!</definedName>
    <definedName name="XDO_?DEBTSECD_MARKET_VALUE_TOT?55?">SLTAX3!$F$95</definedName>
    <definedName name="XDO_?DEBTSECD_MARKET_VALUE_TOT?56?">SLTAX3!#REF!</definedName>
    <definedName name="XDO_?DEBTSECD_MARKET_VALUE_TOT?57?">SLTAX4!$F$97</definedName>
    <definedName name="XDO_?DEBTSECD_MARKET_VALUE_TOT?58?">SLTAX4!#REF!</definedName>
    <definedName name="XDO_?DEBTSECD_MARKET_VALUE_TOT?59?">SLTAX5!$F$98</definedName>
    <definedName name="XDO_?DEBTSECD_MARKET_VALUE_TOT?6?">MICAP12!#REF!</definedName>
    <definedName name="XDO_?DEBTSECD_MARKET_VALUE_TOT?60?">SLTAX5!#REF!</definedName>
    <definedName name="XDO_?DEBTSECD_MARKET_VALUE_TOT?61?">SLTAX6!$F$96</definedName>
    <definedName name="XDO_?DEBTSECD_MARKET_VALUE_TOT?62?">SLTAX6!#REF!</definedName>
    <definedName name="XDO_?DEBTSECD_MARKET_VALUE_TOT?63?">SMALL3!$F$86</definedName>
    <definedName name="XDO_?DEBTSECD_MARKET_VALUE_TOT?64?">SMALL3!#REF!</definedName>
    <definedName name="XDO_?DEBTSECD_MARKET_VALUE_TOT?65?">SMALL4!$F$87</definedName>
    <definedName name="XDO_?DEBTSECD_MARKET_VALUE_TOT?66?">SMALL4!#REF!</definedName>
    <definedName name="XDO_?DEBTSECD_MARKET_VALUE_TOT?67?">SMALL5!$F$87</definedName>
    <definedName name="XDO_?DEBTSECD_MARKET_VALUE_TOT?68?">SMALL5!#REF!</definedName>
    <definedName name="XDO_?DEBTSECD_MARKET_VALUE_TOT?69?">SMALL6!$F$85</definedName>
    <definedName name="XDO_?DEBTSECD_MARKET_VALUE_TOT?7?" localSheetId="43">[1]SFRSTP!#REF!</definedName>
    <definedName name="XDO_?DEBTSECD_MARKET_VALUE_TOT?7?">MICAP14!$F$100</definedName>
    <definedName name="XDO_?DEBTSECD_MARKET_VALUE_TOT?70?">SMALL6!#REF!</definedName>
    <definedName name="XDO_?DEBTSECD_MARKET_VALUE_TOT?71?">SMILE!$F$88</definedName>
    <definedName name="XDO_?DEBTSECD_MARKET_VALUE_TOT?72?">SMILE!#REF!</definedName>
    <definedName name="XDO_?DEBTSECD_MARKET_VALUE_TOT?73?">SRURAL!$F$99</definedName>
    <definedName name="XDO_?DEBTSECD_MARKET_VALUE_TOT?74?">SRURAL!#REF!</definedName>
    <definedName name="XDO_?DEBTSECD_MARKET_VALUE_TOT?75?">SSFUND!$F$73</definedName>
    <definedName name="XDO_?DEBTSECD_MARKET_VALUE_TOT?76?">SSFUND!#REF!</definedName>
    <definedName name="XDO_?DEBTSECD_MARKET_VALUE_TOT?77?">'SSN100'!$F$137</definedName>
    <definedName name="XDO_?DEBTSECD_MARKET_VALUE_TOT?78?">'SSN100'!#REF!</definedName>
    <definedName name="XDO_?DEBTSECD_MARKET_VALUE_TOT?79?">STAX!$F$97</definedName>
    <definedName name="XDO_?DEBTSECD_MARKET_VALUE_TOT?8?">MICAP14!#REF!</definedName>
    <definedName name="XDO_?DEBTSECD_MARKET_VALUE_TOT?80?">STAX!#REF!</definedName>
    <definedName name="XDO_?DEBTSECD_MARKET_VALUE_TOT?81?">STOP6!$F$71</definedName>
    <definedName name="XDO_?DEBTSECD_MARKET_VALUE_TOT?82?">STOP6!#REF!</definedName>
    <definedName name="XDO_?DEBTSECD_MARKET_VALUE_TOT?83?">STOP7!$F$71</definedName>
    <definedName name="XDO_?DEBTSECD_MARKET_VALUE_TOT?84?">STOP7!#REF!</definedName>
    <definedName name="XDO_?DEBTSECD_MARKET_VALUE_TOT?85?">#REF!</definedName>
    <definedName name="XDO_?DEBTSECD_MARKET_VALUE_TOT?86?">#REF!</definedName>
    <definedName name="XDO_?DEBTSECD_MARKET_VALUE_TOT?87?">SUNESF!$F$92</definedName>
    <definedName name="XDO_?DEBTSECD_MARKET_VALUE_TOT?88?">SUNESF!$F$78:$F$98</definedName>
    <definedName name="XDO_?DEBTSECD_MARKET_VALUE_TOT?89?">SUNFOP!$F$57</definedName>
    <definedName name="XDO_?DEBTSECD_MARKET_VALUE_TOT?9?">MICAP15!$F$99</definedName>
    <definedName name="XDO_?DEBTSECD_MARKET_VALUE_TOT?90?">SUNFOP!#REF!</definedName>
    <definedName name="XDO_?DEBTSECD_MARKET_VALUE_TOT?91?">SUNVALF10!$F$80</definedName>
    <definedName name="XDO_?DEBTSECD_MARKET_VALUE_TOT?92?">SUNVALF10!#REF!</definedName>
    <definedName name="XDO_?DEBTSECD_MARKET_VALUE_TOT?93?">SUNVALF2!$F$89</definedName>
    <definedName name="XDO_?DEBTSECD_MARKET_VALUE_TOT?94?">SUNVALF2!#REF!</definedName>
    <definedName name="XDO_?DEBTSECD_MARKET_VALUE_TOT?95?">SUNVALF3!$F$90</definedName>
    <definedName name="XDO_?DEBTSECD_MARKET_VALUE_TOT?96?">SUNVALF3!#REF!</definedName>
    <definedName name="XDO_?DEBTSECD_MARKET_VALUE_TOT?97?">SUNVALF7!$F$71</definedName>
    <definedName name="XDO_?DEBTSECD_MARKET_VALUE_TOT?98?">SUNVALF7!#REF!</definedName>
    <definedName name="XDO_?DEBTSECD_MARKET_VALUE_TOT?99?">SUNVALF8!$F$76</definedName>
    <definedName name="XDO_?DEBTSECD_NAME?">CAPEXG!$C$46</definedName>
    <definedName name="XDO_?DEBTSECD_PER_NET_ASSETS?">CAPEXG!$G$46</definedName>
    <definedName name="XDO_?DEBTSECD_PER_NET_ASSETS_TOT?" localSheetId="43">[1]CP5SR7!#REF!</definedName>
    <definedName name="XDO_?DEBTSECD_PER_NET_ASSETS_TOT?">CAPEXG!#REF!</definedName>
    <definedName name="XDO_?DEBTSECD_PER_NET_ASSETS_TOT?1?">MICAP10!$G$88</definedName>
    <definedName name="XDO_?DEBTSECD_PER_NET_ASSETS_TOT?10?">MICAP15!#REF!</definedName>
    <definedName name="XDO_?DEBTSECD_PER_NET_ASSETS_TOT?100?">SUNVALF8!#REF!</definedName>
    <definedName name="XDO_?DEBTSECD_PER_NET_ASSETS_TOT?101?">SUNVALF9!$G$79</definedName>
    <definedName name="XDO_?DEBTSECD_PER_NET_ASSETS_TOT?102?">SUNVALF9!#REF!</definedName>
    <definedName name="XDO_?DEBTSECD_PER_NET_ASSETS_TOT?11?">MICAP16!$G$95</definedName>
    <definedName name="XDO_?DEBTSECD_PER_NET_ASSETS_TOT?12?">MICAP16!#REF!</definedName>
    <definedName name="XDO_?DEBTSECD_PER_NET_ASSETS_TOT?13?" localSheetId="43">[1]SFTPHM!#REF!</definedName>
    <definedName name="XDO_?DEBTSECD_PER_NET_ASSETS_TOT?13?">MICAP17!$G$99</definedName>
    <definedName name="XDO_?DEBTSECD_PER_NET_ASSETS_TOT?14?">MICAP17!#REF!</definedName>
    <definedName name="XDO_?DEBTSECD_PER_NET_ASSETS_TOT?15?" localSheetId="43">[1]SFTPHS!#REF!</definedName>
    <definedName name="XDO_?DEBTSECD_PER_NET_ASSETS_TOT?15?">MICAP3!$G$39</definedName>
    <definedName name="XDO_?DEBTSECD_PER_NET_ASSETS_TOT?16?">MICAP3!#REF!</definedName>
    <definedName name="XDO_?DEBTSECD_PER_NET_ASSETS_TOT?17?" localSheetId="43">[1]SFTPIC!#REF!</definedName>
    <definedName name="XDO_?DEBTSECD_PER_NET_ASSETS_TOT?17?">MICAP4!$G$57</definedName>
    <definedName name="XDO_?DEBTSECD_PER_NET_ASSETS_TOT?18?">MICAP4!#REF!</definedName>
    <definedName name="XDO_?DEBTSECD_PER_NET_ASSETS_TOT?19?" localSheetId="43">[1]SFTPIE!#REF!</definedName>
    <definedName name="XDO_?DEBTSECD_PER_NET_ASSETS_TOT?19?">MICAP8!$G$88</definedName>
    <definedName name="XDO_?DEBTSECD_PER_NET_ASSETS_TOT?2?" localSheetId="43">[1]CP5SR8!#REF!</definedName>
    <definedName name="XDO_?DEBTSECD_PER_NET_ASSETS_TOT?2?">MICAP10!#REF!</definedName>
    <definedName name="XDO_?DEBTSECD_PER_NET_ASSETS_TOT?20?">MICAP8!#REF!</definedName>
    <definedName name="XDO_?DEBTSECD_PER_NET_ASSETS_TOT?21?" localSheetId="43">[1]SFTPIJ!#REF!</definedName>
    <definedName name="XDO_?DEBTSECD_PER_NET_ASSETS_TOT?21?">MICAP9!$G$88</definedName>
    <definedName name="XDO_?DEBTSECD_PER_NET_ASSETS_TOT?22?">MICAP9!#REF!</definedName>
    <definedName name="XDO_?DEBTSECD_PER_NET_ASSETS_TOT?23?" localSheetId="43">[1]SFTPIK!#REF!</definedName>
    <definedName name="XDO_?DEBTSECD_PER_NET_ASSETS_TOT?23?">MIDCAP!$G$98</definedName>
    <definedName name="XDO_?DEBTSECD_PER_NET_ASSETS_TOT?24?">MIDCAP!#REF!</definedName>
    <definedName name="XDO_?DEBTSECD_PER_NET_ASSETS_TOT?25?">MULTI1!$G$78</definedName>
    <definedName name="XDO_?DEBTSECD_PER_NET_ASSETS_TOT?26?">MULTI1!#REF!</definedName>
    <definedName name="XDO_?DEBTSECD_PER_NET_ASSETS_TOT?27?">MULTI2!$G$78</definedName>
    <definedName name="XDO_?DEBTSECD_PER_NET_ASSETS_TOT?28?">MULTI2!#REF!</definedName>
    <definedName name="XDO_?DEBTSECD_PER_NET_ASSETS_TOT?29?">MULTIP!$G$76</definedName>
    <definedName name="XDO_?DEBTSECD_PER_NET_ASSETS_TOT?3?">MICAP11!$G$95</definedName>
    <definedName name="XDO_?DEBTSECD_PER_NET_ASSETS_TOT?30?">MULTIP!#REF!</definedName>
    <definedName name="XDO_?DEBTSECD_PER_NET_ASSETS_TOT?31?" localSheetId="43">[1]SHYBO!#REF!</definedName>
    <definedName name="XDO_?DEBTSECD_PER_NET_ASSETS_TOT?31?">SESCAP1!$G$96</definedName>
    <definedName name="XDO_?DEBTSECD_PER_NET_ASSETS_TOT?32?">SESCAP1!#REF!</definedName>
    <definedName name="XDO_?DEBTSECD_PER_NET_ASSETS_TOT?33?" localSheetId="43">[1]SHYBP!#REF!</definedName>
    <definedName name="XDO_?DEBTSECD_PER_NET_ASSETS_TOT?33?">SESCAP2!$G$99</definedName>
    <definedName name="XDO_?DEBTSECD_PER_NET_ASSETS_TOT?34?">SESCAP2!#REF!</definedName>
    <definedName name="XDO_?DEBTSECD_PER_NET_ASSETS_TOT?35?" localSheetId="43">[1]SHYBU!#REF!</definedName>
    <definedName name="XDO_?DEBTSECD_PER_NET_ASSETS_TOT?35?">SESCAP3!$G$96</definedName>
    <definedName name="XDO_?DEBTSECD_PER_NET_ASSETS_TOT?36?">SESCAP3!#REF!</definedName>
    <definedName name="XDO_?DEBTSECD_PER_NET_ASSETS_TOT?37?">SESCAP4!$G$88</definedName>
    <definedName name="XDO_?DEBTSECD_PER_NET_ASSETS_TOT?38?">SESCAP4!#REF!</definedName>
    <definedName name="XDO_?DEBTSECD_PER_NET_ASSETS_TOT?39?">SESCAP5!$G$86</definedName>
    <definedName name="XDO_?DEBTSECD_PER_NET_ASSETS_TOT?4?">MICAP11!#REF!</definedName>
    <definedName name="XDO_?DEBTSECD_PER_NET_ASSETS_TOT?40?">SESCAP5!#REF!</definedName>
    <definedName name="XDO_?DEBTSECD_PER_NET_ASSETS_TOT?41?" localSheetId="43">SUNBAL!$G$112</definedName>
    <definedName name="XDO_?DEBTSECD_PER_NET_ASSETS_TOT?41?">SESCAP6!$G$72</definedName>
    <definedName name="XDO_?DEBTSECD_PER_NET_ASSETS_TOT?42?" localSheetId="43">SUNBAL!#REF!</definedName>
    <definedName name="XDO_?DEBTSECD_PER_NET_ASSETS_TOT?42?">SESCAP6!#REF!</definedName>
    <definedName name="XDO_?DEBTSECD_PER_NET_ASSETS_TOT?43?">SESCAP7!$G$54</definedName>
    <definedName name="XDO_?DEBTSECD_PER_NET_ASSETS_TOT?44?">SESCAP7!#REF!</definedName>
    <definedName name="XDO_?DEBTSECD_PER_NET_ASSETS_TOT?45?">SFOCUS!$G$67</definedName>
    <definedName name="XDO_?DEBTSECD_PER_NET_ASSETS_TOT?46?">SFOCUS!#REF!</definedName>
    <definedName name="XDO_?DEBTSECD_PER_NET_ASSETS_TOT?47?">SLTADV3!$G$89</definedName>
    <definedName name="XDO_?DEBTSECD_PER_NET_ASSETS_TOT?48?">SLTADV3!#REF!</definedName>
    <definedName name="XDO_?DEBTSECD_PER_NET_ASSETS_TOT?49?">SLTADV4!$G$78</definedName>
    <definedName name="XDO_?DEBTSECD_PER_NET_ASSETS_TOT?5?" localSheetId="43">[1]SFRLTP!#REF!</definedName>
    <definedName name="XDO_?DEBTSECD_PER_NET_ASSETS_TOT?5?">MICAP12!$G$95</definedName>
    <definedName name="XDO_?DEBTSECD_PER_NET_ASSETS_TOT?50?">SLTADV4!#REF!</definedName>
    <definedName name="XDO_?DEBTSECD_PER_NET_ASSETS_TOT?51?">SLTAX1!$G$86</definedName>
    <definedName name="XDO_?DEBTSECD_PER_NET_ASSETS_TOT?52?">SLTAX1!#REF!</definedName>
    <definedName name="XDO_?DEBTSECD_PER_NET_ASSETS_TOT?53?">SLTAX2!$G$88</definedName>
    <definedName name="XDO_?DEBTSECD_PER_NET_ASSETS_TOT?54?">SLTAX2!#REF!</definedName>
    <definedName name="XDO_?DEBTSECD_PER_NET_ASSETS_TOT?55?">SLTAX3!$G$95</definedName>
    <definedName name="XDO_?DEBTSECD_PER_NET_ASSETS_TOT?56?">SLTAX3!#REF!</definedName>
    <definedName name="XDO_?DEBTSECD_PER_NET_ASSETS_TOT?57?">SLTAX4!$G$97</definedName>
    <definedName name="XDO_?DEBTSECD_PER_NET_ASSETS_TOT?58?">SLTAX4!#REF!</definedName>
    <definedName name="XDO_?DEBTSECD_PER_NET_ASSETS_TOT?59?">SLTAX5!$G$98</definedName>
    <definedName name="XDO_?DEBTSECD_PER_NET_ASSETS_TOT?6?">MICAP12!#REF!</definedName>
    <definedName name="XDO_?DEBTSECD_PER_NET_ASSETS_TOT?60?">SLTAX5!#REF!</definedName>
    <definedName name="XDO_?DEBTSECD_PER_NET_ASSETS_TOT?61?">SLTAX6!$G$96</definedName>
    <definedName name="XDO_?DEBTSECD_PER_NET_ASSETS_TOT?62?">SLTAX6!#REF!</definedName>
    <definedName name="XDO_?DEBTSECD_PER_NET_ASSETS_TOT?63?">SMALL3!$G$86</definedName>
    <definedName name="XDO_?DEBTSECD_PER_NET_ASSETS_TOT?64?">SMALL3!#REF!</definedName>
    <definedName name="XDO_?DEBTSECD_PER_NET_ASSETS_TOT?65?">SMALL4!$G$87</definedName>
    <definedName name="XDO_?DEBTSECD_PER_NET_ASSETS_TOT?66?">SMALL4!#REF!</definedName>
    <definedName name="XDO_?DEBTSECD_PER_NET_ASSETS_TOT?67?">SMALL5!$G$87</definedName>
    <definedName name="XDO_?DEBTSECD_PER_NET_ASSETS_TOT?68?">SMALL5!#REF!</definedName>
    <definedName name="XDO_?DEBTSECD_PER_NET_ASSETS_TOT?69?">SMALL6!$G$85</definedName>
    <definedName name="XDO_?DEBTSECD_PER_NET_ASSETS_TOT?7?" localSheetId="43">[1]SFRSTP!#REF!</definedName>
    <definedName name="XDO_?DEBTSECD_PER_NET_ASSETS_TOT?7?">MICAP14!$G$100</definedName>
    <definedName name="XDO_?DEBTSECD_PER_NET_ASSETS_TOT?70?">SMALL6!#REF!</definedName>
    <definedName name="XDO_?DEBTSECD_PER_NET_ASSETS_TOT?71?">SMILE!$G$88</definedName>
    <definedName name="XDO_?DEBTSECD_PER_NET_ASSETS_TOT?72?">SMILE!#REF!</definedName>
    <definedName name="XDO_?DEBTSECD_PER_NET_ASSETS_TOT?73?">SRURAL!$G$99</definedName>
    <definedName name="XDO_?DEBTSECD_PER_NET_ASSETS_TOT?74?">SRURAL!#REF!</definedName>
    <definedName name="XDO_?DEBTSECD_PER_NET_ASSETS_TOT?75?">SSFUND!$G$73</definedName>
    <definedName name="XDO_?DEBTSECD_PER_NET_ASSETS_TOT?76?">SSFUND!#REF!</definedName>
    <definedName name="XDO_?DEBTSECD_PER_NET_ASSETS_TOT?77?">'SSN100'!$G$137</definedName>
    <definedName name="XDO_?DEBTSECD_PER_NET_ASSETS_TOT?78?">'SSN100'!#REF!</definedName>
    <definedName name="XDO_?DEBTSECD_PER_NET_ASSETS_TOT?79?">STAX!$G$97</definedName>
    <definedName name="XDO_?DEBTSECD_PER_NET_ASSETS_TOT?8?">MICAP14!#REF!</definedName>
    <definedName name="XDO_?DEBTSECD_PER_NET_ASSETS_TOT?80?">STAX!#REF!</definedName>
    <definedName name="XDO_?DEBTSECD_PER_NET_ASSETS_TOT?81?">STOP6!$G$71</definedName>
    <definedName name="XDO_?DEBTSECD_PER_NET_ASSETS_TOT?82?">STOP6!#REF!</definedName>
    <definedName name="XDO_?DEBTSECD_PER_NET_ASSETS_TOT?83?">STOP7!$G$71</definedName>
    <definedName name="XDO_?DEBTSECD_PER_NET_ASSETS_TOT?84?">STOP7!#REF!</definedName>
    <definedName name="XDO_?DEBTSECD_PER_NET_ASSETS_TOT?85?">#REF!</definedName>
    <definedName name="XDO_?DEBTSECD_PER_NET_ASSETS_TOT?86?">#REF!</definedName>
    <definedName name="XDO_?DEBTSECD_PER_NET_ASSETS_TOT?87?">SUNESF!$G$92</definedName>
    <definedName name="XDO_?DEBTSECD_PER_NET_ASSETS_TOT?88?">SUNESF!$G$78:$G$98</definedName>
    <definedName name="XDO_?DEBTSECD_PER_NET_ASSETS_TOT?89?">SUNFOP!$G$57</definedName>
    <definedName name="XDO_?DEBTSECD_PER_NET_ASSETS_TOT?9?">MICAP15!$G$99</definedName>
    <definedName name="XDO_?DEBTSECD_PER_NET_ASSETS_TOT?90?">SUNFOP!#REF!</definedName>
    <definedName name="XDO_?DEBTSECD_PER_NET_ASSETS_TOT?91?">SUNVALF10!$G$80</definedName>
    <definedName name="XDO_?DEBTSECD_PER_NET_ASSETS_TOT?92?">SUNVALF10!#REF!</definedName>
    <definedName name="XDO_?DEBTSECD_PER_NET_ASSETS_TOT?93?">SUNVALF2!$G$89</definedName>
    <definedName name="XDO_?DEBTSECD_PER_NET_ASSETS_TOT?94?">SUNVALF2!#REF!</definedName>
    <definedName name="XDO_?DEBTSECD_PER_NET_ASSETS_TOT?95?">SUNVALF3!$G$90</definedName>
    <definedName name="XDO_?DEBTSECD_PER_NET_ASSETS_TOT?96?">SUNVALF3!#REF!</definedName>
    <definedName name="XDO_?DEBTSECD_PER_NET_ASSETS_TOT?97?">SUNVALF7!$G$71</definedName>
    <definedName name="XDO_?DEBTSECD_PER_NET_ASSETS_TOT?98?">SUNVALF7!#REF!</definedName>
    <definedName name="XDO_?DEBTSECD_PER_NET_ASSETS_TOT?99?">SUNVALF8!$G$76</definedName>
    <definedName name="XDO_?DEBTSECD_RATING_INDUSTRY?">CAPEXG!$D$46</definedName>
    <definedName name="XDO_?DEBTSECD_SL_NO?">CAPEXG!$A$46</definedName>
    <definedName name="XDO_?DEBTSECD_UNITS?">CAPEXG!$E$46</definedName>
    <definedName name="XDO_?DERIVATIVE_NOTES?">CAPEXG!$B$130</definedName>
    <definedName name="XDO_?DERIVATIVE_NOTES?1?">MICAP10!$B$140</definedName>
    <definedName name="XDO_?DERIVATIVE_NOTES?10?">MICAP8!$B$140</definedName>
    <definedName name="XDO_?DERIVATIVE_NOTES?11?">MICAP9!$B$140</definedName>
    <definedName name="XDO_?DERIVATIVE_NOTES?12?">MIDCAP!$B$154</definedName>
    <definedName name="XDO_?DERIVATIVE_NOTES?13?">MULTI1!$B$130</definedName>
    <definedName name="XDO_?DERIVATIVE_NOTES?14?">MULTI2!$B$130</definedName>
    <definedName name="XDO_?DERIVATIVE_NOTES?15?">MULTIP!$B$129</definedName>
    <definedName name="XDO_?DERIVATIVE_NOTES?16?">SESCAP1!$B$148</definedName>
    <definedName name="XDO_?DERIVATIVE_NOTES?17?">SESCAP2!$B$151</definedName>
    <definedName name="XDO_?DERIVATIVE_NOTES?18?">SESCAP3!$B$148</definedName>
    <definedName name="XDO_?DERIVATIVE_NOTES?19?">SESCAP4!$B$140</definedName>
    <definedName name="XDO_?DERIVATIVE_NOTES?2?">MICAP11!$B$147</definedName>
    <definedName name="XDO_?DERIVATIVE_NOTES?20?">SESCAP5!$B$138</definedName>
    <definedName name="XDO_?DERIVATIVE_NOTES?21?">SESCAP6!$B$124</definedName>
    <definedName name="XDO_?DERIVATIVE_NOTES?22?">SESCAP7!$B$106</definedName>
    <definedName name="XDO_?DERIVATIVE_NOTES?23?">SFOCUS!$B$121</definedName>
    <definedName name="XDO_?DERIVATIVE_NOTES?24?">SLTADV3!$B$141</definedName>
    <definedName name="XDO_?DERIVATIVE_NOTES?25?">SLTADV4!$B$130</definedName>
    <definedName name="XDO_?DERIVATIVE_NOTES?26?">SLTAX1!$B$138</definedName>
    <definedName name="XDO_?DERIVATIVE_NOTES?27?">SLTAX2!$B$140</definedName>
    <definedName name="XDO_?DERIVATIVE_NOTES?28?">SLTAX3!$B$147</definedName>
    <definedName name="XDO_?DERIVATIVE_NOTES?29?">SLTAX4!$B$149</definedName>
    <definedName name="XDO_?DERIVATIVE_NOTES?3?">MICAP12!$B$147</definedName>
    <definedName name="XDO_?DERIVATIVE_NOTES?30?">SLTAX5!$B$150</definedName>
    <definedName name="XDO_?DERIVATIVE_NOTES?31?">SLTAX6!$B$148</definedName>
    <definedName name="XDO_?DERIVATIVE_NOTES?32?">SMALL3!$B$138</definedName>
    <definedName name="XDO_?DERIVATIVE_NOTES?33?">SMALL4!$B$139</definedName>
    <definedName name="XDO_?DERIVATIVE_NOTES?34?">SMALL5!$B$139</definedName>
    <definedName name="XDO_?DERIVATIVE_NOTES?35?">SMALL6!$B$137</definedName>
    <definedName name="XDO_?DERIVATIVE_NOTES?36?">SMILE!$B$141</definedName>
    <definedName name="XDO_?DERIVATIVE_NOTES?37?" localSheetId="43">SUNBAL!$B$165</definedName>
    <definedName name="XDO_?DERIVATIVE_NOTES?37?">SRURAL!$B$151</definedName>
    <definedName name="XDO_?DERIVATIVE_NOTES?38?">SSFUND!$B$126</definedName>
    <definedName name="XDO_?DERIVATIVE_NOTES?39?">'SSN100'!$B$189</definedName>
    <definedName name="XDO_?DERIVATIVE_NOTES?4?">MICAP14!$B$152</definedName>
    <definedName name="XDO_?DERIVATIVE_NOTES?40?">STAX!$B$149</definedName>
    <definedName name="XDO_?DERIVATIVE_NOTES?41?">STOP6!$B$123</definedName>
    <definedName name="XDO_?DERIVATIVE_NOTES?42?">STOP7!$B$123</definedName>
    <definedName name="XDO_?DERIVATIVE_NOTES?43?">#REF!</definedName>
    <definedName name="XDO_?DERIVATIVE_NOTES?44?">SUNESF!$B$146</definedName>
    <definedName name="XDO_?DERIVATIVE_NOTES?45?">SUNFOP!$B$111</definedName>
    <definedName name="XDO_?DERIVATIVE_NOTES?46?">SUNVALF10!$B$132</definedName>
    <definedName name="XDO_?DERIVATIVE_NOTES?47?">SUNVALF2!$B$141</definedName>
    <definedName name="XDO_?DERIVATIVE_NOTES?48?">SUNVALF3!$B$142</definedName>
    <definedName name="XDO_?DERIVATIVE_NOTES?49?">SUNVALF7!$B$123</definedName>
    <definedName name="XDO_?DERIVATIVE_NOTES?5?">MICAP15!$B$151</definedName>
    <definedName name="XDO_?DERIVATIVE_NOTES?50?">SUNVALF8!$B$128</definedName>
    <definedName name="XDO_?DERIVATIVE_NOTES?51?">SUNVALF9!$B$131</definedName>
    <definedName name="XDO_?DERIVATIVE_NOTES?6?">MICAP16!$B$147</definedName>
    <definedName name="XDO_?DERIVATIVE_NOTES?7?">MICAP17!$B$151</definedName>
    <definedName name="XDO_?DERIVATIVE_NOTES?8?">MICAP3!$B$91</definedName>
    <definedName name="XDO_?DERIVATIVE_NOTES?9?">MICAP4!$B$109</definedName>
    <definedName name="XDO_?DERIVATIVE_NOTES_VAL?">CAPEXG!$D$130</definedName>
    <definedName name="XDO_?DERIVATIVE_NOTES_VAL?1?">MICAP10!$D$140</definedName>
    <definedName name="XDO_?DERIVATIVE_NOTES_VAL?10?">MICAP8!$D$140</definedName>
    <definedName name="XDO_?DERIVATIVE_NOTES_VAL?11?">MICAP9!$D$140</definedName>
    <definedName name="XDO_?DERIVATIVE_NOTES_VAL?12?">MIDCAP!$D$154</definedName>
    <definedName name="XDO_?DERIVATIVE_NOTES_VAL?13?">MULTI1!$D$130</definedName>
    <definedName name="XDO_?DERIVATIVE_NOTES_VAL?14?">MULTI2!$D$130</definedName>
    <definedName name="XDO_?DERIVATIVE_NOTES_VAL?15?">MULTIP!$D$129</definedName>
    <definedName name="XDO_?DERIVATIVE_NOTES_VAL?16?">SESCAP1!$D$148</definedName>
    <definedName name="XDO_?DERIVATIVE_NOTES_VAL?17?">SESCAP2!$D$151</definedName>
    <definedName name="XDO_?DERIVATIVE_NOTES_VAL?18?">SESCAP3!$D$148</definedName>
    <definedName name="XDO_?DERIVATIVE_NOTES_VAL?19?">SESCAP4!$D$140</definedName>
    <definedName name="XDO_?DERIVATIVE_NOTES_VAL?2?">MICAP11!$D$147</definedName>
    <definedName name="XDO_?DERIVATIVE_NOTES_VAL?20?">SESCAP5!$D$138</definedName>
    <definedName name="XDO_?DERIVATIVE_NOTES_VAL?21?">SESCAP6!$D$124</definedName>
    <definedName name="XDO_?DERIVATIVE_NOTES_VAL?22?">SESCAP7!$D$106</definedName>
    <definedName name="XDO_?DERIVATIVE_NOTES_VAL?23?">SFOCUS!$D$121</definedName>
    <definedName name="XDO_?DERIVATIVE_NOTES_VAL?24?">SLTADV3!$D$141</definedName>
    <definedName name="XDO_?DERIVATIVE_NOTES_VAL?25?">SLTADV4!$D$130</definedName>
    <definedName name="XDO_?DERIVATIVE_NOTES_VAL?26?">SLTAX1!$D$138</definedName>
    <definedName name="XDO_?DERIVATIVE_NOTES_VAL?27?">SLTAX2!$D$140</definedName>
    <definedName name="XDO_?DERIVATIVE_NOTES_VAL?28?">SLTAX3!$D$147</definedName>
    <definedName name="XDO_?DERIVATIVE_NOTES_VAL?29?">SLTAX4!$D$149</definedName>
    <definedName name="XDO_?DERIVATIVE_NOTES_VAL?3?">MICAP12!$D$147</definedName>
    <definedName name="XDO_?DERIVATIVE_NOTES_VAL?30?">SLTAX5!$D$150</definedName>
    <definedName name="XDO_?DERIVATIVE_NOTES_VAL?31?">SLTAX6!$D$148</definedName>
    <definedName name="XDO_?DERIVATIVE_NOTES_VAL?32?">SMALL3!$D$138</definedName>
    <definedName name="XDO_?DERIVATIVE_NOTES_VAL?33?">SMALL4!$D$139</definedName>
    <definedName name="XDO_?DERIVATIVE_NOTES_VAL?34?">SMALL5!$D$139</definedName>
    <definedName name="XDO_?DERIVATIVE_NOTES_VAL?35?">SMALL6!$D$137</definedName>
    <definedName name="XDO_?DERIVATIVE_NOTES_VAL?36?">SMILE!$D$141</definedName>
    <definedName name="XDO_?DERIVATIVE_NOTES_VAL?37?" localSheetId="43">SUNBAL!$D$165</definedName>
    <definedName name="XDO_?DERIVATIVE_NOTES_VAL?37?">SRURAL!$D$151</definedName>
    <definedName name="XDO_?DERIVATIVE_NOTES_VAL?38?">SSFUND!$D$126</definedName>
    <definedName name="XDO_?DERIVATIVE_NOTES_VAL?39?">'SSN100'!$D$189</definedName>
    <definedName name="XDO_?DERIVATIVE_NOTES_VAL?4?">MICAP14!$D$152</definedName>
    <definedName name="XDO_?DERIVATIVE_NOTES_VAL?40?">STAX!$D$149</definedName>
    <definedName name="XDO_?DERIVATIVE_NOTES_VAL?41?">STOP6!$D$123</definedName>
    <definedName name="XDO_?DERIVATIVE_NOTES_VAL?42?">STOP7!$D$123</definedName>
    <definedName name="XDO_?DERIVATIVE_NOTES_VAL?43?">#REF!</definedName>
    <definedName name="XDO_?DERIVATIVE_NOTES_VAL?44?">SUNESF!$D$146</definedName>
    <definedName name="XDO_?DERIVATIVE_NOTES_VAL?45?">SUNFOP!$D$111</definedName>
    <definedName name="XDO_?DERIVATIVE_NOTES_VAL?46?">SUNVALF10!$D$132</definedName>
    <definedName name="XDO_?DERIVATIVE_NOTES_VAL?47?">SUNVALF2!$D$141</definedName>
    <definedName name="XDO_?DERIVATIVE_NOTES_VAL?48?">SUNVALF3!$D$142</definedName>
    <definedName name="XDO_?DERIVATIVE_NOTES_VAL?49?">SUNVALF7!$D$123</definedName>
    <definedName name="XDO_?DERIVATIVE_NOTES_VAL?5?">MICAP15!$D$151</definedName>
    <definedName name="XDO_?DERIVATIVE_NOTES_VAL?50?">SUNVALF8!$D$128</definedName>
    <definedName name="XDO_?DERIVATIVE_NOTES_VAL?51?">SUNVALF9!$D$131</definedName>
    <definedName name="XDO_?DERIVATIVE_NOTES_VAL?6?">MICAP16!$D$147</definedName>
    <definedName name="XDO_?DERIVATIVE_NOTES_VAL?7?">MICAP17!$D$151</definedName>
    <definedName name="XDO_?DERIVATIVE_NOTES_VAL?8?">MICAP3!$D$91</definedName>
    <definedName name="XDO_?DERIVATIVE_NOTES_VAL?9?">MICAP4!$D$109</definedName>
    <definedName name="XDO_?EQUSEC_MARKET_VALUE_TOT?">CAPEXG!$F$65</definedName>
    <definedName name="XDO_?EQUSEC_MARKET_VALUE_TOT?1?">MICAP10!$F$75</definedName>
    <definedName name="XDO_?EQUSEC_MARKET_VALUE_TOT?10?">MICAP8!$F$75</definedName>
    <definedName name="XDO_?EQUSEC_MARKET_VALUE_TOT?11?">MICAP9!$F$75</definedName>
    <definedName name="XDO_?EQUSEC_MARKET_VALUE_TOT?12?">MIDCAP!$F$85</definedName>
    <definedName name="XDO_?EQUSEC_MARKET_VALUE_TOT?13?">MULTI1!$F$65</definedName>
    <definedName name="XDO_?EQUSEC_MARKET_VALUE_TOT?14?">MULTI2!$F$65</definedName>
    <definedName name="XDO_?EQUSEC_MARKET_VALUE_TOT?15?">MULTIP!$F$63</definedName>
    <definedName name="XDO_?EQUSEC_MARKET_VALUE_TOT?16?">SESCAP1!$F$83</definedName>
    <definedName name="XDO_?EQUSEC_MARKET_VALUE_TOT?17?">SESCAP2!$F$86</definedName>
    <definedName name="XDO_?EQUSEC_MARKET_VALUE_TOT?18?">SESCAP3!$F$83</definedName>
    <definedName name="XDO_?EQUSEC_MARKET_VALUE_TOT?19?">SESCAP4!$F$75</definedName>
    <definedName name="XDO_?EQUSEC_MARKET_VALUE_TOT?2?">MICAP11!$F$82</definedName>
    <definedName name="XDO_?EQUSEC_MARKET_VALUE_TOT?20?">SESCAP5!$F$73</definedName>
    <definedName name="XDO_?EQUSEC_MARKET_VALUE_TOT?21?">SESCAP6!$F$59</definedName>
    <definedName name="XDO_?EQUSEC_MARKET_VALUE_TOT?22?" localSheetId="43">SUNBAL!$F$67</definedName>
    <definedName name="XDO_?EQUSEC_MARKET_VALUE_TOT?22?">SESCAP7!$F$41</definedName>
    <definedName name="XDO_?EQUSEC_MARKET_VALUE_TOT?23?">SFOCUS!$F$54</definedName>
    <definedName name="XDO_?EQUSEC_MARKET_VALUE_TOT?24?">SLTADV3!$F$76</definedName>
    <definedName name="XDO_?EQUSEC_MARKET_VALUE_TOT?25?">SLTADV4!$F$65</definedName>
    <definedName name="XDO_?EQUSEC_MARKET_VALUE_TOT?26?">SLTAX1!$F$73</definedName>
    <definedName name="XDO_?EQUSEC_MARKET_VALUE_TOT?27?">SLTAX2!$F$75</definedName>
    <definedName name="XDO_?EQUSEC_MARKET_VALUE_TOT?28?">SLTAX3!$F$82</definedName>
    <definedName name="XDO_?EQUSEC_MARKET_VALUE_TOT?29?">SLTAX4!$F$84</definedName>
    <definedName name="XDO_?EQUSEC_MARKET_VALUE_TOT?3?">MICAP12!$F$82</definedName>
    <definedName name="XDO_?EQUSEC_MARKET_VALUE_TOT?30?">SLTAX5!$F$85</definedName>
    <definedName name="XDO_?EQUSEC_MARKET_VALUE_TOT?31?">SLTAX6!$F$83</definedName>
    <definedName name="XDO_?EQUSEC_MARKET_VALUE_TOT?32?">SMALL3!$F$73</definedName>
    <definedName name="XDO_?EQUSEC_MARKET_VALUE_TOT?33?">SMALL4!$F$74</definedName>
    <definedName name="XDO_?EQUSEC_MARKET_VALUE_TOT?34?">SMALL5!$F$74</definedName>
    <definedName name="XDO_?EQUSEC_MARKET_VALUE_TOT?35?">SMALL6!$F$72</definedName>
    <definedName name="XDO_?EQUSEC_MARKET_VALUE_TOT?36?">SMILE!$F$75</definedName>
    <definedName name="XDO_?EQUSEC_MARKET_VALUE_TOT?37?">SRURAL!$F$86</definedName>
    <definedName name="XDO_?EQUSEC_MARKET_VALUE_TOT?38?">SSFUND!$F$60</definedName>
    <definedName name="XDO_?EQUSEC_MARKET_VALUE_TOT?39?">'SSN100'!$F$124</definedName>
    <definedName name="XDO_?EQUSEC_MARKET_VALUE_TOT?4?">MICAP14!$F$87</definedName>
    <definedName name="XDO_?EQUSEC_MARKET_VALUE_TOT?40?">STAX!$F$84</definedName>
    <definedName name="XDO_?EQUSEC_MARKET_VALUE_TOT?41?">STOP6!$F$58</definedName>
    <definedName name="XDO_?EQUSEC_MARKET_VALUE_TOT?42?">STOP7!$F$58</definedName>
    <definedName name="XDO_?EQUSEC_MARKET_VALUE_TOT?43?">#REF!</definedName>
    <definedName name="XDO_?EQUSEC_MARKET_VALUE_TOT?44?">SUNESF!$F$72</definedName>
    <definedName name="XDO_?EQUSEC_MARKET_VALUE_TOT?45?">SUNFOP!$F$44</definedName>
    <definedName name="XDO_?EQUSEC_MARKET_VALUE_TOT?46?">SUNVALF10!$F$67</definedName>
    <definedName name="XDO_?EQUSEC_MARKET_VALUE_TOT?47?">SUNVALF2!$F$76</definedName>
    <definedName name="XDO_?EQUSEC_MARKET_VALUE_TOT?48?">SUNVALF3!$F$77</definedName>
    <definedName name="XDO_?EQUSEC_MARKET_VALUE_TOT?49?">SUNVALF7!$F$58</definedName>
    <definedName name="XDO_?EQUSEC_MARKET_VALUE_TOT?5?">MICAP15!$F$86</definedName>
    <definedName name="XDO_?EQUSEC_MARKET_VALUE_TOT?50?">SUNVALF8!$F$63</definedName>
    <definedName name="XDO_?EQUSEC_MARKET_VALUE_TOT?51?">SUNVALF9!$F$66</definedName>
    <definedName name="XDO_?EQUSEC_MARKET_VALUE_TOT?6?">MICAP16!$F$82</definedName>
    <definedName name="XDO_?EQUSEC_MARKET_VALUE_TOT?7?">MICAP17!$F$86</definedName>
    <definedName name="XDO_?EQUSEC_MARKET_VALUE_TOT?8?">MICAP3!$F$26</definedName>
    <definedName name="XDO_?EQUSEC_MARKET_VALUE_TOT?9?">MICAP4!$F$44</definedName>
    <definedName name="XDO_?EQUSEC_PER_NET_ASSETS_TOT?">CAPEXG!$G$65</definedName>
    <definedName name="XDO_?EQUSEC_PER_NET_ASSETS_TOT?1?">MICAP10!$G$75</definedName>
    <definedName name="XDO_?EQUSEC_PER_NET_ASSETS_TOT?10?">MICAP8!$G$75</definedName>
    <definedName name="XDO_?EQUSEC_PER_NET_ASSETS_TOT?11?">MICAP9!$G$75</definedName>
    <definedName name="XDO_?EQUSEC_PER_NET_ASSETS_TOT?12?">MIDCAP!$G$85</definedName>
    <definedName name="XDO_?EQUSEC_PER_NET_ASSETS_TOT?13?">MULTI1!$G$65</definedName>
    <definedName name="XDO_?EQUSEC_PER_NET_ASSETS_TOT?14?">MULTI2!$G$65</definedName>
    <definedName name="XDO_?EQUSEC_PER_NET_ASSETS_TOT?15?">MULTIP!$G$63</definedName>
    <definedName name="XDO_?EQUSEC_PER_NET_ASSETS_TOT?16?">SESCAP1!$G$83</definedName>
    <definedName name="XDO_?EQUSEC_PER_NET_ASSETS_TOT?17?">SESCAP2!$G$86</definedName>
    <definedName name="XDO_?EQUSEC_PER_NET_ASSETS_TOT?18?">SESCAP3!$G$83</definedName>
    <definedName name="XDO_?EQUSEC_PER_NET_ASSETS_TOT?19?">SESCAP4!$G$75</definedName>
    <definedName name="XDO_?EQUSEC_PER_NET_ASSETS_TOT?2?">MICAP11!$G$82</definedName>
    <definedName name="XDO_?EQUSEC_PER_NET_ASSETS_TOT?20?">SESCAP5!$G$73</definedName>
    <definedName name="XDO_?EQUSEC_PER_NET_ASSETS_TOT?21?">SESCAP6!$G$59</definedName>
    <definedName name="XDO_?EQUSEC_PER_NET_ASSETS_TOT?22?" localSheetId="43">SUNBAL!$G$67</definedName>
    <definedName name="XDO_?EQUSEC_PER_NET_ASSETS_TOT?22?">SESCAP7!$G$41</definedName>
    <definedName name="XDO_?EQUSEC_PER_NET_ASSETS_TOT?23?">SFOCUS!$G$54</definedName>
    <definedName name="XDO_?EQUSEC_PER_NET_ASSETS_TOT?24?">SLTADV3!$G$76</definedName>
    <definedName name="XDO_?EQUSEC_PER_NET_ASSETS_TOT?25?">SLTADV4!$G$65</definedName>
    <definedName name="XDO_?EQUSEC_PER_NET_ASSETS_TOT?26?">SLTAX1!$G$73</definedName>
    <definedName name="XDO_?EQUSEC_PER_NET_ASSETS_TOT?27?">SLTAX2!$G$75</definedName>
    <definedName name="XDO_?EQUSEC_PER_NET_ASSETS_TOT?28?">SLTAX3!$G$82</definedName>
    <definedName name="XDO_?EQUSEC_PER_NET_ASSETS_TOT?29?">SLTAX4!$G$84</definedName>
    <definedName name="XDO_?EQUSEC_PER_NET_ASSETS_TOT?3?">MICAP12!$G$82</definedName>
    <definedName name="XDO_?EQUSEC_PER_NET_ASSETS_TOT?30?">SLTAX5!$G$85</definedName>
    <definedName name="XDO_?EQUSEC_PER_NET_ASSETS_TOT?31?">SLTAX6!$G$83</definedName>
    <definedName name="XDO_?EQUSEC_PER_NET_ASSETS_TOT?32?">SMALL3!$G$73</definedName>
    <definedName name="XDO_?EQUSEC_PER_NET_ASSETS_TOT?33?">SMALL4!$G$74</definedName>
    <definedName name="XDO_?EQUSEC_PER_NET_ASSETS_TOT?34?">SMALL5!$G$74</definedName>
    <definedName name="XDO_?EQUSEC_PER_NET_ASSETS_TOT?35?">SMALL6!$G$72</definedName>
    <definedName name="XDO_?EQUSEC_PER_NET_ASSETS_TOT?36?">SMILE!$G$75</definedName>
    <definedName name="XDO_?EQUSEC_PER_NET_ASSETS_TOT?37?">SRURAL!$G$86</definedName>
    <definedName name="XDO_?EQUSEC_PER_NET_ASSETS_TOT?38?">SSFUND!$G$60</definedName>
    <definedName name="XDO_?EQUSEC_PER_NET_ASSETS_TOT?39?">'SSN100'!$G$124</definedName>
    <definedName name="XDO_?EQUSEC_PER_NET_ASSETS_TOT?4?">MICAP14!$G$87</definedName>
    <definedName name="XDO_?EQUSEC_PER_NET_ASSETS_TOT?40?">STAX!$G$84</definedName>
    <definedName name="XDO_?EQUSEC_PER_NET_ASSETS_TOT?41?">STOP6!$G$58</definedName>
    <definedName name="XDO_?EQUSEC_PER_NET_ASSETS_TOT?42?">STOP7!$G$58</definedName>
    <definedName name="XDO_?EQUSEC_PER_NET_ASSETS_TOT?43?">#REF!</definedName>
    <definedName name="XDO_?EQUSEC_PER_NET_ASSETS_TOT?44?">SUNESF!$G$72</definedName>
    <definedName name="XDO_?EQUSEC_PER_NET_ASSETS_TOT?45?">SUNFOP!$G$44</definedName>
    <definedName name="XDO_?EQUSEC_PER_NET_ASSETS_TOT?46?">SUNVALF10!$G$67</definedName>
    <definedName name="XDO_?EQUSEC_PER_NET_ASSETS_TOT?47?">SUNVALF2!$G$76</definedName>
    <definedName name="XDO_?EQUSEC_PER_NET_ASSETS_TOT?48?">SUNVALF3!$G$77</definedName>
    <definedName name="XDO_?EQUSEC_PER_NET_ASSETS_TOT?49?">SUNVALF7!$G$58</definedName>
    <definedName name="XDO_?EQUSEC_PER_NET_ASSETS_TOT?5?">MICAP15!$G$86</definedName>
    <definedName name="XDO_?EQUSEC_PER_NET_ASSETS_TOT?50?">SUNVALF8!$G$63</definedName>
    <definedName name="XDO_?EQUSEC_PER_NET_ASSETS_TOT?51?">SUNVALF9!$G$66</definedName>
    <definedName name="XDO_?EQUSEC_PER_NET_ASSETS_TOT?6?">MICAP16!$G$82</definedName>
    <definedName name="XDO_?EQUSEC_PER_NET_ASSETS_TOT?7?">MICAP17!$G$86</definedName>
    <definedName name="XDO_?EQUSEC_PER_NET_ASSETS_TOT?8?">MICAP3!$G$26</definedName>
    <definedName name="XDO_?EQUSEC_PER_NET_ASSETS_TOT?9?">MICAP4!$G$44</definedName>
    <definedName name="XDO_?EQUSECA_MARKET_VALUE_TOT?">CAPEXG!$F$47</definedName>
    <definedName name="XDO_?EQUSECA_MARKET_VALUE_TOT?1?">MICAP10!$F$58</definedName>
    <definedName name="XDO_?EQUSECA_MARKET_VALUE_TOT?10?">MICAP8!$F$58</definedName>
    <definedName name="XDO_?EQUSECA_MARKET_VALUE_TOT?11?" localSheetId="43">[1]SFTPHI!#REF!</definedName>
    <definedName name="XDO_?EQUSECA_MARKET_VALUE_TOT?11?">MICAP9!$F$58</definedName>
    <definedName name="XDO_?EQUSECA_MARKET_VALUE_TOT?12?">MIDCAP!$F$68</definedName>
    <definedName name="XDO_?EQUSECA_MARKET_VALUE_TOT?13?" localSheetId="43">[1]SFTPHM!#REF!</definedName>
    <definedName name="XDO_?EQUSECA_MARKET_VALUE_TOT?13?">MULTI1!$F$48</definedName>
    <definedName name="XDO_?EQUSECA_MARKET_VALUE_TOT?14?">MULTI2!$F$48</definedName>
    <definedName name="XDO_?EQUSECA_MARKET_VALUE_TOT?15?" localSheetId="43">[1]SFTPHS!#REF!</definedName>
    <definedName name="XDO_?EQUSECA_MARKET_VALUE_TOT?15?">MULTIP!$F$46</definedName>
    <definedName name="XDO_?EQUSECA_MARKET_VALUE_TOT?16?">SESCAP1!$F$66</definedName>
    <definedName name="XDO_?EQUSECA_MARKET_VALUE_TOT?17?" localSheetId="43">[1]SFTPIC!#REF!</definedName>
    <definedName name="XDO_?EQUSECA_MARKET_VALUE_TOT?17?">SESCAP2!$F$69</definedName>
    <definedName name="XDO_?EQUSECA_MARKET_VALUE_TOT?18?">SESCAP3!$F$66</definedName>
    <definedName name="XDO_?EQUSECA_MARKET_VALUE_TOT?19?" localSheetId="43">[1]SFTPIE!#REF!</definedName>
    <definedName name="XDO_?EQUSECA_MARKET_VALUE_TOT?19?">SESCAP4!$F$58</definedName>
    <definedName name="XDO_?EQUSECA_MARKET_VALUE_TOT?2?">MICAP11!$F$65</definedName>
    <definedName name="XDO_?EQUSECA_MARKET_VALUE_TOT?20?">SESCAP5!$F$56</definedName>
    <definedName name="XDO_?EQUSECA_MARKET_VALUE_TOT?21?" localSheetId="43">[1]SFTPIJ!#REF!</definedName>
    <definedName name="XDO_?EQUSECA_MARKET_VALUE_TOT?21?">SESCAP6!$F$42</definedName>
    <definedName name="XDO_?EQUSECA_MARKET_VALUE_TOT?22?">SESCAP7!$F$24</definedName>
    <definedName name="XDO_?EQUSECA_MARKET_VALUE_TOT?23?" localSheetId="43">[1]SFTPIK!#REF!</definedName>
    <definedName name="XDO_?EQUSECA_MARKET_VALUE_TOT?23?">SFOCUS!$F$37</definedName>
    <definedName name="XDO_?EQUSECA_MARKET_VALUE_TOT?24?">SLTADV3!$F$59</definedName>
    <definedName name="XDO_?EQUSECA_MARKET_VALUE_TOT?25?" localSheetId="43">[1]SHYBF!#REF!</definedName>
    <definedName name="XDO_?EQUSECA_MARKET_VALUE_TOT?25?">SLTADV4!$F$48</definedName>
    <definedName name="XDO_?EQUSECA_MARKET_VALUE_TOT?26?">SLTAX1!$F$56</definedName>
    <definedName name="XDO_?EQUSECA_MARKET_VALUE_TOT?27?" localSheetId="43">[1]SHYBH!#REF!</definedName>
    <definedName name="XDO_?EQUSECA_MARKET_VALUE_TOT?27?">SLTAX2!$F$58</definedName>
    <definedName name="XDO_?EQUSECA_MARKET_VALUE_TOT?28?">SLTAX3!$F$65</definedName>
    <definedName name="XDO_?EQUSECA_MARKET_VALUE_TOT?29?" localSheetId="43">[1]SHYBK!#REF!</definedName>
    <definedName name="XDO_?EQUSECA_MARKET_VALUE_TOT?29?">SLTAX4!$F$67</definedName>
    <definedName name="XDO_?EQUSECA_MARKET_VALUE_TOT?3?" localSheetId="43">[1]DEBTST!#REF!</definedName>
    <definedName name="XDO_?EQUSECA_MARKET_VALUE_TOT?3?">MICAP12!$F$65</definedName>
    <definedName name="XDO_?EQUSECA_MARKET_VALUE_TOT?30?">SLTAX5!$F$68</definedName>
    <definedName name="XDO_?EQUSECA_MARKET_VALUE_TOT?31?">SLTAX6!$F$66</definedName>
    <definedName name="XDO_?EQUSECA_MARKET_VALUE_TOT?32?">SMALL3!$F$56</definedName>
    <definedName name="XDO_?EQUSECA_MARKET_VALUE_TOT?33?">SMALL4!$F$57</definedName>
    <definedName name="XDO_?EQUSECA_MARKET_VALUE_TOT?34?" localSheetId="43">'[1]SLIQ+'!#REF!</definedName>
    <definedName name="XDO_?EQUSECA_MARKET_VALUE_TOT?34?">SMALL5!$F$57</definedName>
    <definedName name="XDO_?EQUSECA_MARKET_VALUE_TOT?35?">SMALL6!$F$55</definedName>
    <definedName name="XDO_?EQUSECA_MARKET_VALUE_TOT?36?" localSheetId="43">[1]SMMF!#REF!</definedName>
    <definedName name="XDO_?EQUSECA_MARKET_VALUE_TOT?36?">SMILE!$F$57</definedName>
    <definedName name="XDO_?EQUSECA_MARKET_VALUE_TOT?37?">SRURAL!$F$69</definedName>
    <definedName name="XDO_?EQUSECA_MARKET_VALUE_TOT?38?" localSheetId="43">[1]SMON!#REF!</definedName>
    <definedName name="XDO_?EQUSECA_MARKET_VALUE_TOT?38?">SSFUND!$F$43</definedName>
    <definedName name="XDO_?EQUSECA_MARKET_VALUE_TOT?39?" localSheetId="43">SUNBAL!$F$50</definedName>
    <definedName name="XDO_?EQUSECA_MARKET_VALUE_TOT?39?">'SSN100'!$F$107</definedName>
    <definedName name="XDO_?EQUSECA_MARKET_VALUE_TOT?4?">MICAP14!$F$70</definedName>
    <definedName name="XDO_?EQUSECA_MARKET_VALUE_TOT?40?">STAX!$F$67</definedName>
    <definedName name="XDO_?EQUSECA_MARKET_VALUE_TOT?41?" localSheetId="43">[1]SUNBDS!#REF!</definedName>
    <definedName name="XDO_?EQUSECA_MARKET_VALUE_TOT?41?">STOP6!$F$41</definedName>
    <definedName name="XDO_?EQUSECA_MARKET_VALUE_TOT?42?">STOP7!$F$41</definedName>
    <definedName name="XDO_?EQUSECA_MARKET_VALUE_TOT?43?" localSheetId="43">[1]SUNIP!#REF!</definedName>
    <definedName name="XDO_?EQUSECA_MARKET_VALUE_TOT?43?">#REF!</definedName>
    <definedName name="XDO_?EQUSECA_MARKET_VALUE_TOT?44?">#REF!</definedName>
    <definedName name="XDO_?EQUSECA_MARKET_VALUE_TOT?45?">SUNESF!$F$40</definedName>
    <definedName name="XDO_?EQUSECA_MARKET_VALUE_TOT?46?">SUNFOP!$F$27</definedName>
    <definedName name="XDO_?EQUSECA_MARKET_VALUE_TOT?47?">SUNVALF10!$F$48</definedName>
    <definedName name="XDO_?EQUSECA_MARKET_VALUE_TOT?48?">SUNVALF2!$F$59</definedName>
    <definedName name="XDO_?EQUSECA_MARKET_VALUE_TOT?49?">SUNVALF3!$F$60</definedName>
    <definedName name="XDO_?EQUSECA_MARKET_VALUE_TOT?5?" localSheetId="43">[1]SFRLTP!#REF!</definedName>
    <definedName name="XDO_?EQUSECA_MARKET_VALUE_TOT?5?">MICAP15!$F$69</definedName>
    <definedName name="XDO_?EQUSECA_MARKET_VALUE_TOT?50?">SUNVALF7!$F$41</definedName>
    <definedName name="XDO_?EQUSECA_MARKET_VALUE_TOT?51?">SUNVALF8!$F$46</definedName>
    <definedName name="XDO_?EQUSECA_MARKET_VALUE_TOT?52?">SUNVALF9!$F$47</definedName>
    <definedName name="XDO_?EQUSECA_MARKET_VALUE_TOT?6?">MICAP16!$F$65</definedName>
    <definedName name="XDO_?EQUSECA_MARKET_VALUE_TOT?7?" localSheetId="43">[1]SFRSTP!#REF!</definedName>
    <definedName name="XDO_?EQUSECA_MARKET_VALUE_TOT?7?">MICAP17!$F$69</definedName>
    <definedName name="XDO_?EQUSECA_MARKET_VALUE_TOT?8?">MICAP3!$F$9</definedName>
    <definedName name="XDO_?EQUSECA_MARKET_VALUE_TOT?9?" localSheetId="43">[1]SFTPHC!#REF!</definedName>
    <definedName name="XDO_?EQUSECA_MARKET_VALUE_TOT?9?">MICAP4!$F$27</definedName>
    <definedName name="XDO_?EQUSECA_PER_NET_ASSETS?">CAPEXG!$G$7:$G$46</definedName>
    <definedName name="XDO_?EQUSECA_PER_NET_ASSETS?1?">MICAP10!$G$7:$G$57</definedName>
    <definedName name="XDO_?EQUSECA_PER_NET_ASSETS?10?">MICAP8!$G$7:$G$57</definedName>
    <definedName name="XDO_?EQUSECA_PER_NET_ASSETS?11?">MICAP9!$G$7:$G$57</definedName>
    <definedName name="XDO_?EQUSECA_PER_NET_ASSETS?12?">MIDCAP!$G$7:$G$67</definedName>
    <definedName name="XDO_?EQUSECA_PER_NET_ASSETS?13?">MULTI1!$G$7:$G$47</definedName>
    <definedName name="XDO_?EQUSECA_PER_NET_ASSETS?14?">MULTI2!$G$7:$G$47</definedName>
    <definedName name="XDO_?EQUSECA_PER_NET_ASSETS?15?">MULTIP!$G$7:$G$45</definedName>
    <definedName name="XDO_?EQUSECA_PER_NET_ASSETS?16?">SESCAP1!$G$7:$G$65</definedName>
    <definedName name="XDO_?EQUSECA_PER_NET_ASSETS?17?">SESCAP2!$G$7:$G$68</definedName>
    <definedName name="XDO_?EQUSECA_PER_NET_ASSETS?18?">SESCAP3!$G$7:$G$65</definedName>
    <definedName name="XDO_?EQUSECA_PER_NET_ASSETS?19?">SESCAP4!$G$7:$G$57</definedName>
    <definedName name="XDO_?EQUSECA_PER_NET_ASSETS?2?">MICAP11!$G$7:$G$64</definedName>
    <definedName name="XDO_?EQUSECA_PER_NET_ASSETS?20?">SESCAP5!$G$7:$G$55</definedName>
    <definedName name="XDO_?EQUSECA_PER_NET_ASSETS?21?">SESCAP6!$G$7:$G$41</definedName>
    <definedName name="XDO_?EQUSECA_PER_NET_ASSETS?22?">SESCAP7!$G$7:$G$23</definedName>
    <definedName name="XDO_?EQUSECA_PER_NET_ASSETS?23?">SFOCUS!$G$7:$G$36</definedName>
    <definedName name="XDO_?EQUSECA_PER_NET_ASSETS?24?">SLTADV3!$G$7:$G$58</definedName>
    <definedName name="XDO_?EQUSECA_PER_NET_ASSETS?25?">SLTADV4!$G$7:$G$47</definedName>
    <definedName name="XDO_?EQUSECA_PER_NET_ASSETS?26?">SLTAX1!$G$7:$G$55</definedName>
    <definedName name="XDO_?EQUSECA_PER_NET_ASSETS?27?">SLTAX2!$G$7:$G$57</definedName>
    <definedName name="XDO_?EQUSECA_PER_NET_ASSETS?28?">SLTAX3!$G$7:$G$64</definedName>
    <definedName name="XDO_?EQUSECA_PER_NET_ASSETS?29?">SLTAX4!$G$7:$G$66</definedName>
    <definedName name="XDO_?EQUSECA_PER_NET_ASSETS?3?">MICAP12!$G$7:$G$64</definedName>
    <definedName name="XDO_?EQUSECA_PER_NET_ASSETS?30?">SLTAX5!$G$7:$G$67</definedName>
    <definedName name="XDO_?EQUSECA_PER_NET_ASSETS?31?">SLTAX6!$G$7:$G$65</definedName>
    <definedName name="XDO_?EQUSECA_PER_NET_ASSETS?32?">SMALL3!$G$7:$G$55</definedName>
    <definedName name="XDO_?EQUSECA_PER_NET_ASSETS?33?">SMALL4!$G$7:$G$56</definedName>
    <definedName name="XDO_?EQUSECA_PER_NET_ASSETS?34?">SMALL5!$G$7:$G$56</definedName>
    <definedName name="XDO_?EQUSECA_PER_NET_ASSETS?35?">SMALL6!$G$7:$G$54</definedName>
    <definedName name="XDO_?EQUSECA_PER_NET_ASSETS?36?">SMILE!$G$7:$G$56</definedName>
    <definedName name="XDO_?EQUSECA_PER_NET_ASSETS?37?">SRURAL!$G$7:$G$68</definedName>
    <definedName name="XDO_?EQUSECA_PER_NET_ASSETS?38?">SSFUND!$G$7:$G$42</definedName>
    <definedName name="XDO_?EQUSECA_PER_NET_ASSETS?39?">'SSN100'!$G$7:$G$106</definedName>
    <definedName name="XDO_?EQUSECA_PER_NET_ASSETS?4?">MICAP14!$G$7:$G$69</definedName>
    <definedName name="XDO_?EQUSECA_PER_NET_ASSETS?40?">STAX!$G$7:$G$66</definedName>
    <definedName name="XDO_?EQUSECA_PER_NET_ASSETS?41?">STOP6!$G$7:$G$40</definedName>
    <definedName name="XDO_?EQUSECA_PER_NET_ASSETS?42?">STOP7!$G$7:$G$40</definedName>
    <definedName name="XDO_?EQUSECA_PER_NET_ASSETS?43?">SUNESF!$G$7:$G$39</definedName>
    <definedName name="XDO_?EQUSECA_PER_NET_ASSETS?44?">SUNFOP!$G$7:$G$26</definedName>
    <definedName name="XDO_?EQUSECA_PER_NET_ASSETS?45?">SUNVALF10!$G$7:$G$47</definedName>
    <definedName name="XDO_?EQUSECA_PER_NET_ASSETS?46?">SUNVALF2!$G$7:$G$58</definedName>
    <definedName name="XDO_?EQUSECA_PER_NET_ASSETS?47?">SUNVALF3!$G$7:$G$59</definedName>
    <definedName name="XDO_?EQUSECA_PER_NET_ASSETS?48?">SUNVALF7!$G$7:$G$40</definedName>
    <definedName name="XDO_?EQUSECA_PER_NET_ASSETS?49?">SUNVALF8!$G$7:$G$45</definedName>
    <definedName name="XDO_?EQUSECA_PER_NET_ASSETS?5?" localSheetId="43">SUNBAL!$G$7:$G$49</definedName>
    <definedName name="XDO_?EQUSECA_PER_NET_ASSETS?5?">MICAP15!$G$7:$G$68</definedName>
    <definedName name="XDO_?EQUSECA_PER_NET_ASSETS?50?">SUNVALF9!$G$7:$G$46</definedName>
    <definedName name="XDO_?EQUSECA_PER_NET_ASSETS?6?">MICAP16!$G$7:$G$64</definedName>
    <definedName name="XDO_?EQUSECA_PER_NET_ASSETS?7?">MICAP17!$G$7:$G$68</definedName>
    <definedName name="XDO_?EQUSECA_PER_NET_ASSETS?8?">MICAP3!$G$7:$G$8</definedName>
    <definedName name="XDO_?EQUSECA_PER_NET_ASSETS?9?">MICAP4!$G$7:$G$26</definedName>
    <definedName name="XDO_?EQUSECA_PER_NET_ASSETS_TOT?">CAPEXG!$G$47</definedName>
    <definedName name="XDO_?EQUSECA_PER_NET_ASSETS_TOT?1?">MICAP10!$G$58</definedName>
    <definedName name="XDO_?EQUSECA_PER_NET_ASSETS_TOT?10?">MICAP8!$G$58</definedName>
    <definedName name="XDO_?EQUSECA_PER_NET_ASSETS_TOT?11?" localSheetId="43">[1]SFTPHI!#REF!</definedName>
    <definedName name="XDO_?EQUSECA_PER_NET_ASSETS_TOT?11?">MICAP9!$G$58</definedName>
    <definedName name="XDO_?EQUSECA_PER_NET_ASSETS_TOT?12?">MIDCAP!$G$68</definedName>
    <definedName name="XDO_?EQUSECA_PER_NET_ASSETS_TOT?13?" localSheetId="43">[1]SFTPHM!#REF!</definedName>
    <definedName name="XDO_?EQUSECA_PER_NET_ASSETS_TOT?13?">MULTI1!$G$48</definedName>
    <definedName name="XDO_?EQUSECA_PER_NET_ASSETS_TOT?14?">MULTI2!$G$48</definedName>
    <definedName name="XDO_?EQUSECA_PER_NET_ASSETS_TOT?15?" localSheetId="43">[1]SFTPHS!#REF!</definedName>
    <definedName name="XDO_?EQUSECA_PER_NET_ASSETS_TOT?15?">MULTIP!$G$46</definedName>
    <definedName name="XDO_?EQUSECA_PER_NET_ASSETS_TOT?16?">SESCAP1!$G$66</definedName>
    <definedName name="XDO_?EQUSECA_PER_NET_ASSETS_TOT?17?" localSheetId="43">[1]SFTPIC!#REF!</definedName>
    <definedName name="XDO_?EQUSECA_PER_NET_ASSETS_TOT?17?">SESCAP2!$G$69</definedName>
    <definedName name="XDO_?EQUSECA_PER_NET_ASSETS_TOT?18?">SESCAP3!$G$66</definedName>
    <definedName name="XDO_?EQUSECA_PER_NET_ASSETS_TOT?19?" localSheetId="43">[1]SFTPIE!#REF!</definedName>
    <definedName name="XDO_?EQUSECA_PER_NET_ASSETS_TOT?19?">SESCAP4!$G$58</definedName>
    <definedName name="XDO_?EQUSECA_PER_NET_ASSETS_TOT?2?">MICAP11!$G$65</definedName>
    <definedName name="XDO_?EQUSECA_PER_NET_ASSETS_TOT?20?">SESCAP5!$G$56</definedName>
    <definedName name="XDO_?EQUSECA_PER_NET_ASSETS_TOT?21?" localSheetId="43">[1]SFTPIJ!#REF!</definedName>
    <definedName name="XDO_?EQUSECA_PER_NET_ASSETS_TOT?21?">SESCAP6!$G$42</definedName>
    <definedName name="XDO_?EQUSECA_PER_NET_ASSETS_TOT?22?">SESCAP7!$G$24</definedName>
    <definedName name="XDO_?EQUSECA_PER_NET_ASSETS_TOT?23?" localSheetId="43">[1]SFTPIK!#REF!</definedName>
    <definedName name="XDO_?EQUSECA_PER_NET_ASSETS_TOT?23?">SFOCUS!$G$37</definedName>
    <definedName name="XDO_?EQUSECA_PER_NET_ASSETS_TOT?24?">SLTADV3!$G$59</definedName>
    <definedName name="XDO_?EQUSECA_PER_NET_ASSETS_TOT?25?" localSheetId="43">[1]SHYBF!#REF!</definedName>
    <definedName name="XDO_?EQUSECA_PER_NET_ASSETS_TOT?25?">SLTADV4!$G$48</definedName>
    <definedName name="XDO_?EQUSECA_PER_NET_ASSETS_TOT?26?">SLTAX1!$G$56</definedName>
    <definedName name="XDO_?EQUSECA_PER_NET_ASSETS_TOT?27?" localSheetId="43">[1]SHYBH!#REF!</definedName>
    <definedName name="XDO_?EQUSECA_PER_NET_ASSETS_TOT?27?">SLTAX2!$G$58</definedName>
    <definedName name="XDO_?EQUSECA_PER_NET_ASSETS_TOT?28?">SLTAX3!$G$65</definedName>
    <definedName name="XDO_?EQUSECA_PER_NET_ASSETS_TOT?29?" localSheetId="43">[1]SHYBK!#REF!</definedName>
    <definedName name="XDO_?EQUSECA_PER_NET_ASSETS_TOT?29?">SLTAX4!$G$67</definedName>
    <definedName name="XDO_?EQUSECA_PER_NET_ASSETS_TOT?3?" localSheetId="43">[1]DEBTST!#REF!</definedName>
    <definedName name="XDO_?EQUSECA_PER_NET_ASSETS_TOT?3?">MICAP12!$G$65</definedName>
    <definedName name="XDO_?EQUSECA_PER_NET_ASSETS_TOT?30?">SLTAX5!$G$68</definedName>
    <definedName name="XDO_?EQUSECA_PER_NET_ASSETS_TOT?31?">SLTAX6!$G$66</definedName>
    <definedName name="XDO_?EQUSECA_PER_NET_ASSETS_TOT?32?">SMALL3!$G$56</definedName>
    <definedName name="XDO_?EQUSECA_PER_NET_ASSETS_TOT?33?">SMALL4!$G$57</definedName>
    <definedName name="XDO_?EQUSECA_PER_NET_ASSETS_TOT?34?" localSheetId="43">'[1]SLIQ+'!#REF!</definedName>
    <definedName name="XDO_?EQUSECA_PER_NET_ASSETS_TOT?34?">SMALL5!$G$57</definedName>
    <definedName name="XDO_?EQUSECA_PER_NET_ASSETS_TOT?35?">SMALL6!$G$55</definedName>
    <definedName name="XDO_?EQUSECA_PER_NET_ASSETS_TOT?36?" localSheetId="43">[1]SMMF!#REF!</definedName>
    <definedName name="XDO_?EQUSECA_PER_NET_ASSETS_TOT?36?">SMILE!$G$57</definedName>
    <definedName name="XDO_?EQUSECA_PER_NET_ASSETS_TOT?37?">SRURAL!$G$69</definedName>
    <definedName name="XDO_?EQUSECA_PER_NET_ASSETS_TOT?38?" localSheetId="43">[1]SMON!#REF!</definedName>
    <definedName name="XDO_?EQUSECA_PER_NET_ASSETS_TOT?38?">SSFUND!$G$43</definedName>
    <definedName name="XDO_?EQUSECA_PER_NET_ASSETS_TOT?39?" localSheetId="43">SUNBAL!$G$50</definedName>
    <definedName name="XDO_?EQUSECA_PER_NET_ASSETS_TOT?39?">'SSN100'!$G$107</definedName>
    <definedName name="XDO_?EQUSECA_PER_NET_ASSETS_TOT?4?">MICAP14!$G$70</definedName>
    <definedName name="XDO_?EQUSECA_PER_NET_ASSETS_TOT?40?">STAX!$G$67</definedName>
    <definedName name="XDO_?EQUSECA_PER_NET_ASSETS_TOT?41?" localSheetId="43">[1]SUNBDS!#REF!</definedName>
    <definedName name="XDO_?EQUSECA_PER_NET_ASSETS_TOT?41?">STOP6!$G$41</definedName>
    <definedName name="XDO_?EQUSECA_PER_NET_ASSETS_TOT?42?">STOP7!$G$41</definedName>
    <definedName name="XDO_?EQUSECA_PER_NET_ASSETS_TOT?43?" localSheetId="43">[1]SUNIP!#REF!</definedName>
    <definedName name="XDO_?EQUSECA_PER_NET_ASSETS_TOT?43?">#REF!</definedName>
    <definedName name="XDO_?EQUSECA_PER_NET_ASSETS_TOT?44?">#REF!</definedName>
    <definedName name="XDO_?EQUSECA_PER_NET_ASSETS_TOT?45?">SUNESF!$G$40</definedName>
    <definedName name="XDO_?EQUSECA_PER_NET_ASSETS_TOT?46?">SUNFOP!$G$27</definedName>
    <definedName name="XDO_?EQUSECA_PER_NET_ASSETS_TOT?47?">SUNVALF10!$G$48</definedName>
    <definedName name="XDO_?EQUSECA_PER_NET_ASSETS_TOT?48?">SUNVALF2!$G$59</definedName>
    <definedName name="XDO_?EQUSECA_PER_NET_ASSETS_TOT?49?">SUNVALF3!$G$60</definedName>
    <definedName name="XDO_?EQUSECA_PER_NET_ASSETS_TOT?5?" localSheetId="43">[1]SFRLTP!#REF!</definedName>
    <definedName name="XDO_?EQUSECA_PER_NET_ASSETS_TOT?5?">MICAP15!$G$69</definedName>
    <definedName name="XDO_?EQUSECA_PER_NET_ASSETS_TOT?50?">SUNVALF7!$G$41</definedName>
    <definedName name="XDO_?EQUSECA_PER_NET_ASSETS_TOT?51?">SUNVALF8!$G$46</definedName>
    <definedName name="XDO_?EQUSECA_PER_NET_ASSETS_TOT?52?">SUNVALF9!$G$47</definedName>
    <definedName name="XDO_?EQUSECA_PER_NET_ASSETS_TOT?6?">MICAP16!$G$65</definedName>
    <definedName name="XDO_?EQUSECA_PER_NET_ASSETS_TOT?7?" localSheetId="43">[1]SFRSTP!#REF!</definedName>
    <definedName name="XDO_?EQUSECA_PER_NET_ASSETS_TOT?7?">MICAP17!$G$69</definedName>
    <definedName name="XDO_?EQUSECA_PER_NET_ASSETS_TOT?8?">MICAP3!$G$9</definedName>
    <definedName name="XDO_?EQUSECA_PER_NET_ASSETS_TOT?9?" localSheetId="43">[1]SFTPHC!#REF!</definedName>
    <definedName name="XDO_?EQUSECA_PER_NET_ASSETS_TOT?9?">MICAP4!$G$27</definedName>
    <definedName name="XDO_?EQUSECB_ISIN_CODE?">CAPEXG!$B$11</definedName>
    <definedName name="XDO_?EQUSECB_MARKET_VALUE?">CAPEXG!$F$11</definedName>
    <definedName name="XDO_?EQUSECB_MARKET_VALUE_TOT?" localSheetId="43">[1]CP5SR7!#REF!</definedName>
    <definedName name="XDO_?EQUSECB_MARKET_VALUE_TOT?">CAPEXG!$F$50:$F$53</definedName>
    <definedName name="XDO_?EQUSECB_MARKET_VALUE_TOT?1?">MICAP10!$F$61</definedName>
    <definedName name="XDO_?EQUSECB_MARKET_VALUE_TOT?10?" localSheetId="43">[1]SFTPHC!#REF!</definedName>
    <definedName name="XDO_?EQUSECB_MARKET_VALUE_TOT?10?">MICAP15!#REF!</definedName>
    <definedName name="XDO_?EQUSECB_MARKET_VALUE_TOT?100?">SUNVALF8!#REF!</definedName>
    <definedName name="XDO_?EQUSECB_MARKET_VALUE_TOT?101?">SUNVALF9!$F$50</definedName>
    <definedName name="XDO_?EQUSECB_MARKET_VALUE_TOT?102?">SUNVALF9!#REF!</definedName>
    <definedName name="XDO_?EQUSECB_MARKET_VALUE_TOT?11?">MICAP16!$F$68</definedName>
    <definedName name="XDO_?EQUSECB_MARKET_VALUE_TOT?12?" localSheetId="43">[1]SFTPHI!#REF!</definedName>
    <definedName name="XDO_?EQUSECB_MARKET_VALUE_TOT?12?">MICAP16!#REF!</definedName>
    <definedName name="XDO_?EQUSECB_MARKET_VALUE_TOT?13?">MICAP17!$F$72</definedName>
    <definedName name="XDO_?EQUSECB_MARKET_VALUE_TOT?14?" localSheetId="43">[1]SFTPHM!#REF!</definedName>
    <definedName name="XDO_?EQUSECB_MARKET_VALUE_TOT?14?">MICAP17!#REF!</definedName>
    <definedName name="XDO_?EQUSECB_MARKET_VALUE_TOT?15?">MICAP3!$F$12</definedName>
    <definedName name="XDO_?EQUSECB_MARKET_VALUE_TOT?16?" localSheetId="43">[1]SFTPHS!#REF!</definedName>
    <definedName name="XDO_?EQUSECB_MARKET_VALUE_TOT?16?">MICAP3!#REF!</definedName>
    <definedName name="XDO_?EQUSECB_MARKET_VALUE_TOT?17?">MICAP4!$F$30</definedName>
    <definedName name="XDO_?EQUSECB_MARKET_VALUE_TOT?18?" localSheetId="43">[1]SFTPIC!#REF!</definedName>
    <definedName name="XDO_?EQUSECB_MARKET_VALUE_TOT?18?">MICAP4!#REF!</definedName>
    <definedName name="XDO_?EQUSECB_MARKET_VALUE_TOT?19?">MICAP8!$F$61</definedName>
    <definedName name="XDO_?EQUSECB_MARKET_VALUE_TOT?2?" localSheetId="43">[1]CP5SR8!#REF!</definedName>
    <definedName name="XDO_?EQUSECB_MARKET_VALUE_TOT?2?">MICAP10!#REF!</definedName>
    <definedName name="XDO_?EQUSECB_MARKET_VALUE_TOT?20?" localSheetId="43">[1]SFTPIE!#REF!</definedName>
    <definedName name="XDO_?EQUSECB_MARKET_VALUE_TOT?20?">MICAP8!#REF!</definedName>
    <definedName name="XDO_?EQUSECB_MARKET_VALUE_TOT?21?">MICAP9!$F$61</definedName>
    <definedName name="XDO_?EQUSECB_MARKET_VALUE_TOT?22?" localSheetId="43">[1]SFTPIJ!#REF!</definedName>
    <definedName name="XDO_?EQUSECB_MARKET_VALUE_TOT?22?">MICAP9!#REF!</definedName>
    <definedName name="XDO_?EQUSECB_MARKET_VALUE_TOT?23?">MIDCAP!$F$71</definedName>
    <definedName name="XDO_?EQUSECB_MARKET_VALUE_TOT?24?" localSheetId="43">[1]SFTPIK!#REF!</definedName>
    <definedName name="XDO_?EQUSECB_MARKET_VALUE_TOT?24?">MIDCAP!#REF!</definedName>
    <definedName name="XDO_?EQUSECB_MARKET_VALUE_TOT?25?">MULTI1!$F$51</definedName>
    <definedName name="XDO_?EQUSECB_MARKET_VALUE_TOT?26?" localSheetId="43">[1]SHYBF!#REF!</definedName>
    <definedName name="XDO_?EQUSECB_MARKET_VALUE_TOT?26?">MULTI1!#REF!</definedName>
    <definedName name="XDO_?EQUSECB_MARKET_VALUE_TOT?27?">MULTI2!$F$51</definedName>
    <definedName name="XDO_?EQUSECB_MARKET_VALUE_TOT?28?" localSheetId="43">[1]SHYBH!#REF!</definedName>
    <definedName name="XDO_?EQUSECB_MARKET_VALUE_TOT?28?">MULTI2!#REF!</definedName>
    <definedName name="XDO_?EQUSECB_MARKET_VALUE_TOT?29?">MULTIP!$F$49</definedName>
    <definedName name="XDO_?EQUSECB_MARKET_VALUE_TOT?3?">MICAP11!$F$68</definedName>
    <definedName name="XDO_?EQUSECB_MARKET_VALUE_TOT?30?" localSheetId="43">[1]SHYBK!#REF!</definedName>
    <definedName name="XDO_?EQUSECB_MARKET_VALUE_TOT?30?">MULTIP!#REF!</definedName>
    <definedName name="XDO_?EQUSECB_MARKET_VALUE_TOT?31?">SESCAP1!$F$69</definedName>
    <definedName name="XDO_?EQUSECB_MARKET_VALUE_TOT?32?" localSheetId="43">[1]SHYBO!#REF!</definedName>
    <definedName name="XDO_?EQUSECB_MARKET_VALUE_TOT?32?">SESCAP1!#REF!</definedName>
    <definedName name="XDO_?EQUSECB_MARKET_VALUE_TOT?33?">SESCAP2!$F$72</definedName>
    <definedName name="XDO_?EQUSECB_MARKET_VALUE_TOT?34?" localSheetId="43">[1]SHYBP!#REF!</definedName>
    <definedName name="XDO_?EQUSECB_MARKET_VALUE_TOT?34?">SESCAP2!#REF!</definedName>
    <definedName name="XDO_?EQUSECB_MARKET_VALUE_TOT?35?">SESCAP3!$F$69</definedName>
    <definedName name="XDO_?EQUSECB_MARKET_VALUE_TOT?36?" localSheetId="43">[1]SHYBU!#REF!</definedName>
    <definedName name="XDO_?EQUSECB_MARKET_VALUE_TOT?36?">SESCAP3!#REF!</definedName>
    <definedName name="XDO_?EQUSECB_MARKET_VALUE_TOT?37?">SESCAP4!$F$61</definedName>
    <definedName name="XDO_?EQUSECB_MARKET_VALUE_TOT?38?" localSheetId="43">'[1]SLIQ+'!#REF!</definedName>
    <definedName name="XDO_?EQUSECB_MARKET_VALUE_TOT?38?">SESCAP4!#REF!</definedName>
    <definedName name="XDO_?EQUSECB_MARKET_VALUE_TOT?39?">SESCAP5!$F$59</definedName>
    <definedName name="XDO_?EQUSECB_MARKET_VALUE_TOT?4?" localSheetId="43">[1]DEBTST!#REF!</definedName>
    <definedName name="XDO_?EQUSECB_MARKET_VALUE_TOT?4?">MICAP11!#REF!</definedName>
    <definedName name="XDO_?EQUSECB_MARKET_VALUE_TOT?40?" localSheetId="43">[1]SMMF!#REF!</definedName>
    <definedName name="XDO_?EQUSECB_MARKET_VALUE_TOT?40?">SESCAP5!#REF!</definedName>
    <definedName name="XDO_?EQUSECB_MARKET_VALUE_TOT?41?">SESCAP6!$F$45</definedName>
    <definedName name="XDO_?EQUSECB_MARKET_VALUE_TOT?42?" localSheetId="43">[1]SMON!#REF!</definedName>
    <definedName name="XDO_?EQUSECB_MARKET_VALUE_TOT?42?">SESCAP6!#REF!</definedName>
    <definedName name="XDO_?EQUSECB_MARKET_VALUE_TOT?43?" localSheetId="43">SUNBAL!$F$53</definedName>
    <definedName name="XDO_?EQUSECB_MARKET_VALUE_TOT?43?">SESCAP7!$F$27</definedName>
    <definedName name="XDO_?EQUSECB_MARKET_VALUE_TOT?44?" localSheetId="43">SUNBAL!#REF!</definedName>
    <definedName name="XDO_?EQUSECB_MARKET_VALUE_TOT?44?">SESCAP7!#REF!</definedName>
    <definedName name="XDO_?EQUSECB_MARKET_VALUE_TOT?45?">SFOCUS!$F$40</definedName>
    <definedName name="XDO_?EQUSECB_MARKET_VALUE_TOT?46?" localSheetId="43">[1]SUNBDS!#REF!</definedName>
    <definedName name="XDO_?EQUSECB_MARKET_VALUE_TOT?46?">SFOCUS!#REF!</definedName>
    <definedName name="XDO_?EQUSECB_MARKET_VALUE_TOT?47?">SLTADV3!$F$62</definedName>
    <definedName name="XDO_?EQUSECB_MARKET_VALUE_TOT?48?" localSheetId="43">[1]SUNIP!#REF!</definedName>
    <definedName name="XDO_?EQUSECB_MARKET_VALUE_TOT?48?">SLTADV3!#REF!</definedName>
    <definedName name="XDO_?EQUSECB_MARKET_VALUE_TOT?49?">SLTADV4!$F$51</definedName>
    <definedName name="XDO_?EQUSECB_MARKET_VALUE_TOT?5?">MICAP12!$F$68</definedName>
    <definedName name="XDO_?EQUSECB_MARKET_VALUE_TOT?50?" localSheetId="43">[1]SUNMIA!#REF!</definedName>
    <definedName name="XDO_?EQUSECB_MARKET_VALUE_TOT?50?">SLTADV4!#REF!</definedName>
    <definedName name="XDO_?EQUSECB_MARKET_VALUE_TOT?51?">SLTAX1!$F$59</definedName>
    <definedName name="XDO_?EQUSECB_MARKET_VALUE_TOT?52?">SLTAX1!#REF!</definedName>
    <definedName name="XDO_?EQUSECB_MARKET_VALUE_TOT?53?">SLTAX2!$F$61</definedName>
    <definedName name="XDO_?EQUSECB_MARKET_VALUE_TOT?54?">SLTAX2!#REF!</definedName>
    <definedName name="XDO_?EQUSECB_MARKET_VALUE_TOT?55?">SLTAX3!$F$68</definedName>
    <definedName name="XDO_?EQUSECB_MARKET_VALUE_TOT?56?">SLTAX3!#REF!</definedName>
    <definedName name="XDO_?EQUSECB_MARKET_VALUE_TOT?57?">SLTAX4!$F$70</definedName>
    <definedName name="XDO_?EQUSECB_MARKET_VALUE_TOT?58?">SLTAX4!#REF!</definedName>
    <definedName name="XDO_?EQUSECB_MARKET_VALUE_TOT?59?">SLTAX5!$F$71</definedName>
    <definedName name="XDO_?EQUSECB_MARKET_VALUE_TOT?6?" localSheetId="43">[1]SFRLTP!#REF!</definedName>
    <definedName name="XDO_?EQUSECB_MARKET_VALUE_TOT?6?">MICAP12!#REF!</definedName>
    <definedName name="XDO_?EQUSECB_MARKET_VALUE_TOT?60?">SLTAX5!#REF!</definedName>
    <definedName name="XDO_?EQUSECB_MARKET_VALUE_TOT?61?">SLTAX6!$F$69</definedName>
    <definedName name="XDO_?EQUSECB_MARKET_VALUE_TOT?62?">SLTAX6!#REF!</definedName>
    <definedName name="XDO_?EQUSECB_MARKET_VALUE_TOT?63?">SMALL3!$F$59</definedName>
    <definedName name="XDO_?EQUSECB_MARKET_VALUE_TOT?64?">SMALL3!#REF!</definedName>
    <definedName name="XDO_?EQUSECB_MARKET_VALUE_TOT?65?">SMALL4!$F$60</definedName>
    <definedName name="XDO_?EQUSECB_MARKET_VALUE_TOT?66?">SMALL4!#REF!</definedName>
    <definedName name="XDO_?EQUSECB_MARKET_VALUE_TOT?67?">SMALL5!$F$60</definedName>
    <definedName name="XDO_?EQUSECB_MARKET_VALUE_TOT?68?">SMALL5!#REF!</definedName>
    <definedName name="XDO_?EQUSECB_MARKET_VALUE_TOT?69?">SMALL6!$F$58</definedName>
    <definedName name="XDO_?EQUSECB_MARKET_VALUE_TOT?7?">MICAP14!$F$73</definedName>
    <definedName name="XDO_?EQUSECB_MARKET_VALUE_TOT?70?">SMALL6!#REF!</definedName>
    <definedName name="XDO_?EQUSECB_MARKET_VALUE_TOT?71?">SMILE!$F$60</definedName>
    <definedName name="XDO_?EQUSECB_MARKET_VALUE_TOT?72?">SMILE!$F$50:$F$63</definedName>
    <definedName name="XDO_?EQUSECB_MARKET_VALUE_TOT?73?">SRURAL!$F$72</definedName>
    <definedName name="XDO_?EQUSECB_MARKET_VALUE_TOT?74?">SRURAL!#REF!</definedName>
    <definedName name="XDO_?EQUSECB_MARKET_VALUE_TOT?75?">SSFUND!$F$46</definedName>
    <definedName name="XDO_?EQUSECB_MARKET_VALUE_TOT?76?">SSFUND!#REF!</definedName>
    <definedName name="XDO_?EQUSECB_MARKET_VALUE_TOT?77?">'SSN100'!$F$110</definedName>
    <definedName name="XDO_?EQUSECB_MARKET_VALUE_TOT?78?">'SSN100'!#REF!</definedName>
    <definedName name="XDO_?EQUSECB_MARKET_VALUE_TOT?79?">STAX!$F$70</definedName>
    <definedName name="XDO_?EQUSECB_MARKET_VALUE_TOT?8?" localSheetId="43">[1]SFRSTP!#REF!</definedName>
    <definedName name="XDO_?EQUSECB_MARKET_VALUE_TOT?8?">MICAP14!#REF!</definedName>
    <definedName name="XDO_?EQUSECB_MARKET_VALUE_TOT?80?">STAX!#REF!</definedName>
    <definedName name="XDO_?EQUSECB_MARKET_VALUE_TOT?81?">STOP6!$F$44</definedName>
    <definedName name="XDO_?EQUSECB_MARKET_VALUE_TOT?82?">STOP6!#REF!</definedName>
    <definedName name="XDO_?EQUSECB_MARKET_VALUE_TOT?83?">STOP7!$F$44</definedName>
    <definedName name="XDO_?EQUSECB_MARKET_VALUE_TOT?84?">STOP7!#REF!</definedName>
    <definedName name="XDO_?EQUSECB_MARKET_VALUE_TOT?85?">#REF!</definedName>
    <definedName name="XDO_?EQUSECB_MARKET_VALUE_TOT?86?">#REF!</definedName>
    <definedName name="XDO_?EQUSECB_MARKET_VALUE_TOT?87?">SUNESF!$F$43</definedName>
    <definedName name="XDO_?EQUSECB_MARKET_VALUE_TOT?88?">SUNESF!#REF!</definedName>
    <definedName name="XDO_?EQUSECB_MARKET_VALUE_TOT?89?">SUNFOP!$F$30</definedName>
    <definedName name="XDO_?EQUSECB_MARKET_VALUE_TOT?9?">MICAP15!$F$72</definedName>
    <definedName name="XDO_?EQUSECB_MARKET_VALUE_TOT?90?">SUNFOP!#REF!</definedName>
    <definedName name="XDO_?EQUSECB_MARKET_VALUE_TOT?91?">SUNVALF10!$F$51</definedName>
    <definedName name="XDO_?EQUSECB_MARKET_VALUE_TOT?92?">SUNVALF10!#REF!</definedName>
    <definedName name="XDO_?EQUSECB_MARKET_VALUE_TOT?93?">SUNVALF2!$F$62</definedName>
    <definedName name="XDO_?EQUSECB_MARKET_VALUE_TOT?94?">SUNVALF2!#REF!</definedName>
    <definedName name="XDO_?EQUSECB_MARKET_VALUE_TOT?95?">SUNVALF3!$F$63</definedName>
    <definedName name="XDO_?EQUSECB_MARKET_VALUE_TOT?96?">SUNVALF3!#REF!</definedName>
    <definedName name="XDO_?EQUSECB_MARKET_VALUE_TOT?97?">SUNVALF7!$F$44</definedName>
    <definedName name="XDO_?EQUSECB_MARKET_VALUE_TOT?98?">SUNVALF7!#REF!</definedName>
    <definedName name="XDO_?EQUSECB_MARKET_VALUE_TOT?99?">SUNVALF8!$F$49</definedName>
    <definedName name="XDO_?EQUSECB_NAME?">CAPEXG!$C$11</definedName>
    <definedName name="XDO_?EQUSECB_PER_NET_ASSETS?">CAPEXG!$G$11</definedName>
    <definedName name="XDO_?EQUSECB_PER_NET_ASSETS_TOT?" localSheetId="43">[1]CP5SR7!#REF!</definedName>
    <definedName name="XDO_?EQUSECB_PER_NET_ASSETS_TOT?">CAPEXG!$G$50:$G$53</definedName>
    <definedName name="XDO_?EQUSECB_PER_NET_ASSETS_TOT?1?">MICAP10!$G$61</definedName>
    <definedName name="XDO_?EQUSECB_PER_NET_ASSETS_TOT?10?" localSheetId="43">[1]SFTPHC!#REF!</definedName>
    <definedName name="XDO_?EQUSECB_PER_NET_ASSETS_TOT?10?">MICAP15!#REF!</definedName>
    <definedName name="XDO_?EQUSECB_PER_NET_ASSETS_TOT?100?">SUNVALF8!#REF!</definedName>
    <definedName name="XDO_?EQUSECB_PER_NET_ASSETS_TOT?101?">SUNVALF9!$G$50</definedName>
    <definedName name="XDO_?EQUSECB_PER_NET_ASSETS_TOT?102?">SUNVALF9!#REF!</definedName>
    <definedName name="XDO_?EQUSECB_PER_NET_ASSETS_TOT?11?">MICAP16!$G$68</definedName>
    <definedName name="XDO_?EQUSECB_PER_NET_ASSETS_TOT?12?" localSheetId="43">[1]SFTPHI!#REF!</definedName>
    <definedName name="XDO_?EQUSECB_PER_NET_ASSETS_TOT?12?">MICAP16!#REF!</definedName>
    <definedName name="XDO_?EQUSECB_PER_NET_ASSETS_TOT?13?">MICAP17!$G$72</definedName>
    <definedName name="XDO_?EQUSECB_PER_NET_ASSETS_TOT?14?" localSheetId="43">[1]SFTPHM!#REF!</definedName>
    <definedName name="XDO_?EQUSECB_PER_NET_ASSETS_TOT?14?">MICAP17!#REF!</definedName>
    <definedName name="XDO_?EQUSECB_PER_NET_ASSETS_TOT?15?">MICAP3!$G$12</definedName>
    <definedName name="XDO_?EQUSECB_PER_NET_ASSETS_TOT?16?" localSheetId="43">[1]SFTPHS!#REF!</definedName>
    <definedName name="XDO_?EQUSECB_PER_NET_ASSETS_TOT?16?">MICAP3!#REF!</definedName>
    <definedName name="XDO_?EQUSECB_PER_NET_ASSETS_TOT?17?">MICAP4!$G$30</definedName>
    <definedName name="XDO_?EQUSECB_PER_NET_ASSETS_TOT?18?" localSheetId="43">[1]SFTPIC!#REF!</definedName>
    <definedName name="XDO_?EQUSECB_PER_NET_ASSETS_TOT?18?">MICAP4!#REF!</definedName>
    <definedName name="XDO_?EQUSECB_PER_NET_ASSETS_TOT?19?">MICAP8!$G$61</definedName>
    <definedName name="XDO_?EQUSECB_PER_NET_ASSETS_TOT?2?" localSheetId="43">[1]CP5SR8!#REF!</definedName>
    <definedName name="XDO_?EQUSECB_PER_NET_ASSETS_TOT?2?">MICAP10!#REF!</definedName>
    <definedName name="XDO_?EQUSECB_PER_NET_ASSETS_TOT?20?" localSheetId="43">[1]SFTPIE!#REF!</definedName>
    <definedName name="XDO_?EQUSECB_PER_NET_ASSETS_TOT?20?">MICAP8!#REF!</definedName>
    <definedName name="XDO_?EQUSECB_PER_NET_ASSETS_TOT?21?">MICAP9!$G$61</definedName>
    <definedName name="XDO_?EQUSECB_PER_NET_ASSETS_TOT?22?" localSheetId="43">[1]SFTPIJ!#REF!</definedName>
    <definedName name="XDO_?EQUSECB_PER_NET_ASSETS_TOT?22?">MICAP9!#REF!</definedName>
    <definedName name="XDO_?EQUSECB_PER_NET_ASSETS_TOT?23?">MIDCAP!$G$71</definedName>
    <definedName name="XDO_?EQUSECB_PER_NET_ASSETS_TOT?24?" localSheetId="43">[1]SFTPIK!#REF!</definedName>
    <definedName name="XDO_?EQUSECB_PER_NET_ASSETS_TOT?24?">MIDCAP!#REF!</definedName>
    <definedName name="XDO_?EQUSECB_PER_NET_ASSETS_TOT?25?">MULTI1!$G$51</definedName>
    <definedName name="XDO_?EQUSECB_PER_NET_ASSETS_TOT?26?" localSheetId="43">[1]SHYBF!#REF!</definedName>
    <definedName name="XDO_?EQUSECB_PER_NET_ASSETS_TOT?26?">MULTI1!#REF!</definedName>
    <definedName name="XDO_?EQUSECB_PER_NET_ASSETS_TOT?27?">MULTI2!$G$51</definedName>
    <definedName name="XDO_?EQUSECB_PER_NET_ASSETS_TOT?28?" localSheetId="43">[1]SHYBH!#REF!</definedName>
    <definedName name="XDO_?EQUSECB_PER_NET_ASSETS_TOT?28?">MULTI2!#REF!</definedName>
    <definedName name="XDO_?EQUSECB_PER_NET_ASSETS_TOT?29?">MULTIP!$G$49</definedName>
    <definedName name="XDO_?EQUSECB_PER_NET_ASSETS_TOT?3?">MICAP11!$G$68</definedName>
    <definedName name="XDO_?EQUSECB_PER_NET_ASSETS_TOT?30?" localSheetId="43">[1]SHYBK!#REF!</definedName>
    <definedName name="XDO_?EQUSECB_PER_NET_ASSETS_TOT?30?">MULTIP!#REF!</definedName>
    <definedName name="XDO_?EQUSECB_PER_NET_ASSETS_TOT?31?">SESCAP1!$G$69</definedName>
    <definedName name="XDO_?EQUSECB_PER_NET_ASSETS_TOT?32?" localSheetId="43">[1]SHYBO!#REF!</definedName>
    <definedName name="XDO_?EQUSECB_PER_NET_ASSETS_TOT?32?">SESCAP1!#REF!</definedName>
    <definedName name="XDO_?EQUSECB_PER_NET_ASSETS_TOT?33?">SESCAP2!$G$72</definedName>
    <definedName name="XDO_?EQUSECB_PER_NET_ASSETS_TOT?34?" localSheetId="43">[1]SHYBP!#REF!</definedName>
    <definedName name="XDO_?EQUSECB_PER_NET_ASSETS_TOT?34?">SESCAP2!#REF!</definedName>
    <definedName name="XDO_?EQUSECB_PER_NET_ASSETS_TOT?35?">SESCAP3!$G$69</definedName>
    <definedName name="XDO_?EQUSECB_PER_NET_ASSETS_TOT?36?" localSheetId="43">[1]SHYBU!#REF!</definedName>
    <definedName name="XDO_?EQUSECB_PER_NET_ASSETS_TOT?36?">SESCAP3!#REF!</definedName>
    <definedName name="XDO_?EQUSECB_PER_NET_ASSETS_TOT?37?">SESCAP4!$G$61</definedName>
    <definedName name="XDO_?EQUSECB_PER_NET_ASSETS_TOT?38?" localSheetId="43">'[1]SLIQ+'!#REF!</definedName>
    <definedName name="XDO_?EQUSECB_PER_NET_ASSETS_TOT?38?">SESCAP4!#REF!</definedName>
    <definedName name="XDO_?EQUSECB_PER_NET_ASSETS_TOT?39?">SESCAP5!$G$59</definedName>
    <definedName name="XDO_?EQUSECB_PER_NET_ASSETS_TOT?4?" localSheetId="43">[1]DEBTST!#REF!</definedName>
    <definedName name="XDO_?EQUSECB_PER_NET_ASSETS_TOT?4?">MICAP11!#REF!</definedName>
    <definedName name="XDO_?EQUSECB_PER_NET_ASSETS_TOT?40?" localSheetId="43">[1]SMMF!#REF!</definedName>
    <definedName name="XDO_?EQUSECB_PER_NET_ASSETS_TOT?40?">SESCAP5!#REF!</definedName>
    <definedName name="XDO_?EQUSECB_PER_NET_ASSETS_TOT?41?">SESCAP6!$G$45</definedName>
    <definedName name="XDO_?EQUSECB_PER_NET_ASSETS_TOT?42?" localSheetId="43">[1]SMON!#REF!</definedName>
    <definedName name="XDO_?EQUSECB_PER_NET_ASSETS_TOT?42?">SESCAP6!#REF!</definedName>
    <definedName name="XDO_?EQUSECB_PER_NET_ASSETS_TOT?43?" localSheetId="43">SUNBAL!$G$53</definedName>
    <definedName name="XDO_?EQUSECB_PER_NET_ASSETS_TOT?43?">SESCAP7!$G$27</definedName>
    <definedName name="XDO_?EQUSECB_PER_NET_ASSETS_TOT?44?" localSheetId="43">SUNBAL!#REF!</definedName>
    <definedName name="XDO_?EQUSECB_PER_NET_ASSETS_TOT?44?">SESCAP7!#REF!</definedName>
    <definedName name="XDO_?EQUSECB_PER_NET_ASSETS_TOT?45?">SFOCUS!$G$40</definedName>
    <definedName name="XDO_?EQUSECB_PER_NET_ASSETS_TOT?46?" localSheetId="43">[1]SUNBDS!#REF!</definedName>
    <definedName name="XDO_?EQUSECB_PER_NET_ASSETS_TOT?46?">SFOCUS!#REF!</definedName>
    <definedName name="XDO_?EQUSECB_PER_NET_ASSETS_TOT?47?">SLTADV3!$G$62</definedName>
    <definedName name="XDO_?EQUSECB_PER_NET_ASSETS_TOT?48?" localSheetId="43">[1]SUNIP!#REF!</definedName>
    <definedName name="XDO_?EQUSECB_PER_NET_ASSETS_TOT?48?">SLTADV3!#REF!</definedName>
    <definedName name="XDO_?EQUSECB_PER_NET_ASSETS_TOT?49?">SLTADV4!$G$51</definedName>
    <definedName name="XDO_?EQUSECB_PER_NET_ASSETS_TOT?5?">MICAP12!$G$68</definedName>
    <definedName name="XDO_?EQUSECB_PER_NET_ASSETS_TOT?50?" localSheetId="43">[1]SUNMIA!#REF!</definedName>
    <definedName name="XDO_?EQUSECB_PER_NET_ASSETS_TOT?50?">SLTADV4!#REF!</definedName>
    <definedName name="XDO_?EQUSECB_PER_NET_ASSETS_TOT?51?">SLTAX1!$G$59</definedName>
    <definedName name="XDO_?EQUSECB_PER_NET_ASSETS_TOT?52?">SLTAX1!#REF!</definedName>
    <definedName name="XDO_?EQUSECB_PER_NET_ASSETS_TOT?53?">SLTAX2!$G$61</definedName>
    <definedName name="XDO_?EQUSECB_PER_NET_ASSETS_TOT?54?">SLTAX2!#REF!</definedName>
    <definedName name="XDO_?EQUSECB_PER_NET_ASSETS_TOT?55?">SLTAX3!$G$68</definedName>
    <definedName name="XDO_?EQUSECB_PER_NET_ASSETS_TOT?56?">SLTAX3!#REF!</definedName>
    <definedName name="XDO_?EQUSECB_PER_NET_ASSETS_TOT?57?">SLTAX4!$G$70</definedName>
    <definedName name="XDO_?EQUSECB_PER_NET_ASSETS_TOT?58?">SLTAX4!#REF!</definedName>
    <definedName name="XDO_?EQUSECB_PER_NET_ASSETS_TOT?59?">SLTAX5!$G$71</definedName>
    <definedName name="XDO_?EQUSECB_PER_NET_ASSETS_TOT?6?" localSheetId="43">[1]SFRLTP!#REF!</definedName>
    <definedName name="XDO_?EQUSECB_PER_NET_ASSETS_TOT?6?">MICAP12!#REF!</definedName>
    <definedName name="XDO_?EQUSECB_PER_NET_ASSETS_TOT?60?">SLTAX5!#REF!</definedName>
    <definedName name="XDO_?EQUSECB_PER_NET_ASSETS_TOT?61?">SLTAX6!$G$69</definedName>
    <definedName name="XDO_?EQUSECB_PER_NET_ASSETS_TOT?62?">SLTAX6!#REF!</definedName>
    <definedName name="XDO_?EQUSECB_PER_NET_ASSETS_TOT?63?">SMALL3!$G$59</definedName>
    <definedName name="XDO_?EQUSECB_PER_NET_ASSETS_TOT?64?">SMALL3!#REF!</definedName>
    <definedName name="XDO_?EQUSECB_PER_NET_ASSETS_TOT?65?">SMALL4!$G$60</definedName>
    <definedName name="XDO_?EQUSECB_PER_NET_ASSETS_TOT?66?">SMALL4!#REF!</definedName>
    <definedName name="XDO_?EQUSECB_PER_NET_ASSETS_TOT?67?">SMALL5!$G$60</definedName>
    <definedName name="XDO_?EQUSECB_PER_NET_ASSETS_TOT?68?">SMALL5!#REF!</definedName>
    <definedName name="XDO_?EQUSECB_PER_NET_ASSETS_TOT?69?">SMALL6!$G$58</definedName>
    <definedName name="XDO_?EQUSECB_PER_NET_ASSETS_TOT?7?">MICAP14!$G$73</definedName>
    <definedName name="XDO_?EQUSECB_PER_NET_ASSETS_TOT?70?">SMALL6!#REF!</definedName>
    <definedName name="XDO_?EQUSECB_PER_NET_ASSETS_TOT?71?">SMILE!$G$60</definedName>
    <definedName name="XDO_?EQUSECB_PER_NET_ASSETS_TOT?72?">SMILE!$G$50:$G$63</definedName>
    <definedName name="XDO_?EQUSECB_PER_NET_ASSETS_TOT?73?">SRURAL!$G$72</definedName>
    <definedName name="XDO_?EQUSECB_PER_NET_ASSETS_TOT?74?">SRURAL!#REF!</definedName>
    <definedName name="XDO_?EQUSECB_PER_NET_ASSETS_TOT?75?">SSFUND!$G$46</definedName>
    <definedName name="XDO_?EQUSECB_PER_NET_ASSETS_TOT?76?">SSFUND!#REF!</definedName>
    <definedName name="XDO_?EQUSECB_PER_NET_ASSETS_TOT?77?">'SSN100'!$G$110</definedName>
    <definedName name="XDO_?EQUSECB_PER_NET_ASSETS_TOT?78?">'SSN100'!#REF!</definedName>
    <definedName name="XDO_?EQUSECB_PER_NET_ASSETS_TOT?79?">STAX!$G$70</definedName>
    <definedName name="XDO_?EQUSECB_PER_NET_ASSETS_TOT?8?" localSheetId="43">[1]SFRSTP!#REF!</definedName>
    <definedName name="XDO_?EQUSECB_PER_NET_ASSETS_TOT?8?">MICAP14!#REF!</definedName>
    <definedName name="XDO_?EQUSECB_PER_NET_ASSETS_TOT?80?">STAX!#REF!</definedName>
    <definedName name="XDO_?EQUSECB_PER_NET_ASSETS_TOT?81?">STOP6!$G$44</definedName>
    <definedName name="XDO_?EQUSECB_PER_NET_ASSETS_TOT?82?">STOP6!#REF!</definedName>
    <definedName name="XDO_?EQUSECB_PER_NET_ASSETS_TOT?83?">STOP7!$G$44</definedName>
    <definedName name="XDO_?EQUSECB_PER_NET_ASSETS_TOT?84?">STOP7!#REF!</definedName>
    <definedName name="XDO_?EQUSECB_PER_NET_ASSETS_TOT?85?">#REF!</definedName>
    <definedName name="XDO_?EQUSECB_PER_NET_ASSETS_TOT?86?">#REF!</definedName>
    <definedName name="XDO_?EQUSECB_PER_NET_ASSETS_TOT?87?">SUNESF!$G$43</definedName>
    <definedName name="XDO_?EQUSECB_PER_NET_ASSETS_TOT?88?">SUNESF!#REF!</definedName>
    <definedName name="XDO_?EQUSECB_PER_NET_ASSETS_TOT?89?">SUNFOP!$G$30</definedName>
    <definedName name="XDO_?EQUSECB_PER_NET_ASSETS_TOT?9?">MICAP15!$G$72</definedName>
    <definedName name="XDO_?EQUSECB_PER_NET_ASSETS_TOT?90?">SUNFOP!#REF!</definedName>
    <definedName name="XDO_?EQUSECB_PER_NET_ASSETS_TOT?91?">SUNVALF10!$G$51</definedName>
    <definedName name="XDO_?EQUSECB_PER_NET_ASSETS_TOT?92?">SUNVALF10!#REF!</definedName>
    <definedName name="XDO_?EQUSECB_PER_NET_ASSETS_TOT?93?">SUNVALF2!$G$62</definedName>
    <definedName name="XDO_?EQUSECB_PER_NET_ASSETS_TOT?94?">SUNVALF2!#REF!</definedName>
    <definedName name="XDO_?EQUSECB_PER_NET_ASSETS_TOT?95?">SUNVALF3!$G$63</definedName>
    <definedName name="XDO_?EQUSECB_PER_NET_ASSETS_TOT?96?">SUNVALF3!#REF!</definedName>
    <definedName name="XDO_?EQUSECB_PER_NET_ASSETS_TOT?97?">SUNVALF7!$G$44</definedName>
    <definedName name="XDO_?EQUSECB_PER_NET_ASSETS_TOT?98?">SUNVALF7!#REF!</definedName>
    <definedName name="XDO_?EQUSECB_PER_NET_ASSETS_TOT?99?">SUNVALF8!$G$49</definedName>
    <definedName name="XDO_?EQUSECB_RATING_INDUSTRY?">CAPEXG!$D$11</definedName>
    <definedName name="XDO_?EQUSECB_SL_NO?">CAPEXG!$A$11</definedName>
    <definedName name="XDO_?EQUSECB_UNITS?">CAPEXG!$E$11</definedName>
    <definedName name="XDO_?EQUSECC_ISIN_CODE?">CAPEXG!$B$15:$B$53</definedName>
    <definedName name="XDO_?EQUSECC_ISIN_CODE?1?">SMILE!$B$15:$B$63</definedName>
    <definedName name="XDO_?EQUSECC_MARKET_VALUE?">CAPEXG!$F$15:$F$53</definedName>
    <definedName name="XDO_?EQUSECC_MARKET_VALUE?1?">SMILE!$F$15:$F$63</definedName>
    <definedName name="XDO_?EQUSECC_MARKET_VALUE_TOT?" localSheetId="43">[1]CP5SR7!#REF!</definedName>
    <definedName name="XDO_?EQUSECC_MARKET_VALUE_TOT?">CAPEXG!$F$54</definedName>
    <definedName name="XDO_?EQUSECC_MARKET_VALUE_TOT?1?">MICAP10!$F$64</definedName>
    <definedName name="XDO_?EQUSECC_MARKET_VALUE_TOT?10?" localSheetId="43">[1]SFTPHC!#REF!</definedName>
    <definedName name="XDO_?EQUSECC_MARKET_VALUE_TOT?10?">MICAP15!#REF!</definedName>
    <definedName name="XDO_?EQUSECC_MARKET_VALUE_TOT?100?">SUNVALF9!$F$53</definedName>
    <definedName name="XDO_?EQUSECC_MARKET_VALUE_TOT?101?">SUNVALF9!#REF!</definedName>
    <definedName name="XDO_?EQUSECC_MARKET_VALUE_TOT?11?">MICAP16!$F$71</definedName>
    <definedName name="XDO_?EQUSECC_MARKET_VALUE_TOT?12?" localSheetId="43">[1]SFTPHI!#REF!</definedName>
    <definedName name="XDO_?EQUSECC_MARKET_VALUE_TOT?12?">MICAP16!#REF!</definedName>
    <definedName name="XDO_?EQUSECC_MARKET_VALUE_TOT?13?">MICAP17!$F$75</definedName>
    <definedName name="XDO_?EQUSECC_MARKET_VALUE_TOT?14?" localSheetId="43">[1]SFTPHM!#REF!</definedName>
    <definedName name="XDO_?EQUSECC_MARKET_VALUE_TOT?14?">MICAP17!#REF!</definedName>
    <definedName name="XDO_?EQUSECC_MARKET_VALUE_TOT?15?">MICAP3!$F$15</definedName>
    <definedName name="XDO_?EQUSECC_MARKET_VALUE_TOT?16?" localSheetId="43">[1]SFTPHS!#REF!</definedName>
    <definedName name="XDO_?EQUSECC_MARKET_VALUE_TOT?16?">MICAP3!#REF!</definedName>
    <definedName name="XDO_?EQUSECC_MARKET_VALUE_TOT?17?">MICAP4!$F$33</definedName>
    <definedName name="XDO_?EQUSECC_MARKET_VALUE_TOT?18?" localSheetId="43">[1]SFTPIC!#REF!</definedName>
    <definedName name="XDO_?EQUSECC_MARKET_VALUE_TOT?18?">MICAP4!#REF!</definedName>
    <definedName name="XDO_?EQUSECC_MARKET_VALUE_TOT?19?">MICAP8!$F$64</definedName>
    <definedName name="XDO_?EQUSECC_MARKET_VALUE_TOT?2?" localSheetId="43">[1]CP5SR8!#REF!</definedName>
    <definedName name="XDO_?EQUSECC_MARKET_VALUE_TOT?2?">MICAP10!#REF!</definedName>
    <definedName name="XDO_?EQUSECC_MARKET_VALUE_TOT?20?" localSheetId="43">[1]SFTPIE!#REF!</definedName>
    <definedName name="XDO_?EQUSECC_MARKET_VALUE_TOT?20?">MICAP8!#REF!</definedName>
    <definedName name="XDO_?EQUSECC_MARKET_VALUE_TOT?21?">MICAP9!$F$64</definedName>
    <definedName name="XDO_?EQUSECC_MARKET_VALUE_TOT?22?" localSheetId="43">[1]SFTPIJ!#REF!</definedName>
    <definedName name="XDO_?EQUSECC_MARKET_VALUE_TOT?22?">MICAP9!#REF!</definedName>
    <definedName name="XDO_?EQUSECC_MARKET_VALUE_TOT?23?">MIDCAP!$F$74</definedName>
    <definedName name="XDO_?EQUSECC_MARKET_VALUE_TOT?24?" localSheetId="43">[1]SFTPIK!#REF!</definedName>
    <definedName name="XDO_?EQUSECC_MARKET_VALUE_TOT?24?">MIDCAP!#REF!</definedName>
    <definedName name="XDO_?EQUSECC_MARKET_VALUE_TOT?25?">MULTI1!$F$54</definedName>
    <definedName name="XDO_?EQUSECC_MARKET_VALUE_TOT?26?" localSheetId="43">[1]SHYBF!#REF!</definedName>
    <definedName name="XDO_?EQUSECC_MARKET_VALUE_TOT?26?">MULTI1!#REF!</definedName>
    <definedName name="XDO_?EQUSECC_MARKET_VALUE_TOT?27?">MULTI2!$F$54</definedName>
    <definedName name="XDO_?EQUSECC_MARKET_VALUE_TOT?28?" localSheetId="43">[1]SHYBH!#REF!</definedName>
    <definedName name="XDO_?EQUSECC_MARKET_VALUE_TOT?28?">MULTI2!#REF!</definedName>
    <definedName name="XDO_?EQUSECC_MARKET_VALUE_TOT?29?">MULTIP!$F$52</definedName>
    <definedName name="XDO_?EQUSECC_MARKET_VALUE_TOT?3?">MICAP11!$F$71</definedName>
    <definedName name="XDO_?EQUSECC_MARKET_VALUE_TOT?30?" localSheetId="43">[1]SHYBK!#REF!</definedName>
    <definedName name="XDO_?EQUSECC_MARKET_VALUE_TOT?30?">MULTIP!#REF!</definedName>
    <definedName name="XDO_?EQUSECC_MARKET_VALUE_TOT?31?">SESCAP1!$F$72</definedName>
    <definedName name="XDO_?EQUSECC_MARKET_VALUE_TOT?32?" localSheetId="43">[1]SHYBO!#REF!</definedName>
    <definedName name="XDO_?EQUSECC_MARKET_VALUE_TOT?32?">SESCAP1!#REF!</definedName>
    <definedName name="XDO_?EQUSECC_MARKET_VALUE_TOT?33?">SESCAP2!$F$75</definedName>
    <definedName name="XDO_?EQUSECC_MARKET_VALUE_TOT?34?" localSheetId="43">[1]SHYBP!#REF!</definedName>
    <definedName name="XDO_?EQUSECC_MARKET_VALUE_TOT?34?">SESCAP2!#REF!</definedName>
    <definedName name="XDO_?EQUSECC_MARKET_VALUE_TOT?35?">SESCAP3!$F$72</definedName>
    <definedName name="XDO_?EQUSECC_MARKET_VALUE_TOT?36?" localSheetId="43">[1]SHYBU!#REF!</definedName>
    <definedName name="XDO_?EQUSECC_MARKET_VALUE_TOT?36?">SESCAP3!#REF!</definedName>
    <definedName name="XDO_?EQUSECC_MARKET_VALUE_TOT?37?">SESCAP4!$F$64</definedName>
    <definedName name="XDO_?EQUSECC_MARKET_VALUE_TOT?38?" localSheetId="43">'[1]SLIQ+'!#REF!</definedName>
    <definedName name="XDO_?EQUSECC_MARKET_VALUE_TOT?38?">SESCAP4!#REF!</definedName>
    <definedName name="XDO_?EQUSECC_MARKET_VALUE_TOT?39?">SESCAP5!$F$62</definedName>
    <definedName name="XDO_?EQUSECC_MARKET_VALUE_TOT?4?" localSheetId="43">[1]DEBTST!#REF!</definedName>
    <definedName name="XDO_?EQUSECC_MARKET_VALUE_TOT?4?">MICAP11!#REF!</definedName>
    <definedName name="XDO_?EQUSECC_MARKET_VALUE_TOT?40?" localSheetId="43">[1]SMMF!#REF!</definedName>
    <definedName name="XDO_?EQUSECC_MARKET_VALUE_TOT?40?">SESCAP5!#REF!</definedName>
    <definedName name="XDO_?EQUSECC_MARKET_VALUE_TOT?41?">SESCAP6!$F$48</definedName>
    <definedName name="XDO_?EQUSECC_MARKET_VALUE_TOT?42?" localSheetId="43">[1]SMON!#REF!</definedName>
    <definedName name="XDO_?EQUSECC_MARKET_VALUE_TOT?42?">SESCAP6!#REF!</definedName>
    <definedName name="XDO_?EQUSECC_MARKET_VALUE_TOT?43?" localSheetId="43">SUNBAL!$F$56</definedName>
    <definedName name="XDO_?EQUSECC_MARKET_VALUE_TOT?43?">SESCAP7!$F$30</definedName>
    <definedName name="XDO_?EQUSECC_MARKET_VALUE_TOT?44?" localSheetId="43">SUNBAL!#REF!</definedName>
    <definedName name="XDO_?EQUSECC_MARKET_VALUE_TOT?44?">SESCAP7!#REF!</definedName>
    <definedName name="XDO_?EQUSECC_MARKET_VALUE_TOT?45?">SFOCUS!$F$43</definedName>
    <definedName name="XDO_?EQUSECC_MARKET_VALUE_TOT?46?" localSheetId="43">[1]SUNBDS!#REF!</definedName>
    <definedName name="XDO_?EQUSECC_MARKET_VALUE_TOT?46?">SFOCUS!#REF!</definedName>
    <definedName name="XDO_?EQUSECC_MARKET_VALUE_TOT?47?">SLTADV3!$F$65</definedName>
    <definedName name="XDO_?EQUSECC_MARKET_VALUE_TOT?48?" localSheetId="43">[1]SUNIP!#REF!</definedName>
    <definedName name="XDO_?EQUSECC_MARKET_VALUE_TOT?48?">SLTADV3!#REF!</definedName>
    <definedName name="XDO_?EQUSECC_MARKET_VALUE_TOT?49?">SLTADV4!$F$54</definedName>
    <definedName name="XDO_?EQUSECC_MARKET_VALUE_TOT?5?">MICAP12!$F$71</definedName>
    <definedName name="XDO_?EQUSECC_MARKET_VALUE_TOT?50?" localSheetId="43">[1]SUNMIA!#REF!</definedName>
    <definedName name="XDO_?EQUSECC_MARKET_VALUE_TOT?50?">SLTADV4!#REF!</definedName>
    <definedName name="XDO_?EQUSECC_MARKET_VALUE_TOT?51?">SLTAX1!$F$62</definedName>
    <definedName name="XDO_?EQUSECC_MARKET_VALUE_TOT?52?">SLTAX1!#REF!</definedName>
    <definedName name="XDO_?EQUSECC_MARKET_VALUE_TOT?53?">SLTAX2!$F$64</definedName>
    <definedName name="XDO_?EQUSECC_MARKET_VALUE_TOT?54?">SLTAX2!#REF!</definedName>
    <definedName name="XDO_?EQUSECC_MARKET_VALUE_TOT?55?">SLTAX3!$F$71</definedName>
    <definedName name="XDO_?EQUSECC_MARKET_VALUE_TOT?56?">SLTAX3!#REF!</definedName>
    <definedName name="XDO_?EQUSECC_MARKET_VALUE_TOT?57?">SLTAX4!$F$73</definedName>
    <definedName name="XDO_?EQUSECC_MARKET_VALUE_TOT?58?">SLTAX4!#REF!</definedName>
    <definedName name="XDO_?EQUSECC_MARKET_VALUE_TOT?59?">SLTAX5!$F$74</definedName>
    <definedName name="XDO_?EQUSECC_MARKET_VALUE_TOT?6?" localSheetId="43">[1]SFRLTP!#REF!</definedName>
    <definedName name="XDO_?EQUSECC_MARKET_VALUE_TOT?6?">MICAP12!#REF!</definedName>
    <definedName name="XDO_?EQUSECC_MARKET_VALUE_TOT?60?">SLTAX5!#REF!</definedName>
    <definedName name="XDO_?EQUSECC_MARKET_VALUE_TOT?61?">SLTAX6!$F$72</definedName>
    <definedName name="XDO_?EQUSECC_MARKET_VALUE_TOT?62?">SLTAX6!#REF!</definedName>
    <definedName name="XDO_?EQUSECC_MARKET_VALUE_TOT?63?">SMALL3!$F$62</definedName>
    <definedName name="XDO_?EQUSECC_MARKET_VALUE_TOT?64?">SMALL3!#REF!</definedName>
    <definedName name="XDO_?EQUSECC_MARKET_VALUE_TOT?65?">SMALL4!$F$63</definedName>
    <definedName name="XDO_?EQUSECC_MARKET_VALUE_TOT?66?">SMALL4!#REF!</definedName>
    <definedName name="XDO_?EQUSECC_MARKET_VALUE_TOT?67?">SMALL5!$F$63</definedName>
    <definedName name="XDO_?EQUSECC_MARKET_VALUE_TOT?68?">SMALL5!#REF!</definedName>
    <definedName name="XDO_?EQUSECC_MARKET_VALUE_TOT?69?">SMALL6!$F$61</definedName>
    <definedName name="XDO_?EQUSECC_MARKET_VALUE_TOT?7?">MICAP14!$F$76</definedName>
    <definedName name="XDO_?EQUSECC_MARKET_VALUE_TOT?70?">SMALL6!#REF!</definedName>
    <definedName name="XDO_?EQUSECC_MARKET_VALUE_TOT?71?">SMILE!$F$64</definedName>
    <definedName name="XDO_?EQUSECC_MARKET_VALUE_TOT?72?">SRURAL!$F$75</definedName>
    <definedName name="XDO_?EQUSECC_MARKET_VALUE_TOT?73?">SRURAL!#REF!</definedName>
    <definedName name="XDO_?EQUSECC_MARKET_VALUE_TOT?74?">SSFUND!$F$49</definedName>
    <definedName name="XDO_?EQUSECC_MARKET_VALUE_TOT?75?">SSFUND!#REF!</definedName>
    <definedName name="XDO_?EQUSECC_MARKET_VALUE_TOT?76?">'SSN100'!$F$113</definedName>
    <definedName name="XDO_?EQUSECC_MARKET_VALUE_TOT?77?">'SSN100'!#REF!</definedName>
    <definedName name="XDO_?EQUSECC_MARKET_VALUE_TOT?78?">STAX!$F$73</definedName>
    <definedName name="XDO_?EQUSECC_MARKET_VALUE_TOT?79?">STAX!#REF!</definedName>
    <definedName name="XDO_?EQUSECC_MARKET_VALUE_TOT?8?" localSheetId="43">[1]SFRSTP!#REF!</definedName>
    <definedName name="XDO_?EQUSECC_MARKET_VALUE_TOT?8?">MICAP14!#REF!</definedName>
    <definedName name="XDO_?EQUSECC_MARKET_VALUE_TOT?80?">STOP6!$F$47</definedName>
    <definedName name="XDO_?EQUSECC_MARKET_VALUE_TOT?81?">STOP6!#REF!</definedName>
    <definedName name="XDO_?EQUSECC_MARKET_VALUE_TOT?82?">STOP7!$F$47</definedName>
    <definedName name="XDO_?EQUSECC_MARKET_VALUE_TOT?83?">STOP7!#REF!</definedName>
    <definedName name="XDO_?EQUSECC_MARKET_VALUE_TOT?84?">#REF!</definedName>
    <definedName name="XDO_?EQUSECC_MARKET_VALUE_TOT?85?">#REF!</definedName>
    <definedName name="XDO_?EQUSECC_MARKET_VALUE_TOT?86?">SUNESF!$F$46</definedName>
    <definedName name="XDO_?EQUSECC_MARKET_VALUE_TOT?87?">SUNESF!#REF!</definedName>
    <definedName name="XDO_?EQUSECC_MARKET_VALUE_TOT?88?">SUNFOP!$F$33</definedName>
    <definedName name="XDO_?EQUSECC_MARKET_VALUE_TOT?89?">SUNFOP!#REF!</definedName>
    <definedName name="XDO_?EQUSECC_MARKET_VALUE_TOT?9?">MICAP15!$F$75</definedName>
    <definedName name="XDO_?EQUSECC_MARKET_VALUE_TOT?90?">SUNVALF10!$F$54</definedName>
    <definedName name="XDO_?EQUSECC_MARKET_VALUE_TOT?91?">SUNVALF10!#REF!</definedName>
    <definedName name="XDO_?EQUSECC_MARKET_VALUE_TOT?92?">SUNVALF2!$F$65</definedName>
    <definedName name="XDO_?EQUSECC_MARKET_VALUE_TOT?93?">SUNVALF2!#REF!</definedName>
    <definedName name="XDO_?EQUSECC_MARKET_VALUE_TOT?94?">SUNVALF3!$F$66</definedName>
    <definedName name="XDO_?EQUSECC_MARKET_VALUE_TOT?95?">SUNVALF3!#REF!</definedName>
    <definedName name="XDO_?EQUSECC_MARKET_VALUE_TOT?96?">SUNVALF7!$F$47</definedName>
    <definedName name="XDO_?EQUSECC_MARKET_VALUE_TOT?97?">SUNVALF7!#REF!</definedName>
    <definedName name="XDO_?EQUSECC_MARKET_VALUE_TOT?98?">SUNVALF8!$F$52</definedName>
    <definedName name="XDO_?EQUSECC_MARKET_VALUE_TOT?99?">SUNVALF8!#REF!</definedName>
    <definedName name="XDO_?EQUSECC_NAME?">CAPEXG!$C$15:$C$53</definedName>
    <definedName name="XDO_?EQUSECC_NAME?1?">SMILE!$C$15:$C$63</definedName>
    <definedName name="XDO_?EQUSECC_PER_NET_ASSETS?">CAPEXG!$G$15:$G$53</definedName>
    <definedName name="XDO_?EQUSECC_PER_NET_ASSETS?1?">SMILE!$G$15:$G$63</definedName>
    <definedName name="XDO_?EQUSECC_PER_NET_ASSETS_TOT?" localSheetId="43">[1]CP5SR7!#REF!</definedName>
    <definedName name="XDO_?EQUSECC_PER_NET_ASSETS_TOT?">CAPEXG!$G$54</definedName>
    <definedName name="XDO_?EQUSECC_PER_NET_ASSETS_TOT?1?">MICAP10!$G$64</definedName>
    <definedName name="XDO_?EQUSECC_PER_NET_ASSETS_TOT?10?" localSheetId="43">[1]SFTPHC!#REF!</definedName>
    <definedName name="XDO_?EQUSECC_PER_NET_ASSETS_TOT?10?">MICAP15!#REF!</definedName>
    <definedName name="XDO_?EQUSECC_PER_NET_ASSETS_TOT?100?">SUNVALF9!$G$53</definedName>
    <definedName name="XDO_?EQUSECC_PER_NET_ASSETS_TOT?101?">SUNVALF9!#REF!</definedName>
    <definedName name="XDO_?EQUSECC_PER_NET_ASSETS_TOT?11?">MICAP16!$G$71</definedName>
    <definedName name="XDO_?EQUSECC_PER_NET_ASSETS_TOT?12?" localSheetId="43">[1]SFTPHI!#REF!</definedName>
    <definedName name="XDO_?EQUSECC_PER_NET_ASSETS_TOT?12?">MICAP16!#REF!</definedName>
    <definedName name="XDO_?EQUSECC_PER_NET_ASSETS_TOT?13?">MICAP17!$G$75</definedName>
    <definedName name="XDO_?EQUSECC_PER_NET_ASSETS_TOT?14?" localSheetId="43">[1]SFTPHM!#REF!</definedName>
    <definedName name="XDO_?EQUSECC_PER_NET_ASSETS_TOT?14?">MICAP17!#REF!</definedName>
    <definedName name="XDO_?EQUSECC_PER_NET_ASSETS_TOT?15?">MICAP3!$G$15</definedName>
    <definedName name="XDO_?EQUSECC_PER_NET_ASSETS_TOT?16?" localSheetId="43">[1]SFTPHS!#REF!</definedName>
    <definedName name="XDO_?EQUSECC_PER_NET_ASSETS_TOT?16?">MICAP3!#REF!</definedName>
    <definedName name="XDO_?EQUSECC_PER_NET_ASSETS_TOT?17?">MICAP4!$G$33</definedName>
    <definedName name="XDO_?EQUSECC_PER_NET_ASSETS_TOT?18?" localSheetId="43">[1]SFTPIC!#REF!</definedName>
    <definedName name="XDO_?EQUSECC_PER_NET_ASSETS_TOT?18?">MICAP4!#REF!</definedName>
    <definedName name="XDO_?EQUSECC_PER_NET_ASSETS_TOT?19?">MICAP8!$G$64</definedName>
    <definedName name="XDO_?EQUSECC_PER_NET_ASSETS_TOT?2?" localSheetId="43">[1]CP5SR8!#REF!</definedName>
    <definedName name="XDO_?EQUSECC_PER_NET_ASSETS_TOT?2?">MICAP10!#REF!</definedName>
    <definedName name="XDO_?EQUSECC_PER_NET_ASSETS_TOT?20?" localSheetId="43">[1]SFTPIE!#REF!</definedName>
    <definedName name="XDO_?EQUSECC_PER_NET_ASSETS_TOT?20?">MICAP8!#REF!</definedName>
    <definedName name="XDO_?EQUSECC_PER_NET_ASSETS_TOT?21?">MICAP9!$G$64</definedName>
    <definedName name="XDO_?EQUSECC_PER_NET_ASSETS_TOT?22?" localSheetId="43">[1]SFTPIJ!#REF!</definedName>
    <definedName name="XDO_?EQUSECC_PER_NET_ASSETS_TOT?22?">MICAP9!#REF!</definedName>
    <definedName name="XDO_?EQUSECC_PER_NET_ASSETS_TOT?23?">MIDCAP!$G$74</definedName>
    <definedName name="XDO_?EQUSECC_PER_NET_ASSETS_TOT?24?" localSheetId="43">[1]SFTPIK!#REF!</definedName>
    <definedName name="XDO_?EQUSECC_PER_NET_ASSETS_TOT?24?">MIDCAP!#REF!</definedName>
    <definedName name="XDO_?EQUSECC_PER_NET_ASSETS_TOT?25?">MULTI1!$G$54</definedName>
    <definedName name="XDO_?EQUSECC_PER_NET_ASSETS_TOT?26?" localSheetId="43">[1]SHYBF!#REF!</definedName>
    <definedName name="XDO_?EQUSECC_PER_NET_ASSETS_TOT?26?">MULTI1!#REF!</definedName>
    <definedName name="XDO_?EQUSECC_PER_NET_ASSETS_TOT?27?">MULTI2!$G$54</definedName>
    <definedName name="XDO_?EQUSECC_PER_NET_ASSETS_TOT?28?" localSheetId="43">[1]SHYBH!#REF!</definedName>
    <definedName name="XDO_?EQUSECC_PER_NET_ASSETS_TOT?28?">MULTI2!#REF!</definedName>
    <definedName name="XDO_?EQUSECC_PER_NET_ASSETS_TOT?29?">MULTIP!$G$52</definedName>
    <definedName name="XDO_?EQUSECC_PER_NET_ASSETS_TOT?3?">MICAP11!$G$71</definedName>
    <definedName name="XDO_?EQUSECC_PER_NET_ASSETS_TOT?30?" localSheetId="43">[1]SHYBK!#REF!</definedName>
    <definedName name="XDO_?EQUSECC_PER_NET_ASSETS_TOT?30?">MULTIP!#REF!</definedName>
    <definedName name="XDO_?EQUSECC_PER_NET_ASSETS_TOT?31?">SESCAP1!$G$72</definedName>
    <definedName name="XDO_?EQUSECC_PER_NET_ASSETS_TOT?32?" localSheetId="43">[1]SHYBO!#REF!</definedName>
    <definedName name="XDO_?EQUSECC_PER_NET_ASSETS_TOT?32?">SESCAP1!#REF!</definedName>
    <definedName name="XDO_?EQUSECC_PER_NET_ASSETS_TOT?33?">SESCAP2!$G$75</definedName>
    <definedName name="XDO_?EQUSECC_PER_NET_ASSETS_TOT?34?" localSheetId="43">[1]SHYBP!#REF!</definedName>
    <definedName name="XDO_?EQUSECC_PER_NET_ASSETS_TOT?34?">SESCAP2!#REF!</definedName>
    <definedName name="XDO_?EQUSECC_PER_NET_ASSETS_TOT?35?">SESCAP3!$G$72</definedName>
    <definedName name="XDO_?EQUSECC_PER_NET_ASSETS_TOT?36?" localSheetId="43">[1]SHYBU!#REF!</definedName>
    <definedName name="XDO_?EQUSECC_PER_NET_ASSETS_TOT?36?">SESCAP3!#REF!</definedName>
    <definedName name="XDO_?EQUSECC_PER_NET_ASSETS_TOT?37?">SESCAP4!$G$64</definedName>
    <definedName name="XDO_?EQUSECC_PER_NET_ASSETS_TOT?38?" localSheetId="43">'[1]SLIQ+'!#REF!</definedName>
    <definedName name="XDO_?EQUSECC_PER_NET_ASSETS_TOT?38?">SESCAP4!#REF!</definedName>
    <definedName name="XDO_?EQUSECC_PER_NET_ASSETS_TOT?39?">SESCAP5!$G$62</definedName>
    <definedName name="XDO_?EQUSECC_PER_NET_ASSETS_TOT?4?" localSheetId="43">[1]DEBTST!#REF!</definedName>
    <definedName name="XDO_?EQUSECC_PER_NET_ASSETS_TOT?4?">MICAP11!#REF!</definedName>
    <definedName name="XDO_?EQUSECC_PER_NET_ASSETS_TOT?40?" localSheetId="43">[1]SMMF!#REF!</definedName>
    <definedName name="XDO_?EQUSECC_PER_NET_ASSETS_TOT?40?">SESCAP5!#REF!</definedName>
    <definedName name="XDO_?EQUSECC_PER_NET_ASSETS_TOT?41?">SESCAP6!$G$48</definedName>
    <definedName name="XDO_?EQUSECC_PER_NET_ASSETS_TOT?42?" localSheetId="43">[1]SMON!#REF!</definedName>
    <definedName name="XDO_?EQUSECC_PER_NET_ASSETS_TOT?42?">SESCAP6!#REF!</definedName>
    <definedName name="XDO_?EQUSECC_PER_NET_ASSETS_TOT?43?" localSheetId="43">SUNBAL!$G$56</definedName>
    <definedName name="XDO_?EQUSECC_PER_NET_ASSETS_TOT?43?">SESCAP7!$G$30</definedName>
    <definedName name="XDO_?EQUSECC_PER_NET_ASSETS_TOT?44?" localSheetId="43">SUNBAL!#REF!</definedName>
    <definedName name="XDO_?EQUSECC_PER_NET_ASSETS_TOT?44?">SESCAP7!#REF!</definedName>
    <definedName name="XDO_?EQUSECC_PER_NET_ASSETS_TOT?45?">SFOCUS!$G$43</definedName>
    <definedName name="XDO_?EQUSECC_PER_NET_ASSETS_TOT?46?" localSheetId="43">[1]SUNBDS!#REF!</definedName>
    <definedName name="XDO_?EQUSECC_PER_NET_ASSETS_TOT?46?">SFOCUS!#REF!</definedName>
    <definedName name="XDO_?EQUSECC_PER_NET_ASSETS_TOT?47?">SLTADV3!$G$65</definedName>
    <definedName name="XDO_?EQUSECC_PER_NET_ASSETS_TOT?48?" localSheetId="43">[1]SUNIP!#REF!</definedName>
    <definedName name="XDO_?EQUSECC_PER_NET_ASSETS_TOT?48?">SLTADV3!#REF!</definedName>
    <definedName name="XDO_?EQUSECC_PER_NET_ASSETS_TOT?49?">SLTADV4!$G$54</definedName>
    <definedName name="XDO_?EQUSECC_PER_NET_ASSETS_TOT?5?">MICAP12!$G$71</definedName>
    <definedName name="XDO_?EQUSECC_PER_NET_ASSETS_TOT?50?" localSheetId="43">[1]SUNMIA!#REF!</definedName>
    <definedName name="XDO_?EQUSECC_PER_NET_ASSETS_TOT?50?">SLTADV4!#REF!</definedName>
    <definedName name="XDO_?EQUSECC_PER_NET_ASSETS_TOT?51?">SLTAX1!$G$62</definedName>
    <definedName name="XDO_?EQUSECC_PER_NET_ASSETS_TOT?52?">SLTAX1!#REF!</definedName>
    <definedName name="XDO_?EQUSECC_PER_NET_ASSETS_TOT?53?">SLTAX2!$G$64</definedName>
    <definedName name="XDO_?EQUSECC_PER_NET_ASSETS_TOT?54?">SLTAX2!#REF!</definedName>
    <definedName name="XDO_?EQUSECC_PER_NET_ASSETS_TOT?55?">SLTAX3!$G$71</definedName>
    <definedName name="XDO_?EQUSECC_PER_NET_ASSETS_TOT?56?">SLTAX3!#REF!</definedName>
    <definedName name="XDO_?EQUSECC_PER_NET_ASSETS_TOT?57?">SLTAX4!$G$73</definedName>
    <definedName name="XDO_?EQUSECC_PER_NET_ASSETS_TOT?58?">SLTAX4!#REF!</definedName>
    <definedName name="XDO_?EQUSECC_PER_NET_ASSETS_TOT?59?">SLTAX5!$G$74</definedName>
    <definedName name="XDO_?EQUSECC_PER_NET_ASSETS_TOT?6?" localSheetId="43">[1]SFRLTP!#REF!</definedName>
    <definedName name="XDO_?EQUSECC_PER_NET_ASSETS_TOT?6?">MICAP12!#REF!</definedName>
    <definedName name="XDO_?EQUSECC_PER_NET_ASSETS_TOT?60?">SLTAX5!#REF!</definedName>
    <definedName name="XDO_?EQUSECC_PER_NET_ASSETS_TOT?61?">SLTAX6!$G$72</definedName>
    <definedName name="XDO_?EQUSECC_PER_NET_ASSETS_TOT?62?">SLTAX6!#REF!</definedName>
    <definedName name="XDO_?EQUSECC_PER_NET_ASSETS_TOT?63?">SMALL3!$G$62</definedName>
    <definedName name="XDO_?EQUSECC_PER_NET_ASSETS_TOT?64?">SMALL3!#REF!</definedName>
    <definedName name="XDO_?EQUSECC_PER_NET_ASSETS_TOT?65?">SMALL4!$G$63</definedName>
    <definedName name="XDO_?EQUSECC_PER_NET_ASSETS_TOT?66?">SMALL4!#REF!</definedName>
    <definedName name="XDO_?EQUSECC_PER_NET_ASSETS_TOT?67?">SMALL5!$G$63</definedName>
    <definedName name="XDO_?EQUSECC_PER_NET_ASSETS_TOT?68?">SMALL5!#REF!</definedName>
    <definedName name="XDO_?EQUSECC_PER_NET_ASSETS_TOT?69?">SMALL6!$G$61</definedName>
    <definedName name="XDO_?EQUSECC_PER_NET_ASSETS_TOT?7?">MICAP14!$G$76</definedName>
    <definedName name="XDO_?EQUSECC_PER_NET_ASSETS_TOT?70?">SMALL6!#REF!</definedName>
    <definedName name="XDO_?EQUSECC_PER_NET_ASSETS_TOT?71?">SMILE!$G$64</definedName>
    <definedName name="XDO_?EQUSECC_PER_NET_ASSETS_TOT?72?">SRURAL!$G$75</definedName>
    <definedName name="XDO_?EQUSECC_PER_NET_ASSETS_TOT?73?">SRURAL!#REF!</definedName>
    <definedName name="XDO_?EQUSECC_PER_NET_ASSETS_TOT?74?">SSFUND!$G$49</definedName>
    <definedName name="XDO_?EQUSECC_PER_NET_ASSETS_TOT?75?">SSFUND!#REF!</definedName>
    <definedName name="XDO_?EQUSECC_PER_NET_ASSETS_TOT?76?">'SSN100'!$G$113</definedName>
    <definedName name="XDO_?EQUSECC_PER_NET_ASSETS_TOT?77?">'SSN100'!#REF!</definedName>
    <definedName name="XDO_?EQUSECC_PER_NET_ASSETS_TOT?78?">STAX!$G$73</definedName>
    <definedName name="XDO_?EQUSECC_PER_NET_ASSETS_TOT?79?">STAX!#REF!</definedName>
    <definedName name="XDO_?EQUSECC_PER_NET_ASSETS_TOT?8?" localSheetId="43">[1]SFRSTP!#REF!</definedName>
    <definedName name="XDO_?EQUSECC_PER_NET_ASSETS_TOT?8?">MICAP14!#REF!</definedName>
    <definedName name="XDO_?EQUSECC_PER_NET_ASSETS_TOT?80?">STOP6!$G$47</definedName>
    <definedName name="XDO_?EQUSECC_PER_NET_ASSETS_TOT?81?">STOP6!#REF!</definedName>
    <definedName name="XDO_?EQUSECC_PER_NET_ASSETS_TOT?82?">STOP7!$G$47</definedName>
    <definedName name="XDO_?EQUSECC_PER_NET_ASSETS_TOT?83?">STOP7!#REF!</definedName>
    <definedName name="XDO_?EQUSECC_PER_NET_ASSETS_TOT?84?">#REF!</definedName>
    <definedName name="XDO_?EQUSECC_PER_NET_ASSETS_TOT?85?">#REF!</definedName>
    <definedName name="XDO_?EQUSECC_PER_NET_ASSETS_TOT?86?">SUNESF!$G$46</definedName>
    <definedName name="XDO_?EQUSECC_PER_NET_ASSETS_TOT?87?">SUNESF!#REF!</definedName>
    <definedName name="XDO_?EQUSECC_PER_NET_ASSETS_TOT?88?">SUNFOP!$G$33</definedName>
    <definedName name="XDO_?EQUSECC_PER_NET_ASSETS_TOT?89?">SUNFOP!#REF!</definedName>
    <definedName name="XDO_?EQUSECC_PER_NET_ASSETS_TOT?9?">MICAP15!$G$75</definedName>
    <definedName name="XDO_?EQUSECC_PER_NET_ASSETS_TOT?90?">SUNVALF10!$G$54</definedName>
    <definedName name="XDO_?EQUSECC_PER_NET_ASSETS_TOT?91?">SUNVALF10!#REF!</definedName>
    <definedName name="XDO_?EQUSECC_PER_NET_ASSETS_TOT?92?">SUNVALF2!$G$65</definedName>
    <definedName name="XDO_?EQUSECC_PER_NET_ASSETS_TOT?93?">SUNVALF2!#REF!</definedName>
    <definedName name="XDO_?EQUSECC_PER_NET_ASSETS_TOT?94?">SUNVALF3!$G$66</definedName>
    <definedName name="XDO_?EQUSECC_PER_NET_ASSETS_TOT?95?">SUNVALF3!#REF!</definedName>
    <definedName name="XDO_?EQUSECC_PER_NET_ASSETS_TOT?96?">SUNVALF7!$G$47</definedName>
    <definedName name="XDO_?EQUSECC_PER_NET_ASSETS_TOT?97?">SUNVALF7!#REF!</definedName>
    <definedName name="XDO_?EQUSECC_PER_NET_ASSETS_TOT?98?">SUNVALF8!$G$52</definedName>
    <definedName name="XDO_?EQUSECC_PER_NET_ASSETS_TOT?99?">SUNVALF8!#REF!</definedName>
    <definedName name="XDO_?EQUSECC_RATING_INDUSTRY?">CAPEXG!$D$15:$D$53</definedName>
    <definedName name="XDO_?EQUSECC_RATING_INDUSTRY?1?">SMILE!$D$15:$D$63</definedName>
    <definedName name="XDO_?EQUSECC_SL_NO?">CAPEXG!$A$15:$A$53</definedName>
    <definedName name="XDO_?EQUSECC_SL_NO?1?">SMILE!$A$15:$A$63</definedName>
    <definedName name="XDO_?EQUSECC_UNITS?">CAPEXG!$E$15:$E$53</definedName>
    <definedName name="XDO_?EQUSECC_UNITS?1?">SMILE!$E$15:$E$63</definedName>
    <definedName name="XDO_?EQUSECD_ISIN_CODE?">CAPEXG!$B$19</definedName>
    <definedName name="XDO_?EQUSECD_MARKET_VALUE?">CAPEXG!$F$19</definedName>
    <definedName name="XDO_?EQUSECD_MARKET_VALUE_TOT?" localSheetId="43">[1]CP5SR7!#REF!</definedName>
    <definedName name="XDO_?EQUSECD_MARKET_VALUE_TOT?">CAPEXG!#REF!</definedName>
    <definedName name="XDO_?EQUSECD_MARKET_VALUE_TOT?1?">MICAP10!$F$67</definedName>
    <definedName name="XDO_?EQUSECD_MARKET_VALUE_TOT?10?" localSheetId="43">[1]SFTPHC!#REF!</definedName>
    <definedName name="XDO_?EQUSECD_MARKET_VALUE_TOT?10?">MICAP15!#REF!</definedName>
    <definedName name="XDO_?EQUSECD_MARKET_VALUE_TOT?100?">SUNVALF8!#REF!</definedName>
    <definedName name="XDO_?EQUSECD_MARKET_VALUE_TOT?101?">SUNVALF9!$F$56</definedName>
    <definedName name="XDO_?EQUSECD_MARKET_VALUE_TOT?102?">SUNVALF9!#REF!</definedName>
    <definedName name="XDO_?EQUSECD_MARKET_VALUE_TOT?11?">MICAP16!$F$74</definedName>
    <definedName name="XDO_?EQUSECD_MARKET_VALUE_TOT?12?" localSheetId="43">[1]SFTPHI!#REF!</definedName>
    <definedName name="XDO_?EQUSECD_MARKET_VALUE_TOT?12?">MICAP16!#REF!</definedName>
    <definedName name="XDO_?EQUSECD_MARKET_VALUE_TOT?13?">MICAP17!$F$78</definedName>
    <definedName name="XDO_?EQUSECD_MARKET_VALUE_TOT?14?" localSheetId="43">[1]SFTPHM!#REF!</definedName>
    <definedName name="XDO_?EQUSECD_MARKET_VALUE_TOT?14?">MICAP17!#REF!</definedName>
    <definedName name="XDO_?EQUSECD_MARKET_VALUE_TOT?15?">MICAP3!$F$18</definedName>
    <definedName name="XDO_?EQUSECD_MARKET_VALUE_TOT?16?" localSheetId="43">[1]SFTPHS!#REF!</definedName>
    <definedName name="XDO_?EQUSECD_MARKET_VALUE_TOT?16?">MICAP3!#REF!</definedName>
    <definedName name="XDO_?EQUSECD_MARKET_VALUE_TOT?17?">MICAP4!$F$36</definedName>
    <definedName name="XDO_?EQUSECD_MARKET_VALUE_TOT?18?" localSheetId="43">[1]SFTPIC!#REF!</definedName>
    <definedName name="XDO_?EQUSECD_MARKET_VALUE_TOT?18?">MICAP4!#REF!</definedName>
    <definedName name="XDO_?EQUSECD_MARKET_VALUE_TOT?19?">MICAP8!$F$67</definedName>
    <definedName name="XDO_?EQUSECD_MARKET_VALUE_TOT?2?" localSheetId="43">[1]CP5SR8!#REF!</definedName>
    <definedName name="XDO_?EQUSECD_MARKET_VALUE_TOT?2?">MICAP10!#REF!</definedName>
    <definedName name="XDO_?EQUSECD_MARKET_VALUE_TOT?20?" localSheetId="43">[1]SFTPIE!#REF!</definedName>
    <definedName name="XDO_?EQUSECD_MARKET_VALUE_TOT?20?">MICAP8!#REF!</definedName>
    <definedName name="XDO_?EQUSECD_MARKET_VALUE_TOT?21?">MICAP9!$F$67</definedName>
    <definedName name="XDO_?EQUSECD_MARKET_VALUE_TOT?22?" localSheetId="43">[1]SFTPIJ!#REF!</definedName>
    <definedName name="XDO_?EQUSECD_MARKET_VALUE_TOT?22?">MICAP9!#REF!</definedName>
    <definedName name="XDO_?EQUSECD_MARKET_VALUE_TOT?23?">MIDCAP!$F$77</definedName>
    <definedName name="XDO_?EQUSECD_MARKET_VALUE_TOT?24?" localSheetId="43">[1]SFTPIK!#REF!</definedName>
    <definedName name="XDO_?EQUSECD_MARKET_VALUE_TOT?24?">MIDCAP!#REF!</definedName>
    <definedName name="XDO_?EQUSECD_MARKET_VALUE_TOT?25?">MULTI1!$F$57</definedName>
    <definedName name="XDO_?EQUSECD_MARKET_VALUE_TOT?26?" localSheetId="43">[1]SHYBF!#REF!</definedName>
    <definedName name="XDO_?EQUSECD_MARKET_VALUE_TOT?26?">MULTI1!#REF!</definedName>
    <definedName name="XDO_?EQUSECD_MARKET_VALUE_TOT?27?">MULTI2!$F$57</definedName>
    <definedName name="XDO_?EQUSECD_MARKET_VALUE_TOT?28?" localSheetId="43">[1]SHYBH!#REF!</definedName>
    <definedName name="XDO_?EQUSECD_MARKET_VALUE_TOT?28?">MULTI2!#REF!</definedName>
    <definedName name="XDO_?EQUSECD_MARKET_VALUE_TOT?29?">MULTIP!$F$55</definedName>
    <definedName name="XDO_?EQUSECD_MARKET_VALUE_TOT?3?">MICAP11!$F$74</definedName>
    <definedName name="XDO_?EQUSECD_MARKET_VALUE_TOT?30?" localSheetId="43">[1]SHYBK!#REF!</definedName>
    <definedName name="XDO_?EQUSECD_MARKET_VALUE_TOT?30?">MULTIP!#REF!</definedName>
    <definedName name="XDO_?EQUSECD_MARKET_VALUE_TOT?31?">SESCAP1!$F$75</definedName>
    <definedName name="XDO_?EQUSECD_MARKET_VALUE_TOT?32?" localSheetId="43">[1]SHYBO!#REF!</definedName>
    <definedName name="XDO_?EQUSECD_MARKET_VALUE_TOT?32?">SESCAP1!#REF!</definedName>
    <definedName name="XDO_?EQUSECD_MARKET_VALUE_TOT?33?">SESCAP2!$F$78</definedName>
    <definedName name="XDO_?EQUSECD_MARKET_VALUE_TOT?34?" localSheetId="43">[1]SHYBP!#REF!</definedName>
    <definedName name="XDO_?EQUSECD_MARKET_VALUE_TOT?34?">SESCAP2!#REF!</definedName>
    <definedName name="XDO_?EQUSECD_MARKET_VALUE_TOT?35?">SESCAP3!$F$75</definedName>
    <definedName name="XDO_?EQUSECD_MARKET_VALUE_TOT?36?" localSheetId="43">[1]SHYBU!#REF!</definedName>
    <definedName name="XDO_?EQUSECD_MARKET_VALUE_TOT?36?">SESCAP3!#REF!</definedName>
    <definedName name="XDO_?EQUSECD_MARKET_VALUE_TOT?37?">SESCAP4!$F$67</definedName>
    <definedName name="XDO_?EQUSECD_MARKET_VALUE_TOT?38?" localSheetId="43">'[1]SLIQ+'!#REF!</definedName>
    <definedName name="XDO_?EQUSECD_MARKET_VALUE_TOT?38?">SESCAP4!#REF!</definedName>
    <definedName name="XDO_?EQUSECD_MARKET_VALUE_TOT?39?">SESCAP5!$F$65</definedName>
    <definedName name="XDO_?EQUSECD_MARKET_VALUE_TOT?4?" localSheetId="43">[1]DEBTST!#REF!</definedName>
    <definedName name="XDO_?EQUSECD_MARKET_VALUE_TOT?4?">MICAP11!#REF!</definedName>
    <definedName name="XDO_?EQUSECD_MARKET_VALUE_TOT?40?" localSheetId="43">[1]SMMF!#REF!</definedName>
    <definedName name="XDO_?EQUSECD_MARKET_VALUE_TOT?40?">SESCAP5!#REF!</definedName>
    <definedName name="XDO_?EQUSECD_MARKET_VALUE_TOT?41?">SESCAP6!$F$51</definedName>
    <definedName name="XDO_?EQUSECD_MARKET_VALUE_TOT?42?" localSheetId="43">[1]SMON!#REF!</definedName>
    <definedName name="XDO_?EQUSECD_MARKET_VALUE_TOT?42?">SESCAP6!#REF!</definedName>
    <definedName name="XDO_?EQUSECD_MARKET_VALUE_TOT?43?" localSheetId="43">SUNBAL!$F$59</definedName>
    <definedName name="XDO_?EQUSECD_MARKET_VALUE_TOT?43?">SESCAP7!$F$33</definedName>
    <definedName name="XDO_?EQUSECD_MARKET_VALUE_TOT?44?" localSheetId="43">SUNBAL!#REF!</definedName>
    <definedName name="XDO_?EQUSECD_MARKET_VALUE_TOT?44?">SESCAP7!#REF!</definedName>
    <definedName name="XDO_?EQUSECD_MARKET_VALUE_TOT?45?">SFOCUS!$F$46</definedName>
    <definedName name="XDO_?EQUSECD_MARKET_VALUE_TOT?46?" localSheetId="43">[1]SUNBDS!#REF!</definedName>
    <definedName name="XDO_?EQUSECD_MARKET_VALUE_TOT?46?">SFOCUS!#REF!</definedName>
    <definedName name="XDO_?EQUSECD_MARKET_VALUE_TOT?47?">SLTADV3!$F$68</definedName>
    <definedName name="XDO_?EQUSECD_MARKET_VALUE_TOT?48?" localSheetId="43">[1]SUNIP!#REF!</definedName>
    <definedName name="XDO_?EQUSECD_MARKET_VALUE_TOT?48?">SLTADV3!#REF!</definedName>
    <definedName name="XDO_?EQUSECD_MARKET_VALUE_TOT?49?">SLTADV4!$F$57</definedName>
    <definedName name="XDO_?EQUSECD_MARKET_VALUE_TOT?5?">MICAP12!$F$74</definedName>
    <definedName name="XDO_?EQUSECD_MARKET_VALUE_TOT?50?" localSheetId="43">[1]SUNMIA!#REF!</definedName>
    <definedName name="XDO_?EQUSECD_MARKET_VALUE_TOT?50?">SLTADV4!#REF!</definedName>
    <definedName name="XDO_?EQUSECD_MARKET_VALUE_TOT?51?">SLTAX1!$F$65</definedName>
    <definedName name="XDO_?EQUSECD_MARKET_VALUE_TOT?52?">SLTAX1!#REF!</definedName>
    <definedName name="XDO_?EQUSECD_MARKET_VALUE_TOT?53?">SLTAX2!$F$67</definedName>
    <definedName name="XDO_?EQUSECD_MARKET_VALUE_TOT?54?">SLTAX2!#REF!</definedName>
    <definedName name="XDO_?EQUSECD_MARKET_VALUE_TOT?55?">SLTAX3!$F$74</definedName>
    <definedName name="XDO_?EQUSECD_MARKET_VALUE_TOT?56?">SLTAX3!#REF!</definedName>
    <definedName name="XDO_?EQUSECD_MARKET_VALUE_TOT?57?">SLTAX4!$F$76</definedName>
    <definedName name="XDO_?EQUSECD_MARKET_VALUE_TOT?58?">SLTAX4!#REF!</definedName>
    <definedName name="XDO_?EQUSECD_MARKET_VALUE_TOT?59?">SLTAX5!$F$77</definedName>
    <definedName name="XDO_?EQUSECD_MARKET_VALUE_TOT?6?" localSheetId="43">[1]SFRLTP!#REF!</definedName>
    <definedName name="XDO_?EQUSECD_MARKET_VALUE_TOT?6?">MICAP12!#REF!</definedName>
    <definedName name="XDO_?EQUSECD_MARKET_VALUE_TOT?60?">SLTAX5!#REF!</definedName>
    <definedName name="XDO_?EQUSECD_MARKET_VALUE_TOT?61?">SLTAX6!$F$75</definedName>
    <definedName name="XDO_?EQUSECD_MARKET_VALUE_TOT?62?">SLTAX6!#REF!</definedName>
    <definedName name="XDO_?EQUSECD_MARKET_VALUE_TOT?63?">SMALL3!$F$65</definedName>
    <definedName name="XDO_?EQUSECD_MARKET_VALUE_TOT?64?">SMALL3!#REF!</definedName>
    <definedName name="XDO_?EQUSECD_MARKET_VALUE_TOT?65?">SMALL4!$F$66</definedName>
    <definedName name="XDO_?EQUSECD_MARKET_VALUE_TOT?66?">SMALL4!#REF!</definedName>
    <definedName name="XDO_?EQUSECD_MARKET_VALUE_TOT?67?">SMALL5!$F$66</definedName>
    <definedName name="XDO_?EQUSECD_MARKET_VALUE_TOT?68?">SMALL5!#REF!</definedName>
    <definedName name="XDO_?EQUSECD_MARKET_VALUE_TOT?69?">SMALL6!$F$64</definedName>
    <definedName name="XDO_?EQUSECD_MARKET_VALUE_TOT?7?">MICAP14!$F$79</definedName>
    <definedName name="XDO_?EQUSECD_MARKET_VALUE_TOT?70?">SMALL6!#REF!</definedName>
    <definedName name="XDO_?EQUSECD_MARKET_VALUE_TOT?71?">SMILE!$F$67</definedName>
    <definedName name="XDO_?EQUSECD_MARKET_VALUE_TOT?72?">SMILE!#REF!</definedName>
    <definedName name="XDO_?EQUSECD_MARKET_VALUE_TOT?73?">SRURAL!$F$78</definedName>
    <definedName name="XDO_?EQUSECD_MARKET_VALUE_TOT?74?">SRURAL!#REF!</definedName>
    <definedName name="XDO_?EQUSECD_MARKET_VALUE_TOT?75?">SSFUND!$F$52</definedName>
    <definedName name="XDO_?EQUSECD_MARKET_VALUE_TOT?76?">SSFUND!#REF!</definedName>
    <definedName name="XDO_?EQUSECD_MARKET_VALUE_TOT?77?">'SSN100'!$F$116</definedName>
    <definedName name="XDO_?EQUSECD_MARKET_VALUE_TOT?78?">'SSN100'!#REF!</definedName>
    <definedName name="XDO_?EQUSECD_MARKET_VALUE_TOT?79?">STAX!$F$76</definedName>
    <definedName name="XDO_?EQUSECD_MARKET_VALUE_TOT?8?" localSheetId="43">[1]SFRSTP!#REF!</definedName>
    <definedName name="XDO_?EQUSECD_MARKET_VALUE_TOT?8?">MICAP14!#REF!</definedName>
    <definedName name="XDO_?EQUSECD_MARKET_VALUE_TOT?80?">STAX!#REF!</definedName>
    <definedName name="XDO_?EQUSECD_MARKET_VALUE_TOT?81?">STOP6!$F$50</definedName>
    <definedName name="XDO_?EQUSECD_MARKET_VALUE_TOT?82?">STOP6!#REF!</definedName>
    <definedName name="XDO_?EQUSECD_MARKET_VALUE_TOT?83?">STOP7!$F$50</definedName>
    <definedName name="XDO_?EQUSECD_MARKET_VALUE_TOT?84?">STOP7!#REF!</definedName>
    <definedName name="XDO_?EQUSECD_MARKET_VALUE_TOT?85?">#REF!</definedName>
    <definedName name="XDO_?EQUSECD_MARKET_VALUE_TOT?86?">#REF!</definedName>
    <definedName name="XDO_?EQUSECD_MARKET_VALUE_TOT?87?">SUNESF!$F$49</definedName>
    <definedName name="XDO_?EQUSECD_MARKET_VALUE_TOT?88?">SUNESF!#REF!</definedName>
    <definedName name="XDO_?EQUSECD_MARKET_VALUE_TOT?89?">SUNFOP!$F$36</definedName>
    <definedName name="XDO_?EQUSECD_MARKET_VALUE_TOT?9?">MICAP15!$F$78</definedName>
    <definedName name="XDO_?EQUSECD_MARKET_VALUE_TOT?90?">SUNFOP!#REF!</definedName>
    <definedName name="XDO_?EQUSECD_MARKET_VALUE_TOT?91?">SUNVALF10!$F$57</definedName>
    <definedName name="XDO_?EQUSECD_MARKET_VALUE_TOT?92?">SUNVALF10!#REF!</definedName>
    <definedName name="XDO_?EQUSECD_MARKET_VALUE_TOT?93?">SUNVALF2!$F$68</definedName>
    <definedName name="XDO_?EQUSECD_MARKET_VALUE_TOT?94?">SUNVALF2!#REF!</definedName>
    <definedName name="XDO_?EQUSECD_MARKET_VALUE_TOT?95?">SUNVALF3!$F$69</definedName>
    <definedName name="XDO_?EQUSECD_MARKET_VALUE_TOT?96?">SUNVALF3!#REF!</definedName>
    <definedName name="XDO_?EQUSECD_MARKET_VALUE_TOT?97?">SUNVALF7!$F$50</definedName>
    <definedName name="XDO_?EQUSECD_MARKET_VALUE_TOT?98?">SUNVALF7!#REF!</definedName>
    <definedName name="XDO_?EQUSECD_MARKET_VALUE_TOT?99?">SUNVALF8!$F$55</definedName>
    <definedName name="XDO_?EQUSECD_NAME?">CAPEXG!$C$19</definedName>
    <definedName name="XDO_?EQUSECD_PER_NET_ASSETS?">CAPEXG!$G$19</definedName>
    <definedName name="XDO_?EQUSECD_PER_NET_ASSETS_TOT?" localSheetId="43">[1]CP5SR7!#REF!</definedName>
    <definedName name="XDO_?EQUSECD_PER_NET_ASSETS_TOT?">CAPEXG!#REF!</definedName>
    <definedName name="XDO_?EQUSECD_PER_NET_ASSETS_TOT?1?">MICAP10!$G$67</definedName>
    <definedName name="XDO_?EQUSECD_PER_NET_ASSETS_TOT?10?" localSheetId="43">[1]SFTPHC!#REF!</definedName>
    <definedName name="XDO_?EQUSECD_PER_NET_ASSETS_TOT?10?">MICAP15!#REF!</definedName>
    <definedName name="XDO_?EQUSECD_PER_NET_ASSETS_TOT?100?">SUNVALF8!#REF!</definedName>
    <definedName name="XDO_?EQUSECD_PER_NET_ASSETS_TOT?101?">SUNVALF9!$G$56</definedName>
    <definedName name="XDO_?EQUSECD_PER_NET_ASSETS_TOT?102?">SUNVALF9!#REF!</definedName>
    <definedName name="XDO_?EQUSECD_PER_NET_ASSETS_TOT?11?">MICAP16!$G$74</definedName>
    <definedName name="XDO_?EQUSECD_PER_NET_ASSETS_TOT?12?" localSheetId="43">[1]SFTPHI!#REF!</definedName>
    <definedName name="XDO_?EQUSECD_PER_NET_ASSETS_TOT?12?">MICAP16!#REF!</definedName>
    <definedName name="XDO_?EQUSECD_PER_NET_ASSETS_TOT?13?">MICAP17!$G$78</definedName>
    <definedName name="XDO_?EQUSECD_PER_NET_ASSETS_TOT?14?" localSheetId="43">[1]SFTPHM!#REF!</definedName>
    <definedName name="XDO_?EQUSECD_PER_NET_ASSETS_TOT?14?">MICAP17!#REF!</definedName>
    <definedName name="XDO_?EQUSECD_PER_NET_ASSETS_TOT?15?">MICAP3!$G$18</definedName>
    <definedName name="XDO_?EQUSECD_PER_NET_ASSETS_TOT?16?" localSheetId="43">[1]SFTPHS!#REF!</definedName>
    <definedName name="XDO_?EQUSECD_PER_NET_ASSETS_TOT?16?">MICAP3!#REF!</definedName>
    <definedName name="XDO_?EQUSECD_PER_NET_ASSETS_TOT?17?">MICAP4!$G$36</definedName>
    <definedName name="XDO_?EQUSECD_PER_NET_ASSETS_TOT?18?" localSheetId="43">[1]SFTPIC!#REF!</definedName>
    <definedName name="XDO_?EQUSECD_PER_NET_ASSETS_TOT?18?">MICAP4!#REF!</definedName>
    <definedName name="XDO_?EQUSECD_PER_NET_ASSETS_TOT?19?">MICAP8!$G$67</definedName>
    <definedName name="XDO_?EQUSECD_PER_NET_ASSETS_TOT?2?" localSheetId="43">[1]CP5SR8!#REF!</definedName>
    <definedName name="XDO_?EQUSECD_PER_NET_ASSETS_TOT?2?">MICAP10!#REF!</definedName>
    <definedName name="XDO_?EQUSECD_PER_NET_ASSETS_TOT?20?" localSheetId="43">[1]SFTPIE!#REF!</definedName>
    <definedName name="XDO_?EQUSECD_PER_NET_ASSETS_TOT?20?">MICAP8!#REF!</definedName>
    <definedName name="XDO_?EQUSECD_PER_NET_ASSETS_TOT?21?">MICAP9!$G$67</definedName>
    <definedName name="XDO_?EQUSECD_PER_NET_ASSETS_TOT?22?" localSheetId="43">[1]SFTPIJ!#REF!</definedName>
    <definedName name="XDO_?EQUSECD_PER_NET_ASSETS_TOT?22?">MICAP9!#REF!</definedName>
    <definedName name="XDO_?EQUSECD_PER_NET_ASSETS_TOT?23?">MIDCAP!$G$77</definedName>
    <definedName name="XDO_?EQUSECD_PER_NET_ASSETS_TOT?24?" localSheetId="43">[1]SFTPIK!#REF!</definedName>
    <definedName name="XDO_?EQUSECD_PER_NET_ASSETS_TOT?24?">MIDCAP!#REF!</definedName>
    <definedName name="XDO_?EQUSECD_PER_NET_ASSETS_TOT?25?">MULTI1!$G$57</definedName>
    <definedName name="XDO_?EQUSECD_PER_NET_ASSETS_TOT?26?" localSheetId="43">[1]SHYBF!#REF!</definedName>
    <definedName name="XDO_?EQUSECD_PER_NET_ASSETS_TOT?26?">MULTI1!#REF!</definedName>
    <definedName name="XDO_?EQUSECD_PER_NET_ASSETS_TOT?27?">MULTI2!$G$57</definedName>
    <definedName name="XDO_?EQUSECD_PER_NET_ASSETS_TOT?28?" localSheetId="43">[1]SHYBH!#REF!</definedName>
    <definedName name="XDO_?EQUSECD_PER_NET_ASSETS_TOT?28?">MULTI2!#REF!</definedName>
    <definedName name="XDO_?EQUSECD_PER_NET_ASSETS_TOT?29?">MULTIP!$G$55</definedName>
    <definedName name="XDO_?EQUSECD_PER_NET_ASSETS_TOT?3?">MICAP11!$G$74</definedName>
    <definedName name="XDO_?EQUSECD_PER_NET_ASSETS_TOT?30?" localSheetId="43">[1]SHYBK!#REF!</definedName>
    <definedName name="XDO_?EQUSECD_PER_NET_ASSETS_TOT?30?">MULTIP!#REF!</definedName>
    <definedName name="XDO_?EQUSECD_PER_NET_ASSETS_TOT?31?">SESCAP1!$G$75</definedName>
    <definedName name="XDO_?EQUSECD_PER_NET_ASSETS_TOT?32?" localSheetId="43">[1]SHYBO!#REF!</definedName>
    <definedName name="XDO_?EQUSECD_PER_NET_ASSETS_TOT?32?">SESCAP1!#REF!</definedName>
    <definedName name="XDO_?EQUSECD_PER_NET_ASSETS_TOT?33?">SESCAP2!$G$78</definedName>
    <definedName name="XDO_?EQUSECD_PER_NET_ASSETS_TOT?34?" localSheetId="43">[1]SHYBP!#REF!</definedName>
    <definedName name="XDO_?EQUSECD_PER_NET_ASSETS_TOT?34?">SESCAP2!#REF!</definedName>
    <definedName name="XDO_?EQUSECD_PER_NET_ASSETS_TOT?35?">SESCAP3!$G$75</definedName>
    <definedName name="XDO_?EQUSECD_PER_NET_ASSETS_TOT?36?" localSheetId="43">[1]SHYBU!#REF!</definedName>
    <definedName name="XDO_?EQUSECD_PER_NET_ASSETS_TOT?36?">SESCAP3!#REF!</definedName>
    <definedName name="XDO_?EQUSECD_PER_NET_ASSETS_TOT?37?">SESCAP4!$G$67</definedName>
    <definedName name="XDO_?EQUSECD_PER_NET_ASSETS_TOT?38?" localSheetId="43">'[1]SLIQ+'!#REF!</definedName>
    <definedName name="XDO_?EQUSECD_PER_NET_ASSETS_TOT?38?">SESCAP4!#REF!</definedName>
    <definedName name="XDO_?EQUSECD_PER_NET_ASSETS_TOT?39?">SESCAP5!$G$65</definedName>
    <definedName name="XDO_?EQUSECD_PER_NET_ASSETS_TOT?4?" localSheetId="43">[1]DEBTST!#REF!</definedName>
    <definedName name="XDO_?EQUSECD_PER_NET_ASSETS_TOT?4?">MICAP11!#REF!</definedName>
    <definedName name="XDO_?EQUSECD_PER_NET_ASSETS_TOT?40?" localSheetId="43">[1]SMMF!#REF!</definedName>
    <definedName name="XDO_?EQUSECD_PER_NET_ASSETS_TOT?40?">SESCAP5!#REF!</definedName>
    <definedName name="XDO_?EQUSECD_PER_NET_ASSETS_TOT?41?">SESCAP6!$G$51</definedName>
    <definedName name="XDO_?EQUSECD_PER_NET_ASSETS_TOT?42?" localSheetId="43">[1]SMON!#REF!</definedName>
    <definedName name="XDO_?EQUSECD_PER_NET_ASSETS_TOT?42?">SESCAP6!#REF!</definedName>
    <definedName name="XDO_?EQUSECD_PER_NET_ASSETS_TOT?43?" localSheetId="43">SUNBAL!$G$59</definedName>
    <definedName name="XDO_?EQUSECD_PER_NET_ASSETS_TOT?43?">SESCAP7!$G$33</definedName>
    <definedName name="XDO_?EQUSECD_PER_NET_ASSETS_TOT?44?" localSheetId="43">SUNBAL!#REF!</definedName>
    <definedName name="XDO_?EQUSECD_PER_NET_ASSETS_TOT?44?">SESCAP7!#REF!</definedName>
    <definedName name="XDO_?EQUSECD_PER_NET_ASSETS_TOT?45?">SFOCUS!$G$46</definedName>
    <definedName name="XDO_?EQUSECD_PER_NET_ASSETS_TOT?46?" localSheetId="43">[1]SUNBDS!#REF!</definedName>
    <definedName name="XDO_?EQUSECD_PER_NET_ASSETS_TOT?46?">SFOCUS!#REF!</definedName>
    <definedName name="XDO_?EQUSECD_PER_NET_ASSETS_TOT?47?">SLTADV3!$G$68</definedName>
    <definedName name="XDO_?EQUSECD_PER_NET_ASSETS_TOT?48?" localSheetId="43">[1]SUNIP!#REF!</definedName>
    <definedName name="XDO_?EQUSECD_PER_NET_ASSETS_TOT?48?">SLTADV3!#REF!</definedName>
    <definedName name="XDO_?EQUSECD_PER_NET_ASSETS_TOT?49?">SLTADV4!$G$57</definedName>
    <definedName name="XDO_?EQUSECD_PER_NET_ASSETS_TOT?5?">MICAP12!$G$74</definedName>
    <definedName name="XDO_?EQUSECD_PER_NET_ASSETS_TOT?50?" localSheetId="43">[1]SUNMIA!#REF!</definedName>
    <definedName name="XDO_?EQUSECD_PER_NET_ASSETS_TOT?50?">SLTADV4!#REF!</definedName>
    <definedName name="XDO_?EQUSECD_PER_NET_ASSETS_TOT?51?">SLTAX1!$G$65</definedName>
    <definedName name="XDO_?EQUSECD_PER_NET_ASSETS_TOT?52?">SLTAX1!#REF!</definedName>
    <definedName name="XDO_?EQUSECD_PER_NET_ASSETS_TOT?53?">SLTAX2!$G$67</definedName>
    <definedName name="XDO_?EQUSECD_PER_NET_ASSETS_TOT?54?">SLTAX2!#REF!</definedName>
    <definedName name="XDO_?EQUSECD_PER_NET_ASSETS_TOT?55?">SLTAX3!$G$74</definedName>
    <definedName name="XDO_?EQUSECD_PER_NET_ASSETS_TOT?56?">SLTAX3!#REF!</definedName>
    <definedName name="XDO_?EQUSECD_PER_NET_ASSETS_TOT?57?">SLTAX4!$G$76</definedName>
    <definedName name="XDO_?EQUSECD_PER_NET_ASSETS_TOT?58?">SLTAX4!#REF!</definedName>
    <definedName name="XDO_?EQUSECD_PER_NET_ASSETS_TOT?59?">SLTAX5!$G$77</definedName>
    <definedName name="XDO_?EQUSECD_PER_NET_ASSETS_TOT?6?" localSheetId="43">[1]SFRLTP!#REF!</definedName>
    <definedName name="XDO_?EQUSECD_PER_NET_ASSETS_TOT?6?">MICAP12!#REF!</definedName>
    <definedName name="XDO_?EQUSECD_PER_NET_ASSETS_TOT?60?">SLTAX5!#REF!</definedName>
    <definedName name="XDO_?EQUSECD_PER_NET_ASSETS_TOT?61?">SLTAX6!$G$75</definedName>
    <definedName name="XDO_?EQUSECD_PER_NET_ASSETS_TOT?62?">SLTAX6!#REF!</definedName>
    <definedName name="XDO_?EQUSECD_PER_NET_ASSETS_TOT?63?">SMALL3!$G$65</definedName>
    <definedName name="XDO_?EQUSECD_PER_NET_ASSETS_TOT?64?">SMALL3!#REF!</definedName>
    <definedName name="XDO_?EQUSECD_PER_NET_ASSETS_TOT?65?">SMALL4!$G$66</definedName>
    <definedName name="XDO_?EQUSECD_PER_NET_ASSETS_TOT?66?">SMALL4!#REF!</definedName>
    <definedName name="XDO_?EQUSECD_PER_NET_ASSETS_TOT?67?">SMALL5!$G$66</definedName>
    <definedName name="XDO_?EQUSECD_PER_NET_ASSETS_TOT?68?">SMALL5!#REF!</definedName>
    <definedName name="XDO_?EQUSECD_PER_NET_ASSETS_TOT?69?">SMALL6!$G$64</definedName>
    <definedName name="XDO_?EQUSECD_PER_NET_ASSETS_TOT?7?">MICAP14!$G$79</definedName>
    <definedName name="XDO_?EQUSECD_PER_NET_ASSETS_TOT?70?">SMALL6!#REF!</definedName>
    <definedName name="XDO_?EQUSECD_PER_NET_ASSETS_TOT?71?">SMILE!$G$67</definedName>
    <definedName name="XDO_?EQUSECD_PER_NET_ASSETS_TOT?72?">SMILE!#REF!</definedName>
    <definedName name="XDO_?EQUSECD_PER_NET_ASSETS_TOT?73?">SRURAL!$G$78</definedName>
    <definedName name="XDO_?EQUSECD_PER_NET_ASSETS_TOT?74?">SRURAL!#REF!</definedName>
    <definedName name="XDO_?EQUSECD_PER_NET_ASSETS_TOT?75?">SSFUND!$G$52</definedName>
    <definedName name="XDO_?EQUSECD_PER_NET_ASSETS_TOT?76?">SSFUND!#REF!</definedName>
    <definedName name="XDO_?EQUSECD_PER_NET_ASSETS_TOT?77?">'SSN100'!$G$116</definedName>
    <definedName name="XDO_?EQUSECD_PER_NET_ASSETS_TOT?78?">'SSN100'!#REF!</definedName>
    <definedName name="XDO_?EQUSECD_PER_NET_ASSETS_TOT?79?">STAX!$G$76</definedName>
    <definedName name="XDO_?EQUSECD_PER_NET_ASSETS_TOT?8?" localSheetId="43">[1]SFRSTP!#REF!</definedName>
    <definedName name="XDO_?EQUSECD_PER_NET_ASSETS_TOT?8?">MICAP14!#REF!</definedName>
    <definedName name="XDO_?EQUSECD_PER_NET_ASSETS_TOT?80?">STAX!#REF!</definedName>
    <definedName name="XDO_?EQUSECD_PER_NET_ASSETS_TOT?81?">STOP6!$G$50</definedName>
    <definedName name="XDO_?EQUSECD_PER_NET_ASSETS_TOT?82?">STOP6!#REF!</definedName>
    <definedName name="XDO_?EQUSECD_PER_NET_ASSETS_TOT?83?">STOP7!$G$50</definedName>
    <definedName name="XDO_?EQUSECD_PER_NET_ASSETS_TOT?84?">STOP7!#REF!</definedName>
    <definedName name="XDO_?EQUSECD_PER_NET_ASSETS_TOT?85?">#REF!</definedName>
    <definedName name="XDO_?EQUSECD_PER_NET_ASSETS_TOT?86?">#REF!</definedName>
    <definedName name="XDO_?EQUSECD_PER_NET_ASSETS_TOT?87?">SUNESF!$G$49</definedName>
    <definedName name="XDO_?EQUSECD_PER_NET_ASSETS_TOT?88?">SUNESF!#REF!</definedName>
    <definedName name="XDO_?EQUSECD_PER_NET_ASSETS_TOT?89?">SUNFOP!$G$36</definedName>
    <definedName name="XDO_?EQUSECD_PER_NET_ASSETS_TOT?9?">MICAP15!$G$78</definedName>
    <definedName name="XDO_?EQUSECD_PER_NET_ASSETS_TOT?90?">SUNFOP!#REF!</definedName>
    <definedName name="XDO_?EQUSECD_PER_NET_ASSETS_TOT?91?">SUNVALF10!$G$57</definedName>
    <definedName name="XDO_?EQUSECD_PER_NET_ASSETS_TOT?92?">SUNVALF10!#REF!</definedName>
    <definedName name="XDO_?EQUSECD_PER_NET_ASSETS_TOT?93?">SUNVALF2!$G$68</definedName>
    <definedName name="XDO_?EQUSECD_PER_NET_ASSETS_TOT?94?">SUNVALF2!#REF!</definedName>
    <definedName name="XDO_?EQUSECD_PER_NET_ASSETS_TOT?95?">SUNVALF3!$G$69</definedName>
    <definedName name="XDO_?EQUSECD_PER_NET_ASSETS_TOT?96?">SUNVALF3!#REF!</definedName>
    <definedName name="XDO_?EQUSECD_PER_NET_ASSETS_TOT?97?">SUNVALF7!$G$50</definedName>
    <definedName name="XDO_?EQUSECD_PER_NET_ASSETS_TOT?98?">SUNVALF7!#REF!</definedName>
    <definedName name="XDO_?EQUSECD_PER_NET_ASSETS_TOT?99?">SUNVALF8!$G$55</definedName>
    <definedName name="XDO_?EQUSECD_RATING_INDUSTRY?">CAPEXG!$D$19</definedName>
    <definedName name="XDO_?EQUSECD_SL_NO?">CAPEXG!$A$19</definedName>
    <definedName name="XDO_?EQUSECD_UNITS?">CAPEXG!$E$19</definedName>
    <definedName name="XDO_?EQUSECE_ISIN_CODE?">CAPEXG!$B$23</definedName>
    <definedName name="XDO_?EQUSECE_MARKET_VALUE?">CAPEXG!$F$23</definedName>
    <definedName name="XDO_?EQUSECE_MARKET_VALUE_TOT?" localSheetId="43">[1]CP5SR7!#REF!</definedName>
    <definedName name="XDO_?EQUSECE_MARKET_VALUE_TOT?">CAPEXG!#REF!</definedName>
    <definedName name="XDO_?EQUSECE_MARKET_VALUE_TOT?1?">MICAP10!$F$70</definedName>
    <definedName name="XDO_?EQUSECE_MARKET_VALUE_TOT?10?" localSheetId="43">[1]SFTPHC!#REF!</definedName>
    <definedName name="XDO_?EQUSECE_MARKET_VALUE_TOT?10?">MICAP15!#REF!</definedName>
    <definedName name="XDO_?EQUSECE_MARKET_VALUE_TOT?100?">SUNVALF8!#REF!</definedName>
    <definedName name="XDO_?EQUSECE_MARKET_VALUE_TOT?101?">SUNVALF9!$F$59</definedName>
    <definedName name="XDO_?EQUSECE_MARKET_VALUE_TOT?102?">SUNVALF9!$F$60:$F$63</definedName>
    <definedName name="XDO_?EQUSECE_MARKET_VALUE_TOT?11?">MICAP16!$F$77</definedName>
    <definedName name="XDO_?EQUSECE_MARKET_VALUE_TOT?12?" localSheetId="43">[1]SFTPHI!#REF!</definedName>
    <definedName name="XDO_?EQUSECE_MARKET_VALUE_TOT?12?">MICAP16!#REF!</definedName>
    <definedName name="XDO_?EQUSECE_MARKET_VALUE_TOT?13?">MICAP17!$F$81</definedName>
    <definedName name="XDO_?EQUSECE_MARKET_VALUE_TOT?14?" localSheetId="43">[1]SFTPHM!#REF!</definedName>
    <definedName name="XDO_?EQUSECE_MARKET_VALUE_TOT?14?">MICAP17!#REF!</definedName>
    <definedName name="XDO_?EQUSECE_MARKET_VALUE_TOT?15?">MICAP3!$F$21</definedName>
    <definedName name="XDO_?EQUSECE_MARKET_VALUE_TOT?16?" localSheetId="43">[1]SFTPHS!#REF!</definedName>
    <definedName name="XDO_?EQUSECE_MARKET_VALUE_TOT?16?">MICAP3!#REF!</definedName>
    <definedName name="XDO_?EQUSECE_MARKET_VALUE_TOT?17?">MICAP4!$F$39</definedName>
    <definedName name="XDO_?EQUSECE_MARKET_VALUE_TOT?18?" localSheetId="43">[1]SFTPIC!#REF!</definedName>
    <definedName name="XDO_?EQUSECE_MARKET_VALUE_TOT?18?">MICAP4!#REF!</definedName>
    <definedName name="XDO_?EQUSECE_MARKET_VALUE_TOT?19?">MICAP8!$F$70</definedName>
    <definedName name="XDO_?EQUSECE_MARKET_VALUE_TOT?2?" localSheetId="43">[1]CP5SR8!#REF!</definedName>
    <definedName name="XDO_?EQUSECE_MARKET_VALUE_TOT?2?">MICAP10!#REF!</definedName>
    <definedName name="XDO_?EQUSECE_MARKET_VALUE_TOT?20?" localSheetId="43">[1]SFTPIE!#REF!</definedName>
    <definedName name="XDO_?EQUSECE_MARKET_VALUE_TOT?20?">MICAP8!#REF!</definedName>
    <definedName name="XDO_?EQUSECE_MARKET_VALUE_TOT?21?">MICAP9!$F$70</definedName>
    <definedName name="XDO_?EQUSECE_MARKET_VALUE_TOT?22?" localSheetId="43">[1]SFTPIJ!#REF!</definedName>
    <definedName name="XDO_?EQUSECE_MARKET_VALUE_TOT?22?">MICAP9!#REF!</definedName>
    <definedName name="XDO_?EQUSECE_MARKET_VALUE_TOT?23?">MIDCAP!$F$80</definedName>
    <definedName name="XDO_?EQUSECE_MARKET_VALUE_TOT?24?" localSheetId="43">[1]SFTPIK!#REF!</definedName>
    <definedName name="XDO_?EQUSECE_MARKET_VALUE_TOT?24?">MIDCAP!#REF!</definedName>
    <definedName name="XDO_?EQUSECE_MARKET_VALUE_TOT?25?">MULTI1!$F$60</definedName>
    <definedName name="XDO_?EQUSECE_MARKET_VALUE_TOT?26?" localSheetId="43">[1]SHYBF!#REF!</definedName>
    <definedName name="XDO_?EQUSECE_MARKET_VALUE_TOT?26?">MULTI1!#REF!</definedName>
    <definedName name="XDO_?EQUSECE_MARKET_VALUE_TOT?27?">MULTI2!$F$60</definedName>
    <definedName name="XDO_?EQUSECE_MARKET_VALUE_TOT?28?" localSheetId="43">[1]SHYBH!#REF!</definedName>
    <definedName name="XDO_?EQUSECE_MARKET_VALUE_TOT?28?">MULTI2!#REF!</definedName>
    <definedName name="XDO_?EQUSECE_MARKET_VALUE_TOT?29?">MULTIP!$F$58</definedName>
    <definedName name="XDO_?EQUSECE_MARKET_VALUE_TOT?3?">MICAP11!$F$77</definedName>
    <definedName name="XDO_?EQUSECE_MARKET_VALUE_TOT?30?" localSheetId="43">[1]SHYBK!#REF!</definedName>
    <definedName name="XDO_?EQUSECE_MARKET_VALUE_TOT?30?">MULTIP!#REF!</definedName>
    <definedName name="XDO_?EQUSECE_MARKET_VALUE_TOT?31?">SESCAP1!$F$78</definedName>
    <definedName name="XDO_?EQUSECE_MARKET_VALUE_TOT?32?" localSheetId="43">[1]SHYBO!#REF!</definedName>
    <definedName name="XDO_?EQUSECE_MARKET_VALUE_TOT?32?">SESCAP1!#REF!</definedName>
    <definedName name="XDO_?EQUSECE_MARKET_VALUE_TOT?33?">SESCAP2!$F$81</definedName>
    <definedName name="XDO_?EQUSECE_MARKET_VALUE_TOT?34?" localSheetId="43">[1]SHYBP!#REF!</definedName>
    <definedName name="XDO_?EQUSECE_MARKET_VALUE_TOT?34?">SESCAP2!#REF!</definedName>
    <definedName name="XDO_?EQUSECE_MARKET_VALUE_TOT?35?">SESCAP3!$F$78</definedName>
    <definedName name="XDO_?EQUSECE_MARKET_VALUE_TOT?36?" localSheetId="43">[1]SHYBU!#REF!</definedName>
    <definedName name="XDO_?EQUSECE_MARKET_VALUE_TOT?36?">SESCAP3!#REF!</definedName>
    <definedName name="XDO_?EQUSECE_MARKET_VALUE_TOT?37?">SESCAP4!$F$70</definedName>
    <definedName name="XDO_?EQUSECE_MARKET_VALUE_TOT?38?" localSheetId="43">'[1]SLIQ+'!#REF!</definedName>
    <definedName name="XDO_?EQUSECE_MARKET_VALUE_TOT?38?">SESCAP4!#REF!</definedName>
    <definedName name="XDO_?EQUSECE_MARKET_VALUE_TOT?39?">SESCAP5!$F$68</definedName>
    <definedName name="XDO_?EQUSECE_MARKET_VALUE_TOT?4?" localSheetId="43">[1]DEBTST!#REF!</definedName>
    <definedName name="XDO_?EQUSECE_MARKET_VALUE_TOT?4?">MICAP11!#REF!</definedName>
    <definedName name="XDO_?EQUSECE_MARKET_VALUE_TOT?40?" localSheetId="43">[1]SMMF!#REF!</definedName>
    <definedName name="XDO_?EQUSECE_MARKET_VALUE_TOT?40?">SESCAP5!#REF!</definedName>
    <definedName name="XDO_?EQUSECE_MARKET_VALUE_TOT?41?">SESCAP6!$F$54</definedName>
    <definedName name="XDO_?EQUSECE_MARKET_VALUE_TOT?42?" localSheetId="43">[1]SMON!#REF!</definedName>
    <definedName name="XDO_?EQUSECE_MARKET_VALUE_TOT?42?">SESCAP6!#REF!</definedName>
    <definedName name="XDO_?EQUSECE_MARKET_VALUE_TOT?43?" localSheetId="43">SUNBAL!$F$62</definedName>
    <definedName name="XDO_?EQUSECE_MARKET_VALUE_TOT?43?">SESCAP7!$F$36</definedName>
    <definedName name="XDO_?EQUSECE_MARKET_VALUE_TOT?44?" localSheetId="43">SUNBAL!#REF!</definedName>
    <definedName name="XDO_?EQUSECE_MARKET_VALUE_TOT?44?">SESCAP7!#REF!</definedName>
    <definedName name="XDO_?EQUSECE_MARKET_VALUE_TOT?45?">SFOCUS!$F$49</definedName>
    <definedName name="XDO_?EQUSECE_MARKET_VALUE_TOT?46?" localSheetId="43">[1]SUNBDS!#REF!</definedName>
    <definedName name="XDO_?EQUSECE_MARKET_VALUE_TOT?46?">SFOCUS!#REF!</definedName>
    <definedName name="XDO_?EQUSECE_MARKET_VALUE_TOT?47?">SLTADV3!$F$71</definedName>
    <definedName name="XDO_?EQUSECE_MARKET_VALUE_TOT?48?" localSheetId="43">[1]SUNIP!#REF!</definedName>
    <definedName name="XDO_?EQUSECE_MARKET_VALUE_TOT?48?">SLTADV3!#REF!</definedName>
    <definedName name="XDO_?EQUSECE_MARKET_VALUE_TOT?49?">SLTADV4!$F$60</definedName>
    <definedName name="XDO_?EQUSECE_MARKET_VALUE_TOT?5?">MICAP12!$F$77</definedName>
    <definedName name="XDO_?EQUSECE_MARKET_VALUE_TOT?50?" localSheetId="43">[1]SUNMIA!#REF!</definedName>
    <definedName name="XDO_?EQUSECE_MARKET_VALUE_TOT?50?">SLTADV4!#REF!</definedName>
    <definedName name="XDO_?EQUSECE_MARKET_VALUE_TOT?51?">SLTAX1!$F$68</definedName>
    <definedName name="XDO_?EQUSECE_MARKET_VALUE_TOT?52?">SLTAX1!#REF!</definedName>
    <definedName name="XDO_?EQUSECE_MARKET_VALUE_TOT?53?">SLTAX2!$F$70</definedName>
    <definedName name="XDO_?EQUSECE_MARKET_VALUE_TOT?54?">SLTAX2!#REF!</definedName>
    <definedName name="XDO_?EQUSECE_MARKET_VALUE_TOT?55?">SLTAX3!$F$77</definedName>
    <definedName name="XDO_?EQUSECE_MARKET_VALUE_TOT?56?">SLTAX3!#REF!</definedName>
    <definedName name="XDO_?EQUSECE_MARKET_VALUE_TOT?57?">SLTAX4!$F$79</definedName>
    <definedName name="XDO_?EQUSECE_MARKET_VALUE_TOT?58?">SLTAX4!#REF!</definedName>
    <definedName name="XDO_?EQUSECE_MARKET_VALUE_TOT?59?">SLTAX5!$F$80</definedName>
    <definedName name="XDO_?EQUSECE_MARKET_VALUE_TOT?6?" localSheetId="43">[1]SFRLTP!#REF!</definedName>
    <definedName name="XDO_?EQUSECE_MARKET_VALUE_TOT?6?">MICAP12!#REF!</definedName>
    <definedName name="XDO_?EQUSECE_MARKET_VALUE_TOT?60?">SLTAX5!#REF!</definedName>
    <definedName name="XDO_?EQUSECE_MARKET_VALUE_TOT?61?">SLTAX6!$F$78</definedName>
    <definedName name="XDO_?EQUSECE_MARKET_VALUE_TOT?62?">SLTAX6!#REF!</definedName>
    <definedName name="XDO_?EQUSECE_MARKET_VALUE_TOT?63?">SMALL3!$F$68</definedName>
    <definedName name="XDO_?EQUSECE_MARKET_VALUE_TOT?64?">SMALL3!#REF!</definedName>
    <definedName name="XDO_?EQUSECE_MARKET_VALUE_TOT?65?">SMALL4!$F$69</definedName>
    <definedName name="XDO_?EQUSECE_MARKET_VALUE_TOT?66?">SMALL4!#REF!</definedName>
    <definedName name="XDO_?EQUSECE_MARKET_VALUE_TOT?67?">SMALL5!$F$69</definedName>
    <definedName name="XDO_?EQUSECE_MARKET_VALUE_TOT?68?">SMALL5!#REF!</definedName>
    <definedName name="XDO_?EQUSECE_MARKET_VALUE_TOT?69?">SMALL6!$F$67</definedName>
    <definedName name="XDO_?EQUSECE_MARKET_VALUE_TOT?7?">MICAP14!$F$82</definedName>
    <definedName name="XDO_?EQUSECE_MARKET_VALUE_TOT?70?">SMALL6!#REF!</definedName>
    <definedName name="XDO_?EQUSECE_MARKET_VALUE_TOT?71?">SMILE!$F$70</definedName>
    <definedName name="XDO_?EQUSECE_MARKET_VALUE_TOT?72?">SMILE!#REF!</definedName>
    <definedName name="XDO_?EQUSECE_MARKET_VALUE_TOT?73?">SRURAL!$F$81</definedName>
    <definedName name="XDO_?EQUSECE_MARKET_VALUE_TOT?74?">SRURAL!#REF!</definedName>
    <definedName name="XDO_?EQUSECE_MARKET_VALUE_TOT?75?">SSFUND!$F$55</definedName>
    <definedName name="XDO_?EQUSECE_MARKET_VALUE_TOT?76?">SSFUND!#REF!</definedName>
    <definedName name="XDO_?EQUSECE_MARKET_VALUE_TOT?77?">'SSN100'!$F$119</definedName>
    <definedName name="XDO_?EQUSECE_MARKET_VALUE_TOT?78?">'SSN100'!#REF!</definedName>
    <definedName name="XDO_?EQUSECE_MARKET_VALUE_TOT?79?">STAX!$F$79</definedName>
    <definedName name="XDO_?EQUSECE_MARKET_VALUE_TOT?8?" localSheetId="43">[1]SFRSTP!#REF!</definedName>
    <definedName name="XDO_?EQUSECE_MARKET_VALUE_TOT?8?">MICAP14!#REF!</definedName>
    <definedName name="XDO_?EQUSECE_MARKET_VALUE_TOT?80?">STAX!#REF!</definedName>
    <definedName name="XDO_?EQUSECE_MARKET_VALUE_TOT?81?">STOP6!$F$53</definedName>
    <definedName name="XDO_?EQUSECE_MARKET_VALUE_TOT?82?">STOP6!#REF!</definedName>
    <definedName name="XDO_?EQUSECE_MARKET_VALUE_TOT?83?">STOP7!$F$53</definedName>
    <definedName name="XDO_?EQUSECE_MARKET_VALUE_TOT?84?">STOP7!#REF!</definedName>
    <definedName name="XDO_?EQUSECE_MARKET_VALUE_TOT?85?">#REF!</definedName>
    <definedName name="XDO_?EQUSECE_MARKET_VALUE_TOT?86?">#REF!</definedName>
    <definedName name="XDO_?EQUSECE_MARKET_VALUE_TOT?87?">SUNESF!$F$52</definedName>
    <definedName name="XDO_?EQUSECE_MARKET_VALUE_TOT?88?">SUNESF!$F$60:$F$69</definedName>
    <definedName name="XDO_?EQUSECE_MARKET_VALUE_TOT?89?">SUNFOP!$F$39</definedName>
    <definedName name="XDO_?EQUSECE_MARKET_VALUE_TOT?9?">MICAP15!$F$81</definedName>
    <definedName name="XDO_?EQUSECE_MARKET_VALUE_TOT?90?">SUNFOP!#REF!</definedName>
    <definedName name="XDO_?EQUSECE_MARKET_VALUE_TOT?91?">SUNVALF10!$F$60</definedName>
    <definedName name="XDO_?EQUSECE_MARKET_VALUE_TOT?92?">SUNVALF10!$F$60:$F$64</definedName>
    <definedName name="XDO_?EQUSECE_MARKET_VALUE_TOT?93?">SUNVALF2!$F$71</definedName>
    <definedName name="XDO_?EQUSECE_MARKET_VALUE_TOT?94?">SUNVALF2!#REF!</definedName>
    <definedName name="XDO_?EQUSECE_MARKET_VALUE_TOT?95?">SUNVALF3!$F$72</definedName>
    <definedName name="XDO_?EQUSECE_MARKET_VALUE_TOT?96?">SUNVALF3!#REF!</definedName>
    <definedName name="XDO_?EQUSECE_MARKET_VALUE_TOT?97?">SUNVALF7!$F$53</definedName>
    <definedName name="XDO_?EQUSECE_MARKET_VALUE_TOT?98?">SUNVALF7!#REF!</definedName>
    <definedName name="XDO_?EQUSECE_MARKET_VALUE_TOT?99?">SUNVALF8!$F$58</definedName>
    <definedName name="XDO_?EQUSECE_NAME?">CAPEXG!$C$23</definedName>
    <definedName name="XDO_?EQUSECE_PER_NET_ASSETS?">CAPEXG!$G$23</definedName>
    <definedName name="XDO_?EQUSECE_PER_NET_ASSETS_TOT?" localSheetId="43">[1]CP5SR7!#REF!</definedName>
    <definedName name="XDO_?EQUSECE_PER_NET_ASSETS_TOT?">CAPEXG!#REF!</definedName>
    <definedName name="XDO_?EQUSECE_PER_NET_ASSETS_TOT?1?">MICAP10!$G$70</definedName>
    <definedName name="XDO_?EQUSECE_PER_NET_ASSETS_TOT?10?" localSheetId="43">[1]SFTPHC!#REF!</definedName>
    <definedName name="XDO_?EQUSECE_PER_NET_ASSETS_TOT?10?">MICAP15!#REF!</definedName>
    <definedName name="XDO_?EQUSECE_PER_NET_ASSETS_TOT?100?">SUNVALF8!#REF!</definedName>
    <definedName name="XDO_?EQUSECE_PER_NET_ASSETS_TOT?101?">SUNVALF9!$G$59</definedName>
    <definedName name="XDO_?EQUSECE_PER_NET_ASSETS_TOT?102?">SUNVALF9!$G$60:$G$63</definedName>
    <definedName name="XDO_?EQUSECE_PER_NET_ASSETS_TOT?11?">MICAP16!$G$77</definedName>
    <definedName name="XDO_?EQUSECE_PER_NET_ASSETS_TOT?12?" localSheetId="43">[1]SFTPHI!#REF!</definedName>
    <definedName name="XDO_?EQUSECE_PER_NET_ASSETS_TOT?12?">MICAP16!#REF!</definedName>
    <definedName name="XDO_?EQUSECE_PER_NET_ASSETS_TOT?13?">MICAP17!$G$81</definedName>
    <definedName name="XDO_?EQUSECE_PER_NET_ASSETS_TOT?14?" localSheetId="43">[1]SFTPHM!#REF!</definedName>
    <definedName name="XDO_?EQUSECE_PER_NET_ASSETS_TOT?14?">MICAP17!#REF!</definedName>
    <definedName name="XDO_?EQUSECE_PER_NET_ASSETS_TOT?15?">MICAP3!$G$21</definedName>
    <definedName name="XDO_?EQUSECE_PER_NET_ASSETS_TOT?16?" localSheetId="43">[1]SFTPHS!#REF!</definedName>
    <definedName name="XDO_?EQUSECE_PER_NET_ASSETS_TOT?16?">MICAP3!#REF!</definedName>
    <definedName name="XDO_?EQUSECE_PER_NET_ASSETS_TOT?17?">MICAP4!$G$39</definedName>
    <definedName name="XDO_?EQUSECE_PER_NET_ASSETS_TOT?18?" localSheetId="43">[1]SFTPIC!#REF!</definedName>
    <definedName name="XDO_?EQUSECE_PER_NET_ASSETS_TOT?18?">MICAP4!#REF!</definedName>
    <definedName name="XDO_?EQUSECE_PER_NET_ASSETS_TOT?19?">MICAP8!$G$70</definedName>
    <definedName name="XDO_?EQUSECE_PER_NET_ASSETS_TOT?2?" localSheetId="43">[1]CP5SR8!#REF!</definedName>
    <definedName name="XDO_?EQUSECE_PER_NET_ASSETS_TOT?2?">MICAP10!#REF!</definedName>
    <definedName name="XDO_?EQUSECE_PER_NET_ASSETS_TOT?20?" localSheetId="43">[1]SFTPIE!#REF!</definedName>
    <definedName name="XDO_?EQUSECE_PER_NET_ASSETS_TOT?20?">MICAP8!#REF!</definedName>
    <definedName name="XDO_?EQUSECE_PER_NET_ASSETS_TOT?21?">MICAP9!$G$70</definedName>
    <definedName name="XDO_?EQUSECE_PER_NET_ASSETS_TOT?22?" localSheetId="43">[1]SFTPIJ!#REF!</definedName>
    <definedName name="XDO_?EQUSECE_PER_NET_ASSETS_TOT?22?">MICAP9!#REF!</definedName>
    <definedName name="XDO_?EQUSECE_PER_NET_ASSETS_TOT?23?">MIDCAP!$G$80</definedName>
    <definedName name="XDO_?EQUSECE_PER_NET_ASSETS_TOT?24?" localSheetId="43">[1]SFTPIK!#REF!</definedName>
    <definedName name="XDO_?EQUSECE_PER_NET_ASSETS_TOT?24?">MIDCAP!#REF!</definedName>
    <definedName name="XDO_?EQUSECE_PER_NET_ASSETS_TOT?25?">MULTI1!$G$60</definedName>
    <definedName name="XDO_?EQUSECE_PER_NET_ASSETS_TOT?26?" localSheetId="43">[1]SHYBF!#REF!</definedName>
    <definedName name="XDO_?EQUSECE_PER_NET_ASSETS_TOT?26?">MULTI1!#REF!</definedName>
    <definedName name="XDO_?EQUSECE_PER_NET_ASSETS_TOT?27?">MULTI2!$G$60</definedName>
    <definedName name="XDO_?EQUSECE_PER_NET_ASSETS_TOT?28?" localSheetId="43">[1]SHYBH!#REF!</definedName>
    <definedName name="XDO_?EQUSECE_PER_NET_ASSETS_TOT?28?">MULTI2!#REF!</definedName>
    <definedName name="XDO_?EQUSECE_PER_NET_ASSETS_TOT?29?">MULTIP!$G$58</definedName>
    <definedName name="XDO_?EQUSECE_PER_NET_ASSETS_TOT?3?">MICAP11!$G$77</definedName>
    <definedName name="XDO_?EQUSECE_PER_NET_ASSETS_TOT?30?" localSheetId="43">[1]SHYBK!#REF!</definedName>
    <definedName name="XDO_?EQUSECE_PER_NET_ASSETS_TOT?30?">MULTIP!#REF!</definedName>
    <definedName name="XDO_?EQUSECE_PER_NET_ASSETS_TOT?31?">SESCAP1!$G$78</definedName>
    <definedName name="XDO_?EQUSECE_PER_NET_ASSETS_TOT?32?" localSheetId="43">[1]SHYBO!#REF!</definedName>
    <definedName name="XDO_?EQUSECE_PER_NET_ASSETS_TOT?32?">SESCAP1!#REF!</definedName>
    <definedName name="XDO_?EQUSECE_PER_NET_ASSETS_TOT?33?">SESCAP2!$G$81</definedName>
    <definedName name="XDO_?EQUSECE_PER_NET_ASSETS_TOT?34?" localSheetId="43">[1]SHYBP!#REF!</definedName>
    <definedName name="XDO_?EQUSECE_PER_NET_ASSETS_TOT?34?">SESCAP2!#REF!</definedName>
    <definedName name="XDO_?EQUSECE_PER_NET_ASSETS_TOT?35?">SESCAP3!$G$78</definedName>
    <definedName name="XDO_?EQUSECE_PER_NET_ASSETS_TOT?36?" localSheetId="43">[1]SHYBU!#REF!</definedName>
    <definedName name="XDO_?EQUSECE_PER_NET_ASSETS_TOT?36?">SESCAP3!#REF!</definedName>
    <definedName name="XDO_?EQUSECE_PER_NET_ASSETS_TOT?37?">SESCAP4!$G$70</definedName>
    <definedName name="XDO_?EQUSECE_PER_NET_ASSETS_TOT?38?" localSheetId="43">'[1]SLIQ+'!#REF!</definedName>
    <definedName name="XDO_?EQUSECE_PER_NET_ASSETS_TOT?38?">SESCAP4!#REF!</definedName>
    <definedName name="XDO_?EQUSECE_PER_NET_ASSETS_TOT?39?">SESCAP5!$G$68</definedName>
    <definedName name="XDO_?EQUSECE_PER_NET_ASSETS_TOT?4?" localSheetId="43">[1]DEBTST!#REF!</definedName>
    <definedName name="XDO_?EQUSECE_PER_NET_ASSETS_TOT?4?">MICAP11!#REF!</definedName>
    <definedName name="XDO_?EQUSECE_PER_NET_ASSETS_TOT?40?" localSheetId="43">[1]SMMF!#REF!</definedName>
    <definedName name="XDO_?EQUSECE_PER_NET_ASSETS_TOT?40?">SESCAP5!#REF!</definedName>
    <definedName name="XDO_?EQUSECE_PER_NET_ASSETS_TOT?41?">SESCAP6!$G$54</definedName>
    <definedName name="XDO_?EQUSECE_PER_NET_ASSETS_TOT?42?" localSheetId="43">[1]SMON!#REF!</definedName>
    <definedName name="XDO_?EQUSECE_PER_NET_ASSETS_TOT?42?">SESCAP6!#REF!</definedName>
    <definedName name="XDO_?EQUSECE_PER_NET_ASSETS_TOT?43?" localSheetId="43">SUNBAL!$G$62</definedName>
    <definedName name="XDO_?EQUSECE_PER_NET_ASSETS_TOT?43?">SESCAP7!$G$36</definedName>
    <definedName name="XDO_?EQUSECE_PER_NET_ASSETS_TOT?44?" localSheetId="43">SUNBAL!#REF!</definedName>
    <definedName name="XDO_?EQUSECE_PER_NET_ASSETS_TOT?44?">SESCAP7!#REF!</definedName>
    <definedName name="XDO_?EQUSECE_PER_NET_ASSETS_TOT?45?">SFOCUS!$G$49</definedName>
    <definedName name="XDO_?EQUSECE_PER_NET_ASSETS_TOT?46?" localSheetId="43">[1]SUNBDS!#REF!</definedName>
    <definedName name="XDO_?EQUSECE_PER_NET_ASSETS_TOT?46?">SFOCUS!#REF!</definedName>
    <definedName name="XDO_?EQUSECE_PER_NET_ASSETS_TOT?47?">SLTADV3!$G$71</definedName>
    <definedName name="XDO_?EQUSECE_PER_NET_ASSETS_TOT?48?" localSheetId="43">[1]SUNIP!#REF!</definedName>
    <definedName name="XDO_?EQUSECE_PER_NET_ASSETS_TOT?48?">SLTADV3!#REF!</definedName>
    <definedName name="XDO_?EQUSECE_PER_NET_ASSETS_TOT?49?">SLTADV4!$G$60</definedName>
    <definedName name="XDO_?EQUSECE_PER_NET_ASSETS_TOT?5?">MICAP12!$G$77</definedName>
    <definedName name="XDO_?EQUSECE_PER_NET_ASSETS_TOT?50?" localSheetId="43">[1]SUNMIA!#REF!</definedName>
    <definedName name="XDO_?EQUSECE_PER_NET_ASSETS_TOT?50?">SLTADV4!#REF!</definedName>
    <definedName name="XDO_?EQUSECE_PER_NET_ASSETS_TOT?51?">SLTAX1!$G$68</definedName>
    <definedName name="XDO_?EQUSECE_PER_NET_ASSETS_TOT?52?">SLTAX1!#REF!</definedName>
    <definedName name="XDO_?EQUSECE_PER_NET_ASSETS_TOT?53?">SLTAX2!$G$70</definedName>
    <definedName name="XDO_?EQUSECE_PER_NET_ASSETS_TOT?54?">SLTAX2!#REF!</definedName>
    <definedName name="XDO_?EQUSECE_PER_NET_ASSETS_TOT?55?">SLTAX3!$G$77</definedName>
    <definedName name="XDO_?EQUSECE_PER_NET_ASSETS_TOT?56?">SLTAX3!#REF!</definedName>
    <definedName name="XDO_?EQUSECE_PER_NET_ASSETS_TOT?57?">SLTAX4!$G$79</definedName>
    <definedName name="XDO_?EQUSECE_PER_NET_ASSETS_TOT?58?">SLTAX4!#REF!</definedName>
    <definedName name="XDO_?EQUSECE_PER_NET_ASSETS_TOT?59?">SLTAX5!$G$80</definedName>
    <definedName name="XDO_?EQUSECE_PER_NET_ASSETS_TOT?6?" localSheetId="43">[1]SFRLTP!#REF!</definedName>
    <definedName name="XDO_?EQUSECE_PER_NET_ASSETS_TOT?6?">MICAP12!#REF!</definedName>
    <definedName name="XDO_?EQUSECE_PER_NET_ASSETS_TOT?60?">SLTAX5!#REF!</definedName>
    <definedName name="XDO_?EQUSECE_PER_NET_ASSETS_TOT?61?">SLTAX6!$G$78</definedName>
    <definedName name="XDO_?EQUSECE_PER_NET_ASSETS_TOT?62?">SLTAX6!#REF!</definedName>
    <definedName name="XDO_?EQUSECE_PER_NET_ASSETS_TOT?63?">SMALL3!$G$68</definedName>
    <definedName name="XDO_?EQUSECE_PER_NET_ASSETS_TOT?64?">SMALL3!#REF!</definedName>
    <definedName name="XDO_?EQUSECE_PER_NET_ASSETS_TOT?65?">SMALL4!$G$69</definedName>
    <definedName name="XDO_?EQUSECE_PER_NET_ASSETS_TOT?66?">SMALL4!#REF!</definedName>
    <definedName name="XDO_?EQUSECE_PER_NET_ASSETS_TOT?67?">SMALL5!$G$69</definedName>
    <definedName name="XDO_?EQUSECE_PER_NET_ASSETS_TOT?68?">SMALL5!#REF!</definedName>
    <definedName name="XDO_?EQUSECE_PER_NET_ASSETS_TOT?69?">SMALL6!$G$67</definedName>
    <definedName name="XDO_?EQUSECE_PER_NET_ASSETS_TOT?7?">MICAP14!$G$82</definedName>
    <definedName name="XDO_?EQUSECE_PER_NET_ASSETS_TOT?70?">SMALL6!#REF!</definedName>
    <definedName name="XDO_?EQUSECE_PER_NET_ASSETS_TOT?71?">SMILE!$G$70</definedName>
    <definedName name="XDO_?EQUSECE_PER_NET_ASSETS_TOT?72?">SMILE!#REF!</definedName>
    <definedName name="XDO_?EQUSECE_PER_NET_ASSETS_TOT?73?">SRURAL!$G$81</definedName>
    <definedName name="XDO_?EQUSECE_PER_NET_ASSETS_TOT?74?">SRURAL!#REF!</definedName>
    <definedName name="XDO_?EQUSECE_PER_NET_ASSETS_TOT?75?">SSFUND!$G$55</definedName>
    <definedName name="XDO_?EQUSECE_PER_NET_ASSETS_TOT?76?">SSFUND!#REF!</definedName>
    <definedName name="XDO_?EQUSECE_PER_NET_ASSETS_TOT?77?">'SSN100'!$G$119</definedName>
    <definedName name="XDO_?EQUSECE_PER_NET_ASSETS_TOT?78?">'SSN100'!#REF!</definedName>
    <definedName name="XDO_?EQUSECE_PER_NET_ASSETS_TOT?79?">STAX!$G$79</definedName>
    <definedName name="XDO_?EQUSECE_PER_NET_ASSETS_TOT?8?" localSheetId="43">[1]SFRSTP!#REF!</definedName>
    <definedName name="XDO_?EQUSECE_PER_NET_ASSETS_TOT?8?">MICAP14!#REF!</definedName>
    <definedName name="XDO_?EQUSECE_PER_NET_ASSETS_TOT?80?">STAX!#REF!</definedName>
    <definedName name="XDO_?EQUSECE_PER_NET_ASSETS_TOT?81?">STOP6!$G$53</definedName>
    <definedName name="XDO_?EQUSECE_PER_NET_ASSETS_TOT?82?">STOP6!#REF!</definedName>
    <definedName name="XDO_?EQUSECE_PER_NET_ASSETS_TOT?83?">STOP7!$G$53</definedName>
    <definedName name="XDO_?EQUSECE_PER_NET_ASSETS_TOT?84?">STOP7!#REF!</definedName>
    <definedName name="XDO_?EQUSECE_PER_NET_ASSETS_TOT?85?">#REF!</definedName>
    <definedName name="XDO_?EQUSECE_PER_NET_ASSETS_TOT?86?">#REF!</definedName>
    <definedName name="XDO_?EQUSECE_PER_NET_ASSETS_TOT?87?">SUNESF!$G$52</definedName>
    <definedName name="XDO_?EQUSECE_PER_NET_ASSETS_TOT?88?">SUNESF!$G$60:$G$69</definedName>
    <definedName name="XDO_?EQUSECE_PER_NET_ASSETS_TOT?89?">SUNFOP!$G$39</definedName>
    <definedName name="XDO_?EQUSECE_PER_NET_ASSETS_TOT?9?">MICAP15!$G$81</definedName>
    <definedName name="XDO_?EQUSECE_PER_NET_ASSETS_TOT?90?">SUNFOP!#REF!</definedName>
    <definedName name="XDO_?EQUSECE_PER_NET_ASSETS_TOT?91?">SUNVALF10!$G$60</definedName>
    <definedName name="XDO_?EQUSECE_PER_NET_ASSETS_TOT?92?">SUNVALF10!$G$60:$G$64</definedName>
    <definedName name="XDO_?EQUSECE_PER_NET_ASSETS_TOT?93?">SUNVALF2!$G$71</definedName>
    <definedName name="XDO_?EQUSECE_PER_NET_ASSETS_TOT?94?">SUNVALF2!#REF!</definedName>
    <definedName name="XDO_?EQUSECE_PER_NET_ASSETS_TOT?95?">SUNVALF3!$G$72</definedName>
    <definedName name="XDO_?EQUSECE_PER_NET_ASSETS_TOT?96?">SUNVALF3!#REF!</definedName>
    <definedName name="XDO_?EQUSECE_PER_NET_ASSETS_TOT?97?">SUNVALF7!$G$53</definedName>
    <definedName name="XDO_?EQUSECE_PER_NET_ASSETS_TOT?98?">SUNVALF7!#REF!</definedName>
    <definedName name="XDO_?EQUSECE_PER_NET_ASSETS_TOT?99?">SUNVALF8!$G$58</definedName>
    <definedName name="XDO_?EQUSECE_RATING_INDUSTRY?">CAPEXG!$D$23</definedName>
    <definedName name="XDO_?EQUSECE_SL_NO?">CAPEXG!$A$23</definedName>
    <definedName name="XDO_?EQUSECE_UNITS?">CAPEXG!$E$23</definedName>
    <definedName name="XDO_?EQUSECF_ISIN_CODE?">CAPEXG!$B$27</definedName>
    <definedName name="XDO_?EQUSECF_ISIN_CODE?1?">SUNESF!$B$27:$B$69</definedName>
    <definedName name="XDO_?EQUSECF_ISIN_CODE?2?">SUNVALF10!$B$27:$B$64</definedName>
    <definedName name="XDO_?EQUSECF_ISIN_CODE?3?">SUNVALF9!$B$27:$B$63</definedName>
    <definedName name="XDO_?EQUSECF_MARKET_VALUE?">CAPEXG!$F$27</definedName>
    <definedName name="XDO_?EQUSECF_MARKET_VALUE?1?">SUNESF!$F$27:$F$69</definedName>
    <definedName name="XDO_?EQUSECF_MARKET_VALUE?2?">SUNVALF10!$F$27:$F$64</definedName>
    <definedName name="XDO_?EQUSECF_MARKET_VALUE?3?">SUNVALF9!$F$27:$F$63</definedName>
    <definedName name="XDO_?EQUSECF_MARKET_VALUE_TOT?">CAPEXG!#REF!</definedName>
    <definedName name="XDO_?EQUSECF_MARKET_VALUE_TOT?1?">MICAP10!$F$73</definedName>
    <definedName name="XDO_?EQUSECF_MARKET_VALUE_TOT?10?">MICAP15!#REF!</definedName>
    <definedName name="XDO_?EQUSECF_MARKET_VALUE_TOT?11?">MICAP16!$F$80</definedName>
    <definedName name="XDO_?EQUSECF_MARKET_VALUE_TOT?12?">MICAP16!#REF!</definedName>
    <definedName name="XDO_?EQUSECF_MARKET_VALUE_TOT?13?">MICAP17!$F$84</definedName>
    <definedName name="XDO_?EQUSECF_MARKET_VALUE_TOT?14?">MICAP17!#REF!</definedName>
    <definedName name="XDO_?EQUSECF_MARKET_VALUE_TOT?15?">MICAP3!$F$24</definedName>
    <definedName name="XDO_?EQUSECF_MARKET_VALUE_TOT?16?">MICAP3!#REF!</definedName>
    <definedName name="XDO_?EQUSECF_MARKET_VALUE_TOT?17?">MICAP4!$F$42</definedName>
    <definedName name="XDO_?EQUSECF_MARKET_VALUE_TOT?18?">MICAP4!#REF!</definedName>
    <definedName name="XDO_?EQUSECF_MARKET_VALUE_TOT?19?">MICAP8!$F$73</definedName>
    <definedName name="XDO_?EQUSECF_MARKET_VALUE_TOT?2?">MICAP10!#REF!</definedName>
    <definedName name="XDO_?EQUSECF_MARKET_VALUE_TOT?20?">MICAP8!#REF!</definedName>
    <definedName name="XDO_?EQUSECF_MARKET_VALUE_TOT?21?">MICAP9!$F$73</definedName>
    <definedName name="XDO_?EQUSECF_MARKET_VALUE_TOT?22?">MICAP9!#REF!</definedName>
    <definedName name="XDO_?EQUSECF_MARKET_VALUE_TOT?23?">MIDCAP!$F$83</definedName>
    <definedName name="XDO_?EQUSECF_MARKET_VALUE_TOT?24?">MIDCAP!#REF!</definedName>
    <definedName name="XDO_?EQUSECF_MARKET_VALUE_TOT?25?">MULTI1!$F$63</definedName>
    <definedName name="XDO_?EQUSECF_MARKET_VALUE_TOT?26?">MULTI1!#REF!</definedName>
    <definedName name="XDO_?EQUSECF_MARKET_VALUE_TOT?27?">MULTI2!$F$63</definedName>
    <definedName name="XDO_?EQUSECF_MARKET_VALUE_TOT?28?">MULTI2!#REF!</definedName>
    <definedName name="XDO_?EQUSECF_MARKET_VALUE_TOT?29?">MULTIP!$F$61</definedName>
    <definedName name="XDO_?EQUSECF_MARKET_VALUE_TOT?3?">MICAP11!$F$80</definedName>
    <definedName name="XDO_?EQUSECF_MARKET_VALUE_TOT?30?">MULTIP!#REF!</definedName>
    <definedName name="XDO_?EQUSECF_MARKET_VALUE_TOT?31?">SESCAP1!$F$81</definedName>
    <definedName name="XDO_?EQUSECF_MARKET_VALUE_TOT?32?">SESCAP1!#REF!</definedName>
    <definedName name="XDO_?EQUSECF_MARKET_VALUE_TOT?33?">SESCAP2!$F$84</definedName>
    <definedName name="XDO_?EQUSECF_MARKET_VALUE_TOT?34?">SESCAP2!#REF!</definedName>
    <definedName name="XDO_?EQUSECF_MARKET_VALUE_TOT?35?">SESCAP3!$F$81</definedName>
    <definedName name="XDO_?EQUSECF_MARKET_VALUE_TOT?36?">SESCAP3!#REF!</definedName>
    <definedName name="XDO_?EQUSECF_MARKET_VALUE_TOT?37?">SESCAP4!$F$73</definedName>
    <definedName name="XDO_?EQUSECF_MARKET_VALUE_TOT?38?">SESCAP4!#REF!</definedName>
    <definedName name="XDO_?EQUSECF_MARKET_VALUE_TOT?39?">SESCAP5!$F$71</definedName>
    <definedName name="XDO_?EQUSECF_MARKET_VALUE_TOT?4?">MICAP11!#REF!</definedName>
    <definedName name="XDO_?EQUSECF_MARKET_VALUE_TOT?40?">SESCAP5!#REF!</definedName>
    <definedName name="XDO_?EQUSECF_MARKET_VALUE_TOT?41?">SESCAP6!$F$57</definedName>
    <definedName name="XDO_?EQUSECF_MARKET_VALUE_TOT?42?">SESCAP6!#REF!</definedName>
    <definedName name="XDO_?EQUSECF_MARKET_VALUE_TOT?43?" localSheetId="43">SUNBAL!$F$65</definedName>
    <definedName name="XDO_?EQUSECF_MARKET_VALUE_TOT?43?">SESCAP7!$F$39</definedName>
    <definedName name="XDO_?EQUSECF_MARKET_VALUE_TOT?44?" localSheetId="43">SUNBAL!$F$39:$F$99</definedName>
    <definedName name="XDO_?EQUSECF_MARKET_VALUE_TOT?44?">SESCAP7!#REF!</definedName>
    <definedName name="XDO_?EQUSECF_MARKET_VALUE_TOT?45?">SFOCUS!$F$52</definedName>
    <definedName name="XDO_?EQUSECF_MARKET_VALUE_TOT?46?">SFOCUS!#REF!</definedName>
    <definedName name="XDO_?EQUSECF_MARKET_VALUE_TOT?47?">SLTADV3!$F$74</definedName>
    <definedName name="XDO_?EQUSECF_MARKET_VALUE_TOT?48?">SLTADV3!#REF!</definedName>
    <definedName name="XDO_?EQUSECF_MARKET_VALUE_TOT?49?">SLTADV4!$F$63</definedName>
    <definedName name="XDO_?EQUSECF_MARKET_VALUE_TOT?5?">MICAP12!$F$80</definedName>
    <definedName name="XDO_?EQUSECF_MARKET_VALUE_TOT?50?">SLTADV4!#REF!</definedName>
    <definedName name="XDO_?EQUSECF_MARKET_VALUE_TOT?51?">SLTAX1!$F$71</definedName>
    <definedName name="XDO_?EQUSECF_MARKET_VALUE_TOT?52?">SLTAX1!#REF!</definedName>
    <definedName name="XDO_?EQUSECF_MARKET_VALUE_TOT?53?">SLTAX2!$F$73</definedName>
    <definedName name="XDO_?EQUSECF_MARKET_VALUE_TOT?54?">SLTAX2!#REF!</definedName>
    <definedName name="XDO_?EQUSECF_MARKET_VALUE_TOT?55?">SLTAX3!$F$80</definedName>
    <definedName name="XDO_?EQUSECF_MARKET_VALUE_TOT?56?">SLTAX3!#REF!</definedName>
    <definedName name="XDO_?EQUSECF_MARKET_VALUE_TOT?57?">SLTAX4!$F$82</definedName>
    <definedName name="XDO_?EQUSECF_MARKET_VALUE_TOT?58?">SLTAX4!#REF!</definedName>
    <definedName name="XDO_?EQUSECF_MARKET_VALUE_TOT?59?">SLTAX5!$F$83</definedName>
    <definedName name="XDO_?EQUSECF_MARKET_VALUE_TOT?6?">MICAP12!#REF!</definedName>
    <definedName name="XDO_?EQUSECF_MARKET_VALUE_TOT?60?">SLTAX5!#REF!</definedName>
    <definedName name="XDO_?EQUSECF_MARKET_VALUE_TOT?61?">SLTAX6!$F$81</definedName>
    <definedName name="XDO_?EQUSECF_MARKET_VALUE_TOT?62?">SLTAX6!#REF!</definedName>
    <definedName name="XDO_?EQUSECF_MARKET_VALUE_TOT?63?">SMALL3!$F$71</definedName>
    <definedName name="XDO_?EQUSECF_MARKET_VALUE_TOT?64?">SMALL3!#REF!</definedName>
    <definedName name="XDO_?EQUSECF_MARKET_VALUE_TOT?65?">SMALL4!$F$72</definedName>
    <definedName name="XDO_?EQUSECF_MARKET_VALUE_TOT?66?">SMALL4!#REF!</definedName>
    <definedName name="XDO_?EQUSECF_MARKET_VALUE_TOT?67?">SMALL5!$F$72</definedName>
    <definedName name="XDO_?EQUSECF_MARKET_VALUE_TOT?68?">SMALL5!#REF!</definedName>
    <definedName name="XDO_?EQUSECF_MARKET_VALUE_TOT?69?">SMALL6!$F$70</definedName>
    <definedName name="XDO_?EQUSECF_MARKET_VALUE_TOT?7?">MICAP14!$F$85</definedName>
    <definedName name="XDO_?EQUSECF_MARKET_VALUE_TOT?70?">SMALL6!#REF!</definedName>
    <definedName name="XDO_?EQUSECF_MARKET_VALUE_TOT?71?">SMILE!$F$73</definedName>
    <definedName name="XDO_?EQUSECF_MARKET_VALUE_TOT?72?">SMILE!#REF!</definedName>
    <definedName name="XDO_?EQUSECF_MARKET_VALUE_TOT?73?">SRURAL!$F$84</definedName>
    <definedName name="XDO_?EQUSECF_MARKET_VALUE_TOT?74?">SRURAL!#REF!</definedName>
    <definedName name="XDO_?EQUSECF_MARKET_VALUE_TOT?75?">SSFUND!$F$58</definedName>
    <definedName name="XDO_?EQUSECF_MARKET_VALUE_TOT?76?">SSFUND!#REF!</definedName>
    <definedName name="XDO_?EQUSECF_MARKET_VALUE_TOT?77?">'SSN100'!$F$122</definedName>
    <definedName name="XDO_?EQUSECF_MARKET_VALUE_TOT?78?">'SSN100'!#REF!</definedName>
    <definedName name="XDO_?EQUSECF_MARKET_VALUE_TOT?79?">STAX!$F$82</definedName>
    <definedName name="XDO_?EQUSECF_MARKET_VALUE_TOT?8?">MICAP14!#REF!</definedName>
    <definedName name="XDO_?EQUSECF_MARKET_VALUE_TOT?80?">STAX!#REF!</definedName>
    <definedName name="XDO_?EQUSECF_MARKET_VALUE_TOT?81?">STOP6!$F$56</definedName>
    <definedName name="XDO_?EQUSECF_MARKET_VALUE_TOT?82?">STOP6!#REF!</definedName>
    <definedName name="XDO_?EQUSECF_MARKET_VALUE_TOT?83?">STOP7!$F$56</definedName>
    <definedName name="XDO_?EQUSECF_MARKET_VALUE_TOT?84?">STOP7!#REF!</definedName>
    <definedName name="XDO_?EQUSECF_MARKET_VALUE_TOT?85?">#REF!</definedName>
    <definedName name="XDO_?EQUSECF_MARKET_VALUE_TOT?86?">#REF!</definedName>
    <definedName name="XDO_?EQUSECF_MARKET_VALUE_TOT?87?">SUNESF!$F$70</definedName>
    <definedName name="XDO_?EQUSECF_MARKET_VALUE_TOT?88?">SUNFOP!$F$42</definedName>
    <definedName name="XDO_?EQUSECF_MARKET_VALUE_TOT?89?">SUNFOP!#REF!</definedName>
    <definedName name="XDO_?EQUSECF_MARKET_VALUE_TOT?9?">MICAP15!$F$84</definedName>
    <definedName name="XDO_?EQUSECF_MARKET_VALUE_TOT?90?">SUNVALF10!$F$65</definedName>
    <definedName name="XDO_?EQUSECF_MARKET_VALUE_TOT?91?">SUNVALF2!$F$74</definedName>
    <definedName name="XDO_?EQUSECF_MARKET_VALUE_TOT?92?">SUNVALF2!#REF!</definedName>
    <definedName name="XDO_?EQUSECF_MARKET_VALUE_TOT?93?">SUNVALF3!$F$75</definedName>
    <definedName name="XDO_?EQUSECF_MARKET_VALUE_TOT?94?">SUNVALF3!#REF!</definedName>
    <definedName name="XDO_?EQUSECF_MARKET_VALUE_TOT?95?">SUNVALF7!$F$56</definedName>
    <definedName name="XDO_?EQUSECF_MARKET_VALUE_TOT?96?">SUNVALF7!#REF!</definedName>
    <definedName name="XDO_?EQUSECF_MARKET_VALUE_TOT?97?">SUNVALF8!$F$61</definedName>
    <definedName name="XDO_?EQUSECF_MARKET_VALUE_TOT?98?">SUNVALF8!#REF!</definedName>
    <definedName name="XDO_?EQUSECF_MARKET_VALUE_TOT?99?">SUNVALF9!$F$64</definedName>
    <definedName name="XDO_?EQUSECF_NAME?">CAPEXG!$C$27</definedName>
    <definedName name="XDO_?EQUSECF_NAME?1?">SUNESF!$C$27:$C$69</definedName>
    <definedName name="XDO_?EQUSECF_NAME?2?">SUNVALF10!$C$27:$C$64</definedName>
    <definedName name="XDO_?EQUSECF_NAME?3?">SUNVALF9!$C$27:$C$63</definedName>
    <definedName name="XDO_?EQUSECF_PER_NET_ASSETS?">CAPEXG!$G$27</definedName>
    <definedName name="XDO_?EQUSECF_PER_NET_ASSETS?1?">SUNESF!$G$27:$G$69</definedName>
    <definedName name="XDO_?EQUSECF_PER_NET_ASSETS?2?">SUNVALF10!$G$27:$G$64</definedName>
    <definedName name="XDO_?EQUSECF_PER_NET_ASSETS?3?">SUNVALF9!$G$27:$G$63</definedName>
    <definedName name="XDO_?EQUSECF_PER_NET_ASSETS_TOT?">CAPEXG!#REF!</definedName>
    <definedName name="XDO_?EQUSECF_PER_NET_ASSETS_TOT?1?">MICAP10!$G$73</definedName>
    <definedName name="XDO_?EQUSECF_PER_NET_ASSETS_TOT?10?">MICAP15!#REF!</definedName>
    <definedName name="XDO_?EQUSECF_PER_NET_ASSETS_TOT?11?">MICAP16!$G$80</definedName>
    <definedName name="XDO_?EQUSECF_PER_NET_ASSETS_TOT?12?">MICAP16!#REF!</definedName>
    <definedName name="XDO_?EQUSECF_PER_NET_ASSETS_TOT?13?">MICAP17!$G$84</definedName>
    <definedName name="XDO_?EQUSECF_PER_NET_ASSETS_TOT?14?">MICAP17!#REF!</definedName>
    <definedName name="XDO_?EQUSECF_PER_NET_ASSETS_TOT?15?">MICAP3!$G$24</definedName>
    <definedName name="XDO_?EQUSECF_PER_NET_ASSETS_TOT?16?">MICAP3!#REF!</definedName>
    <definedName name="XDO_?EQUSECF_PER_NET_ASSETS_TOT?17?">MICAP4!$G$42</definedName>
    <definedName name="XDO_?EQUSECF_PER_NET_ASSETS_TOT?18?">MICAP4!#REF!</definedName>
    <definedName name="XDO_?EQUSECF_PER_NET_ASSETS_TOT?19?">MICAP8!$G$73</definedName>
    <definedName name="XDO_?EQUSECF_PER_NET_ASSETS_TOT?2?">MICAP10!#REF!</definedName>
    <definedName name="XDO_?EQUSECF_PER_NET_ASSETS_TOT?20?">MICAP8!#REF!</definedName>
    <definedName name="XDO_?EQUSECF_PER_NET_ASSETS_TOT?21?">MICAP9!$G$73</definedName>
    <definedName name="XDO_?EQUSECF_PER_NET_ASSETS_TOT?22?">MICAP9!#REF!</definedName>
    <definedName name="XDO_?EQUSECF_PER_NET_ASSETS_TOT?23?">MIDCAP!$G$83</definedName>
    <definedName name="XDO_?EQUSECF_PER_NET_ASSETS_TOT?24?">MIDCAP!#REF!</definedName>
    <definedName name="XDO_?EQUSECF_PER_NET_ASSETS_TOT?25?">MULTI1!$G$63</definedName>
    <definedName name="XDO_?EQUSECF_PER_NET_ASSETS_TOT?26?">MULTI1!#REF!</definedName>
    <definedName name="XDO_?EQUSECF_PER_NET_ASSETS_TOT?27?">MULTI2!$G$63</definedName>
    <definedName name="XDO_?EQUSECF_PER_NET_ASSETS_TOT?28?">MULTI2!#REF!</definedName>
    <definedName name="XDO_?EQUSECF_PER_NET_ASSETS_TOT?29?">MULTIP!$G$61</definedName>
    <definedName name="XDO_?EQUSECF_PER_NET_ASSETS_TOT?3?">MICAP11!$G$80</definedName>
    <definedName name="XDO_?EQUSECF_PER_NET_ASSETS_TOT?30?">MULTIP!#REF!</definedName>
    <definedName name="XDO_?EQUSECF_PER_NET_ASSETS_TOT?31?">SESCAP1!$G$81</definedName>
    <definedName name="XDO_?EQUSECF_PER_NET_ASSETS_TOT?32?">SESCAP1!#REF!</definedName>
    <definedName name="XDO_?EQUSECF_PER_NET_ASSETS_TOT?33?">SESCAP2!$G$84</definedName>
    <definedName name="XDO_?EQUSECF_PER_NET_ASSETS_TOT?34?">SESCAP2!#REF!</definedName>
    <definedName name="XDO_?EQUSECF_PER_NET_ASSETS_TOT?35?">SESCAP3!$G$81</definedName>
    <definedName name="XDO_?EQUSECF_PER_NET_ASSETS_TOT?36?">SESCAP3!#REF!</definedName>
    <definedName name="XDO_?EQUSECF_PER_NET_ASSETS_TOT?37?">SESCAP4!$G$73</definedName>
    <definedName name="XDO_?EQUSECF_PER_NET_ASSETS_TOT?38?">SESCAP4!#REF!</definedName>
    <definedName name="XDO_?EQUSECF_PER_NET_ASSETS_TOT?39?">SESCAP5!$G$71</definedName>
    <definedName name="XDO_?EQUSECF_PER_NET_ASSETS_TOT?4?">MICAP11!#REF!</definedName>
    <definedName name="XDO_?EQUSECF_PER_NET_ASSETS_TOT?40?">SESCAP5!#REF!</definedName>
    <definedName name="XDO_?EQUSECF_PER_NET_ASSETS_TOT?41?">SESCAP6!$G$57</definedName>
    <definedName name="XDO_?EQUSECF_PER_NET_ASSETS_TOT?42?">SESCAP6!#REF!</definedName>
    <definedName name="XDO_?EQUSECF_PER_NET_ASSETS_TOT?43?" localSheetId="43">SUNBAL!$G$65</definedName>
    <definedName name="XDO_?EQUSECF_PER_NET_ASSETS_TOT?43?">SESCAP7!$G$39</definedName>
    <definedName name="XDO_?EQUSECF_PER_NET_ASSETS_TOT?44?" localSheetId="43">SUNBAL!$G$39:$G$99</definedName>
    <definedName name="XDO_?EQUSECF_PER_NET_ASSETS_TOT?44?">SESCAP7!#REF!</definedName>
    <definedName name="XDO_?EQUSECF_PER_NET_ASSETS_TOT?45?">SFOCUS!$G$52</definedName>
    <definedName name="XDO_?EQUSECF_PER_NET_ASSETS_TOT?46?">SFOCUS!#REF!</definedName>
    <definedName name="XDO_?EQUSECF_PER_NET_ASSETS_TOT?47?">SLTADV3!$G$74</definedName>
    <definedName name="XDO_?EQUSECF_PER_NET_ASSETS_TOT?48?">SLTADV3!#REF!</definedName>
    <definedName name="XDO_?EQUSECF_PER_NET_ASSETS_TOT?49?">SLTADV4!$G$63</definedName>
    <definedName name="XDO_?EQUSECF_PER_NET_ASSETS_TOT?5?">MICAP12!$G$80</definedName>
    <definedName name="XDO_?EQUSECF_PER_NET_ASSETS_TOT?50?">SLTADV4!#REF!</definedName>
    <definedName name="XDO_?EQUSECF_PER_NET_ASSETS_TOT?51?">SLTAX1!$G$71</definedName>
    <definedName name="XDO_?EQUSECF_PER_NET_ASSETS_TOT?52?">SLTAX1!#REF!</definedName>
    <definedName name="XDO_?EQUSECF_PER_NET_ASSETS_TOT?53?">SLTAX2!$G$73</definedName>
    <definedName name="XDO_?EQUSECF_PER_NET_ASSETS_TOT?54?">SLTAX2!#REF!</definedName>
    <definedName name="XDO_?EQUSECF_PER_NET_ASSETS_TOT?55?">SLTAX3!$G$80</definedName>
    <definedName name="XDO_?EQUSECF_PER_NET_ASSETS_TOT?56?">SLTAX3!#REF!</definedName>
    <definedName name="XDO_?EQUSECF_PER_NET_ASSETS_TOT?57?">SLTAX4!$G$82</definedName>
    <definedName name="XDO_?EQUSECF_PER_NET_ASSETS_TOT?58?">SLTAX4!#REF!</definedName>
    <definedName name="XDO_?EQUSECF_PER_NET_ASSETS_TOT?59?">SLTAX5!$G$83</definedName>
    <definedName name="XDO_?EQUSECF_PER_NET_ASSETS_TOT?6?">MICAP12!#REF!</definedName>
    <definedName name="XDO_?EQUSECF_PER_NET_ASSETS_TOT?60?">SLTAX5!#REF!</definedName>
    <definedName name="XDO_?EQUSECF_PER_NET_ASSETS_TOT?61?">SLTAX6!$G$81</definedName>
    <definedName name="XDO_?EQUSECF_PER_NET_ASSETS_TOT?62?">SLTAX6!#REF!</definedName>
    <definedName name="XDO_?EQUSECF_PER_NET_ASSETS_TOT?63?">SMALL3!$G$71</definedName>
    <definedName name="XDO_?EQUSECF_PER_NET_ASSETS_TOT?64?">SMALL3!#REF!</definedName>
    <definedName name="XDO_?EQUSECF_PER_NET_ASSETS_TOT?65?">SMALL4!$G$72</definedName>
    <definedName name="XDO_?EQUSECF_PER_NET_ASSETS_TOT?66?">SMALL4!#REF!</definedName>
    <definedName name="XDO_?EQUSECF_PER_NET_ASSETS_TOT?67?">SMALL5!$G$72</definedName>
    <definedName name="XDO_?EQUSECF_PER_NET_ASSETS_TOT?68?">SMALL5!#REF!</definedName>
    <definedName name="XDO_?EQUSECF_PER_NET_ASSETS_TOT?69?">SMALL6!$G$70</definedName>
    <definedName name="XDO_?EQUSECF_PER_NET_ASSETS_TOT?7?">MICAP14!$G$85</definedName>
    <definedName name="XDO_?EQUSECF_PER_NET_ASSETS_TOT?70?">SMALL6!#REF!</definedName>
    <definedName name="XDO_?EQUSECF_PER_NET_ASSETS_TOT?71?">SMILE!$G$73</definedName>
    <definedName name="XDO_?EQUSECF_PER_NET_ASSETS_TOT?72?">SMILE!#REF!</definedName>
    <definedName name="XDO_?EQUSECF_PER_NET_ASSETS_TOT?73?">SRURAL!$G$84</definedName>
    <definedName name="XDO_?EQUSECF_PER_NET_ASSETS_TOT?74?">SRURAL!#REF!</definedName>
    <definedName name="XDO_?EQUSECF_PER_NET_ASSETS_TOT?75?">SSFUND!$G$58</definedName>
    <definedName name="XDO_?EQUSECF_PER_NET_ASSETS_TOT?76?">SSFUND!#REF!</definedName>
    <definedName name="XDO_?EQUSECF_PER_NET_ASSETS_TOT?77?">'SSN100'!$G$122</definedName>
    <definedName name="XDO_?EQUSECF_PER_NET_ASSETS_TOT?78?">'SSN100'!#REF!</definedName>
    <definedName name="XDO_?EQUSECF_PER_NET_ASSETS_TOT?79?">STAX!$G$82</definedName>
    <definedName name="XDO_?EQUSECF_PER_NET_ASSETS_TOT?8?">MICAP14!#REF!</definedName>
    <definedName name="XDO_?EQUSECF_PER_NET_ASSETS_TOT?80?">STAX!#REF!</definedName>
    <definedName name="XDO_?EQUSECF_PER_NET_ASSETS_TOT?81?">STOP6!$G$56</definedName>
    <definedName name="XDO_?EQUSECF_PER_NET_ASSETS_TOT?82?">STOP6!#REF!</definedName>
    <definedName name="XDO_?EQUSECF_PER_NET_ASSETS_TOT?83?">STOP7!$G$56</definedName>
    <definedName name="XDO_?EQUSECF_PER_NET_ASSETS_TOT?84?">STOP7!#REF!</definedName>
    <definedName name="XDO_?EQUSECF_PER_NET_ASSETS_TOT?85?">#REF!</definedName>
    <definedName name="XDO_?EQUSECF_PER_NET_ASSETS_TOT?86?">#REF!</definedName>
    <definedName name="XDO_?EQUSECF_PER_NET_ASSETS_TOT?87?">SUNESF!$G$70</definedName>
    <definedName name="XDO_?EQUSECF_PER_NET_ASSETS_TOT?88?">SUNFOP!$G$42</definedName>
    <definedName name="XDO_?EQUSECF_PER_NET_ASSETS_TOT?89?">SUNFOP!#REF!</definedName>
    <definedName name="XDO_?EQUSECF_PER_NET_ASSETS_TOT?9?">MICAP15!$G$84</definedName>
    <definedName name="XDO_?EQUSECF_PER_NET_ASSETS_TOT?90?">SUNVALF10!$G$65</definedName>
    <definedName name="XDO_?EQUSECF_PER_NET_ASSETS_TOT?91?">SUNVALF2!$G$74</definedName>
    <definedName name="XDO_?EQUSECF_PER_NET_ASSETS_TOT?92?">SUNVALF2!#REF!</definedName>
    <definedName name="XDO_?EQUSECF_PER_NET_ASSETS_TOT?93?">SUNVALF3!$G$75</definedName>
    <definedName name="XDO_?EQUSECF_PER_NET_ASSETS_TOT?94?">SUNVALF3!#REF!</definedName>
    <definedName name="XDO_?EQUSECF_PER_NET_ASSETS_TOT?95?">SUNVALF7!$G$56</definedName>
    <definedName name="XDO_?EQUSECF_PER_NET_ASSETS_TOT?96?">SUNVALF7!#REF!</definedName>
    <definedName name="XDO_?EQUSECF_PER_NET_ASSETS_TOT?97?">SUNVALF8!$G$61</definedName>
    <definedName name="XDO_?EQUSECF_PER_NET_ASSETS_TOT?98?">SUNVALF8!#REF!</definedName>
    <definedName name="XDO_?EQUSECF_PER_NET_ASSETS_TOT?99?">SUNVALF9!$G$64</definedName>
    <definedName name="XDO_?EQUSECF_RATING_INDUSTRY?">CAPEXG!$D$27</definedName>
    <definedName name="XDO_?EQUSECF_RATING_INDUSTRY?1?">SUNESF!$D$27:$D$69</definedName>
    <definedName name="XDO_?EQUSECF_RATING_INDUSTRY?2?">SUNVALF10!$D$27:$D$64</definedName>
    <definedName name="XDO_?EQUSECF_RATING_INDUSTRY?3?">SUNVALF9!$D$27:$D$63</definedName>
    <definedName name="XDO_?EQUSECF_SL_NO?">CAPEXG!$A$27</definedName>
    <definedName name="XDO_?EQUSECF_SL_NO?1?">SUNESF!$A$27:$A$69</definedName>
    <definedName name="XDO_?EQUSECF_SL_NO?2?">SUNVALF10!$A$27:$A$64</definedName>
    <definedName name="XDO_?EQUSECF_SL_NO?3?">SUNVALF9!$A$27:$A$63</definedName>
    <definedName name="XDO_?EQUSECF_UNITS?">CAPEXG!$E$27</definedName>
    <definedName name="XDO_?EQUSECF_UNITS?1?">SUNESF!$E$27:$E$69</definedName>
    <definedName name="XDO_?EQUSECF_UNITS?2?">SUNVALF10!$E$27:$E$64</definedName>
    <definedName name="XDO_?EQUSECF_UNITS?3?">SUNVALF9!$E$27:$E$63</definedName>
    <definedName name="XDO_?FOREGIN_MARKET_VALUE?">CAPEXG!$D$131</definedName>
    <definedName name="XDO_?FOREGIN_MARKET_VALUE?1?">MICAP10!$D$141</definedName>
    <definedName name="XDO_?FOREGIN_MARKET_VALUE?10?">MICAP8!$D$141</definedName>
    <definedName name="XDO_?FOREGIN_MARKET_VALUE?11?">MICAP9!$D$141</definedName>
    <definedName name="XDO_?FOREGIN_MARKET_VALUE?12?">MIDCAP!$D$155</definedName>
    <definedName name="XDO_?FOREGIN_MARKET_VALUE?13?">MULTI1!$D$131</definedName>
    <definedName name="XDO_?FOREGIN_MARKET_VALUE?14?">MULTI2!$D$131</definedName>
    <definedName name="XDO_?FOREGIN_MARKET_VALUE?15?">MULTIP!$D$130</definedName>
    <definedName name="XDO_?FOREGIN_MARKET_VALUE?16?">SESCAP1!$D$149</definedName>
    <definedName name="XDO_?FOREGIN_MARKET_VALUE?17?">SESCAP2!$D$152</definedName>
    <definedName name="XDO_?FOREGIN_MARKET_VALUE?18?">SESCAP3!$D$149</definedName>
    <definedName name="XDO_?FOREGIN_MARKET_VALUE?19?">SESCAP4!$D$141</definedName>
    <definedName name="XDO_?FOREGIN_MARKET_VALUE?2?">MICAP11!$D$148</definedName>
    <definedName name="XDO_?FOREGIN_MARKET_VALUE?20?">SESCAP5!$D$139</definedName>
    <definedName name="XDO_?FOREGIN_MARKET_VALUE?21?">SESCAP6!$D$125</definedName>
    <definedName name="XDO_?FOREGIN_MARKET_VALUE?22?" localSheetId="43">SUNBAL!$D$166</definedName>
    <definedName name="XDO_?FOREGIN_MARKET_VALUE?22?">SESCAP7!$D$107</definedName>
    <definedName name="XDO_?FOREGIN_MARKET_VALUE?23?">SFOCUS!$D$122</definedName>
    <definedName name="XDO_?FOREGIN_MARKET_VALUE?24?">SLTADV3!$D$142</definedName>
    <definedName name="XDO_?FOREGIN_MARKET_VALUE?25?">SLTADV4!$D$131</definedName>
    <definedName name="XDO_?FOREGIN_MARKET_VALUE?26?">SLTAX1!$D$139</definedName>
    <definedName name="XDO_?FOREGIN_MARKET_VALUE?27?">SLTAX2!$D$141</definedName>
    <definedName name="XDO_?FOREGIN_MARKET_VALUE?28?">SLTAX3!$D$148</definedName>
    <definedName name="XDO_?FOREGIN_MARKET_VALUE?29?">SLTAX4!$D$150</definedName>
    <definedName name="XDO_?FOREGIN_MARKET_VALUE?3?">MICAP12!$D$148</definedName>
    <definedName name="XDO_?FOREGIN_MARKET_VALUE?30?">SLTAX5!$D$151</definedName>
    <definedName name="XDO_?FOREGIN_MARKET_VALUE?31?">SLTAX6!$D$149</definedName>
    <definedName name="XDO_?FOREGIN_MARKET_VALUE?32?">SMALL3!$D$139</definedName>
    <definedName name="XDO_?FOREGIN_MARKET_VALUE?33?">SMALL4!$D$140</definedName>
    <definedName name="XDO_?FOREGIN_MARKET_VALUE?34?">SMALL5!$D$140</definedName>
    <definedName name="XDO_?FOREGIN_MARKET_VALUE?35?">SMALL6!$D$138</definedName>
    <definedName name="XDO_?FOREGIN_MARKET_VALUE?36?">SMILE!$D$142</definedName>
    <definedName name="XDO_?FOREGIN_MARKET_VALUE?37?">SRURAL!$D$152</definedName>
    <definedName name="XDO_?FOREGIN_MARKET_VALUE?38?">SSFUND!$D$127</definedName>
    <definedName name="XDO_?FOREGIN_MARKET_VALUE?39?">'SSN100'!$D$190</definedName>
    <definedName name="XDO_?FOREGIN_MARKET_VALUE?4?">MICAP14!$D$153</definedName>
    <definedName name="XDO_?FOREGIN_MARKET_VALUE?40?">STAX!$D$150</definedName>
    <definedName name="XDO_?FOREGIN_MARKET_VALUE?41?">STOP6!$D$124</definedName>
    <definedName name="XDO_?FOREGIN_MARKET_VALUE?42?">STOP7!$D$124</definedName>
    <definedName name="XDO_?FOREGIN_MARKET_VALUE?43?">#REF!</definedName>
    <definedName name="XDO_?FOREGIN_MARKET_VALUE?44?">SUNESF!$D$147</definedName>
    <definedName name="XDO_?FOREGIN_MARKET_VALUE?45?">SUNFOP!$D$112</definedName>
    <definedName name="XDO_?FOREGIN_MARKET_VALUE?46?">SUNVALF10!$D$133</definedName>
    <definedName name="XDO_?FOREGIN_MARKET_VALUE?47?">SUNVALF2!$D$142</definedName>
    <definedName name="XDO_?FOREGIN_MARKET_VALUE?48?">SUNVALF3!$D$143</definedName>
    <definedName name="XDO_?FOREGIN_MARKET_VALUE?49?">SUNVALF7!$D$124</definedName>
    <definedName name="XDO_?FOREGIN_MARKET_VALUE?5?">MICAP15!$D$152</definedName>
    <definedName name="XDO_?FOREGIN_MARKET_VALUE?50?">SUNVALF8!$D$129</definedName>
    <definedName name="XDO_?FOREGIN_MARKET_VALUE?51?">SUNVALF9!$D$132</definedName>
    <definedName name="XDO_?FOREGIN_MARKET_VALUE?6?">MICAP16!$D$148</definedName>
    <definedName name="XDO_?FOREGIN_MARKET_VALUE?7?">MICAP17!$D$152</definedName>
    <definedName name="XDO_?FOREGIN_MARKET_VALUE?8?">MICAP3!$D$92</definedName>
    <definedName name="XDO_?FOREGIN_MARKET_VALUE?9?">MICAP4!$D$110</definedName>
    <definedName name="XDO_?FOREGIN_SEC_NOTES?">CAPEXG!$B$131</definedName>
    <definedName name="XDO_?FOREGIN_SEC_NOTES?1?">MICAP10!$B$141</definedName>
    <definedName name="XDO_?FOREGIN_SEC_NOTES?10?">MICAP8!$B$141</definedName>
    <definedName name="XDO_?FOREGIN_SEC_NOTES?11?">MICAP9!$B$141</definedName>
    <definedName name="XDO_?FOREGIN_SEC_NOTES?12?">MIDCAP!$B$155</definedName>
    <definedName name="XDO_?FOREGIN_SEC_NOTES?13?">MULTI1!$B$131</definedName>
    <definedName name="XDO_?FOREGIN_SEC_NOTES?14?">MULTI2!$B$131</definedName>
    <definedName name="XDO_?FOREGIN_SEC_NOTES?15?">MULTIP!$B$130</definedName>
    <definedName name="XDO_?FOREGIN_SEC_NOTES?16?">SESCAP1!$B$149</definedName>
    <definedName name="XDO_?FOREGIN_SEC_NOTES?17?">SESCAP2!$B$152</definedName>
    <definedName name="XDO_?FOREGIN_SEC_NOTES?18?">SESCAP3!$B$149</definedName>
    <definedName name="XDO_?FOREGIN_SEC_NOTES?19?">SESCAP4!$B$141</definedName>
    <definedName name="XDO_?FOREGIN_SEC_NOTES?2?">MICAP11!$B$148</definedName>
    <definedName name="XDO_?FOREGIN_SEC_NOTES?20?">SESCAP5!$B$139</definedName>
    <definedName name="XDO_?FOREGIN_SEC_NOTES?21?">SESCAP6!$B$125</definedName>
    <definedName name="XDO_?FOREGIN_SEC_NOTES?22?" localSheetId="43">SUNBAL!$B$166</definedName>
    <definedName name="XDO_?FOREGIN_SEC_NOTES?22?">SESCAP7!$B$107</definedName>
    <definedName name="XDO_?FOREGIN_SEC_NOTES?23?">SFOCUS!$B$122</definedName>
    <definedName name="XDO_?FOREGIN_SEC_NOTES?24?">SLTADV3!$B$142</definedName>
    <definedName name="XDO_?FOREGIN_SEC_NOTES?25?">SLTADV4!$B$131</definedName>
    <definedName name="XDO_?FOREGIN_SEC_NOTES?26?">SLTAX1!$B$139</definedName>
    <definedName name="XDO_?FOREGIN_SEC_NOTES?27?">SLTAX2!$B$141</definedName>
    <definedName name="XDO_?FOREGIN_SEC_NOTES?28?">SLTAX3!$B$148</definedName>
    <definedName name="XDO_?FOREGIN_SEC_NOTES?29?">SLTAX4!$B$150</definedName>
    <definedName name="XDO_?FOREGIN_SEC_NOTES?3?">MICAP12!$B$148</definedName>
    <definedName name="XDO_?FOREGIN_SEC_NOTES?30?">SLTAX5!$B$151</definedName>
    <definedName name="XDO_?FOREGIN_SEC_NOTES?31?">SLTAX6!$B$149</definedName>
    <definedName name="XDO_?FOREGIN_SEC_NOTES?32?">SMALL3!$B$139</definedName>
    <definedName name="XDO_?FOREGIN_SEC_NOTES?33?">SMALL4!$B$140</definedName>
    <definedName name="XDO_?FOREGIN_SEC_NOTES?34?">SMALL5!$B$140</definedName>
    <definedName name="XDO_?FOREGIN_SEC_NOTES?35?">SMALL6!$B$138</definedName>
    <definedName name="XDO_?FOREGIN_SEC_NOTES?36?">SMILE!$B$142</definedName>
    <definedName name="XDO_?FOREGIN_SEC_NOTES?37?">SRURAL!$B$152</definedName>
    <definedName name="XDO_?FOREGIN_SEC_NOTES?38?">SSFUND!$B$127</definedName>
    <definedName name="XDO_?FOREGIN_SEC_NOTES?39?">'SSN100'!$B$190</definedName>
    <definedName name="XDO_?FOREGIN_SEC_NOTES?4?">MICAP14!$B$153</definedName>
    <definedName name="XDO_?FOREGIN_SEC_NOTES?40?">STAX!$B$150</definedName>
    <definedName name="XDO_?FOREGIN_SEC_NOTES?41?">STOP6!$B$124</definedName>
    <definedName name="XDO_?FOREGIN_SEC_NOTES?42?">STOP7!$B$124</definedName>
    <definedName name="XDO_?FOREGIN_SEC_NOTES?43?">#REF!</definedName>
    <definedName name="XDO_?FOREGIN_SEC_NOTES?44?">SUNESF!$B$147</definedName>
    <definedName name="XDO_?FOREGIN_SEC_NOTES?45?">SUNFOP!$B$112</definedName>
    <definedName name="XDO_?FOREGIN_SEC_NOTES?46?">SUNVALF10!$B$133</definedName>
    <definedName name="XDO_?FOREGIN_SEC_NOTES?47?">SUNVALF2!$B$142</definedName>
    <definedName name="XDO_?FOREGIN_SEC_NOTES?48?">SUNVALF3!$B$143</definedName>
    <definedName name="XDO_?FOREGIN_SEC_NOTES?49?">SUNVALF7!$B$124</definedName>
    <definedName name="XDO_?FOREGIN_SEC_NOTES?5?">MICAP15!$B$152</definedName>
    <definedName name="XDO_?FOREGIN_SEC_NOTES?50?">SUNVALF8!$B$129</definedName>
    <definedName name="XDO_?FOREGIN_SEC_NOTES?51?">SUNVALF9!$B$132</definedName>
    <definedName name="XDO_?FOREGIN_SEC_NOTES?6?">MICAP16!$B$148</definedName>
    <definedName name="XDO_?FOREGIN_SEC_NOTES?7?">MICAP17!$B$152</definedName>
    <definedName name="XDO_?FOREGIN_SEC_NOTES?8?">MICAP3!$B$92</definedName>
    <definedName name="XDO_?FOREGIN_SEC_NOTES?9?">MICAP4!$B$110</definedName>
    <definedName name="XDO_?INDV_NET_RATE_DIV?7?">SUNBAL!$C$101:$C$163</definedName>
    <definedName name="XDO_?INDV_OTH_RATE_DIV?">CAPEXG!$C$101:$C$128</definedName>
    <definedName name="XDO_?INDV_OTH_RATE_DIV?1?">MICAP10!$C$101:$C$138</definedName>
    <definedName name="XDO_?INDV_OTH_RATE_DIV?10?">MICAP8!$C$101:$C$138</definedName>
    <definedName name="XDO_?INDV_OTH_RATE_DIV?11?">MICAP9!$C$101:$C$138</definedName>
    <definedName name="XDO_?INDV_OTH_RATE_DIV?12?">MIDCAP!$C$101:$C$152</definedName>
    <definedName name="XDO_?INDV_OTH_RATE_DIV?13?">MULTI1!$C$101:$C$128</definedName>
    <definedName name="XDO_?INDV_OTH_RATE_DIV?14?">MULTI2!$C$101:$C$128</definedName>
    <definedName name="XDO_?INDV_OTH_RATE_DIV?15?">MULTIP!$C$101:$C$127</definedName>
    <definedName name="XDO_?INDV_OTH_RATE_DIV?16?">SESCAP1!$C$101:$C$146</definedName>
    <definedName name="XDO_?INDV_OTH_RATE_DIV?17?">SESCAP2!$C$101:$C$149</definedName>
    <definedName name="XDO_?INDV_OTH_RATE_DIV?18?">SESCAP3!$C$101:$C$146</definedName>
    <definedName name="XDO_?INDV_OTH_RATE_DIV?19?">SESCAP4!$C$101:$C$138</definedName>
    <definedName name="XDO_?INDV_OTH_RATE_DIV?2?">MICAP11!$C$101:$C$145</definedName>
    <definedName name="XDO_?INDV_OTH_RATE_DIV?20?">SESCAP5!$C$101:$C$136</definedName>
    <definedName name="XDO_?INDV_OTH_RATE_DIV?21?">SESCAP6!$C$101:$C$122</definedName>
    <definedName name="XDO_?INDV_OTH_RATE_DIV?22?">SESCAP7!$C$101:$C$104</definedName>
    <definedName name="XDO_?INDV_OTH_RATE_DIV?23?">SFOCUS!$C$100:$C$119</definedName>
    <definedName name="XDO_?INDV_OTH_RATE_DIV?24?">SLTADV3!$C$101:$C$139</definedName>
    <definedName name="XDO_?INDV_OTH_RATE_DIV?25?">SLTADV4!$C$101:$C$128</definedName>
    <definedName name="XDO_?INDV_OTH_RATE_DIV?26?">SLTAX1!$C$101:$C$136</definedName>
    <definedName name="XDO_?INDV_OTH_RATE_DIV?27?">SLTAX2!$C$101:$C$138</definedName>
    <definedName name="XDO_?INDV_OTH_RATE_DIV?28?">SLTAX3!$C$101:$C$145</definedName>
    <definedName name="XDO_?INDV_OTH_RATE_DIV?29?">SLTAX4!$C$101:$C$147</definedName>
    <definedName name="XDO_?INDV_OTH_RATE_DIV?3?">MICAP12!$C$101:$C$145</definedName>
    <definedName name="XDO_?INDV_OTH_RATE_DIV?30?">SLTAX5!$C$101:$C$148</definedName>
    <definedName name="XDO_?INDV_OTH_RATE_DIV?31?">SLTAX6!$C$101:$C$146</definedName>
    <definedName name="XDO_?INDV_OTH_RATE_DIV?32?">SMALL3!$C$101:$C$136</definedName>
    <definedName name="XDO_?INDV_OTH_RATE_DIV?33?">SMALL4!$C$101:$C$137</definedName>
    <definedName name="XDO_?INDV_OTH_RATE_DIV?34?">SMALL5!$C$101:$C$137</definedName>
    <definedName name="XDO_?INDV_OTH_RATE_DIV?35?">SMALL6!$C$101:$C$135</definedName>
    <definedName name="XDO_?INDV_OTH_RATE_DIV?36?">SMILE!$C$101:$C$139</definedName>
    <definedName name="XDO_?INDV_OTH_RATE_DIV?37?">SRURAL!$C$101:$C$149</definedName>
    <definedName name="XDO_?INDV_OTH_RATE_DIV?38?">SSFUND!$C$101:$C$124</definedName>
    <definedName name="XDO_?INDV_OTH_RATE_DIV?39?">'SSN100'!$C$101:$C$187</definedName>
    <definedName name="XDO_?INDV_OTH_RATE_DIV?4?">MICAP14!$C$101:$C$150</definedName>
    <definedName name="XDO_?INDV_OTH_RATE_DIV?40?">STAX!$C$101:$C$147</definedName>
    <definedName name="XDO_?INDV_OTH_RATE_DIV?41?">STOP6!$C$101:$C$121</definedName>
    <definedName name="XDO_?INDV_OTH_RATE_DIV?42?">STOP7!$C$101:$C$121</definedName>
    <definedName name="XDO_?INDV_OTH_RATE_DIV?43?">#REF!</definedName>
    <definedName name="XDO_?INDV_OTH_RATE_DIV?44?">SUNESF!$C$101:$C$144</definedName>
    <definedName name="XDO_?INDV_OTH_RATE_DIV?45?">SUNFOP!$C$100:$C$109</definedName>
    <definedName name="XDO_?INDV_OTH_RATE_DIV?46?">SUNVALF10!$C$101:$C$130</definedName>
    <definedName name="XDO_?INDV_OTH_RATE_DIV?47?">SUNVALF2!$C$101:$C$139</definedName>
    <definedName name="XDO_?INDV_OTH_RATE_DIV?48?">SUNVALF3!$C$101:$C$140</definedName>
    <definedName name="XDO_?INDV_OTH_RATE_DIV?49?">SUNVALF7!$C$101:$C$121</definedName>
    <definedName name="XDO_?INDV_OTH_RATE_DIV?5?">MICAP15!$C$101:$C$149</definedName>
    <definedName name="XDO_?INDV_OTH_RATE_DIV?50?">SUNVALF8!$C$101:$C$126</definedName>
    <definedName name="XDO_?INDV_OTH_RATE_DIV?51?">SUNVALF9!$C$101:$C$129</definedName>
    <definedName name="XDO_?INDV_OTH_RATE_DIV?6?">MICAP16!$C$101:$C$145</definedName>
    <definedName name="XDO_?INDV_OTH_RATE_DIV?7?">MICAP17!$C$101:$C$149</definedName>
    <definedName name="XDO_?INDV_OTH_RATE_DIV?8?">MICAP3!$C$89:$C$101</definedName>
    <definedName name="XDO_?INDV_OTH_RATE_DIV?9?">MICAP4!$C$101:$C$107</definedName>
    <definedName name="XDO_?ISIN_CODE?">CAPEXG!$B$7:$B$46</definedName>
    <definedName name="XDO_?ISIN_CODE?1?">MICAP10!$B$7:$B$57</definedName>
    <definedName name="XDO_?ISIN_CODE?10?">MICAP8!$B$7:$B$57</definedName>
    <definedName name="XDO_?ISIN_CODE?11?">MICAP9!$B$7:$B$57</definedName>
    <definedName name="XDO_?ISIN_CODE?12?">MIDCAP!$B$7:$B$67</definedName>
    <definedName name="XDO_?ISIN_CODE?13?">MULTI1!$B$7:$B$47</definedName>
    <definedName name="XDO_?ISIN_CODE?14?">MULTI2!$B$7:$B$47</definedName>
    <definedName name="XDO_?ISIN_CODE?15?">MULTIP!$B$7:$B$45</definedName>
    <definedName name="XDO_?ISIN_CODE?16?">SESCAP1!$B$7:$B$65</definedName>
    <definedName name="XDO_?ISIN_CODE?17?">SESCAP2!$B$7:$B$68</definedName>
    <definedName name="XDO_?ISIN_CODE?18?">SESCAP3!$B$7:$B$65</definedName>
    <definedName name="XDO_?ISIN_CODE?19?">SESCAP4!$B$7:$B$57</definedName>
    <definedName name="XDO_?ISIN_CODE?2?">MICAP11!$B$7:$B$64</definedName>
    <definedName name="XDO_?ISIN_CODE?20?">SESCAP5!$B$7:$B$55</definedName>
    <definedName name="XDO_?ISIN_CODE?21?">SESCAP6!$B$7:$B$41</definedName>
    <definedName name="XDO_?ISIN_CODE?22?">SESCAP7!$B$7:$B$23</definedName>
    <definedName name="XDO_?ISIN_CODE?23?">SFOCUS!$B$7:$B$36</definedName>
    <definedName name="XDO_?ISIN_CODE?24?">SLTADV3!$B$7:$B$58</definedName>
    <definedName name="XDO_?ISIN_CODE?25?">SLTADV4!$B$7:$B$47</definedName>
    <definedName name="XDO_?ISIN_CODE?26?">SLTAX1!$B$7:$B$55</definedName>
    <definedName name="XDO_?ISIN_CODE?27?">SLTAX2!$B$7:$B$57</definedName>
    <definedName name="XDO_?ISIN_CODE?28?">SLTAX3!$B$7:$B$64</definedName>
    <definedName name="XDO_?ISIN_CODE?29?">SLTAX4!$B$7:$B$66</definedName>
    <definedName name="XDO_?ISIN_CODE?3?">MICAP12!$B$7:$B$64</definedName>
    <definedName name="XDO_?ISIN_CODE?30?">SLTAX5!$B$7:$B$67</definedName>
    <definedName name="XDO_?ISIN_CODE?31?">SLTAX6!$B$7:$B$65</definedName>
    <definedName name="XDO_?ISIN_CODE?32?">SMALL3!$B$7:$B$55</definedName>
    <definedName name="XDO_?ISIN_CODE?33?">SMALL4!$B$7:$B$56</definedName>
    <definedName name="XDO_?ISIN_CODE?34?">SMALL5!$B$7:$B$56</definedName>
    <definedName name="XDO_?ISIN_CODE?35?">SMALL6!$B$7:$B$54</definedName>
    <definedName name="XDO_?ISIN_CODE?36?">SMILE!$B$7:$B$56</definedName>
    <definedName name="XDO_?ISIN_CODE?37?">SRURAL!$B$7:$B$68</definedName>
    <definedName name="XDO_?ISIN_CODE?38?">SSFUND!$B$7:$B$42</definedName>
    <definedName name="XDO_?ISIN_CODE?39?">'SSN100'!$B$7:$B$106</definedName>
    <definedName name="XDO_?ISIN_CODE?4?">MICAP14!$B$7:$B$69</definedName>
    <definedName name="XDO_?ISIN_CODE?40?">STAX!$B$7:$B$66</definedName>
    <definedName name="XDO_?ISIN_CODE?41?">STOP6!$B$7:$B$40</definedName>
    <definedName name="XDO_?ISIN_CODE?42?">STOP7!$B$7:$B$40</definedName>
    <definedName name="XDO_?ISIN_CODE?43?">SUNESF!$B$7:$B$39</definedName>
    <definedName name="XDO_?ISIN_CODE?44?">SUNFOP!$B$7:$B$26</definedName>
    <definedName name="XDO_?ISIN_CODE?45?">SUNVALF10!$B$7:$B$47</definedName>
    <definedName name="XDO_?ISIN_CODE?46?">SUNVALF2!$B$7:$B$58</definedName>
    <definedName name="XDO_?ISIN_CODE?47?">SUNVALF3!$B$7:$B$59</definedName>
    <definedName name="XDO_?ISIN_CODE?48?">SUNVALF7!$B$7:$B$40</definedName>
    <definedName name="XDO_?ISIN_CODE?49?">SUNVALF8!$B$7:$B$45</definedName>
    <definedName name="XDO_?ISIN_CODE?5?" localSheetId="43">SUNBAL!$B$7:$B$49</definedName>
    <definedName name="XDO_?ISIN_CODE?5?">MICAP15!$B$7:$B$68</definedName>
    <definedName name="XDO_?ISIN_CODE?50?">SUNVALF9!$B$7:$B$46</definedName>
    <definedName name="XDO_?ISIN_CODE?6?">MICAP16!$B$7:$B$64</definedName>
    <definedName name="XDO_?ISIN_CODE?7?">MICAP17!$B$7:$B$68</definedName>
    <definedName name="XDO_?ISIN_CODE?8?">MICAP3!$B$7:$B$8</definedName>
    <definedName name="XDO_?ISIN_CODE?9?">MICAP4!$B$7:$B$26</definedName>
    <definedName name="XDO_?MARGINMONEYSECA_ISIN_CODE?">CAPEXG!$B$84</definedName>
    <definedName name="XDO_?MARGINMONEYSECA_ISIN_CODE?1?" localSheetId="43">SUNBAL!$B$83:$B$141</definedName>
    <definedName name="XDO_?MARGINMONEYSECA_ISIN_CODE?1?">MIDCAP!$B$84:$B$128</definedName>
    <definedName name="XDO_?MARGINMONEYSECA_ISIN_CODE?2?">MULTI1!$B$84:$B$108</definedName>
    <definedName name="XDO_?MARGINMONEYSECA_ISIN_CODE?3?">MULTI2!$B$84:$B$108</definedName>
    <definedName name="XDO_?MARGINMONEYSECA_ISIN_CODE?4?">MULTIP!$B$84:$B$106</definedName>
    <definedName name="XDO_?MARGINMONEYSECA_ISIN_CODE?5?">SFOCUS!$B$84:$B$97</definedName>
    <definedName name="XDO_?MARGINMONEYSECA_ISIN_CODE?6?">SRURAL!$B$84:$B$129</definedName>
    <definedName name="XDO_?MARGINMONEYSECA_ISIN_CODE?7?">SSFUND!$B$84:$B$104</definedName>
    <definedName name="XDO_?MARGINMONEYSECA_ISIN_CODE?8?">SUNESF!$B$84:$B$124</definedName>
    <definedName name="XDO_?MARGINMONEYSECA_ISIN_CODE?9?">SUNFOP!$B$84:$B$87</definedName>
    <definedName name="XDO_?MARGINMONEYSECA_MARKET_VALUE?">CAPEXG!$F$84</definedName>
    <definedName name="XDO_?MARGINMONEYSECA_MARKET_VALUE?1?" localSheetId="43">SUNBAL!$F$83:$F$141</definedName>
    <definedName name="XDO_?MARGINMONEYSECA_MARKET_VALUE?1?">MIDCAP!$F$84:$F$128</definedName>
    <definedName name="XDO_?MARGINMONEYSECA_MARKET_VALUE?2?">MULTI1!$F$84:$F$108</definedName>
    <definedName name="XDO_?MARGINMONEYSECA_MARKET_VALUE?3?">MULTI2!$F$84:$F$108</definedName>
    <definedName name="XDO_?MARGINMONEYSECA_MARKET_VALUE?4?">MULTIP!$F$84:$F$106</definedName>
    <definedName name="XDO_?MARGINMONEYSECA_MARKET_VALUE?5?">SFOCUS!$F$84:$F$97</definedName>
    <definedName name="XDO_?MARGINMONEYSECA_MARKET_VALUE?6?">SRURAL!$F$84:$F$129</definedName>
    <definedName name="XDO_?MARGINMONEYSECA_MARKET_VALUE?7?">SSFUND!$F$84:$F$104</definedName>
    <definedName name="XDO_?MARGINMONEYSECA_MARKET_VALUE?8?">SUNESF!$F$84:$F$124</definedName>
    <definedName name="XDO_?MARGINMONEYSECA_MARKET_VALUE?9?">SUNFOP!$F$84:$F$87</definedName>
    <definedName name="XDO_?MARGINMONEYSECA_NAME?">CAPEXG!$C$84</definedName>
    <definedName name="XDO_?MARGINMONEYSECA_NAME?1?" localSheetId="43">SUNBAL!$C$83:$C$141</definedName>
    <definedName name="XDO_?MARGINMONEYSECA_NAME?1?">MIDCAP!$C$84:$C$128</definedName>
    <definedName name="XDO_?MARGINMONEYSECA_NAME?2?">MULTI1!$C$84:$C$108</definedName>
    <definedName name="XDO_?MARGINMONEYSECA_NAME?3?">MULTI2!$C$84:$C$108</definedName>
    <definedName name="XDO_?MARGINMONEYSECA_NAME?4?">MULTIP!$C$84:$C$106</definedName>
    <definedName name="XDO_?MARGINMONEYSECA_NAME?5?">SFOCUS!$C$84:$C$97</definedName>
    <definedName name="XDO_?MARGINMONEYSECA_NAME?6?">SRURAL!$C$84:$C$129</definedName>
    <definedName name="XDO_?MARGINMONEYSECA_NAME?7?">SSFUND!$C$84:$C$104</definedName>
    <definedName name="XDO_?MARGINMONEYSECA_NAME?8?">SUNESF!$C$84:$C$124</definedName>
    <definedName name="XDO_?MARGINMONEYSECA_NAME?9?">SUNFOP!$C$84:$C$87</definedName>
    <definedName name="XDO_?MARGINMONEYSECA_PER_NET_ASSETS?">CAPEXG!$G$84</definedName>
    <definedName name="XDO_?MARGINMONEYSECA_PER_NET_ASSETS?1?" localSheetId="43">SUNBAL!$G$83:$G$141</definedName>
    <definedName name="XDO_?MARGINMONEYSECA_PER_NET_ASSETS?1?">MIDCAP!$G$84:$G$128</definedName>
    <definedName name="XDO_?MARGINMONEYSECA_PER_NET_ASSETS?2?">MULTI1!$G$84:$G$108</definedName>
    <definedName name="XDO_?MARGINMONEYSECA_PER_NET_ASSETS?3?">MULTI2!$G$84:$G$108</definedName>
    <definedName name="XDO_?MARGINMONEYSECA_PER_NET_ASSETS?4?">MULTIP!$G$84:$G$106</definedName>
    <definedName name="XDO_?MARGINMONEYSECA_PER_NET_ASSETS?5?">SFOCUS!$G$84:$G$97</definedName>
    <definedName name="XDO_?MARGINMONEYSECA_PER_NET_ASSETS?6?">SRURAL!$G$84:$G$129</definedName>
    <definedName name="XDO_?MARGINMONEYSECA_PER_NET_ASSETS?7?">SSFUND!$G$84:$G$104</definedName>
    <definedName name="XDO_?MARGINMONEYSECA_PER_NET_ASSETS?8?">SUNESF!$G$84:$G$124</definedName>
    <definedName name="XDO_?MARGINMONEYSECA_PER_NET_ASSETS?9?">SUNFOP!$G$84:$G$87</definedName>
    <definedName name="XDO_?MARGINMONEYSECA_RATING_INDUSTRY?">CAPEXG!$D$84</definedName>
    <definedName name="XDO_?MARGINMONEYSECA_RATING_INDUSTRY?1?" localSheetId="43">SUNBAL!$D$83:$D$141</definedName>
    <definedName name="XDO_?MARGINMONEYSECA_RATING_INDUSTRY?1?">MIDCAP!$D$84:$D$128</definedName>
    <definedName name="XDO_?MARGINMONEYSECA_RATING_INDUSTRY?2?">MULTI1!$D$84:$D$108</definedName>
    <definedName name="XDO_?MARGINMONEYSECA_RATING_INDUSTRY?3?">MULTI2!$D$84:$D$108</definedName>
    <definedName name="XDO_?MARGINMONEYSECA_RATING_INDUSTRY?4?">MULTIP!$D$84:$D$106</definedName>
    <definedName name="XDO_?MARGINMONEYSECA_RATING_INDUSTRY?5?">SFOCUS!$D$84:$D$97</definedName>
    <definedName name="XDO_?MARGINMONEYSECA_RATING_INDUSTRY?6?">SRURAL!$D$84:$D$129</definedName>
    <definedName name="XDO_?MARGINMONEYSECA_RATING_INDUSTRY?7?">SSFUND!$D$84:$D$104</definedName>
    <definedName name="XDO_?MARGINMONEYSECA_RATING_INDUSTRY?8?">SUNESF!$D$84:$D$124</definedName>
    <definedName name="XDO_?MARGINMONEYSECA_RATING_INDUSTRY?9?">SUNFOP!$D$84:$D$87</definedName>
    <definedName name="XDO_?MARKET_VALUE?">CAPEXG!$F$7:$F$46</definedName>
    <definedName name="XDO_?MARKET_VALUE?1?">MICAP10!$F$7:$F$57</definedName>
    <definedName name="XDO_?MARKET_VALUE?10?">MICAP8!$F$7:$F$57</definedName>
    <definedName name="XDO_?MARKET_VALUE?11?">MICAP9!$F$7:$F$57</definedName>
    <definedName name="XDO_?MARKET_VALUE?12?">MIDCAP!$F$7:$F$67</definedName>
    <definedName name="XDO_?MARKET_VALUE?13?">MULTI1!$F$7:$F$47</definedName>
    <definedName name="XDO_?MARKET_VALUE?14?">MULTI2!$F$7:$F$47</definedName>
    <definedName name="XDO_?MARKET_VALUE?15?">MULTIP!$F$7:$F$45</definedName>
    <definedName name="XDO_?MARKET_VALUE?16?">SESCAP1!$F$7:$F$65</definedName>
    <definedName name="XDO_?MARKET_VALUE?17?">SESCAP2!$F$7:$F$68</definedName>
    <definedName name="XDO_?MARKET_VALUE?18?">SESCAP3!$F$7:$F$65</definedName>
    <definedName name="XDO_?MARKET_VALUE?19?">SESCAP4!$F$7:$F$57</definedName>
    <definedName name="XDO_?MARKET_VALUE?2?">MICAP11!$F$7:$F$64</definedName>
    <definedName name="XDO_?MARKET_VALUE?20?">SESCAP5!$F$7:$F$55</definedName>
    <definedName name="XDO_?MARKET_VALUE?21?">SESCAP6!$F$7:$F$41</definedName>
    <definedName name="XDO_?MARKET_VALUE?22?">SESCAP7!$F$7:$F$23</definedName>
    <definedName name="XDO_?MARKET_VALUE?23?">SFOCUS!$F$7:$F$36</definedName>
    <definedName name="XDO_?MARKET_VALUE?24?">SLTADV3!$F$7:$F$58</definedName>
    <definedName name="XDO_?MARKET_VALUE?25?">SLTADV4!$F$7:$F$47</definedName>
    <definedName name="XDO_?MARKET_VALUE?26?">SLTAX1!$F$7:$F$55</definedName>
    <definedName name="XDO_?MARKET_VALUE?27?">SLTAX2!$F$7:$F$57</definedName>
    <definedName name="XDO_?MARKET_VALUE?28?">SLTAX3!$F$7:$F$64</definedName>
    <definedName name="XDO_?MARKET_VALUE?29?">SLTAX4!$F$7:$F$66</definedName>
    <definedName name="XDO_?MARKET_VALUE?3?">MICAP12!$F$7:$F$64</definedName>
    <definedName name="XDO_?MARKET_VALUE?30?">SLTAX5!$F$7:$F$67</definedName>
    <definedName name="XDO_?MARKET_VALUE?31?">SLTAX6!$F$7:$F$65</definedName>
    <definedName name="XDO_?MARKET_VALUE?32?">SMALL3!$F$7:$F$55</definedName>
    <definedName name="XDO_?MARKET_VALUE?33?">SMALL4!$F$7:$F$56</definedName>
    <definedName name="XDO_?MARKET_VALUE?34?">SMALL5!$F$7:$F$56</definedName>
    <definedName name="XDO_?MARKET_VALUE?35?">SMALL6!$F$7:$F$54</definedName>
    <definedName name="XDO_?MARKET_VALUE?36?">SMILE!$F$7:$F$56</definedName>
    <definedName name="XDO_?MARKET_VALUE?37?">SRURAL!$F$7:$F$68</definedName>
    <definedName name="XDO_?MARKET_VALUE?38?">SSFUND!$F$7:$F$42</definedName>
    <definedName name="XDO_?MARKET_VALUE?39?">'SSN100'!$F$7:$F$106</definedName>
    <definedName name="XDO_?MARKET_VALUE?4?">MICAP14!$F$7:$F$69</definedName>
    <definedName name="XDO_?MARKET_VALUE?40?">STAX!$F$7:$F$66</definedName>
    <definedName name="XDO_?MARKET_VALUE?41?">STOP6!$F$7:$F$40</definedName>
    <definedName name="XDO_?MARKET_VALUE?42?">STOP7!$F$7:$F$40</definedName>
    <definedName name="XDO_?MARKET_VALUE?43?">SUNESF!$F$7:$F$39</definedName>
    <definedName name="XDO_?MARKET_VALUE?44?">SUNFOP!$F$7:$F$26</definedName>
    <definedName name="XDO_?MARKET_VALUE?45?">SUNVALF10!$F$7:$F$47</definedName>
    <definedName name="XDO_?MARKET_VALUE?46?">SUNVALF2!$F$7:$F$58</definedName>
    <definedName name="XDO_?MARKET_VALUE?47?">SUNVALF3!$F$7:$F$59</definedName>
    <definedName name="XDO_?MARKET_VALUE?48?">SUNVALF7!$F$7:$F$40</definedName>
    <definedName name="XDO_?MARKET_VALUE?49?">SUNVALF8!$F$7:$F$45</definedName>
    <definedName name="XDO_?MARKET_VALUE?5?" localSheetId="43">SUNBAL!$F$7:$F$49</definedName>
    <definedName name="XDO_?MARKET_VALUE?5?">MICAP15!$F$7:$F$68</definedName>
    <definedName name="XDO_?MARKET_VALUE?50?">SUNVALF9!$F$7:$F$46</definedName>
    <definedName name="XDO_?MARKET_VALUE?6?">MICAP16!$F$7:$F$64</definedName>
    <definedName name="XDO_?MARKET_VALUE?7?">MICAP17!$F$7:$F$68</definedName>
    <definedName name="XDO_?MARKET_VALUE?8?">MICAP3!$F$7:$F$8</definedName>
    <definedName name="XDO_?MARKET_VALUE?9?">MICAP4!$F$7:$F$26</definedName>
    <definedName name="XDO_?MARKET_VALUE_GRAND_TOT?">CAPEXG!$F$110</definedName>
    <definedName name="XDO_?MARKET_VALUE_GRAND_TOT?1?">MICAP10!$F$120</definedName>
    <definedName name="XDO_?MARKET_VALUE_GRAND_TOT?10?">MICAP8!$F$120</definedName>
    <definedName name="XDO_?MARKET_VALUE_GRAND_TOT?11?">MICAP9!$F$120</definedName>
    <definedName name="XDO_?MARKET_VALUE_GRAND_TOT?12?">MIDCAP!$F$130</definedName>
    <definedName name="XDO_?MARKET_VALUE_GRAND_TOT?13?">MULTI1!$F$110</definedName>
    <definedName name="XDO_?MARKET_VALUE_GRAND_TOT?14?">MULTI2!$F$110</definedName>
    <definedName name="XDO_?MARKET_VALUE_GRAND_TOT?15?">MULTIP!$F$108</definedName>
    <definedName name="XDO_?MARKET_VALUE_GRAND_TOT?16?">SESCAP1!$F$128</definedName>
    <definedName name="XDO_?MARKET_VALUE_GRAND_TOT?17?">SESCAP2!$F$131</definedName>
    <definedName name="XDO_?MARKET_VALUE_GRAND_TOT?18?">SESCAP3!$F$128</definedName>
    <definedName name="XDO_?MARKET_VALUE_GRAND_TOT?19?">SESCAP4!$F$120</definedName>
    <definedName name="XDO_?MARKET_VALUE_GRAND_TOT?2?">MICAP11!$F$127</definedName>
    <definedName name="XDO_?MARKET_VALUE_GRAND_TOT?20?">SESCAP5!$F$118</definedName>
    <definedName name="XDO_?MARKET_VALUE_GRAND_TOT?21?">SESCAP6!$F$104</definedName>
    <definedName name="XDO_?MARKET_VALUE_GRAND_TOT?22?" localSheetId="43">SUNBAL!$F$144</definedName>
    <definedName name="XDO_?MARKET_VALUE_GRAND_TOT?22?">SESCAP7!$F$86</definedName>
    <definedName name="XDO_?MARKET_VALUE_GRAND_TOT?23?">SFOCUS!$F$99</definedName>
    <definedName name="XDO_?MARKET_VALUE_GRAND_TOT?24?">SLTADV3!$F$121</definedName>
    <definedName name="XDO_?MARKET_VALUE_GRAND_TOT?25?">SLTADV4!$F$110</definedName>
    <definedName name="XDO_?MARKET_VALUE_GRAND_TOT?26?">SLTAX1!$F$118</definedName>
    <definedName name="XDO_?MARKET_VALUE_GRAND_TOT?27?">SLTAX2!$F$120</definedName>
    <definedName name="XDO_?MARKET_VALUE_GRAND_TOT?28?">SLTAX3!$F$127</definedName>
    <definedName name="XDO_?MARKET_VALUE_GRAND_TOT?29?">SLTAX4!$F$129</definedName>
    <definedName name="XDO_?MARKET_VALUE_GRAND_TOT?3?">MICAP12!$F$127</definedName>
    <definedName name="XDO_?MARKET_VALUE_GRAND_TOT?30?">SLTAX5!$F$130</definedName>
    <definedName name="XDO_?MARKET_VALUE_GRAND_TOT?31?">SLTAX6!$F$128</definedName>
    <definedName name="XDO_?MARKET_VALUE_GRAND_TOT?32?">SMALL3!$F$118</definedName>
    <definedName name="XDO_?MARKET_VALUE_GRAND_TOT?33?">SMALL4!$F$119</definedName>
    <definedName name="XDO_?MARKET_VALUE_GRAND_TOT?34?">SMALL5!$F$119</definedName>
    <definedName name="XDO_?MARKET_VALUE_GRAND_TOT?35?">SMALL6!$F$117</definedName>
    <definedName name="XDO_?MARKET_VALUE_GRAND_TOT?36?">SMILE!$F$120</definedName>
    <definedName name="XDO_?MARKET_VALUE_GRAND_TOT?37?">SRURAL!$F$131</definedName>
    <definedName name="XDO_?MARKET_VALUE_GRAND_TOT?38?">SSFUND!$F$106</definedName>
    <definedName name="XDO_?MARKET_VALUE_GRAND_TOT?39?">'SSN100'!$F$169</definedName>
    <definedName name="XDO_?MARKET_VALUE_GRAND_TOT?4?">MICAP14!$F$132</definedName>
    <definedName name="XDO_?MARKET_VALUE_GRAND_TOT?40?">STAX!$F$129</definedName>
    <definedName name="XDO_?MARKET_VALUE_GRAND_TOT?41?">STOP6!$F$103</definedName>
    <definedName name="XDO_?MARKET_VALUE_GRAND_TOT?42?">STOP7!$F$103</definedName>
    <definedName name="XDO_?MARKET_VALUE_GRAND_TOT?43?">#REF!</definedName>
    <definedName name="XDO_?MARKET_VALUE_GRAND_TOT?44?">#REF!</definedName>
    <definedName name="XDO_?MARKET_VALUE_GRAND_TOT?45?">SUNESF!$F$126</definedName>
    <definedName name="XDO_?MARKET_VALUE_GRAND_TOT?46?">SUNFOP!$F$89</definedName>
    <definedName name="XDO_?MARKET_VALUE_GRAND_TOT?47?">SUNVALF10!$F$112</definedName>
    <definedName name="XDO_?MARKET_VALUE_GRAND_TOT?48?">SUNVALF2!$F$121</definedName>
    <definedName name="XDO_?MARKET_VALUE_GRAND_TOT?49?">SUNVALF3!$F$122</definedName>
    <definedName name="XDO_?MARKET_VALUE_GRAND_TOT?5?">MICAP15!$F$131</definedName>
    <definedName name="XDO_?MARKET_VALUE_GRAND_TOT?50?">SUNVALF7!$F$103</definedName>
    <definedName name="XDO_?MARKET_VALUE_GRAND_TOT?51?">SUNVALF8!$F$108</definedName>
    <definedName name="XDO_?MARKET_VALUE_GRAND_TOT?52?">SUNVALF9!$F$111</definedName>
    <definedName name="XDO_?MARKET_VALUE_GRAND_TOT?6?">MICAP16!$F$127</definedName>
    <definedName name="XDO_?MARKET_VALUE_GRAND_TOT?7?">MICAP17!$F$131</definedName>
    <definedName name="XDO_?MARKET_VALUE_GRAND_TOT?8?">MICAP3!$F$71</definedName>
    <definedName name="XDO_?MARKET_VALUE_GRAND_TOT?9?">MICAP4!$F$89</definedName>
    <definedName name="XDO_?MONEYMARKETSEC_MARKET_VALUE_TOT?">CAPEXG!$F$96</definedName>
    <definedName name="XDO_?MONEYMARKETSEC_MARKET_VALUE_TOT?1?">MICAP10!$F$106</definedName>
    <definedName name="XDO_?MONEYMARKETSEC_MARKET_VALUE_TOT?10?">MICAP8!$F$106</definedName>
    <definedName name="XDO_?MONEYMARKETSEC_MARKET_VALUE_TOT?11?">MICAP9!$F$106</definedName>
    <definedName name="XDO_?MONEYMARKETSEC_MARKET_VALUE_TOT?12?">MIDCAP!$F$116</definedName>
    <definedName name="XDO_?MONEYMARKETSEC_MARKET_VALUE_TOT?13?">MULTI1!$F$96</definedName>
    <definedName name="XDO_?MONEYMARKETSEC_MARKET_VALUE_TOT?14?">MULTI2!$F$96</definedName>
    <definedName name="XDO_?MONEYMARKETSEC_MARKET_VALUE_TOT?15?">MULTIP!$F$94</definedName>
    <definedName name="XDO_?MONEYMARKETSEC_MARKET_VALUE_TOT?16?">SESCAP1!$F$114</definedName>
    <definedName name="XDO_?MONEYMARKETSEC_MARKET_VALUE_TOT?17?">SESCAP2!$F$117</definedName>
    <definedName name="XDO_?MONEYMARKETSEC_MARKET_VALUE_TOT?18?">SESCAP3!$F$114</definedName>
    <definedName name="XDO_?MONEYMARKETSEC_MARKET_VALUE_TOT?19?">SESCAP4!$F$106</definedName>
    <definedName name="XDO_?MONEYMARKETSEC_MARKET_VALUE_TOT?2?">MICAP11!$F$113</definedName>
    <definedName name="XDO_?MONEYMARKETSEC_MARKET_VALUE_TOT?20?">SESCAP5!$F$104</definedName>
    <definedName name="XDO_?MONEYMARKETSEC_MARKET_VALUE_TOT?21?">SESCAP6!$F$90</definedName>
    <definedName name="XDO_?MONEYMARKETSEC_MARKET_VALUE_TOT?22?" localSheetId="43">SUNBAL!$F$130</definedName>
    <definedName name="XDO_?MONEYMARKETSEC_MARKET_VALUE_TOT?22?">SESCAP7!$F$72</definedName>
    <definedName name="XDO_?MONEYMARKETSEC_MARKET_VALUE_TOT?23?">SFOCUS!$F$85</definedName>
    <definedName name="XDO_?MONEYMARKETSEC_MARKET_VALUE_TOT?24?">SLTADV3!$F$107</definedName>
    <definedName name="XDO_?MONEYMARKETSEC_MARKET_VALUE_TOT?25?">SLTADV4!$F$96</definedName>
    <definedName name="XDO_?MONEYMARKETSEC_MARKET_VALUE_TOT?26?">SLTAX1!$F$104</definedName>
    <definedName name="XDO_?MONEYMARKETSEC_MARKET_VALUE_TOT?27?">SLTAX2!$F$106</definedName>
    <definedName name="XDO_?MONEYMARKETSEC_MARKET_VALUE_TOT?28?">SLTAX3!$F$113</definedName>
    <definedName name="XDO_?MONEYMARKETSEC_MARKET_VALUE_TOT?29?">SLTAX4!$F$115</definedName>
    <definedName name="XDO_?MONEYMARKETSEC_MARKET_VALUE_TOT?3?">MICAP12!$F$113</definedName>
    <definedName name="XDO_?MONEYMARKETSEC_MARKET_VALUE_TOT?30?">SLTAX5!$F$116</definedName>
    <definedName name="XDO_?MONEYMARKETSEC_MARKET_VALUE_TOT?31?">SLTAX6!$F$114</definedName>
    <definedName name="XDO_?MONEYMARKETSEC_MARKET_VALUE_TOT?32?">SMALL3!$F$104</definedName>
    <definedName name="XDO_?MONEYMARKETSEC_MARKET_VALUE_TOT?33?">SMALL4!$F$105</definedName>
    <definedName name="XDO_?MONEYMARKETSEC_MARKET_VALUE_TOT?34?">SMALL5!$F$105</definedName>
    <definedName name="XDO_?MONEYMARKETSEC_MARKET_VALUE_TOT?35?">SMALL6!$F$103</definedName>
    <definedName name="XDO_?MONEYMARKETSEC_MARKET_VALUE_TOT?36?">SMILE!$F$106</definedName>
    <definedName name="XDO_?MONEYMARKETSEC_MARKET_VALUE_TOT?37?">SRURAL!$F$117</definedName>
    <definedName name="XDO_?MONEYMARKETSEC_MARKET_VALUE_TOT?38?">SSFUND!$F$92</definedName>
    <definedName name="XDO_?MONEYMARKETSEC_MARKET_VALUE_TOT?39?">'SSN100'!$F$155</definedName>
    <definedName name="XDO_?MONEYMARKETSEC_MARKET_VALUE_TOT?4?">MICAP14!$F$118</definedName>
    <definedName name="XDO_?MONEYMARKETSEC_MARKET_VALUE_TOT?40?">STAX!$F$115</definedName>
    <definedName name="XDO_?MONEYMARKETSEC_MARKET_VALUE_TOT?41?">STOP6!$F$89</definedName>
    <definedName name="XDO_?MONEYMARKETSEC_MARKET_VALUE_TOT?42?">STOP7!$F$89</definedName>
    <definedName name="XDO_?MONEYMARKETSEC_MARKET_VALUE_TOT?43?">#REF!</definedName>
    <definedName name="XDO_?MONEYMARKETSEC_MARKET_VALUE_TOT?44?">SUNESF!$F$111</definedName>
    <definedName name="XDO_?MONEYMARKETSEC_MARKET_VALUE_TOT?45?">SUNFOP!$F$75</definedName>
    <definedName name="XDO_?MONEYMARKETSEC_MARKET_VALUE_TOT?46?">SUNVALF10!$F$98</definedName>
    <definedName name="XDO_?MONEYMARKETSEC_MARKET_VALUE_TOT?47?">SUNVALF2!$F$107</definedName>
    <definedName name="XDO_?MONEYMARKETSEC_MARKET_VALUE_TOT?48?">SUNVALF3!$F$108</definedName>
    <definedName name="XDO_?MONEYMARKETSEC_MARKET_VALUE_TOT?49?">SUNVALF7!$F$89</definedName>
    <definedName name="XDO_?MONEYMARKETSEC_MARKET_VALUE_TOT?5?">MICAP15!$F$117</definedName>
    <definedName name="XDO_?MONEYMARKETSEC_MARKET_VALUE_TOT?50?">SUNVALF8!$F$94</definedName>
    <definedName name="XDO_?MONEYMARKETSEC_MARKET_VALUE_TOT?51?">SUNVALF9!$F$97</definedName>
    <definedName name="XDO_?MONEYMARKETSEC_MARKET_VALUE_TOT?6?">MICAP16!$F$113</definedName>
    <definedName name="XDO_?MONEYMARKETSEC_MARKET_VALUE_TOT?7?">MICAP17!$F$117</definedName>
    <definedName name="XDO_?MONEYMARKETSEC_MARKET_VALUE_TOT?8?">MICAP3!$F$57</definedName>
    <definedName name="XDO_?MONEYMARKETSEC_MARKET_VALUE_TOT?9?">MICAP4!$F$75</definedName>
    <definedName name="XDO_?MONEYMARKETSEC_PER_NET_ASSETS_TOT?">CAPEXG!$G$96</definedName>
    <definedName name="XDO_?MONEYMARKETSEC_PER_NET_ASSETS_TOT?1?">MICAP10!$G$106</definedName>
    <definedName name="XDO_?MONEYMARKETSEC_PER_NET_ASSETS_TOT?10?">MICAP8!$G$106</definedName>
    <definedName name="XDO_?MONEYMARKETSEC_PER_NET_ASSETS_TOT?11?">MICAP9!$G$106</definedName>
    <definedName name="XDO_?MONEYMARKETSEC_PER_NET_ASSETS_TOT?12?">MIDCAP!$G$116</definedName>
    <definedName name="XDO_?MONEYMARKETSEC_PER_NET_ASSETS_TOT?13?">MULTI1!$G$96</definedName>
    <definedName name="XDO_?MONEYMARKETSEC_PER_NET_ASSETS_TOT?14?">MULTI2!$G$96</definedName>
    <definedName name="XDO_?MONEYMARKETSEC_PER_NET_ASSETS_TOT?15?">MULTIP!$G$94</definedName>
    <definedName name="XDO_?MONEYMARKETSEC_PER_NET_ASSETS_TOT?16?">SESCAP1!$G$114</definedName>
    <definedName name="XDO_?MONEYMARKETSEC_PER_NET_ASSETS_TOT?17?">SESCAP2!$G$117</definedName>
    <definedName name="XDO_?MONEYMARKETSEC_PER_NET_ASSETS_TOT?18?">SESCAP3!$G$114</definedName>
    <definedName name="XDO_?MONEYMARKETSEC_PER_NET_ASSETS_TOT?19?">SESCAP4!$G$106</definedName>
    <definedName name="XDO_?MONEYMARKETSEC_PER_NET_ASSETS_TOT?2?">MICAP11!$G$113</definedName>
    <definedName name="XDO_?MONEYMARKETSEC_PER_NET_ASSETS_TOT?20?">SESCAP5!$G$104</definedName>
    <definedName name="XDO_?MONEYMARKETSEC_PER_NET_ASSETS_TOT?21?">SESCAP6!$G$90</definedName>
    <definedName name="XDO_?MONEYMARKETSEC_PER_NET_ASSETS_TOT?22?" localSheetId="43">SUNBAL!$G$130</definedName>
    <definedName name="XDO_?MONEYMARKETSEC_PER_NET_ASSETS_TOT?22?">SESCAP7!$G$72</definedName>
    <definedName name="XDO_?MONEYMARKETSEC_PER_NET_ASSETS_TOT?23?">SFOCUS!$G$85</definedName>
    <definedName name="XDO_?MONEYMARKETSEC_PER_NET_ASSETS_TOT?24?">SLTADV3!$G$107</definedName>
    <definedName name="XDO_?MONEYMARKETSEC_PER_NET_ASSETS_TOT?25?">SLTADV4!$G$96</definedName>
    <definedName name="XDO_?MONEYMARKETSEC_PER_NET_ASSETS_TOT?26?">SLTAX1!$G$104</definedName>
    <definedName name="XDO_?MONEYMARKETSEC_PER_NET_ASSETS_TOT?27?">SLTAX2!$G$106</definedName>
    <definedName name="XDO_?MONEYMARKETSEC_PER_NET_ASSETS_TOT?28?">SLTAX3!$G$113</definedName>
    <definedName name="XDO_?MONEYMARKETSEC_PER_NET_ASSETS_TOT?29?">SLTAX4!$G$115</definedName>
    <definedName name="XDO_?MONEYMARKETSEC_PER_NET_ASSETS_TOT?3?">MICAP12!$G$113</definedName>
    <definedName name="XDO_?MONEYMARKETSEC_PER_NET_ASSETS_TOT?30?">SLTAX5!$G$116</definedName>
    <definedName name="XDO_?MONEYMARKETSEC_PER_NET_ASSETS_TOT?31?">SLTAX6!$G$114</definedName>
    <definedName name="XDO_?MONEYMARKETSEC_PER_NET_ASSETS_TOT?32?">SMALL3!$G$104</definedName>
    <definedName name="XDO_?MONEYMARKETSEC_PER_NET_ASSETS_TOT?33?">SMALL4!$G$105</definedName>
    <definedName name="XDO_?MONEYMARKETSEC_PER_NET_ASSETS_TOT?34?">SMALL5!$G$105</definedName>
    <definedName name="XDO_?MONEYMARKETSEC_PER_NET_ASSETS_TOT?35?">SMALL6!$G$103</definedName>
    <definedName name="XDO_?MONEYMARKETSEC_PER_NET_ASSETS_TOT?36?">SMILE!$G$106</definedName>
    <definedName name="XDO_?MONEYMARKETSEC_PER_NET_ASSETS_TOT?37?">SRURAL!$G$117</definedName>
    <definedName name="XDO_?MONEYMARKETSEC_PER_NET_ASSETS_TOT?38?">SSFUND!$G$92</definedName>
    <definedName name="XDO_?MONEYMARKETSEC_PER_NET_ASSETS_TOT?39?">'SSN100'!$G$155</definedName>
    <definedName name="XDO_?MONEYMARKETSEC_PER_NET_ASSETS_TOT?4?">MICAP14!$G$118</definedName>
    <definedName name="XDO_?MONEYMARKETSEC_PER_NET_ASSETS_TOT?40?">STAX!$G$115</definedName>
    <definedName name="XDO_?MONEYMARKETSEC_PER_NET_ASSETS_TOT?41?">STOP6!$G$89</definedName>
    <definedName name="XDO_?MONEYMARKETSEC_PER_NET_ASSETS_TOT?42?">STOP7!$G$89</definedName>
    <definedName name="XDO_?MONEYMARKETSEC_PER_NET_ASSETS_TOT?43?">#REF!</definedName>
    <definedName name="XDO_?MONEYMARKETSEC_PER_NET_ASSETS_TOT?44?">SUNESF!$G$111</definedName>
    <definedName name="XDO_?MONEYMARKETSEC_PER_NET_ASSETS_TOT?45?">SUNFOP!$G$75</definedName>
    <definedName name="XDO_?MONEYMARKETSEC_PER_NET_ASSETS_TOT?46?">SUNVALF10!$G$98</definedName>
    <definedName name="XDO_?MONEYMARKETSEC_PER_NET_ASSETS_TOT?47?">SUNVALF2!$G$107</definedName>
    <definedName name="XDO_?MONEYMARKETSEC_PER_NET_ASSETS_TOT?48?">SUNVALF3!$G$108</definedName>
    <definedName name="XDO_?MONEYMARKETSEC_PER_NET_ASSETS_TOT?49?">SUNVALF7!$G$89</definedName>
    <definedName name="XDO_?MONEYMARKETSEC_PER_NET_ASSETS_TOT?5?">MICAP15!$G$117</definedName>
    <definedName name="XDO_?MONEYMARKETSEC_PER_NET_ASSETS_TOT?50?">SUNVALF8!$G$94</definedName>
    <definedName name="XDO_?MONEYMARKETSEC_PER_NET_ASSETS_TOT?51?">SUNVALF9!$G$97</definedName>
    <definedName name="XDO_?MONEYMARKETSEC_PER_NET_ASSETS_TOT?6?">MICAP16!$G$113</definedName>
    <definedName name="XDO_?MONEYMARKETSEC_PER_NET_ASSETS_TOT?7?">MICAP17!$G$117</definedName>
    <definedName name="XDO_?MONEYMARKETSEC_PER_NET_ASSETS_TOT?8?">MICAP3!$G$57</definedName>
    <definedName name="XDO_?MONEYMARKETSEC_PER_NET_ASSETS_TOT?9?">MICAP4!$G$75</definedName>
    <definedName name="XDO_?MONEYMARKETSECA_ISIN_CODE?">CAPEXG!$B$53</definedName>
    <definedName name="XDO_?MONEYMARKETSECA_ISIN_CODE?1?">SUNESF!$B$53:$B$98</definedName>
    <definedName name="XDO_?MONEYMARKETSECA_MARKET_VALUE?">CAPEXG!$F$53</definedName>
    <definedName name="XDO_?MONEYMARKETSECA_MARKET_VALUE?1?">SUNESF!$F$53:$F$98</definedName>
    <definedName name="XDO_?MONEYMARKETSECA_MARKET_VALUE_TOT?" localSheetId="43">[1]CP5SR7!#REF!</definedName>
    <definedName name="XDO_?MONEYMARKETSECA_MARKET_VALUE_TOT?">CAPEXG!#REF!</definedName>
    <definedName name="XDO_?MONEYMARKETSECA_MARKET_VALUE_TOT?1?">MICAP10!$F$94</definedName>
    <definedName name="XDO_?MONEYMARKETSECA_MARKET_VALUE_TOT?10?">MICAP15!#REF!</definedName>
    <definedName name="XDO_?MONEYMARKETSECA_MARKET_VALUE_TOT?100?">SUNVALF9!$F$85</definedName>
    <definedName name="XDO_?MONEYMARKETSECA_MARKET_VALUE_TOT?101?">SUNVALF9!#REF!</definedName>
    <definedName name="XDO_?MONEYMARKETSECA_MARKET_VALUE_TOT?11?" localSheetId="43">[1]SFTPHM!#REF!</definedName>
    <definedName name="XDO_?MONEYMARKETSECA_MARKET_VALUE_TOT?11?">MICAP16!$F$101</definedName>
    <definedName name="XDO_?MONEYMARKETSECA_MARKET_VALUE_TOT?12?">MICAP16!#REF!</definedName>
    <definedName name="XDO_?MONEYMARKETSECA_MARKET_VALUE_TOT?13?" localSheetId="43">[1]SFTPHS!#REF!</definedName>
    <definedName name="XDO_?MONEYMARKETSECA_MARKET_VALUE_TOT?13?">MICAP17!$F$105</definedName>
    <definedName name="XDO_?MONEYMARKETSECA_MARKET_VALUE_TOT?14?">MICAP17!#REF!</definedName>
    <definedName name="XDO_?MONEYMARKETSECA_MARKET_VALUE_TOT?15?" localSheetId="43">[1]SFTPIC!#REF!</definedName>
    <definedName name="XDO_?MONEYMARKETSECA_MARKET_VALUE_TOT?15?">MICAP3!$F$45</definedName>
    <definedName name="XDO_?MONEYMARKETSECA_MARKET_VALUE_TOT?16?">MICAP3!#REF!</definedName>
    <definedName name="XDO_?MONEYMARKETSECA_MARKET_VALUE_TOT?17?" localSheetId="43">[1]SFTPIE!#REF!</definedName>
    <definedName name="XDO_?MONEYMARKETSECA_MARKET_VALUE_TOT?17?">MICAP4!$F$63</definedName>
    <definedName name="XDO_?MONEYMARKETSECA_MARKET_VALUE_TOT?18?">MICAP4!#REF!</definedName>
    <definedName name="XDO_?MONEYMARKETSECA_MARKET_VALUE_TOT?19?" localSheetId="43">[1]SFTPIJ!#REF!</definedName>
    <definedName name="XDO_?MONEYMARKETSECA_MARKET_VALUE_TOT?19?">MICAP8!$F$94</definedName>
    <definedName name="XDO_?MONEYMARKETSECA_MARKET_VALUE_TOT?2?" localSheetId="43">[1]CP5SR8!#REF!</definedName>
    <definedName name="XDO_?MONEYMARKETSECA_MARKET_VALUE_TOT?2?">MICAP10!#REF!</definedName>
    <definedName name="XDO_?MONEYMARKETSECA_MARKET_VALUE_TOT?20?">MICAP8!#REF!</definedName>
    <definedName name="XDO_?MONEYMARKETSECA_MARKET_VALUE_TOT?21?" localSheetId="43">[1]SFTPIK!#REF!</definedName>
    <definedName name="XDO_?MONEYMARKETSECA_MARKET_VALUE_TOT?21?">MICAP9!$F$94</definedName>
    <definedName name="XDO_?MONEYMARKETSECA_MARKET_VALUE_TOT?22?">MICAP9!#REF!</definedName>
    <definedName name="XDO_?MONEYMARKETSECA_MARKET_VALUE_TOT?23?">MIDCAP!$F$104</definedName>
    <definedName name="XDO_?MONEYMARKETSECA_MARKET_VALUE_TOT?24?">MIDCAP!#REF!</definedName>
    <definedName name="XDO_?MONEYMARKETSECA_MARKET_VALUE_TOT?25?">MULTI1!$F$84</definedName>
    <definedName name="XDO_?MONEYMARKETSECA_MARKET_VALUE_TOT?26?" localSheetId="43">[1]SHYBO!#REF!</definedName>
    <definedName name="XDO_?MONEYMARKETSECA_MARKET_VALUE_TOT?26?">MULTI1!#REF!</definedName>
    <definedName name="XDO_?MONEYMARKETSECA_MARKET_VALUE_TOT?27?">MULTI2!$F$84</definedName>
    <definedName name="XDO_?MONEYMARKETSECA_MARKET_VALUE_TOT?28?" localSheetId="43">[1]SHYBP!#REF!</definedName>
    <definedName name="XDO_?MONEYMARKETSECA_MARKET_VALUE_TOT?28?">MULTI2!#REF!</definedName>
    <definedName name="XDO_?MONEYMARKETSECA_MARKET_VALUE_TOT?29?">MULTIP!$F$82</definedName>
    <definedName name="XDO_?MONEYMARKETSECA_MARKET_VALUE_TOT?3?">MICAP11!$F$101</definedName>
    <definedName name="XDO_?MONEYMARKETSECA_MARKET_VALUE_TOT?30?" localSheetId="43">[1]SHYBU!#REF!</definedName>
    <definedName name="XDO_?MONEYMARKETSECA_MARKET_VALUE_TOT?30?">MULTIP!#REF!</definedName>
    <definedName name="XDO_?MONEYMARKETSECA_MARKET_VALUE_TOT?31?">SESCAP1!$F$102</definedName>
    <definedName name="XDO_?MONEYMARKETSECA_MARKET_VALUE_TOT?32?">SESCAP1!#REF!</definedName>
    <definedName name="XDO_?MONEYMARKETSECA_MARKET_VALUE_TOT?33?">SESCAP2!$F$105</definedName>
    <definedName name="XDO_?MONEYMARKETSECA_MARKET_VALUE_TOT?34?" localSheetId="43">SUNBAL!$F$118</definedName>
    <definedName name="XDO_?MONEYMARKETSECA_MARKET_VALUE_TOT?34?">SESCAP2!#REF!</definedName>
    <definedName name="XDO_?MONEYMARKETSECA_MARKET_VALUE_TOT?35?" localSheetId="43">SUNBAL!#REF!</definedName>
    <definedName name="XDO_?MONEYMARKETSECA_MARKET_VALUE_TOT?35?">SESCAP3!$F$102</definedName>
    <definedName name="XDO_?MONEYMARKETSECA_MARKET_VALUE_TOT?36?">SESCAP3!#REF!</definedName>
    <definedName name="XDO_?MONEYMARKETSECA_MARKET_VALUE_TOT?37?" localSheetId="43">[1]SUNBDS!#REF!</definedName>
    <definedName name="XDO_?MONEYMARKETSECA_MARKET_VALUE_TOT?37?">SESCAP4!$F$94</definedName>
    <definedName name="XDO_?MONEYMARKETSECA_MARKET_VALUE_TOT?38?">SESCAP4!#REF!</definedName>
    <definedName name="XDO_?MONEYMARKETSECA_MARKET_VALUE_TOT?39?">SESCAP5!$F$92</definedName>
    <definedName name="XDO_?MONEYMARKETSECA_MARKET_VALUE_TOT?4?">MICAP11!#REF!</definedName>
    <definedName name="XDO_?MONEYMARKETSECA_MARKET_VALUE_TOT?40?" localSheetId="43">[1]SUNMIA!#REF!</definedName>
    <definedName name="XDO_?MONEYMARKETSECA_MARKET_VALUE_TOT?40?">SESCAP5!#REF!</definedName>
    <definedName name="XDO_?MONEYMARKETSECA_MARKET_VALUE_TOT?41?">SESCAP6!$F$78</definedName>
    <definedName name="XDO_?MONEYMARKETSECA_MARKET_VALUE_TOT?42?">SESCAP6!#REF!</definedName>
    <definedName name="XDO_?MONEYMARKETSECA_MARKET_VALUE_TOT?43?">SESCAP7!$F$60</definedName>
    <definedName name="XDO_?MONEYMARKETSECA_MARKET_VALUE_TOT?44?">SESCAP7!#REF!</definedName>
    <definedName name="XDO_?MONEYMARKETSECA_MARKET_VALUE_TOT?45?">SFOCUS!$F$73</definedName>
    <definedName name="XDO_?MONEYMARKETSECA_MARKET_VALUE_TOT?46?">SFOCUS!#REF!</definedName>
    <definedName name="XDO_?MONEYMARKETSECA_MARKET_VALUE_TOT?47?">SLTADV3!$F$95</definedName>
    <definedName name="XDO_?MONEYMARKETSECA_MARKET_VALUE_TOT?48?">SLTADV3!#REF!</definedName>
    <definedName name="XDO_?MONEYMARKETSECA_MARKET_VALUE_TOT?49?">SLTADV4!$F$84</definedName>
    <definedName name="XDO_?MONEYMARKETSECA_MARKET_VALUE_TOT?5?" localSheetId="43">[1]SFRLTP!#REF!</definedName>
    <definedName name="XDO_?MONEYMARKETSECA_MARKET_VALUE_TOT?5?">MICAP12!$F$101</definedName>
    <definedName name="XDO_?MONEYMARKETSECA_MARKET_VALUE_TOT?50?">SLTADV4!#REF!</definedName>
    <definedName name="XDO_?MONEYMARKETSECA_MARKET_VALUE_TOT?51?">SLTAX1!$F$92</definedName>
    <definedName name="XDO_?MONEYMARKETSECA_MARKET_VALUE_TOT?52?">SLTAX1!#REF!</definedName>
    <definedName name="XDO_?MONEYMARKETSECA_MARKET_VALUE_TOT?53?">SLTAX2!$F$94</definedName>
    <definedName name="XDO_?MONEYMARKETSECA_MARKET_VALUE_TOT?54?">SLTAX2!#REF!</definedName>
    <definedName name="XDO_?MONEYMARKETSECA_MARKET_VALUE_TOT?55?">SLTAX3!$F$101</definedName>
    <definedName name="XDO_?MONEYMARKETSECA_MARKET_VALUE_TOT?56?">SLTAX3!#REF!</definedName>
    <definedName name="XDO_?MONEYMARKETSECA_MARKET_VALUE_TOT?57?">SLTAX4!$F$103</definedName>
    <definedName name="XDO_?MONEYMARKETSECA_MARKET_VALUE_TOT?58?">SLTAX4!#REF!</definedName>
    <definedName name="XDO_?MONEYMARKETSECA_MARKET_VALUE_TOT?59?">SLTAX5!$F$104</definedName>
    <definedName name="XDO_?MONEYMARKETSECA_MARKET_VALUE_TOT?6?">MICAP12!#REF!</definedName>
    <definedName name="XDO_?MONEYMARKETSECA_MARKET_VALUE_TOT?60?">SLTAX5!#REF!</definedName>
    <definedName name="XDO_?MONEYMARKETSECA_MARKET_VALUE_TOT?61?">SLTAX6!$F$102</definedName>
    <definedName name="XDO_?MONEYMARKETSECA_MARKET_VALUE_TOT?62?">SLTAX6!#REF!</definedName>
    <definedName name="XDO_?MONEYMARKETSECA_MARKET_VALUE_TOT?63?">SMALL3!$F$92</definedName>
    <definedName name="XDO_?MONEYMARKETSECA_MARKET_VALUE_TOT?64?">SMALL3!#REF!</definedName>
    <definedName name="XDO_?MONEYMARKETSECA_MARKET_VALUE_TOT?65?">SMALL4!$F$93</definedName>
    <definedName name="XDO_?MONEYMARKETSECA_MARKET_VALUE_TOT?66?">SMALL4!#REF!</definedName>
    <definedName name="XDO_?MONEYMARKETSECA_MARKET_VALUE_TOT?67?">SMALL5!$F$93</definedName>
    <definedName name="XDO_?MONEYMARKETSECA_MARKET_VALUE_TOT?68?">SMALL5!#REF!</definedName>
    <definedName name="XDO_?MONEYMARKETSECA_MARKET_VALUE_TOT?69?">SMALL6!$F$91</definedName>
    <definedName name="XDO_?MONEYMARKETSECA_MARKET_VALUE_TOT?7?" localSheetId="43">[1]SFRSTP!#REF!</definedName>
    <definedName name="XDO_?MONEYMARKETSECA_MARKET_VALUE_TOT?7?">MICAP14!$F$106</definedName>
    <definedName name="XDO_?MONEYMARKETSECA_MARKET_VALUE_TOT?70?">SMALL6!#REF!</definedName>
    <definedName name="XDO_?MONEYMARKETSECA_MARKET_VALUE_TOT?71?">SMILE!$F$94</definedName>
    <definedName name="XDO_?MONEYMARKETSECA_MARKET_VALUE_TOT?72?">SMILE!#REF!</definedName>
    <definedName name="XDO_?MONEYMARKETSECA_MARKET_VALUE_TOT?73?">SRURAL!$F$105</definedName>
    <definedName name="XDO_?MONEYMARKETSECA_MARKET_VALUE_TOT?74?">SRURAL!#REF!</definedName>
    <definedName name="XDO_?MONEYMARKETSECA_MARKET_VALUE_TOT?75?">SSFUND!$F$79</definedName>
    <definedName name="XDO_?MONEYMARKETSECA_MARKET_VALUE_TOT?76?">SSFUND!#REF!</definedName>
    <definedName name="XDO_?MONEYMARKETSECA_MARKET_VALUE_TOT?77?">'SSN100'!$F$143</definedName>
    <definedName name="XDO_?MONEYMARKETSECA_MARKET_VALUE_TOT?78?">'SSN100'!#REF!</definedName>
    <definedName name="XDO_?MONEYMARKETSECA_MARKET_VALUE_TOT?79?">STAX!$F$103</definedName>
    <definedName name="XDO_?MONEYMARKETSECA_MARKET_VALUE_TOT?8?">MICAP14!#REF!</definedName>
    <definedName name="XDO_?MONEYMARKETSECA_MARKET_VALUE_TOT?80?">STAX!#REF!</definedName>
    <definedName name="XDO_?MONEYMARKETSECA_MARKET_VALUE_TOT?81?">STOP6!$F$77</definedName>
    <definedName name="XDO_?MONEYMARKETSECA_MARKET_VALUE_TOT?82?">STOP6!#REF!</definedName>
    <definedName name="XDO_?MONEYMARKETSECA_MARKET_VALUE_TOT?83?">STOP7!$F$77</definedName>
    <definedName name="XDO_?MONEYMARKETSECA_MARKET_VALUE_TOT?84?">STOP7!#REF!</definedName>
    <definedName name="XDO_?MONEYMARKETSECA_MARKET_VALUE_TOT?85?">#REF!</definedName>
    <definedName name="XDO_?MONEYMARKETSECA_MARKET_VALUE_TOT?86?">#REF!</definedName>
    <definedName name="XDO_?MONEYMARKETSECA_MARKET_VALUE_TOT?87?">SUNESF!$F$99</definedName>
    <definedName name="XDO_?MONEYMARKETSECA_MARKET_VALUE_TOT?88?">SUNFOP!$F$63</definedName>
    <definedName name="XDO_?MONEYMARKETSECA_MARKET_VALUE_TOT?89?">SUNFOP!#REF!</definedName>
    <definedName name="XDO_?MONEYMARKETSECA_MARKET_VALUE_TOT?9?">MICAP15!$F$105</definedName>
    <definedName name="XDO_?MONEYMARKETSECA_MARKET_VALUE_TOT?90?">SUNVALF10!$F$86</definedName>
    <definedName name="XDO_?MONEYMARKETSECA_MARKET_VALUE_TOT?91?">SUNVALF10!#REF!</definedName>
    <definedName name="XDO_?MONEYMARKETSECA_MARKET_VALUE_TOT?92?">SUNVALF2!$F$95</definedName>
    <definedName name="XDO_?MONEYMARKETSECA_MARKET_VALUE_TOT?93?">SUNVALF2!#REF!</definedName>
    <definedName name="XDO_?MONEYMARKETSECA_MARKET_VALUE_TOT?94?">SUNVALF3!$F$96</definedName>
    <definedName name="XDO_?MONEYMARKETSECA_MARKET_VALUE_TOT?95?">SUNVALF3!#REF!</definedName>
    <definedName name="XDO_?MONEYMARKETSECA_MARKET_VALUE_TOT?96?">SUNVALF7!$F$77</definedName>
    <definedName name="XDO_?MONEYMARKETSECA_MARKET_VALUE_TOT?97?">SUNVALF7!#REF!</definedName>
    <definedName name="XDO_?MONEYMARKETSECA_MARKET_VALUE_TOT?98?">SUNVALF8!$F$82</definedName>
    <definedName name="XDO_?MONEYMARKETSECA_MARKET_VALUE_TOT?99?">SUNVALF8!#REF!</definedName>
    <definedName name="XDO_?MONEYMARKETSECA_NAME?">CAPEXG!$C$53</definedName>
    <definedName name="XDO_?MONEYMARKETSECA_NAME?1?">SUNESF!$C$53:$C$98</definedName>
    <definedName name="XDO_?MONEYMARKETSECA_PER_NET_ASSETS?">CAPEXG!$G$53</definedName>
    <definedName name="XDO_?MONEYMARKETSECA_PER_NET_ASSETS?1?">SUNESF!$G$53:$G$98</definedName>
    <definedName name="XDO_?MONEYMARKETSECA_PER_NET_ASSETS_TOT?" localSheetId="43">[1]CP5SR7!#REF!</definedName>
    <definedName name="XDO_?MONEYMARKETSECA_PER_NET_ASSETS_TOT?">CAPEXG!#REF!</definedName>
    <definedName name="XDO_?MONEYMARKETSECA_PER_NET_ASSETS_TOT?1?">MICAP10!$G$94</definedName>
    <definedName name="XDO_?MONEYMARKETSECA_PER_NET_ASSETS_TOT?10?">MICAP15!#REF!</definedName>
    <definedName name="XDO_?MONEYMARKETSECA_PER_NET_ASSETS_TOT?100?">SUNVALF9!$G$85</definedName>
    <definedName name="XDO_?MONEYMARKETSECA_PER_NET_ASSETS_TOT?101?">SUNVALF9!#REF!</definedName>
    <definedName name="XDO_?MONEYMARKETSECA_PER_NET_ASSETS_TOT?11?" localSheetId="43">[1]SFTPHM!#REF!</definedName>
    <definedName name="XDO_?MONEYMARKETSECA_PER_NET_ASSETS_TOT?11?">MICAP16!$G$101</definedName>
    <definedName name="XDO_?MONEYMARKETSECA_PER_NET_ASSETS_TOT?12?">MICAP16!#REF!</definedName>
    <definedName name="XDO_?MONEYMARKETSECA_PER_NET_ASSETS_TOT?13?" localSheetId="43">[1]SFTPHS!#REF!</definedName>
    <definedName name="XDO_?MONEYMARKETSECA_PER_NET_ASSETS_TOT?13?">MICAP17!$G$105</definedName>
    <definedName name="XDO_?MONEYMARKETSECA_PER_NET_ASSETS_TOT?14?">MICAP17!#REF!</definedName>
    <definedName name="XDO_?MONEYMARKETSECA_PER_NET_ASSETS_TOT?15?" localSheetId="43">[1]SFTPIC!#REF!</definedName>
    <definedName name="XDO_?MONEYMARKETSECA_PER_NET_ASSETS_TOT?15?">MICAP3!$G$45</definedName>
    <definedName name="XDO_?MONEYMARKETSECA_PER_NET_ASSETS_TOT?16?">MICAP3!#REF!</definedName>
    <definedName name="XDO_?MONEYMARKETSECA_PER_NET_ASSETS_TOT?17?" localSheetId="43">[1]SFTPIE!#REF!</definedName>
    <definedName name="XDO_?MONEYMARKETSECA_PER_NET_ASSETS_TOT?17?">MICAP4!$G$63</definedName>
    <definedName name="XDO_?MONEYMARKETSECA_PER_NET_ASSETS_TOT?18?">MICAP4!#REF!</definedName>
    <definedName name="XDO_?MONEYMARKETSECA_PER_NET_ASSETS_TOT?19?" localSheetId="43">[1]SFTPIJ!#REF!</definedName>
    <definedName name="XDO_?MONEYMARKETSECA_PER_NET_ASSETS_TOT?19?">MICAP8!$G$94</definedName>
    <definedName name="XDO_?MONEYMARKETSECA_PER_NET_ASSETS_TOT?2?" localSheetId="43">[1]CP5SR8!#REF!</definedName>
    <definedName name="XDO_?MONEYMARKETSECA_PER_NET_ASSETS_TOT?2?">MICAP10!#REF!</definedName>
    <definedName name="XDO_?MONEYMARKETSECA_PER_NET_ASSETS_TOT?20?">MICAP8!#REF!</definedName>
    <definedName name="XDO_?MONEYMARKETSECA_PER_NET_ASSETS_TOT?21?" localSheetId="43">[1]SFTPIK!#REF!</definedName>
    <definedName name="XDO_?MONEYMARKETSECA_PER_NET_ASSETS_TOT?21?">MICAP9!$G$94</definedName>
    <definedName name="XDO_?MONEYMARKETSECA_PER_NET_ASSETS_TOT?22?">MICAP9!#REF!</definedName>
    <definedName name="XDO_?MONEYMARKETSECA_PER_NET_ASSETS_TOT?23?">MIDCAP!$G$104</definedName>
    <definedName name="XDO_?MONEYMARKETSECA_PER_NET_ASSETS_TOT?24?">MIDCAP!#REF!</definedName>
    <definedName name="XDO_?MONEYMARKETSECA_PER_NET_ASSETS_TOT?25?">MULTI1!$G$84</definedName>
    <definedName name="XDO_?MONEYMARKETSECA_PER_NET_ASSETS_TOT?26?" localSheetId="43">[1]SHYBO!#REF!</definedName>
    <definedName name="XDO_?MONEYMARKETSECA_PER_NET_ASSETS_TOT?26?">MULTI1!#REF!</definedName>
    <definedName name="XDO_?MONEYMARKETSECA_PER_NET_ASSETS_TOT?27?">MULTI2!$G$84</definedName>
    <definedName name="XDO_?MONEYMARKETSECA_PER_NET_ASSETS_TOT?28?" localSheetId="43">[1]SHYBP!#REF!</definedName>
    <definedName name="XDO_?MONEYMARKETSECA_PER_NET_ASSETS_TOT?28?">MULTI2!#REF!</definedName>
    <definedName name="XDO_?MONEYMARKETSECA_PER_NET_ASSETS_TOT?29?">MULTIP!$G$82</definedName>
    <definedName name="XDO_?MONEYMARKETSECA_PER_NET_ASSETS_TOT?3?">MICAP11!$G$101</definedName>
    <definedName name="XDO_?MONEYMARKETSECA_PER_NET_ASSETS_TOT?30?" localSheetId="43">[1]SHYBU!#REF!</definedName>
    <definedName name="XDO_?MONEYMARKETSECA_PER_NET_ASSETS_TOT?30?">MULTIP!#REF!</definedName>
    <definedName name="XDO_?MONEYMARKETSECA_PER_NET_ASSETS_TOT?31?">SESCAP1!$G$102</definedName>
    <definedName name="XDO_?MONEYMARKETSECA_PER_NET_ASSETS_TOT?32?">SESCAP1!#REF!</definedName>
    <definedName name="XDO_?MONEYMARKETSECA_PER_NET_ASSETS_TOT?33?">SESCAP2!$G$105</definedName>
    <definedName name="XDO_?MONEYMARKETSECA_PER_NET_ASSETS_TOT?34?" localSheetId="43">SUNBAL!$G$118</definedName>
    <definedName name="XDO_?MONEYMARKETSECA_PER_NET_ASSETS_TOT?34?">SESCAP2!#REF!</definedName>
    <definedName name="XDO_?MONEYMARKETSECA_PER_NET_ASSETS_TOT?35?" localSheetId="43">SUNBAL!#REF!</definedName>
    <definedName name="XDO_?MONEYMARKETSECA_PER_NET_ASSETS_TOT?35?">SESCAP3!$G$102</definedName>
    <definedName name="XDO_?MONEYMARKETSECA_PER_NET_ASSETS_TOT?36?">SESCAP3!#REF!</definedName>
    <definedName name="XDO_?MONEYMARKETSECA_PER_NET_ASSETS_TOT?37?" localSheetId="43">[1]SUNBDS!#REF!</definedName>
    <definedName name="XDO_?MONEYMARKETSECA_PER_NET_ASSETS_TOT?37?">SESCAP4!$G$94</definedName>
    <definedName name="XDO_?MONEYMARKETSECA_PER_NET_ASSETS_TOT?38?">SESCAP4!#REF!</definedName>
    <definedName name="XDO_?MONEYMARKETSECA_PER_NET_ASSETS_TOT?39?">SESCAP5!$G$92</definedName>
    <definedName name="XDO_?MONEYMARKETSECA_PER_NET_ASSETS_TOT?4?">MICAP11!#REF!</definedName>
    <definedName name="XDO_?MONEYMARKETSECA_PER_NET_ASSETS_TOT?40?" localSheetId="43">[1]SUNMIA!#REF!</definedName>
    <definedName name="XDO_?MONEYMARKETSECA_PER_NET_ASSETS_TOT?40?">SESCAP5!#REF!</definedName>
    <definedName name="XDO_?MONEYMARKETSECA_PER_NET_ASSETS_TOT?41?">SESCAP6!$G$78</definedName>
    <definedName name="XDO_?MONEYMARKETSECA_PER_NET_ASSETS_TOT?42?">SESCAP6!#REF!</definedName>
    <definedName name="XDO_?MONEYMARKETSECA_PER_NET_ASSETS_TOT?43?">SESCAP7!$G$60</definedName>
    <definedName name="XDO_?MONEYMARKETSECA_PER_NET_ASSETS_TOT?44?">SESCAP7!#REF!</definedName>
    <definedName name="XDO_?MONEYMARKETSECA_PER_NET_ASSETS_TOT?45?">SFOCUS!$G$73</definedName>
    <definedName name="XDO_?MONEYMARKETSECA_PER_NET_ASSETS_TOT?46?">SFOCUS!#REF!</definedName>
    <definedName name="XDO_?MONEYMARKETSECA_PER_NET_ASSETS_TOT?47?">SLTADV3!$G$95</definedName>
    <definedName name="XDO_?MONEYMARKETSECA_PER_NET_ASSETS_TOT?48?">SLTADV3!#REF!</definedName>
    <definedName name="XDO_?MONEYMARKETSECA_PER_NET_ASSETS_TOT?49?">SLTADV4!$G$84</definedName>
    <definedName name="XDO_?MONEYMARKETSECA_PER_NET_ASSETS_TOT?5?" localSheetId="43">[1]SFRLTP!#REF!</definedName>
    <definedName name="XDO_?MONEYMARKETSECA_PER_NET_ASSETS_TOT?5?">MICAP12!$G$101</definedName>
    <definedName name="XDO_?MONEYMARKETSECA_PER_NET_ASSETS_TOT?50?">SLTADV4!#REF!</definedName>
    <definedName name="XDO_?MONEYMARKETSECA_PER_NET_ASSETS_TOT?51?">SLTAX1!$G$92</definedName>
    <definedName name="XDO_?MONEYMARKETSECA_PER_NET_ASSETS_TOT?52?">SLTAX1!#REF!</definedName>
    <definedName name="XDO_?MONEYMARKETSECA_PER_NET_ASSETS_TOT?53?">SLTAX2!$G$94</definedName>
    <definedName name="XDO_?MONEYMARKETSECA_PER_NET_ASSETS_TOT?54?">SLTAX2!#REF!</definedName>
    <definedName name="XDO_?MONEYMARKETSECA_PER_NET_ASSETS_TOT?55?">SLTAX3!$G$101</definedName>
    <definedName name="XDO_?MONEYMARKETSECA_PER_NET_ASSETS_TOT?56?">SLTAX3!#REF!</definedName>
    <definedName name="XDO_?MONEYMARKETSECA_PER_NET_ASSETS_TOT?57?">SLTAX4!$G$103</definedName>
    <definedName name="XDO_?MONEYMARKETSECA_PER_NET_ASSETS_TOT?58?">SLTAX4!#REF!</definedName>
    <definedName name="XDO_?MONEYMARKETSECA_PER_NET_ASSETS_TOT?59?">SLTAX5!$G$104</definedName>
    <definedName name="XDO_?MONEYMARKETSECA_PER_NET_ASSETS_TOT?6?">MICAP12!#REF!</definedName>
    <definedName name="XDO_?MONEYMARKETSECA_PER_NET_ASSETS_TOT?60?">SLTAX5!#REF!</definedName>
    <definedName name="XDO_?MONEYMARKETSECA_PER_NET_ASSETS_TOT?61?">SLTAX6!$G$102</definedName>
    <definedName name="XDO_?MONEYMARKETSECA_PER_NET_ASSETS_TOT?62?">SLTAX6!#REF!</definedName>
    <definedName name="XDO_?MONEYMARKETSECA_PER_NET_ASSETS_TOT?63?">SMALL3!$G$92</definedName>
    <definedName name="XDO_?MONEYMARKETSECA_PER_NET_ASSETS_TOT?64?">SMALL3!#REF!</definedName>
    <definedName name="XDO_?MONEYMARKETSECA_PER_NET_ASSETS_TOT?65?">SMALL4!$G$93</definedName>
    <definedName name="XDO_?MONEYMARKETSECA_PER_NET_ASSETS_TOT?66?">SMALL4!#REF!</definedName>
    <definedName name="XDO_?MONEYMARKETSECA_PER_NET_ASSETS_TOT?67?">SMALL5!$G$93</definedName>
    <definedName name="XDO_?MONEYMARKETSECA_PER_NET_ASSETS_TOT?68?">SMALL5!#REF!</definedName>
    <definedName name="XDO_?MONEYMARKETSECA_PER_NET_ASSETS_TOT?69?">SMALL6!$G$91</definedName>
    <definedName name="XDO_?MONEYMARKETSECA_PER_NET_ASSETS_TOT?7?" localSheetId="43">[1]SFRSTP!#REF!</definedName>
    <definedName name="XDO_?MONEYMARKETSECA_PER_NET_ASSETS_TOT?7?">MICAP14!$G$106</definedName>
    <definedName name="XDO_?MONEYMARKETSECA_PER_NET_ASSETS_TOT?70?">SMALL6!#REF!</definedName>
    <definedName name="XDO_?MONEYMARKETSECA_PER_NET_ASSETS_TOT?71?">SMILE!$G$94</definedName>
    <definedName name="XDO_?MONEYMARKETSECA_PER_NET_ASSETS_TOT?72?">SMILE!#REF!</definedName>
    <definedName name="XDO_?MONEYMARKETSECA_PER_NET_ASSETS_TOT?73?">SRURAL!$G$105</definedName>
    <definedName name="XDO_?MONEYMARKETSECA_PER_NET_ASSETS_TOT?74?">SRURAL!#REF!</definedName>
    <definedName name="XDO_?MONEYMARKETSECA_PER_NET_ASSETS_TOT?75?">SSFUND!$G$79</definedName>
    <definedName name="XDO_?MONEYMARKETSECA_PER_NET_ASSETS_TOT?76?">SSFUND!#REF!</definedName>
    <definedName name="XDO_?MONEYMARKETSECA_PER_NET_ASSETS_TOT?77?">'SSN100'!$G$143</definedName>
    <definedName name="XDO_?MONEYMARKETSECA_PER_NET_ASSETS_TOT?78?">'SSN100'!#REF!</definedName>
    <definedName name="XDO_?MONEYMARKETSECA_PER_NET_ASSETS_TOT?79?">STAX!$G$103</definedName>
    <definedName name="XDO_?MONEYMARKETSECA_PER_NET_ASSETS_TOT?8?">MICAP14!#REF!</definedName>
    <definedName name="XDO_?MONEYMARKETSECA_PER_NET_ASSETS_TOT?80?">STAX!#REF!</definedName>
    <definedName name="XDO_?MONEYMARKETSECA_PER_NET_ASSETS_TOT?81?">STOP6!$G$77</definedName>
    <definedName name="XDO_?MONEYMARKETSECA_PER_NET_ASSETS_TOT?82?">STOP6!#REF!</definedName>
    <definedName name="XDO_?MONEYMARKETSECA_PER_NET_ASSETS_TOT?83?">STOP7!$G$77</definedName>
    <definedName name="XDO_?MONEYMARKETSECA_PER_NET_ASSETS_TOT?84?">STOP7!#REF!</definedName>
    <definedName name="XDO_?MONEYMARKETSECA_PER_NET_ASSETS_TOT?85?">#REF!</definedName>
    <definedName name="XDO_?MONEYMARKETSECA_PER_NET_ASSETS_TOT?86?">#REF!</definedName>
    <definedName name="XDO_?MONEYMARKETSECA_PER_NET_ASSETS_TOT?87?">SUNESF!$G$99</definedName>
    <definedName name="XDO_?MONEYMARKETSECA_PER_NET_ASSETS_TOT?88?">SUNFOP!$G$63</definedName>
    <definedName name="XDO_?MONEYMARKETSECA_PER_NET_ASSETS_TOT?89?">SUNFOP!#REF!</definedName>
    <definedName name="XDO_?MONEYMARKETSECA_PER_NET_ASSETS_TOT?9?">MICAP15!$G$105</definedName>
    <definedName name="XDO_?MONEYMARKETSECA_PER_NET_ASSETS_TOT?90?">SUNVALF10!$G$86</definedName>
    <definedName name="XDO_?MONEYMARKETSECA_PER_NET_ASSETS_TOT?91?">SUNVALF10!#REF!</definedName>
    <definedName name="XDO_?MONEYMARKETSECA_PER_NET_ASSETS_TOT?92?">SUNVALF2!$G$95</definedName>
    <definedName name="XDO_?MONEYMARKETSECA_PER_NET_ASSETS_TOT?93?">SUNVALF2!#REF!</definedName>
    <definedName name="XDO_?MONEYMARKETSECA_PER_NET_ASSETS_TOT?94?">SUNVALF3!$G$96</definedName>
    <definedName name="XDO_?MONEYMARKETSECA_PER_NET_ASSETS_TOT?95?">SUNVALF3!#REF!</definedName>
    <definedName name="XDO_?MONEYMARKETSECA_PER_NET_ASSETS_TOT?96?">SUNVALF7!$G$77</definedName>
    <definedName name="XDO_?MONEYMARKETSECA_PER_NET_ASSETS_TOT?97?">SUNVALF7!#REF!</definedName>
    <definedName name="XDO_?MONEYMARKETSECA_PER_NET_ASSETS_TOT?98?">SUNVALF8!$G$82</definedName>
    <definedName name="XDO_?MONEYMARKETSECA_PER_NET_ASSETS_TOT?99?">SUNVALF8!#REF!</definedName>
    <definedName name="XDO_?MONEYMARKETSECA_RATING_INDUSTRY?">CAPEXG!$D$53</definedName>
    <definedName name="XDO_?MONEYMARKETSECA_RATING_INDUSTRY?1?">SUNESF!$D$53:$D$98</definedName>
    <definedName name="XDO_?MONEYMARKETSECA_SL_NO?">CAPEXG!$A$53</definedName>
    <definedName name="XDO_?MONEYMARKETSECA_SL_NO?1?">SUNESF!$A$53:$A$98</definedName>
    <definedName name="XDO_?MONEYMARKETSECA_UNITS?">CAPEXG!$E$53</definedName>
    <definedName name="XDO_?MONEYMARKETSECA_UNITS?1?">SUNESF!$E$53:$E$98</definedName>
    <definedName name="XDO_?MONEYMARKETSECB_ISIN_CODE?">CAPEXG!$B$57</definedName>
    <definedName name="XDO_?MONEYMARKETSECB_MARKET_VALUE?">CAPEXG!$F$57</definedName>
    <definedName name="XDO_?MONEYMARKETSECB_MARKET_VALUE_TOT?" localSheetId="43">[1]CP5SR7!#REF!</definedName>
    <definedName name="XDO_?MONEYMARKETSECB_MARKET_VALUE_TOT?">CAPEXG!#REF!</definedName>
    <definedName name="XDO_?MONEYMARKETSECB_MARKET_VALUE_TOT?1?">MICAP10!$F$97</definedName>
    <definedName name="XDO_?MONEYMARKETSECB_MARKET_VALUE_TOT?10?" localSheetId="43">[1]SFTPHC!#REF!</definedName>
    <definedName name="XDO_?MONEYMARKETSECB_MARKET_VALUE_TOT?10?">MICAP15!#REF!</definedName>
    <definedName name="XDO_?MONEYMARKETSECB_MARKET_VALUE_TOT?100?">SUNVALF8!#REF!</definedName>
    <definedName name="XDO_?MONEYMARKETSECB_MARKET_VALUE_TOT?101?">SUNVALF9!$F$88</definedName>
    <definedName name="XDO_?MONEYMARKETSECB_MARKET_VALUE_TOT?102?">SUNVALF9!#REF!</definedName>
    <definedName name="XDO_?MONEYMARKETSECB_MARKET_VALUE_TOT?11?">MICAP16!$F$104</definedName>
    <definedName name="XDO_?MONEYMARKETSECB_MARKET_VALUE_TOT?12?" localSheetId="43">[1]SFTPHI!#REF!</definedName>
    <definedName name="XDO_?MONEYMARKETSECB_MARKET_VALUE_TOT?12?">MICAP16!#REF!</definedName>
    <definedName name="XDO_?MONEYMARKETSECB_MARKET_VALUE_TOT?13?">MICAP17!$F$108</definedName>
    <definedName name="XDO_?MONEYMARKETSECB_MARKET_VALUE_TOT?14?" localSheetId="43">[1]SFTPHM!#REF!</definedName>
    <definedName name="XDO_?MONEYMARKETSECB_MARKET_VALUE_TOT?14?">MICAP17!#REF!</definedName>
    <definedName name="XDO_?MONEYMARKETSECB_MARKET_VALUE_TOT?15?">MICAP3!$F$48</definedName>
    <definedName name="XDO_?MONEYMARKETSECB_MARKET_VALUE_TOT?16?" localSheetId="43">[1]SFTPHS!#REF!</definedName>
    <definedName name="XDO_?MONEYMARKETSECB_MARKET_VALUE_TOT?16?">MICAP3!#REF!</definedName>
    <definedName name="XDO_?MONEYMARKETSECB_MARKET_VALUE_TOT?17?">MICAP4!$F$66</definedName>
    <definedName name="XDO_?MONEYMARKETSECB_MARKET_VALUE_TOT?18?" localSheetId="43">[1]SFTPIC!#REF!</definedName>
    <definedName name="XDO_?MONEYMARKETSECB_MARKET_VALUE_TOT?18?">MICAP4!#REF!</definedName>
    <definedName name="XDO_?MONEYMARKETSECB_MARKET_VALUE_TOT?19?">MICAP8!$F$97</definedName>
    <definedName name="XDO_?MONEYMARKETSECB_MARKET_VALUE_TOT?2?" localSheetId="43">[1]CP5SR8!#REF!</definedName>
    <definedName name="XDO_?MONEYMARKETSECB_MARKET_VALUE_TOT?2?">MICAP10!#REF!</definedName>
    <definedName name="XDO_?MONEYMARKETSECB_MARKET_VALUE_TOT?20?" localSheetId="43">[1]SFTPIE!#REF!</definedName>
    <definedName name="XDO_?MONEYMARKETSECB_MARKET_VALUE_TOT?20?">MICAP8!#REF!</definedName>
    <definedName name="XDO_?MONEYMARKETSECB_MARKET_VALUE_TOT?21?">MICAP9!$F$97</definedName>
    <definedName name="XDO_?MONEYMARKETSECB_MARKET_VALUE_TOT?22?" localSheetId="43">[1]SFTPIJ!#REF!</definedName>
    <definedName name="XDO_?MONEYMARKETSECB_MARKET_VALUE_TOT?22?">MICAP9!#REF!</definedName>
    <definedName name="XDO_?MONEYMARKETSECB_MARKET_VALUE_TOT?23?">MIDCAP!$F$107</definedName>
    <definedName name="XDO_?MONEYMARKETSECB_MARKET_VALUE_TOT?24?" localSheetId="43">[1]SFTPIK!#REF!</definedName>
    <definedName name="XDO_?MONEYMARKETSECB_MARKET_VALUE_TOT?24?">MIDCAP!#REF!</definedName>
    <definedName name="XDO_?MONEYMARKETSECB_MARKET_VALUE_TOT?25?">MULTI1!$F$87</definedName>
    <definedName name="XDO_?MONEYMARKETSECB_MARKET_VALUE_TOT?26?" localSheetId="43">[1]SHYBF!#REF!</definedName>
    <definedName name="XDO_?MONEYMARKETSECB_MARKET_VALUE_TOT?26?">MULTI1!#REF!</definedName>
    <definedName name="XDO_?MONEYMARKETSECB_MARKET_VALUE_TOT?27?">MULTI2!$F$87</definedName>
    <definedName name="XDO_?MONEYMARKETSECB_MARKET_VALUE_TOT?28?" localSheetId="43">[1]SHYBH!#REF!</definedName>
    <definedName name="XDO_?MONEYMARKETSECB_MARKET_VALUE_TOT?28?">MULTI2!#REF!</definedName>
    <definedName name="XDO_?MONEYMARKETSECB_MARKET_VALUE_TOT?29?">MULTIP!$F$85</definedName>
    <definedName name="XDO_?MONEYMARKETSECB_MARKET_VALUE_TOT?3?">MICAP11!$F$104</definedName>
    <definedName name="XDO_?MONEYMARKETSECB_MARKET_VALUE_TOT?30?" localSheetId="43">[1]SHYBK!#REF!</definedName>
    <definedName name="XDO_?MONEYMARKETSECB_MARKET_VALUE_TOT?30?">MULTIP!#REF!</definedName>
    <definedName name="XDO_?MONEYMARKETSECB_MARKET_VALUE_TOT?31?">SESCAP1!$F$105</definedName>
    <definedName name="XDO_?MONEYMARKETSECB_MARKET_VALUE_TOT?32?" localSheetId="43">[1]SHYBO!#REF!</definedName>
    <definedName name="XDO_?MONEYMARKETSECB_MARKET_VALUE_TOT?32?">SESCAP1!#REF!</definedName>
    <definedName name="XDO_?MONEYMARKETSECB_MARKET_VALUE_TOT?33?">SESCAP2!$F$108</definedName>
    <definedName name="XDO_?MONEYMARKETSECB_MARKET_VALUE_TOT?34?" localSheetId="43">[1]SHYBP!#REF!</definedName>
    <definedName name="XDO_?MONEYMARKETSECB_MARKET_VALUE_TOT?34?">SESCAP2!#REF!</definedName>
    <definedName name="XDO_?MONEYMARKETSECB_MARKET_VALUE_TOT?35?">SESCAP3!$F$105</definedName>
    <definedName name="XDO_?MONEYMARKETSECB_MARKET_VALUE_TOT?36?" localSheetId="43">[1]SHYBU!#REF!</definedName>
    <definedName name="XDO_?MONEYMARKETSECB_MARKET_VALUE_TOT?36?">SESCAP3!#REF!</definedName>
    <definedName name="XDO_?MONEYMARKETSECB_MARKET_VALUE_TOT?37?">SESCAP4!$F$97</definedName>
    <definedName name="XDO_?MONEYMARKETSECB_MARKET_VALUE_TOT?38?">SESCAP4!#REF!</definedName>
    <definedName name="XDO_?MONEYMARKETSECB_MARKET_VALUE_TOT?39?">SESCAP5!$F$95</definedName>
    <definedName name="XDO_?MONEYMARKETSECB_MARKET_VALUE_TOT?4?" localSheetId="43">[1]DEBTST!#REF!</definedName>
    <definedName name="XDO_?MONEYMARKETSECB_MARKET_VALUE_TOT?4?">MICAP11!#REF!</definedName>
    <definedName name="XDO_?MONEYMARKETSECB_MARKET_VALUE_TOT?40?" localSheetId="43">SUNBAL!$F$121</definedName>
    <definedName name="XDO_?MONEYMARKETSECB_MARKET_VALUE_TOT?40?">SESCAP5!#REF!</definedName>
    <definedName name="XDO_?MONEYMARKETSECB_MARKET_VALUE_TOT?41?" localSheetId="43">SUNBAL!#REF!</definedName>
    <definedName name="XDO_?MONEYMARKETSECB_MARKET_VALUE_TOT?41?">SESCAP6!$F$81</definedName>
    <definedName name="XDO_?MONEYMARKETSECB_MARKET_VALUE_TOT?42?">SESCAP6!#REF!</definedName>
    <definedName name="XDO_?MONEYMARKETSECB_MARKET_VALUE_TOT?43?" localSheetId="43">[1]SUNBDS!#REF!</definedName>
    <definedName name="XDO_?MONEYMARKETSECB_MARKET_VALUE_TOT?43?">SESCAP7!$F$63</definedName>
    <definedName name="XDO_?MONEYMARKETSECB_MARKET_VALUE_TOT?44?">SESCAP7!#REF!</definedName>
    <definedName name="XDO_?MONEYMARKETSECB_MARKET_VALUE_TOT?45?">SFOCUS!$F$76</definedName>
    <definedName name="XDO_?MONEYMARKETSECB_MARKET_VALUE_TOT?46?" localSheetId="43">[1]SUNMIA!#REF!</definedName>
    <definedName name="XDO_?MONEYMARKETSECB_MARKET_VALUE_TOT?46?">SFOCUS!#REF!</definedName>
    <definedName name="XDO_?MONEYMARKETSECB_MARKET_VALUE_TOT?47?">SLTADV3!$F$98</definedName>
    <definedName name="XDO_?MONEYMARKETSECB_MARKET_VALUE_TOT?48?">SLTADV3!#REF!</definedName>
    <definedName name="XDO_?MONEYMARKETSECB_MARKET_VALUE_TOT?49?">SLTADV4!$F$87</definedName>
    <definedName name="XDO_?MONEYMARKETSECB_MARKET_VALUE_TOT?5?">MICAP12!$F$104</definedName>
    <definedName name="XDO_?MONEYMARKETSECB_MARKET_VALUE_TOT?50?">SLTADV4!#REF!</definedName>
    <definedName name="XDO_?MONEYMARKETSECB_MARKET_VALUE_TOT?51?">SLTAX1!$F$95</definedName>
    <definedName name="XDO_?MONEYMARKETSECB_MARKET_VALUE_TOT?52?">SLTAX1!#REF!</definedName>
    <definedName name="XDO_?MONEYMARKETSECB_MARKET_VALUE_TOT?53?">SLTAX2!$F$97</definedName>
    <definedName name="XDO_?MONEYMARKETSECB_MARKET_VALUE_TOT?54?">SLTAX2!#REF!</definedName>
    <definedName name="XDO_?MONEYMARKETSECB_MARKET_VALUE_TOT?55?">SLTAX3!$F$104</definedName>
    <definedName name="XDO_?MONEYMARKETSECB_MARKET_VALUE_TOT?56?">SLTAX3!#REF!</definedName>
    <definedName name="XDO_?MONEYMARKETSECB_MARKET_VALUE_TOT?57?">SLTAX4!$F$106</definedName>
    <definedName name="XDO_?MONEYMARKETSECB_MARKET_VALUE_TOT?58?">SLTAX4!#REF!</definedName>
    <definedName name="XDO_?MONEYMARKETSECB_MARKET_VALUE_TOT?59?">SLTAX5!$F$107</definedName>
    <definedName name="XDO_?MONEYMARKETSECB_MARKET_VALUE_TOT?6?" localSheetId="43">[1]SFRLTP!#REF!</definedName>
    <definedName name="XDO_?MONEYMARKETSECB_MARKET_VALUE_TOT?6?">MICAP12!#REF!</definedName>
    <definedName name="XDO_?MONEYMARKETSECB_MARKET_VALUE_TOT?60?">SLTAX5!#REF!</definedName>
    <definedName name="XDO_?MONEYMARKETSECB_MARKET_VALUE_TOT?61?">SLTAX6!$F$105</definedName>
    <definedName name="XDO_?MONEYMARKETSECB_MARKET_VALUE_TOT?62?">SLTAX6!#REF!</definedName>
    <definedName name="XDO_?MONEYMARKETSECB_MARKET_VALUE_TOT?63?">SMALL3!$F$95</definedName>
    <definedName name="XDO_?MONEYMARKETSECB_MARKET_VALUE_TOT?64?">SMALL3!#REF!</definedName>
    <definedName name="XDO_?MONEYMARKETSECB_MARKET_VALUE_TOT?65?">SMALL4!$F$96</definedName>
    <definedName name="XDO_?MONEYMARKETSECB_MARKET_VALUE_TOT?66?">SMALL4!#REF!</definedName>
    <definedName name="XDO_?MONEYMARKETSECB_MARKET_VALUE_TOT?67?">SMALL5!$F$96</definedName>
    <definedName name="XDO_?MONEYMARKETSECB_MARKET_VALUE_TOT?68?">SMALL5!#REF!</definedName>
    <definedName name="XDO_?MONEYMARKETSECB_MARKET_VALUE_TOT?69?">SMALL6!$F$94</definedName>
    <definedName name="XDO_?MONEYMARKETSECB_MARKET_VALUE_TOT?7?">MICAP14!$F$109</definedName>
    <definedName name="XDO_?MONEYMARKETSECB_MARKET_VALUE_TOT?70?">SMALL6!#REF!</definedName>
    <definedName name="XDO_?MONEYMARKETSECB_MARKET_VALUE_TOT?71?">SMILE!$F$97</definedName>
    <definedName name="XDO_?MONEYMARKETSECB_MARKET_VALUE_TOT?72?">SMILE!#REF!</definedName>
    <definedName name="XDO_?MONEYMARKETSECB_MARKET_VALUE_TOT?73?">SRURAL!$F$108</definedName>
    <definedName name="XDO_?MONEYMARKETSECB_MARKET_VALUE_TOT?74?">SRURAL!#REF!</definedName>
    <definedName name="XDO_?MONEYMARKETSECB_MARKET_VALUE_TOT?75?">SSFUND!$F$82</definedName>
    <definedName name="XDO_?MONEYMARKETSECB_MARKET_VALUE_TOT?76?">SSFUND!#REF!</definedName>
    <definedName name="XDO_?MONEYMARKETSECB_MARKET_VALUE_TOT?77?">'SSN100'!$F$146</definedName>
    <definedName name="XDO_?MONEYMARKETSECB_MARKET_VALUE_TOT?78?">'SSN100'!#REF!</definedName>
    <definedName name="XDO_?MONEYMARKETSECB_MARKET_VALUE_TOT?79?">STAX!$F$106</definedName>
    <definedName name="XDO_?MONEYMARKETSECB_MARKET_VALUE_TOT?8?" localSheetId="43">[1]SFRSTP!#REF!</definedName>
    <definedName name="XDO_?MONEYMARKETSECB_MARKET_VALUE_TOT?8?">MICAP14!#REF!</definedName>
    <definedName name="XDO_?MONEYMARKETSECB_MARKET_VALUE_TOT?80?">STAX!#REF!</definedName>
    <definedName name="XDO_?MONEYMARKETSECB_MARKET_VALUE_TOT?81?">STOP6!$F$80</definedName>
    <definedName name="XDO_?MONEYMARKETSECB_MARKET_VALUE_TOT?82?">STOP6!#REF!</definedName>
    <definedName name="XDO_?MONEYMARKETSECB_MARKET_VALUE_TOT?83?">STOP7!$F$80</definedName>
    <definedName name="XDO_?MONEYMARKETSECB_MARKET_VALUE_TOT?84?">STOP7!#REF!</definedName>
    <definedName name="XDO_?MONEYMARKETSECB_MARKET_VALUE_TOT?85?">#REF!</definedName>
    <definedName name="XDO_?MONEYMARKETSECB_MARKET_VALUE_TOT?86?">#REF!</definedName>
    <definedName name="XDO_?MONEYMARKETSECB_MARKET_VALUE_TOT?87?">SUNESF!$F$102</definedName>
    <definedName name="XDO_?MONEYMARKETSECB_MARKET_VALUE_TOT?88?">SUNESF!#REF!</definedName>
    <definedName name="XDO_?MONEYMARKETSECB_MARKET_VALUE_TOT?89?">SUNFOP!$F$66</definedName>
    <definedName name="XDO_?MONEYMARKETSECB_MARKET_VALUE_TOT?9?">MICAP15!$F$108</definedName>
    <definedName name="XDO_?MONEYMARKETSECB_MARKET_VALUE_TOT?90?">SUNFOP!#REF!</definedName>
    <definedName name="XDO_?MONEYMARKETSECB_MARKET_VALUE_TOT?91?">SUNVALF10!$F$89</definedName>
    <definedName name="XDO_?MONEYMARKETSECB_MARKET_VALUE_TOT?92?">SUNVALF10!#REF!</definedName>
    <definedName name="XDO_?MONEYMARKETSECB_MARKET_VALUE_TOT?93?">SUNVALF2!$F$98</definedName>
    <definedName name="XDO_?MONEYMARKETSECB_MARKET_VALUE_TOT?94?">SUNVALF2!#REF!</definedName>
    <definedName name="XDO_?MONEYMARKETSECB_MARKET_VALUE_TOT?95?">SUNVALF3!$F$99</definedName>
    <definedName name="XDO_?MONEYMARKETSECB_MARKET_VALUE_TOT?96?">SUNVALF3!#REF!</definedName>
    <definedName name="XDO_?MONEYMARKETSECB_MARKET_VALUE_TOT?97?">SUNVALF7!$F$80</definedName>
    <definedName name="XDO_?MONEYMARKETSECB_MARKET_VALUE_TOT?98?">SUNVALF7!#REF!</definedName>
    <definedName name="XDO_?MONEYMARKETSECB_MARKET_VALUE_TOT?99?">SUNVALF8!$F$85</definedName>
    <definedName name="XDO_?MONEYMARKETSECB_NAME?">CAPEXG!$C$57</definedName>
    <definedName name="XDO_?MONEYMARKETSECB_PER_NET_ASSETS?">CAPEXG!$G$57</definedName>
    <definedName name="XDO_?MONEYMARKETSECB_PER_NET_ASSETS_TOT?" localSheetId="43">[1]CP5SR7!#REF!</definedName>
    <definedName name="XDO_?MONEYMARKETSECB_PER_NET_ASSETS_TOT?">CAPEXG!#REF!</definedName>
    <definedName name="XDO_?MONEYMARKETSECB_PER_NET_ASSETS_TOT?1?">MICAP10!$G$97</definedName>
    <definedName name="XDO_?MONEYMARKETSECB_PER_NET_ASSETS_TOT?10?" localSheetId="43">[1]SFTPHC!#REF!</definedName>
    <definedName name="XDO_?MONEYMARKETSECB_PER_NET_ASSETS_TOT?10?">MICAP15!#REF!</definedName>
    <definedName name="XDO_?MONEYMARKETSECB_PER_NET_ASSETS_TOT?100?">SUNVALF8!#REF!</definedName>
    <definedName name="XDO_?MONEYMARKETSECB_PER_NET_ASSETS_TOT?101?">SUNVALF9!$G$88</definedName>
    <definedName name="XDO_?MONEYMARKETSECB_PER_NET_ASSETS_TOT?102?">SUNVALF9!#REF!</definedName>
    <definedName name="XDO_?MONEYMARKETSECB_PER_NET_ASSETS_TOT?11?">MICAP16!$G$104</definedName>
    <definedName name="XDO_?MONEYMARKETSECB_PER_NET_ASSETS_TOT?12?" localSheetId="43">[1]SFTPHI!#REF!</definedName>
    <definedName name="XDO_?MONEYMARKETSECB_PER_NET_ASSETS_TOT?12?">MICAP16!#REF!</definedName>
    <definedName name="XDO_?MONEYMARKETSECB_PER_NET_ASSETS_TOT?13?">MICAP17!$G$108</definedName>
    <definedName name="XDO_?MONEYMARKETSECB_PER_NET_ASSETS_TOT?14?" localSheetId="43">[1]SFTPHM!#REF!</definedName>
    <definedName name="XDO_?MONEYMARKETSECB_PER_NET_ASSETS_TOT?14?">MICAP17!#REF!</definedName>
    <definedName name="XDO_?MONEYMARKETSECB_PER_NET_ASSETS_TOT?15?">MICAP3!$G$48</definedName>
    <definedName name="XDO_?MONEYMARKETSECB_PER_NET_ASSETS_TOT?16?" localSheetId="43">[1]SFTPHS!#REF!</definedName>
    <definedName name="XDO_?MONEYMARKETSECB_PER_NET_ASSETS_TOT?16?">MICAP3!#REF!</definedName>
    <definedName name="XDO_?MONEYMARKETSECB_PER_NET_ASSETS_TOT?17?">MICAP4!$G$66</definedName>
    <definedName name="XDO_?MONEYMARKETSECB_PER_NET_ASSETS_TOT?18?" localSheetId="43">[1]SFTPIC!#REF!</definedName>
    <definedName name="XDO_?MONEYMARKETSECB_PER_NET_ASSETS_TOT?18?">MICAP4!#REF!</definedName>
    <definedName name="XDO_?MONEYMARKETSECB_PER_NET_ASSETS_TOT?19?">MICAP8!$G$97</definedName>
    <definedName name="XDO_?MONEYMARKETSECB_PER_NET_ASSETS_TOT?2?" localSheetId="43">[1]CP5SR8!#REF!</definedName>
    <definedName name="XDO_?MONEYMARKETSECB_PER_NET_ASSETS_TOT?2?">MICAP10!#REF!</definedName>
    <definedName name="XDO_?MONEYMARKETSECB_PER_NET_ASSETS_TOT?20?" localSheetId="43">[1]SFTPIE!#REF!</definedName>
    <definedName name="XDO_?MONEYMARKETSECB_PER_NET_ASSETS_TOT?20?">MICAP8!#REF!</definedName>
    <definedName name="XDO_?MONEYMARKETSECB_PER_NET_ASSETS_TOT?21?">MICAP9!$G$97</definedName>
    <definedName name="XDO_?MONEYMARKETSECB_PER_NET_ASSETS_TOT?22?" localSheetId="43">[1]SFTPIJ!#REF!</definedName>
    <definedName name="XDO_?MONEYMARKETSECB_PER_NET_ASSETS_TOT?22?">MICAP9!#REF!</definedName>
    <definedName name="XDO_?MONEYMARKETSECB_PER_NET_ASSETS_TOT?23?">MIDCAP!$G$107</definedName>
    <definedName name="XDO_?MONEYMARKETSECB_PER_NET_ASSETS_TOT?24?" localSheetId="43">[1]SFTPIK!#REF!</definedName>
    <definedName name="XDO_?MONEYMARKETSECB_PER_NET_ASSETS_TOT?24?">MIDCAP!#REF!</definedName>
    <definedName name="XDO_?MONEYMARKETSECB_PER_NET_ASSETS_TOT?25?">MULTI1!$G$87</definedName>
    <definedName name="XDO_?MONEYMARKETSECB_PER_NET_ASSETS_TOT?26?" localSheetId="43">[1]SHYBF!#REF!</definedName>
    <definedName name="XDO_?MONEYMARKETSECB_PER_NET_ASSETS_TOT?26?">MULTI1!#REF!</definedName>
    <definedName name="XDO_?MONEYMARKETSECB_PER_NET_ASSETS_TOT?27?">MULTI2!$G$87</definedName>
    <definedName name="XDO_?MONEYMARKETSECB_PER_NET_ASSETS_TOT?28?" localSheetId="43">[1]SHYBH!#REF!</definedName>
    <definedName name="XDO_?MONEYMARKETSECB_PER_NET_ASSETS_TOT?28?">MULTI2!#REF!</definedName>
    <definedName name="XDO_?MONEYMARKETSECB_PER_NET_ASSETS_TOT?29?">MULTIP!$G$85</definedName>
    <definedName name="XDO_?MONEYMARKETSECB_PER_NET_ASSETS_TOT?3?">MICAP11!$G$104</definedName>
    <definedName name="XDO_?MONEYMARKETSECB_PER_NET_ASSETS_TOT?30?" localSheetId="43">[1]SHYBK!#REF!</definedName>
    <definedName name="XDO_?MONEYMARKETSECB_PER_NET_ASSETS_TOT?30?">MULTIP!#REF!</definedName>
    <definedName name="XDO_?MONEYMARKETSECB_PER_NET_ASSETS_TOT?31?">SESCAP1!$G$105</definedName>
    <definedName name="XDO_?MONEYMARKETSECB_PER_NET_ASSETS_TOT?32?" localSheetId="43">[1]SHYBO!#REF!</definedName>
    <definedName name="XDO_?MONEYMARKETSECB_PER_NET_ASSETS_TOT?32?">SESCAP1!#REF!</definedName>
    <definedName name="XDO_?MONEYMARKETSECB_PER_NET_ASSETS_TOT?33?">SESCAP2!$G$108</definedName>
    <definedName name="XDO_?MONEYMARKETSECB_PER_NET_ASSETS_TOT?34?" localSheetId="43">[1]SHYBP!#REF!</definedName>
    <definedName name="XDO_?MONEYMARKETSECB_PER_NET_ASSETS_TOT?34?">SESCAP2!#REF!</definedName>
    <definedName name="XDO_?MONEYMARKETSECB_PER_NET_ASSETS_TOT?35?">SESCAP3!$G$105</definedName>
    <definedName name="XDO_?MONEYMARKETSECB_PER_NET_ASSETS_TOT?36?" localSheetId="43">[1]SHYBU!#REF!</definedName>
    <definedName name="XDO_?MONEYMARKETSECB_PER_NET_ASSETS_TOT?36?">SESCAP3!#REF!</definedName>
    <definedName name="XDO_?MONEYMARKETSECB_PER_NET_ASSETS_TOT?37?">SESCAP4!$G$97</definedName>
    <definedName name="XDO_?MONEYMARKETSECB_PER_NET_ASSETS_TOT?38?">SESCAP4!#REF!</definedName>
    <definedName name="XDO_?MONEYMARKETSECB_PER_NET_ASSETS_TOT?39?">SESCAP5!$G$95</definedName>
    <definedName name="XDO_?MONEYMARKETSECB_PER_NET_ASSETS_TOT?4?" localSheetId="43">[1]DEBTST!#REF!</definedName>
    <definedName name="XDO_?MONEYMARKETSECB_PER_NET_ASSETS_TOT?4?">MICAP11!#REF!</definedName>
    <definedName name="XDO_?MONEYMARKETSECB_PER_NET_ASSETS_TOT?40?" localSheetId="43">SUNBAL!$G$121</definedName>
    <definedName name="XDO_?MONEYMARKETSECB_PER_NET_ASSETS_TOT?40?">SESCAP5!#REF!</definedName>
    <definedName name="XDO_?MONEYMARKETSECB_PER_NET_ASSETS_TOT?41?" localSheetId="43">SUNBAL!#REF!</definedName>
    <definedName name="XDO_?MONEYMARKETSECB_PER_NET_ASSETS_TOT?41?">SESCAP6!$G$81</definedName>
    <definedName name="XDO_?MONEYMARKETSECB_PER_NET_ASSETS_TOT?42?">SESCAP6!#REF!</definedName>
    <definedName name="XDO_?MONEYMARKETSECB_PER_NET_ASSETS_TOT?43?" localSheetId="43">[1]SUNBDS!#REF!</definedName>
    <definedName name="XDO_?MONEYMARKETSECB_PER_NET_ASSETS_TOT?43?">SESCAP7!$G$63</definedName>
    <definedName name="XDO_?MONEYMARKETSECB_PER_NET_ASSETS_TOT?44?">SESCAP7!#REF!</definedName>
    <definedName name="XDO_?MONEYMARKETSECB_PER_NET_ASSETS_TOT?45?">SFOCUS!$G$76</definedName>
    <definedName name="XDO_?MONEYMARKETSECB_PER_NET_ASSETS_TOT?46?" localSheetId="43">[1]SUNMIA!#REF!</definedName>
    <definedName name="XDO_?MONEYMARKETSECB_PER_NET_ASSETS_TOT?46?">SFOCUS!#REF!</definedName>
    <definedName name="XDO_?MONEYMARKETSECB_PER_NET_ASSETS_TOT?47?">SLTADV3!$G$98</definedName>
    <definedName name="XDO_?MONEYMARKETSECB_PER_NET_ASSETS_TOT?48?">SLTADV3!#REF!</definedName>
    <definedName name="XDO_?MONEYMARKETSECB_PER_NET_ASSETS_TOT?49?">SLTADV4!$G$87</definedName>
    <definedName name="XDO_?MONEYMARKETSECB_PER_NET_ASSETS_TOT?5?">MICAP12!$G$104</definedName>
    <definedName name="XDO_?MONEYMARKETSECB_PER_NET_ASSETS_TOT?50?">SLTADV4!#REF!</definedName>
    <definedName name="XDO_?MONEYMARKETSECB_PER_NET_ASSETS_TOT?51?">SLTAX1!$G$95</definedName>
    <definedName name="XDO_?MONEYMARKETSECB_PER_NET_ASSETS_TOT?52?">SLTAX1!#REF!</definedName>
    <definedName name="XDO_?MONEYMARKETSECB_PER_NET_ASSETS_TOT?53?">SLTAX2!$G$97</definedName>
    <definedName name="XDO_?MONEYMARKETSECB_PER_NET_ASSETS_TOT?54?">SLTAX2!#REF!</definedName>
    <definedName name="XDO_?MONEYMARKETSECB_PER_NET_ASSETS_TOT?55?">SLTAX3!$G$104</definedName>
    <definedName name="XDO_?MONEYMARKETSECB_PER_NET_ASSETS_TOT?56?">SLTAX3!#REF!</definedName>
    <definedName name="XDO_?MONEYMARKETSECB_PER_NET_ASSETS_TOT?57?">SLTAX4!$G$106</definedName>
    <definedName name="XDO_?MONEYMARKETSECB_PER_NET_ASSETS_TOT?58?">SLTAX4!#REF!</definedName>
    <definedName name="XDO_?MONEYMARKETSECB_PER_NET_ASSETS_TOT?59?">SLTAX5!$G$107</definedName>
    <definedName name="XDO_?MONEYMARKETSECB_PER_NET_ASSETS_TOT?6?" localSheetId="43">[1]SFRLTP!#REF!</definedName>
    <definedName name="XDO_?MONEYMARKETSECB_PER_NET_ASSETS_TOT?6?">MICAP12!#REF!</definedName>
    <definedName name="XDO_?MONEYMARKETSECB_PER_NET_ASSETS_TOT?60?">SLTAX5!#REF!</definedName>
    <definedName name="XDO_?MONEYMARKETSECB_PER_NET_ASSETS_TOT?61?">SLTAX6!$G$105</definedName>
    <definedName name="XDO_?MONEYMARKETSECB_PER_NET_ASSETS_TOT?62?">SLTAX6!#REF!</definedName>
    <definedName name="XDO_?MONEYMARKETSECB_PER_NET_ASSETS_TOT?63?">SMALL3!$G$95</definedName>
    <definedName name="XDO_?MONEYMARKETSECB_PER_NET_ASSETS_TOT?64?">SMALL3!#REF!</definedName>
    <definedName name="XDO_?MONEYMARKETSECB_PER_NET_ASSETS_TOT?65?">SMALL4!$G$96</definedName>
    <definedName name="XDO_?MONEYMARKETSECB_PER_NET_ASSETS_TOT?66?">SMALL4!#REF!</definedName>
    <definedName name="XDO_?MONEYMARKETSECB_PER_NET_ASSETS_TOT?67?">SMALL5!$G$96</definedName>
    <definedName name="XDO_?MONEYMARKETSECB_PER_NET_ASSETS_TOT?68?">SMALL5!#REF!</definedName>
    <definedName name="XDO_?MONEYMARKETSECB_PER_NET_ASSETS_TOT?69?">SMALL6!$G$94</definedName>
    <definedName name="XDO_?MONEYMARKETSECB_PER_NET_ASSETS_TOT?7?">MICAP14!$G$109</definedName>
    <definedName name="XDO_?MONEYMARKETSECB_PER_NET_ASSETS_TOT?70?">SMALL6!#REF!</definedName>
    <definedName name="XDO_?MONEYMARKETSECB_PER_NET_ASSETS_TOT?71?">SMILE!$G$97</definedName>
    <definedName name="XDO_?MONEYMARKETSECB_PER_NET_ASSETS_TOT?72?">SMILE!#REF!</definedName>
    <definedName name="XDO_?MONEYMARKETSECB_PER_NET_ASSETS_TOT?73?">SRURAL!$G$108</definedName>
    <definedName name="XDO_?MONEYMARKETSECB_PER_NET_ASSETS_TOT?74?">SRURAL!#REF!</definedName>
    <definedName name="XDO_?MONEYMARKETSECB_PER_NET_ASSETS_TOT?75?">SSFUND!$G$82</definedName>
    <definedName name="XDO_?MONEYMARKETSECB_PER_NET_ASSETS_TOT?76?">SSFUND!#REF!</definedName>
    <definedName name="XDO_?MONEYMARKETSECB_PER_NET_ASSETS_TOT?77?">'SSN100'!$G$146</definedName>
    <definedName name="XDO_?MONEYMARKETSECB_PER_NET_ASSETS_TOT?78?">'SSN100'!#REF!</definedName>
    <definedName name="XDO_?MONEYMARKETSECB_PER_NET_ASSETS_TOT?79?">STAX!$G$106</definedName>
    <definedName name="XDO_?MONEYMARKETSECB_PER_NET_ASSETS_TOT?8?" localSheetId="43">[1]SFRSTP!#REF!</definedName>
    <definedName name="XDO_?MONEYMARKETSECB_PER_NET_ASSETS_TOT?8?">MICAP14!#REF!</definedName>
    <definedName name="XDO_?MONEYMARKETSECB_PER_NET_ASSETS_TOT?80?">STAX!#REF!</definedName>
    <definedName name="XDO_?MONEYMARKETSECB_PER_NET_ASSETS_TOT?81?">STOP6!$G$80</definedName>
    <definedName name="XDO_?MONEYMARKETSECB_PER_NET_ASSETS_TOT?82?">STOP6!#REF!</definedName>
    <definedName name="XDO_?MONEYMARKETSECB_PER_NET_ASSETS_TOT?83?">STOP7!$G$80</definedName>
    <definedName name="XDO_?MONEYMARKETSECB_PER_NET_ASSETS_TOT?84?">STOP7!#REF!</definedName>
    <definedName name="XDO_?MONEYMARKETSECB_PER_NET_ASSETS_TOT?85?">#REF!</definedName>
    <definedName name="XDO_?MONEYMARKETSECB_PER_NET_ASSETS_TOT?86?">#REF!</definedName>
    <definedName name="XDO_?MONEYMARKETSECB_PER_NET_ASSETS_TOT?87?">SUNESF!$G$102</definedName>
    <definedName name="XDO_?MONEYMARKETSECB_PER_NET_ASSETS_TOT?88?">SUNESF!#REF!</definedName>
    <definedName name="XDO_?MONEYMARKETSECB_PER_NET_ASSETS_TOT?89?">SUNFOP!$G$66</definedName>
    <definedName name="XDO_?MONEYMARKETSECB_PER_NET_ASSETS_TOT?9?">MICAP15!$G$108</definedName>
    <definedName name="XDO_?MONEYMARKETSECB_PER_NET_ASSETS_TOT?90?">SUNFOP!#REF!</definedName>
    <definedName name="XDO_?MONEYMARKETSECB_PER_NET_ASSETS_TOT?91?">SUNVALF10!$G$89</definedName>
    <definedName name="XDO_?MONEYMARKETSECB_PER_NET_ASSETS_TOT?92?">SUNVALF10!#REF!</definedName>
    <definedName name="XDO_?MONEYMARKETSECB_PER_NET_ASSETS_TOT?93?">SUNVALF2!$G$98</definedName>
    <definedName name="XDO_?MONEYMARKETSECB_PER_NET_ASSETS_TOT?94?">SUNVALF2!#REF!</definedName>
    <definedName name="XDO_?MONEYMARKETSECB_PER_NET_ASSETS_TOT?95?">SUNVALF3!$G$99</definedName>
    <definedName name="XDO_?MONEYMARKETSECB_PER_NET_ASSETS_TOT?96?">SUNVALF3!#REF!</definedName>
    <definedName name="XDO_?MONEYMARKETSECB_PER_NET_ASSETS_TOT?97?">SUNVALF7!$G$80</definedName>
    <definedName name="XDO_?MONEYMARKETSECB_PER_NET_ASSETS_TOT?98?">SUNVALF7!#REF!</definedName>
    <definedName name="XDO_?MONEYMARKETSECB_PER_NET_ASSETS_TOT?99?">SUNVALF8!$G$85</definedName>
    <definedName name="XDO_?MONEYMARKETSECB_RATING_INDUSTRY?">CAPEXG!$D$57</definedName>
    <definedName name="XDO_?MONEYMARKETSECB_SL_NO?">CAPEXG!$A$57</definedName>
    <definedName name="XDO_?MONEYMARKETSECB_UNITS?">CAPEXG!$E$57</definedName>
    <definedName name="XDO_?MONEYMARKETSECC_ISIN_CODE?">CAPEXG!$B$61</definedName>
    <definedName name="XDO_?MONEYMARKETSECC_MARKET_VALUE?">CAPEXG!$F$61</definedName>
    <definedName name="XDO_?MONEYMARKETSECC_MARKET_VALUE_TOT?">CAPEXG!$F$90:$F$93</definedName>
    <definedName name="XDO_?MONEYMARKETSECC_MARKET_VALUE_TOT?1?">MICAP10!$F$100</definedName>
    <definedName name="XDO_?MONEYMARKETSECC_MARKET_VALUE_TOT?10?">MICAP15!$F$90:$F$114</definedName>
    <definedName name="XDO_?MONEYMARKETSECC_MARKET_VALUE_TOT?100?">SUNVALF8!$F$90:$F$91</definedName>
    <definedName name="XDO_?MONEYMARKETSECC_MARKET_VALUE_TOT?101?">SUNVALF9!$F$91</definedName>
    <definedName name="XDO_?MONEYMARKETSECC_MARKET_VALUE_TOT?102?">SUNVALF9!$F$90:$F$94</definedName>
    <definedName name="XDO_?MONEYMARKETSECC_MARKET_VALUE_TOT?11?">MICAP16!$F$107</definedName>
    <definedName name="XDO_?MONEYMARKETSECC_MARKET_VALUE_TOT?12?">MICAP16!$F$90:$F$110</definedName>
    <definedName name="XDO_?MONEYMARKETSECC_MARKET_VALUE_TOT?13?">MICAP17!$F$111</definedName>
    <definedName name="XDO_?MONEYMARKETSECC_MARKET_VALUE_TOT?14?">MICAP17!$F$90:$F$114</definedName>
    <definedName name="XDO_?MONEYMARKETSECC_MARKET_VALUE_TOT?15?">MICAP3!$F$51</definedName>
    <definedName name="XDO_?MONEYMARKETSECC_MARKET_VALUE_TOT?16?">MICAP3!$F$54:$F$90</definedName>
    <definedName name="XDO_?MONEYMARKETSECC_MARKET_VALUE_TOT?17?">MICAP4!$F$69</definedName>
    <definedName name="XDO_?MONEYMARKETSECC_MARKET_VALUE_TOT?18?">MICAP4!$F$72:$F$90</definedName>
    <definedName name="XDO_?MONEYMARKETSECC_MARKET_VALUE_TOT?19?">MICAP8!$F$100</definedName>
    <definedName name="XDO_?MONEYMARKETSECC_MARKET_VALUE_TOT?2?">MICAP10!$F$90:$F$103</definedName>
    <definedName name="XDO_?MONEYMARKETSECC_MARKET_VALUE_TOT?20?">MICAP8!$F$90:$F$103</definedName>
    <definedName name="XDO_?MONEYMARKETSECC_MARKET_VALUE_TOT?21?">MICAP9!$F$100</definedName>
    <definedName name="XDO_?MONEYMARKETSECC_MARKET_VALUE_TOT?22?">MICAP9!$F$90:$F$103</definedName>
    <definedName name="XDO_?MONEYMARKETSECC_MARKET_VALUE_TOT?23?">MIDCAP!$F$110</definedName>
    <definedName name="XDO_?MONEYMARKETSECC_MARKET_VALUE_TOT?24?">MIDCAP!$F$90:$F$113</definedName>
    <definedName name="XDO_?MONEYMARKETSECC_MARKET_VALUE_TOT?25?">MULTI1!$F$90</definedName>
    <definedName name="XDO_?MONEYMARKETSECC_MARKET_VALUE_TOT?26?">MULTI1!$F$90:$F$93</definedName>
    <definedName name="XDO_?MONEYMARKETSECC_MARKET_VALUE_TOT?27?">MULTI2!$F$90</definedName>
    <definedName name="XDO_?MONEYMARKETSECC_MARKET_VALUE_TOT?28?">MULTI2!$F$90:$F$93</definedName>
    <definedName name="XDO_?MONEYMARKETSECC_MARKET_VALUE_TOT?29?">MULTIP!$F$88</definedName>
    <definedName name="XDO_?MONEYMARKETSECC_MARKET_VALUE_TOT?3?">MICAP11!$F$107</definedName>
    <definedName name="XDO_?MONEYMARKETSECC_MARKET_VALUE_TOT?30?">MULTIP!$F$90:$F$91</definedName>
    <definedName name="XDO_?MONEYMARKETSECC_MARKET_VALUE_TOT?31?">SESCAP1!$F$108</definedName>
    <definedName name="XDO_?MONEYMARKETSECC_MARKET_VALUE_TOT?32?">SESCAP1!$F$90:$F$111</definedName>
    <definedName name="XDO_?MONEYMARKETSECC_MARKET_VALUE_TOT?33?">SESCAP2!$F$111</definedName>
    <definedName name="XDO_?MONEYMARKETSECC_MARKET_VALUE_TOT?34?">SESCAP2!$F$90:$F$114</definedName>
    <definedName name="XDO_?MONEYMARKETSECC_MARKET_VALUE_TOT?35?">SESCAP3!$F$108</definedName>
    <definedName name="XDO_?MONEYMARKETSECC_MARKET_VALUE_TOT?36?">SESCAP3!$F$90:$F$111</definedName>
    <definedName name="XDO_?MONEYMARKETSECC_MARKET_VALUE_TOT?37?">SESCAP4!$F$100</definedName>
    <definedName name="XDO_?MONEYMARKETSECC_MARKET_VALUE_TOT?38?">SESCAP4!$F$90:$F$103</definedName>
    <definedName name="XDO_?MONEYMARKETSECC_MARKET_VALUE_TOT?39?">SESCAP5!$F$98</definedName>
    <definedName name="XDO_?MONEYMARKETSECC_MARKET_VALUE_TOT?4?">MICAP11!$F$90:$F$110</definedName>
    <definedName name="XDO_?MONEYMARKETSECC_MARKET_VALUE_TOT?40?">SESCAP5!$F$90:$F$101</definedName>
    <definedName name="XDO_?MONEYMARKETSECC_MARKET_VALUE_TOT?41?">SESCAP6!$F$84</definedName>
    <definedName name="XDO_?MONEYMARKETSECC_MARKET_VALUE_TOT?42?" localSheetId="43">SUNBAL!$F$124</definedName>
    <definedName name="XDO_?MONEYMARKETSECC_MARKET_VALUE_TOT?42?">SESCAP6!$F$87:$F$90</definedName>
    <definedName name="XDO_?MONEYMARKETSECC_MARKET_VALUE_TOT?43?" localSheetId="43">SUNBAL!$F$81:$F$127</definedName>
    <definedName name="XDO_?MONEYMARKETSECC_MARKET_VALUE_TOT?43?">SESCAP7!$F$66</definedName>
    <definedName name="XDO_?MONEYMARKETSECC_MARKET_VALUE_TOT?44?">SESCAP7!$F$69:$F$90</definedName>
    <definedName name="XDO_?MONEYMARKETSECC_MARKET_VALUE_TOT?45?">SFOCUS!$F$79</definedName>
    <definedName name="XDO_?MONEYMARKETSECC_MARKET_VALUE_TOT?46?">SFOCUS!$F$82:$F$90</definedName>
    <definedName name="XDO_?MONEYMARKETSECC_MARKET_VALUE_TOT?47?">SLTADV3!$F$101</definedName>
    <definedName name="XDO_?MONEYMARKETSECC_MARKET_VALUE_TOT?48?">SLTADV3!$F$90:$F$104</definedName>
    <definedName name="XDO_?MONEYMARKETSECC_MARKET_VALUE_TOT?49?">SLTADV4!$F$90</definedName>
    <definedName name="XDO_?MONEYMARKETSECC_MARKET_VALUE_TOT?5?">MICAP12!$F$107</definedName>
    <definedName name="XDO_?MONEYMARKETSECC_MARKET_VALUE_TOT?50?">SLTADV4!$F$90:$F$93</definedName>
    <definedName name="XDO_?MONEYMARKETSECC_MARKET_VALUE_TOT?51?">SLTAX1!$F$98</definedName>
    <definedName name="XDO_?MONEYMARKETSECC_MARKET_VALUE_TOT?52?">SLTAX1!$F$90:$F$101</definedName>
    <definedName name="XDO_?MONEYMARKETSECC_MARKET_VALUE_TOT?53?">SLTAX2!$F$100</definedName>
    <definedName name="XDO_?MONEYMARKETSECC_MARKET_VALUE_TOT?54?">SLTAX2!$F$90:$F$103</definedName>
    <definedName name="XDO_?MONEYMARKETSECC_MARKET_VALUE_TOT?55?">SLTAX3!$F$107</definedName>
    <definedName name="XDO_?MONEYMARKETSECC_MARKET_VALUE_TOT?56?">SLTAX3!$F$90:$F$110</definedName>
    <definedName name="XDO_?MONEYMARKETSECC_MARKET_VALUE_TOT?57?">SLTAX4!$F$109</definedName>
    <definedName name="XDO_?MONEYMARKETSECC_MARKET_VALUE_TOT?58?">SLTAX4!$F$90:$F$112</definedName>
    <definedName name="XDO_?MONEYMARKETSECC_MARKET_VALUE_TOT?59?">SLTAX5!$F$110</definedName>
    <definedName name="XDO_?MONEYMARKETSECC_MARKET_VALUE_TOT?6?">MICAP12!$F$90:$F$110</definedName>
    <definedName name="XDO_?MONEYMARKETSECC_MARKET_VALUE_TOT?60?">SLTAX5!$F$90:$F$113</definedName>
    <definedName name="XDO_?MONEYMARKETSECC_MARKET_VALUE_TOT?61?">SLTAX6!$F$108</definedName>
    <definedName name="XDO_?MONEYMARKETSECC_MARKET_VALUE_TOT?62?">SLTAX6!$F$90:$F$111</definedName>
    <definedName name="XDO_?MONEYMARKETSECC_MARKET_VALUE_TOT?63?">SMALL3!$F$98</definedName>
    <definedName name="XDO_?MONEYMARKETSECC_MARKET_VALUE_TOT?64?">SMALL3!$F$90:$F$101</definedName>
    <definedName name="XDO_?MONEYMARKETSECC_MARKET_VALUE_TOT?65?">SMALL4!$F$99</definedName>
    <definedName name="XDO_?MONEYMARKETSECC_MARKET_VALUE_TOT?66?">SMALL4!$F$90:$F$102</definedName>
    <definedName name="XDO_?MONEYMARKETSECC_MARKET_VALUE_TOT?67?">SMALL5!$F$99</definedName>
    <definedName name="XDO_?MONEYMARKETSECC_MARKET_VALUE_TOT?68?">SMALL5!$F$90:$F$102</definedName>
    <definedName name="XDO_?MONEYMARKETSECC_MARKET_VALUE_TOT?69?">SMALL6!$F$97</definedName>
    <definedName name="XDO_?MONEYMARKETSECC_MARKET_VALUE_TOT?7?">MICAP14!$F$112</definedName>
    <definedName name="XDO_?MONEYMARKETSECC_MARKET_VALUE_TOT?70?">SMALL6!$F$90:$F$100</definedName>
    <definedName name="XDO_?MONEYMARKETSECC_MARKET_VALUE_TOT?71?">SMILE!$F$100</definedName>
    <definedName name="XDO_?MONEYMARKETSECC_MARKET_VALUE_TOT?72?">SMILE!$F$90:$F$103</definedName>
    <definedName name="XDO_?MONEYMARKETSECC_MARKET_VALUE_TOT?73?">SRURAL!$F$111</definedName>
    <definedName name="XDO_?MONEYMARKETSECC_MARKET_VALUE_TOT?74?">SRURAL!$F$90:$F$114</definedName>
    <definedName name="XDO_?MONEYMARKETSECC_MARKET_VALUE_TOT?75?">SSFUND!$F$85</definedName>
    <definedName name="XDO_?MONEYMARKETSECC_MARKET_VALUE_TOT?76?">SSFUND!$F$89:$F$90</definedName>
    <definedName name="XDO_?MONEYMARKETSECC_MARKET_VALUE_TOT?77?">'SSN100'!$F$149</definedName>
    <definedName name="XDO_?MONEYMARKETSECC_MARKET_VALUE_TOT?78?">'SSN100'!$F$90:$F$152</definedName>
    <definedName name="XDO_?MONEYMARKETSECC_MARKET_VALUE_TOT?79?">STAX!$F$109</definedName>
    <definedName name="XDO_?MONEYMARKETSECC_MARKET_VALUE_TOT?8?">MICAP14!$F$90:$F$115</definedName>
    <definedName name="XDO_?MONEYMARKETSECC_MARKET_VALUE_TOT?80?">STAX!$F$90:$F$112</definedName>
    <definedName name="XDO_?MONEYMARKETSECC_MARKET_VALUE_TOT?81?">STOP6!$F$83</definedName>
    <definedName name="XDO_?MONEYMARKETSECC_MARKET_VALUE_TOT?82?">STOP6!$F$86:$F$90</definedName>
    <definedName name="XDO_?MONEYMARKETSECC_MARKET_VALUE_TOT?83?">STOP7!$F$83</definedName>
    <definedName name="XDO_?MONEYMARKETSECC_MARKET_VALUE_TOT?84?">STOP7!$F$86:$F$90</definedName>
    <definedName name="XDO_?MONEYMARKETSECC_MARKET_VALUE_TOT?85?">#REF!</definedName>
    <definedName name="XDO_?MONEYMARKETSECC_MARKET_VALUE_TOT?86?">#REF!</definedName>
    <definedName name="XDO_?MONEYMARKETSECC_MARKET_VALUE_TOT?87?">SUNESF!$F$105</definedName>
    <definedName name="XDO_?MONEYMARKETSECC_MARKET_VALUE_TOT?88?">SUNESF!$F$90:$F$108</definedName>
    <definedName name="XDO_?MONEYMARKETSECC_MARKET_VALUE_TOT?89?">SUNFOP!$F$69</definedName>
    <definedName name="XDO_?MONEYMARKETSECC_MARKET_VALUE_TOT?9?">MICAP15!$F$111</definedName>
    <definedName name="XDO_?MONEYMARKETSECC_MARKET_VALUE_TOT?90?">SUNFOP!$F$72:$F$89</definedName>
    <definedName name="XDO_?MONEYMARKETSECC_MARKET_VALUE_TOT?91?">SUNVALF10!$F$92</definedName>
    <definedName name="XDO_?MONEYMARKETSECC_MARKET_VALUE_TOT?92?">SUNVALF10!$F$90:$F$95</definedName>
    <definedName name="XDO_?MONEYMARKETSECC_MARKET_VALUE_TOT?93?">SUNVALF2!$F$101</definedName>
    <definedName name="XDO_?MONEYMARKETSECC_MARKET_VALUE_TOT?94?">SUNVALF2!$F$90:$F$104</definedName>
    <definedName name="XDO_?MONEYMARKETSECC_MARKET_VALUE_TOT?95?">SUNVALF3!$F$102</definedName>
    <definedName name="XDO_?MONEYMARKETSECC_MARKET_VALUE_TOT?96?">SUNVALF3!$F$90:$F$105</definedName>
    <definedName name="XDO_?MONEYMARKETSECC_MARKET_VALUE_TOT?97?">SUNVALF7!$F$83</definedName>
    <definedName name="XDO_?MONEYMARKETSECC_MARKET_VALUE_TOT?98?">SUNVALF7!$F$86:$F$90</definedName>
    <definedName name="XDO_?MONEYMARKETSECC_MARKET_VALUE_TOT?99?">SUNVALF8!$F$88</definedName>
    <definedName name="XDO_?MONEYMARKETSECC_NAME?">CAPEXG!$C$61</definedName>
    <definedName name="XDO_?MONEYMARKETSECC_PER_NET_ASSETS?">CAPEXG!$G$61</definedName>
    <definedName name="XDO_?MONEYMARKETSECC_PER_NET_ASSETS_TOT?">CAPEXG!$G$90:$G$93</definedName>
    <definedName name="XDO_?MONEYMARKETSECC_PER_NET_ASSETS_TOT?1?">MICAP10!$G$100</definedName>
    <definedName name="XDO_?MONEYMARKETSECC_PER_NET_ASSETS_TOT?10?">MICAP15!$G$90:$G$114</definedName>
    <definedName name="XDO_?MONEYMARKETSECC_PER_NET_ASSETS_TOT?100?">SUNVALF8!$G$90:$G$91</definedName>
    <definedName name="XDO_?MONEYMARKETSECC_PER_NET_ASSETS_TOT?101?">SUNVALF9!$G$91</definedName>
    <definedName name="XDO_?MONEYMARKETSECC_PER_NET_ASSETS_TOT?102?">SUNVALF9!$G$90:$G$94</definedName>
    <definedName name="XDO_?MONEYMARKETSECC_PER_NET_ASSETS_TOT?11?">MICAP16!$G$107</definedName>
    <definedName name="XDO_?MONEYMARKETSECC_PER_NET_ASSETS_TOT?12?">MICAP16!$G$90:$G$110</definedName>
    <definedName name="XDO_?MONEYMARKETSECC_PER_NET_ASSETS_TOT?13?">MICAP17!$G$111</definedName>
    <definedName name="XDO_?MONEYMARKETSECC_PER_NET_ASSETS_TOT?14?">MICAP17!$G$90:$G$114</definedName>
    <definedName name="XDO_?MONEYMARKETSECC_PER_NET_ASSETS_TOT?15?">MICAP3!$G$51</definedName>
    <definedName name="XDO_?MONEYMARKETSECC_PER_NET_ASSETS_TOT?16?">MICAP3!$G$54:$G$90</definedName>
    <definedName name="XDO_?MONEYMARKETSECC_PER_NET_ASSETS_TOT?17?">MICAP4!$G$69</definedName>
    <definedName name="XDO_?MONEYMARKETSECC_PER_NET_ASSETS_TOT?18?">MICAP4!$G$72:$G$90</definedName>
    <definedName name="XDO_?MONEYMARKETSECC_PER_NET_ASSETS_TOT?19?">MICAP8!$G$100</definedName>
    <definedName name="XDO_?MONEYMARKETSECC_PER_NET_ASSETS_TOT?2?">MICAP10!$G$90:$G$103</definedName>
    <definedName name="XDO_?MONEYMARKETSECC_PER_NET_ASSETS_TOT?20?">MICAP8!$G$90:$G$103</definedName>
    <definedName name="XDO_?MONEYMARKETSECC_PER_NET_ASSETS_TOT?21?">MICAP9!$G$100</definedName>
    <definedName name="XDO_?MONEYMARKETSECC_PER_NET_ASSETS_TOT?22?">MICAP9!$G$90:$G$103</definedName>
    <definedName name="XDO_?MONEYMARKETSECC_PER_NET_ASSETS_TOT?23?">MIDCAP!$G$110</definedName>
    <definedName name="XDO_?MONEYMARKETSECC_PER_NET_ASSETS_TOT?24?">MIDCAP!$G$90:$G$113</definedName>
    <definedName name="XDO_?MONEYMARKETSECC_PER_NET_ASSETS_TOT?25?">MULTI1!$G$90</definedName>
    <definedName name="XDO_?MONEYMARKETSECC_PER_NET_ASSETS_TOT?26?">MULTI1!$G$90:$G$93</definedName>
    <definedName name="XDO_?MONEYMARKETSECC_PER_NET_ASSETS_TOT?27?">MULTI2!$G$90</definedName>
    <definedName name="XDO_?MONEYMARKETSECC_PER_NET_ASSETS_TOT?28?">MULTI2!$G$90:$G$93</definedName>
    <definedName name="XDO_?MONEYMARKETSECC_PER_NET_ASSETS_TOT?29?">MULTIP!$G$88</definedName>
    <definedName name="XDO_?MONEYMARKETSECC_PER_NET_ASSETS_TOT?3?">MICAP11!$G$107</definedName>
    <definedName name="XDO_?MONEYMARKETSECC_PER_NET_ASSETS_TOT?30?">MULTIP!$G$90:$G$91</definedName>
    <definedName name="XDO_?MONEYMARKETSECC_PER_NET_ASSETS_TOT?31?">SESCAP1!$G$108</definedName>
    <definedName name="XDO_?MONEYMARKETSECC_PER_NET_ASSETS_TOT?32?">SESCAP1!$G$90:$G$111</definedName>
    <definedName name="XDO_?MONEYMARKETSECC_PER_NET_ASSETS_TOT?33?">SESCAP2!$G$111</definedName>
    <definedName name="XDO_?MONEYMARKETSECC_PER_NET_ASSETS_TOT?34?">SESCAP2!$G$90:$G$114</definedName>
    <definedName name="XDO_?MONEYMARKETSECC_PER_NET_ASSETS_TOT?35?">SESCAP3!$G$108</definedName>
    <definedName name="XDO_?MONEYMARKETSECC_PER_NET_ASSETS_TOT?36?">SESCAP3!$G$90:$G$111</definedName>
    <definedName name="XDO_?MONEYMARKETSECC_PER_NET_ASSETS_TOT?37?">SESCAP4!$G$100</definedName>
    <definedName name="XDO_?MONEYMARKETSECC_PER_NET_ASSETS_TOT?38?">SESCAP4!$G$90:$G$103</definedName>
    <definedName name="XDO_?MONEYMARKETSECC_PER_NET_ASSETS_TOT?39?">SESCAP5!$G$98</definedName>
    <definedName name="XDO_?MONEYMARKETSECC_PER_NET_ASSETS_TOT?4?">MICAP11!$G$90:$G$110</definedName>
    <definedName name="XDO_?MONEYMARKETSECC_PER_NET_ASSETS_TOT?40?">SESCAP5!$G$90:$G$101</definedName>
    <definedName name="XDO_?MONEYMARKETSECC_PER_NET_ASSETS_TOT?41?">SESCAP6!$G$84</definedName>
    <definedName name="XDO_?MONEYMARKETSECC_PER_NET_ASSETS_TOT?42?" localSheetId="43">SUNBAL!$G$124</definedName>
    <definedName name="XDO_?MONEYMARKETSECC_PER_NET_ASSETS_TOT?42?">SESCAP6!$G$87:$G$90</definedName>
    <definedName name="XDO_?MONEYMARKETSECC_PER_NET_ASSETS_TOT?43?" localSheetId="43">SUNBAL!$G$81:$G$127</definedName>
    <definedName name="XDO_?MONEYMARKETSECC_PER_NET_ASSETS_TOT?43?">SESCAP7!$G$66</definedName>
    <definedName name="XDO_?MONEYMARKETSECC_PER_NET_ASSETS_TOT?44?">SESCAP7!$G$69:$G$90</definedName>
    <definedName name="XDO_?MONEYMARKETSECC_PER_NET_ASSETS_TOT?45?">SFOCUS!$G$79</definedName>
    <definedName name="XDO_?MONEYMARKETSECC_PER_NET_ASSETS_TOT?46?">SFOCUS!$G$82:$G$90</definedName>
    <definedName name="XDO_?MONEYMARKETSECC_PER_NET_ASSETS_TOT?47?">SLTADV3!$G$101</definedName>
    <definedName name="XDO_?MONEYMARKETSECC_PER_NET_ASSETS_TOT?48?">SLTADV3!$G$90:$G$104</definedName>
    <definedName name="XDO_?MONEYMARKETSECC_PER_NET_ASSETS_TOT?49?">SLTADV4!$G$90</definedName>
    <definedName name="XDO_?MONEYMARKETSECC_PER_NET_ASSETS_TOT?5?">MICAP12!$G$107</definedName>
    <definedName name="XDO_?MONEYMARKETSECC_PER_NET_ASSETS_TOT?50?">SLTADV4!$G$90:$G$93</definedName>
    <definedName name="XDO_?MONEYMARKETSECC_PER_NET_ASSETS_TOT?51?">SLTAX1!$G$98</definedName>
    <definedName name="XDO_?MONEYMARKETSECC_PER_NET_ASSETS_TOT?52?">SLTAX1!$G$90:$G$101</definedName>
    <definedName name="XDO_?MONEYMARKETSECC_PER_NET_ASSETS_TOT?53?">SLTAX2!$G$100</definedName>
    <definedName name="XDO_?MONEYMARKETSECC_PER_NET_ASSETS_TOT?54?">SLTAX2!$G$90:$G$103</definedName>
    <definedName name="XDO_?MONEYMARKETSECC_PER_NET_ASSETS_TOT?55?">SLTAX3!$G$107</definedName>
    <definedName name="XDO_?MONEYMARKETSECC_PER_NET_ASSETS_TOT?56?">SLTAX3!$G$90:$G$110</definedName>
    <definedName name="XDO_?MONEYMARKETSECC_PER_NET_ASSETS_TOT?57?">SLTAX4!$G$109</definedName>
    <definedName name="XDO_?MONEYMARKETSECC_PER_NET_ASSETS_TOT?58?">SLTAX4!$G$90:$G$112</definedName>
    <definedName name="XDO_?MONEYMARKETSECC_PER_NET_ASSETS_TOT?59?">SLTAX5!$G$110</definedName>
    <definedName name="XDO_?MONEYMARKETSECC_PER_NET_ASSETS_TOT?6?">MICAP12!$G$90:$G$110</definedName>
    <definedName name="XDO_?MONEYMARKETSECC_PER_NET_ASSETS_TOT?60?">SLTAX5!$G$90:$G$113</definedName>
    <definedName name="XDO_?MONEYMARKETSECC_PER_NET_ASSETS_TOT?61?">SLTAX6!$G$108</definedName>
    <definedName name="XDO_?MONEYMARKETSECC_PER_NET_ASSETS_TOT?62?">SLTAX6!$G$90:$G$111</definedName>
    <definedName name="XDO_?MONEYMARKETSECC_PER_NET_ASSETS_TOT?63?">SMALL3!$G$98</definedName>
    <definedName name="XDO_?MONEYMARKETSECC_PER_NET_ASSETS_TOT?64?">SMALL3!$G$90:$G$101</definedName>
    <definedName name="XDO_?MONEYMARKETSECC_PER_NET_ASSETS_TOT?65?">SMALL4!$G$99</definedName>
    <definedName name="XDO_?MONEYMARKETSECC_PER_NET_ASSETS_TOT?66?">SMALL4!$G$90:$G$102</definedName>
    <definedName name="XDO_?MONEYMARKETSECC_PER_NET_ASSETS_TOT?67?">SMALL5!$G$99</definedName>
    <definedName name="XDO_?MONEYMARKETSECC_PER_NET_ASSETS_TOT?68?">SMALL5!$G$90:$G$102</definedName>
    <definedName name="XDO_?MONEYMARKETSECC_PER_NET_ASSETS_TOT?69?">SMALL6!$G$97</definedName>
    <definedName name="XDO_?MONEYMARKETSECC_PER_NET_ASSETS_TOT?7?">MICAP14!$G$112</definedName>
    <definedName name="XDO_?MONEYMARKETSECC_PER_NET_ASSETS_TOT?70?">SMALL6!$G$90:$G$100</definedName>
    <definedName name="XDO_?MONEYMARKETSECC_PER_NET_ASSETS_TOT?71?">SMILE!$G$100</definedName>
    <definedName name="XDO_?MONEYMARKETSECC_PER_NET_ASSETS_TOT?72?">SMILE!$G$90:$G$103</definedName>
    <definedName name="XDO_?MONEYMARKETSECC_PER_NET_ASSETS_TOT?73?">SRURAL!$G$111</definedName>
    <definedName name="XDO_?MONEYMARKETSECC_PER_NET_ASSETS_TOT?74?">SRURAL!$G$90:$G$114</definedName>
    <definedName name="XDO_?MONEYMARKETSECC_PER_NET_ASSETS_TOT?75?">SSFUND!$G$85</definedName>
    <definedName name="XDO_?MONEYMARKETSECC_PER_NET_ASSETS_TOT?76?">SSFUND!$G$89:$G$90</definedName>
    <definedName name="XDO_?MONEYMARKETSECC_PER_NET_ASSETS_TOT?77?">'SSN100'!$G$149</definedName>
    <definedName name="XDO_?MONEYMARKETSECC_PER_NET_ASSETS_TOT?78?">'SSN100'!$G$90:$G$152</definedName>
    <definedName name="XDO_?MONEYMARKETSECC_PER_NET_ASSETS_TOT?79?">STAX!$G$109</definedName>
    <definedName name="XDO_?MONEYMARKETSECC_PER_NET_ASSETS_TOT?8?">MICAP14!$G$90:$G$115</definedName>
    <definedName name="XDO_?MONEYMARKETSECC_PER_NET_ASSETS_TOT?80?">STAX!$G$90:$G$112</definedName>
    <definedName name="XDO_?MONEYMARKETSECC_PER_NET_ASSETS_TOT?81?">STOP6!$G$83</definedName>
    <definedName name="XDO_?MONEYMARKETSECC_PER_NET_ASSETS_TOT?82?">STOP6!$G$86:$G$90</definedName>
    <definedName name="XDO_?MONEYMARKETSECC_PER_NET_ASSETS_TOT?83?">STOP7!$G$83</definedName>
    <definedName name="XDO_?MONEYMARKETSECC_PER_NET_ASSETS_TOT?84?">STOP7!$G$86:$G$90</definedName>
    <definedName name="XDO_?MONEYMARKETSECC_PER_NET_ASSETS_TOT?85?">#REF!</definedName>
    <definedName name="XDO_?MONEYMARKETSECC_PER_NET_ASSETS_TOT?86?">#REF!</definedName>
    <definedName name="XDO_?MONEYMARKETSECC_PER_NET_ASSETS_TOT?87?">SUNESF!$G$105</definedName>
    <definedName name="XDO_?MONEYMARKETSECC_PER_NET_ASSETS_TOT?88?">SUNESF!$G$90:$G$108</definedName>
    <definedName name="XDO_?MONEYMARKETSECC_PER_NET_ASSETS_TOT?89?">SUNFOP!$G$69</definedName>
    <definedName name="XDO_?MONEYMARKETSECC_PER_NET_ASSETS_TOT?9?">MICAP15!$G$111</definedName>
    <definedName name="XDO_?MONEYMARKETSECC_PER_NET_ASSETS_TOT?90?">SUNFOP!$G$72:$G$89</definedName>
    <definedName name="XDO_?MONEYMARKETSECC_PER_NET_ASSETS_TOT?91?">SUNVALF10!$G$92</definedName>
    <definedName name="XDO_?MONEYMARKETSECC_PER_NET_ASSETS_TOT?92?">SUNVALF10!$G$90:$G$95</definedName>
    <definedName name="XDO_?MONEYMARKETSECC_PER_NET_ASSETS_TOT?93?">SUNVALF2!$G$101</definedName>
    <definedName name="XDO_?MONEYMARKETSECC_PER_NET_ASSETS_TOT?94?">SUNVALF2!$G$90:$G$104</definedName>
    <definedName name="XDO_?MONEYMARKETSECC_PER_NET_ASSETS_TOT?95?">SUNVALF3!$G$102</definedName>
    <definedName name="XDO_?MONEYMARKETSECC_PER_NET_ASSETS_TOT?96?">SUNVALF3!$G$90:$G$105</definedName>
    <definedName name="XDO_?MONEYMARKETSECC_PER_NET_ASSETS_TOT?97?">SUNVALF7!$G$83</definedName>
    <definedName name="XDO_?MONEYMARKETSECC_PER_NET_ASSETS_TOT?98?">SUNVALF7!$G$86:$G$90</definedName>
    <definedName name="XDO_?MONEYMARKETSECC_PER_NET_ASSETS_TOT?99?">SUNVALF8!$G$88</definedName>
    <definedName name="XDO_?MONEYMARKETSECC_RATING_INDUSTRY?">CAPEXG!$D$61</definedName>
    <definedName name="XDO_?MONEYMARKETSECC_SL_NO?">CAPEXG!$A$61</definedName>
    <definedName name="XDO_?MONEYMARKETSECC_UNITS?">CAPEXG!$E$61</definedName>
    <definedName name="XDO_?MONEYMARKETSECD_ISIN_CODE?">CAPEXG!$B$65:$B$93</definedName>
    <definedName name="XDO_?MONEYMARKETSECD_ISIN_CODE?1?">MICAP10!$B$65:$B$103</definedName>
    <definedName name="XDO_?MONEYMARKETSECD_ISIN_CODE?10?">MICAP8!$B$65:$B$103</definedName>
    <definedName name="XDO_?MONEYMARKETSECD_ISIN_CODE?11?">MICAP9!$B$65:$B$103</definedName>
    <definedName name="XDO_?MONEYMARKETSECD_ISIN_CODE?12?">MIDCAP!$B$65:$B$113</definedName>
    <definedName name="XDO_?MONEYMARKETSECD_ISIN_CODE?13?">MULTI1!$B$65:$B$93</definedName>
    <definedName name="XDO_?MONEYMARKETSECD_ISIN_CODE?14?">MULTI2!$B$65:$B$93</definedName>
    <definedName name="XDO_?MONEYMARKETSECD_ISIN_CODE?15?">MULTIP!$B$65:$B$91</definedName>
    <definedName name="XDO_?MONEYMARKETSECD_ISIN_CODE?16?">SESCAP1!$B$65:$B$111</definedName>
    <definedName name="XDO_?MONEYMARKETSECD_ISIN_CODE?17?">SESCAP2!$B$65:$B$114</definedName>
    <definedName name="XDO_?MONEYMARKETSECD_ISIN_CODE?18?">SESCAP3!$B$65:$B$111</definedName>
    <definedName name="XDO_?MONEYMARKETSECD_ISIN_CODE?19?">SESCAP4!$B$65:$B$103</definedName>
    <definedName name="XDO_?MONEYMARKETSECD_ISIN_CODE?2?">MICAP11!$B$65:$B$110</definedName>
    <definedName name="XDO_?MONEYMARKETSECD_ISIN_CODE?20?">SESCAP5!$B$65:$B$101</definedName>
    <definedName name="XDO_?MONEYMARKETSECD_ISIN_CODE?21?">SESCAP6!$B$65:$B$87</definedName>
    <definedName name="XDO_?MONEYMARKETSECD_ISIN_CODE?22?" localSheetId="43">SUNBAL!$B$65:$B$127</definedName>
    <definedName name="XDO_?MONEYMARKETSECD_ISIN_CODE?22?">SESCAP7!$B$65:$B$69</definedName>
    <definedName name="XDO_?MONEYMARKETSECD_ISIN_CODE?23?">SFOCUS!$B$65:$B$82</definedName>
    <definedName name="XDO_?MONEYMARKETSECD_ISIN_CODE?24?">SLTADV3!$B$65:$B$104</definedName>
    <definedName name="XDO_?MONEYMARKETSECD_ISIN_CODE?25?">SLTADV4!$B$65:$B$93</definedName>
    <definedName name="XDO_?MONEYMARKETSECD_ISIN_CODE?26?">SLTAX1!$B$65:$B$101</definedName>
    <definedName name="XDO_?MONEYMARKETSECD_ISIN_CODE?27?">SLTAX2!$B$65:$B$103</definedName>
    <definedName name="XDO_?MONEYMARKETSECD_ISIN_CODE?28?">SLTAX3!$B$65:$B$110</definedName>
    <definedName name="XDO_?MONEYMARKETSECD_ISIN_CODE?29?">SLTAX4!$B$65:$B$112</definedName>
    <definedName name="XDO_?MONEYMARKETSECD_ISIN_CODE?3?">MICAP12!$B$65:$B$110</definedName>
    <definedName name="XDO_?MONEYMARKETSECD_ISIN_CODE?30?">SLTAX5!$B$65:$B$113</definedName>
    <definedName name="XDO_?MONEYMARKETSECD_ISIN_CODE?31?">SLTAX6!$B$65:$B$111</definedName>
    <definedName name="XDO_?MONEYMARKETSECD_ISIN_CODE?32?">SMALL3!$B$65:$B$101</definedName>
    <definedName name="XDO_?MONEYMARKETSECD_ISIN_CODE?33?">SMALL4!$B$65:$B$102</definedName>
    <definedName name="XDO_?MONEYMARKETSECD_ISIN_CODE?34?">SMALL5!$B$65:$B$102</definedName>
    <definedName name="XDO_?MONEYMARKETSECD_ISIN_CODE?35?">SMALL6!$B$65:$B$100</definedName>
    <definedName name="XDO_?MONEYMARKETSECD_ISIN_CODE?36?">SMILE!$B$65:$B$103</definedName>
    <definedName name="XDO_?MONEYMARKETSECD_ISIN_CODE?37?">SRURAL!$B$65:$B$114</definedName>
    <definedName name="XDO_?MONEYMARKETSECD_ISIN_CODE?38?">SSFUND!$B$65:$B$89</definedName>
    <definedName name="XDO_?MONEYMARKETSECD_ISIN_CODE?39?">'SSN100'!$B$65:$B$152</definedName>
    <definedName name="XDO_?MONEYMARKETSECD_ISIN_CODE?4?">MICAP14!$B$65:$B$115</definedName>
    <definedName name="XDO_?MONEYMARKETSECD_ISIN_CODE?40?">STAX!$B$65:$B$112</definedName>
    <definedName name="XDO_?MONEYMARKETSECD_ISIN_CODE?41?">STOP6!$B$65:$B$86</definedName>
    <definedName name="XDO_?MONEYMARKETSECD_ISIN_CODE?42?">STOP7!$B$65:$B$86</definedName>
    <definedName name="XDO_?MONEYMARKETSECD_ISIN_CODE?43?">SUNESF!$B$65:$B$108</definedName>
    <definedName name="XDO_?MONEYMARKETSECD_ISIN_CODE?44?">SUNFOP!$B$65:$B$72</definedName>
    <definedName name="XDO_?MONEYMARKETSECD_ISIN_CODE?45?">SUNVALF10!$B$65:$B$95</definedName>
    <definedName name="XDO_?MONEYMARKETSECD_ISIN_CODE?46?">SUNVALF2!$B$65:$B$104</definedName>
    <definedName name="XDO_?MONEYMARKETSECD_ISIN_CODE?47?">SUNVALF3!$B$65:$B$105</definedName>
    <definedName name="XDO_?MONEYMARKETSECD_ISIN_CODE?48?">SUNVALF7!$B$65:$B$86</definedName>
    <definedName name="XDO_?MONEYMARKETSECD_ISIN_CODE?49?">SUNVALF8!$B$65:$B$91</definedName>
    <definedName name="XDO_?MONEYMARKETSECD_ISIN_CODE?5?">MICAP15!$B$65:$B$114</definedName>
    <definedName name="XDO_?MONEYMARKETSECD_ISIN_CODE?50?">SUNVALF9!$B$65:$B$94</definedName>
    <definedName name="XDO_?MONEYMARKETSECD_ISIN_CODE?6?">MICAP16!$B$65:$B$110</definedName>
    <definedName name="XDO_?MONEYMARKETSECD_ISIN_CODE?7?">MICAP17!$B$65:$B$114</definedName>
    <definedName name="XDO_?MONEYMARKETSECD_ISIN_CODE?8?">MICAP3!$B$54:$B$65</definedName>
    <definedName name="XDO_?MONEYMARKETSECD_ISIN_CODE?9?">MICAP4!$B$65:$B$72</definedName>
    <definedName name="XDO_?MONEYMARKETSECD_MARKET_VALUE?">CAPEXG!$F$65:$F$93</definedName>
    <definedName name="XDO_?MONEYMARKETSECD_MARKET_VALUE?1?">MICAP10!$F$65:$F$103</definedName>
    <definedName name="XDO_?MONEYMARKETSECD_MARKET_VALUE?10?">MICAP8!$F$65:$F$103</definedName>
    <definedName name="XDO_?MONEYMARKETSECD_MARKET_VALUE?11?">MICAP9!$F$65:$F$103</definedName>
    <definedName name="XDO_?MONEYMARKETSECD_MARKET_VALUE?12?">MIDCAP!$F$65:$F$113</definedName>
    <definedName name="XDO_?MONEYMARKETSECD_MARKET_VALUE?13?">MULTI1!$F$65:$F$93</definedName>
    <definedName name="XDO_?MONEYMARKETSECD_MARKET_VALUE?14?">MULTI2!$F$65:$F$93</definedName>
    <definedName name="XDO_?MONEYMARKETSECD_MARKET_VALUE?15?">MULTIP!$F$65:$F$91</definedName>
    <definedName name="XDO_?MONEYMARKETSECD_MARKET_VALUE?16?">SESCAP1!$F$65:$F$111</definedName>
    <definedName name="XDO_?MONEYMARKETSECD_MARKET_VALUE?17?">SESCAP2!$F$65:$F$114</definedName>
    <definedName name="XDO_?MONEYMARKETSECD_MARKET_VALUE?18?">SESCAP3!$F$65:$F$111</definedName>
    <definedName name="XDO_?MONEYMARKETSECD_MARKET_VALUE?19?">SESCAP4!$F$65:$F$103</definedName>
    <definedName name="XDO_?MONEYMARKETSECD_MARKET_VALUE?2?">MICAP11!$F$65:$F$110</definedName>
    <definedName name="XDO_?MONEYMARKETSECD_MARKET_VALUE?20?">SESCAP5!$F$65:$F$101</definedName>
    <definedName name="XDO_?MONEYMARKETSECD_MARKET_VALUE?21?">SESCAP6!$F$65:$F$87</definedName>
    <definedName name="XDO_?MONEYMARKETSECD_MARKET_VALUE?22?" localSheetId="43">SUNBAL!$F$65:$F$127</definedName>
    <definedName name="XDO_?MONEYMARKETSECD_MARKET_VALUE?22?">SESCAP7!$F$65:$F$69</definedName>
    <definedName name="XDO_?MONEYMARKETSECD_MARKET_VALUE?23?">SFOCUS!$F$65:$F$82</definedName>
    <definedName name="XDO_?MONEYMARKETSECD_MARKET_VALUE?24?">SLTADV3!$F$65:$F$104</definedName>
    <definedName name="XDO_?MONEYMARKETSECD_MARKET_VALUE?25?">SLTADV4!$F$65:$F$93</definedName>
    <definedName name="XDO_?MONEYMARKETSECD_MARKET_VALUE?26?">SLTAX1!$F$65:$F$101</definedName>
    <definedName name="XDO_?MONEYMARKETSECD_MARKET_VALUE?27?">SLTAX2!$F$65:$F$103</definedName>
    <definedName name="XDO_?MONEYMARKETSECD_MARKET_VALUE?28?">SLTAX3!$F$65:$F$110</definedName>
    <definedName name="XDO_?MONEYMARKETSECD_MARKET_VALUE?29?">SLTAX4!$F$65:$F$112</definedName>
    <definedName name="XDO_?MONEYMARKETSECD_MARKET_VALUE?3?">MICAP12!$F$65:$F$110</definedName>
    <definedName name="XDO_?MONEYMARKETSECD_MARKET_VALUE?30?">SLTAX5!$F$65:$F$113</definedName>
    <definedName name="XDO_?MONEYMARKETSECD_MARKET_VALUE?31?">SLTAX6!$F$65:$F$111</definedName>
    <definedName name="XDO_?MONEYMARKETSECD_MARKET_VALUE?32?">SMALL3!$F$65:$F$101</definedName>
    <definedName name="XDO_?MONEYMARKETSECD_MARKET_VALUE?33?">SMALL4!$F$65:$F$102</definedName>
    <definedName name="XDO_?MONEYMARKETSECD_MARKET_VALUE?34?">SMALL5!$F$65:$F$102</definedName>
    <definedName name="XDO_?MONEYMARKETSECD_MARKET_VALUE?35?">SMALL6!$F$65:$F$100</definedName>
    <definedName name="XDO_?MONEYMARKETSECD_MARKET_VALUE?36?">SMILE!$F$65:$F$103</definedName>
    <definedName name="XDO_?MONEYMARKETSECD_MARKET_VALUE?37?">SRURAL!$F$65:$F$114</definedName>
    <definedName name="XDO_?MONEYMARKETSECD_MARKET_VALUE?38?">SSFUND!$F$65:$F$89</definedName>
    <definedName name="XDO_?MONEYMARKETSECD_MARKET_VALUE?39?">'SSN100'!$F$65:$F$152</definedName>
    <definedName name="XDO_?MONEYMARKETSECD_MARKET_VALUE?4?">MICAP14!$F$65:$F$115</definedName>
    <definedName name="XDO_?MONEYMARKETSECD_MARKET_VALUE?40?">STAX!$F$65:$F$112</definedName>
    <definedName name="XDO_?MONEYMARKETSECD_MARKET_VALUE?41?">STOP6!$F$65:$F$86</definedName>
    <definedName name="XDO_?MONEYMARKETSECD_MARKET_VALUE?42?">STOP7!$F$65:$F$86</definedName>
    <definedName name="XDO_?MONEYMARKETSECD_MARKET_VALUE?43?">SUNESF!$F$65:$F$108</definedName>
    <definedName name="XDO_?MONEYMARKETSECD_MARKET_VALUE?44?">SUNFOP!$F$65:$F$72</definedName>
    <definedName name="XDO_?MONEYMARKETSECD_MARKET_VALUE?45?">SUNVALF10!$F$65:$F$95</definedName>
    <definedName name="XDO_?MONEYMARKETSECD_MARKET_VALUE?46?">SUNVALF2!$F$65:$F$104</definedName>
    <definedName name="XDO_?MONEYMARKETSECD_MARKET_VALUE?47?">SUNVALF3!$F$65:$F$105</definedName>
    <definedName name="XDO_?MONEYMARKETSECD_MARKET_VALUE?48?">SUNVALF7!$F$65:$F$86</definedName>
    <definedName name="XDO_?MONEYMARKETSECD_MARKET_VALUE?49?">SUNVALF8!$F$65:$F$91</definedName>
    <definedName name="XDO_?MONEYMARKETSECD_MARKET_VALUE?5?">MICAP15!$F$65:$F$114</definedName>
    <definedName name="XDO_?MONEYMARKETSECD_MARKET_VALUE?50?">SUNVALF9!$F$65:$F$94</definedName>
    <definedName name="XDO_?MONEYMARKETSECD_MARKET_VALUE?6?">MICAP16!$F$65:$F$110</definedName>
    <definedName name="XDO_?MONEYMARKETSECD_MARKET_VALUE?7?">MICAP17!$F$65:$F$114</definedName>
    <definedName name="XDO_?MONEYMARKETSECD_MARKET_VALUE?8?">MICAP3!$F$54:$F$65</definedName>
    <definedName name="XDO_?MONEYMARKETSECD_MARKET_VALUE?9?">MICAP4!$F$65:$F$72</definedName>
    <definedName name="XDO_?MONEYMARKETSECD_MARKET_VALUE_TOT?">CAPEXG!$F$94</definedName>
    <definedName name="XDO_?MONEYMARKETSECD_MARKET_VALUE_TOT?1?">MICAP10!$F$104</definedName>
    <definedName name="XDO_?MONEYMARKETSECD_MARKET_VALUE_TOT?10?">MICAP8!$F$104</definedName>
    <definedName name="XDO_?MONEYMARKETSECD_MARKET_VALUE_TOT?11?">MICAP9!$F$104</definedName>
    <definedName name="XDO_?MONEYMARKETSECD_MARKET_VALUE_TOT?12?">MIDCAP!$F$114</definedName>
    <definedName name="XDO_?MONEYMARKETSECD_MARKET_VALUE_TOT?13?">MULTI1!$F$94</definedName>
    <definedName name="XDO_?MONEYMARKETSECD_MARKET_VALUE_TOT?14?">MULTI2!$F$94</definedName>
    <definedName name="XDO_?MONEYMARKETSECD_MARKET_VALUE_TOT?15?">MULTIP!$F$92</definedName>
    <definedName name="XDO_?MONEYMARKETSECD_MARKET_VALUE_TOT?16?">SESCAP1!$F$112</definedName>
    <definedName name="XDO_?MONEYMARKETSECD_MARKET_VALUE_TOT?17?">SESCAP2!$F$115</definedName>
    <definedName name="XDO_?MONEYMARKETSECD_MARKET_VALUE_TOT?18?">SESCAP3!$F$112</definedName>
    <definedName name="XDO_?MONEYMARKETSECD_MARKET_VALUE_TOT?19?">SESCAP4!$F$104</definedName>
    <definedName name="XDO_?MONEYMARKETSECD_MARKET_VALUE_TOT?2?">MICAP11!$F$111</definedName>
    <definedName name="XDO_?MONEYMARKETSECD_MARKET_VALUE_TOT?20?">SESCAP5!$F$102</definedName>
    <definedName name="XDO_?MONEYMARKETSECD_MARKET_VALUE_TOT?21?">SESCAP6!$F$88</definedName>
    <definedName name="XDO_?MONEYMARKETSECD_MARKET_VALUE_TOT?22?" localSheetId="43">SUNBAL!$F$128</definedName>
    <definedName name="XDO_?MONEYMARKETSECD_MARKET_VALUE_TOT?22?">SESCAP7!$F$70</definedName>
    <definedName name="XDO_?MONEYMARKETSECD_MARKET_VALUE_TOT?23?">SFOCUS!$F$83</definedName>
    <definedName name="XDO_?MONEYMARKETSECD_MARKET_VALUE_TOT?24?">SLTADV3!$F$105</definedName>
    <definedName name="XDO_?MONEYMARKETSECD_MARKET_VALUE_TOT?25?">SLTADV4!$F$94</definedName>
    <definedName name="XDO_?MONEYMARKETSECD_MARKET_VALUE_TOT?26?">SLTAX1!$F$102</definedName>
    <definedName name="XDO_?MONEYMARKETSECD_MARKET_VALUE_TOT?27?">SLTAX2!$F$104</definedName>
    <definedName name="XDO_?MONEYMARKETSECD_MARKET_VALUE_TOT?28?">SLTAX3!$F$111</definedName>
    <definedName name="XDO_?MONEYMARKETSECD_MARKET_VALUE_TOT?29?">SLTAX4!$F$113</definedName>
    <definedName name="XDO_?MONEYMARKETSECD_MARKET_VALUE_TOT?3?">MICAP12!$F$111</definedName>
    <definedName name="XDO_?MONEYMARKETSECD_MARKET_VALUE_TOT?30?">SLTAX5!$F$114</definedName>
    <definedName name="XDO_?MONEYMARKETSECD_MARKET_VALUE_TOT?31?">SLTAX6!$F$112</definedName>
    <definedName name="XDO_?MONEYMARKETSECD_MARKET_VALUE_TOT?32?">SMALL3!$F$102</definedName>
    <definedName name="XDO_?MONEYMARKETSECD_MARKET_VALUE_TOT?33?">SMALL4!$F$103</definedName>
    <definedName name="XDO_?MONEYMARKETSECD_MARKET_VALUE_TOT?34?">SMALL5!$F$103</definedName>
    <definedName name="XDO_?MONEYMARKETSECD_MARKET_VALUE_TOT?35?">SMALL6!$F$101</definedName>
    <definedName name="XDO_?MONEYMARKETSECD_MARKET_VALUE_TOT?36?">SMILE!$F$104</definedName>
    <definedName name="XDO_?MONEYMARKETSECD_MARKET_VALUE_TOT?37?">SRURAL!$F$115</definedName>
    <definedName name="XDO_?MONEYMARKETSECD_MARKET_VALUE_TOT?38?">SSFUND!$F$90</definedName>
    <definedName name="XDO_?MONEYMARKETSECD_MARKET_VALUE_TOT?39?">'SSN100'!$F$153</definedName>
    <definedName name="XDO_?MONEYMARKETSECD_MARKET_VALUE_TOT?4?">MICAP14!$F$116</definedName>
    <definedName name="XDO_?MONEYMARKETSECD_MARKET_VALUE_TOT?40?">STAX!$F$113</definedName>
    <definedName name="XDO_?MONEYMARKETSECD_MARKET_VALUE_TOT?41?">STOP6!$F$87</definedName>
    <definedName name="XDO_?MONEYMARKETSECD_MARKET_VALUE_TOT?42?">STOP7!$F$87</definedName>
    <definedName name="XDO_?MONEYMARKETSECD_MARKET_VALUE_TOT?43?">#REF!</definedName>
    <definedName name="XDO_?MONEYMARKETSECD_MARKET_VALUE_TOT?44?">#REF!</definedName>
    <definedName name="XDO_?MONEYMARKETSECD_MARKET_VALUE_TOT?45?">SUNESF!$F$109</definedName>
    <definedName name="XDO_?MONEYMARKETSECD_MARKET_VALUE_TOT?46?">SUNFOP!$F$73</definedName>
    <definedName name="XDO_?MONEYMARKETSECD_MARKET_VALUE_TOT?47?">SUNVALF10!$F$96</definedName>
    <definedName name="XDO_?MONEYMARKETSECD_MARKET_VALUE_TOT?48?">SUNVALF2!$F$105</definedName>
    <definedName name="XDO_?MONEYMARKETSECD_MARKET_VALUE_TOT?49?">SUNVALF3!$F$106</definedName>
    <definedName name="XDO_?MONEYMARKETSECD_MARKET_VALUE_TOT?5?">MICAP15!$F$115</definedName>
    <definedName name="XDO_?MONEYMARKETSECD_MARKET_VALUE_TOT?50?">SUNVALF7!$F$87</definedName>
    <definedName name="XDO_?MONEYMARKETSECD_MARKET_VALUE_TOT?51?">SUNVALF8!$F$92</definedName>
    <definedName name="XDO_?MONEYMARKETSECD_MARKET_VALUE_TOT?52?">SUNVALF9!$F$95</definedName>
    <definedName name="XDO_?MONEYMARKETSECD_MARKET_VALUE_TOT?6?">MICAP16!$F$111</definedName>
    <definedName name="XDO_?MONEYMARKETSECD_MARKET_VALUE_TOT?7?">MICAP17!$F$115</definedName>
    <definedName name="XDO_?MONEYMARKETSECD_MARKET_VALUE_TOT?8?">MICAP3!$F$55</definedName>
    <definedName name="XDO_?MONEYMARKETSECD_MARKET_VALUE_TOT?9?">MICAP4!$F$73</definedName>
    <definedName name="XDO_?MONEYMARKETSECD_NAME?">CAPEXG!$C$65:$C$93</definedName>
    <definedName name="XDO_?MONEYMARKETSECD_NAME?1?">MICAP10!$C$65:$C$103</definedName>
    <definedName name="XDO_?MONEYMARKETSECD_NAME?10?">MICAP8!$C$65:$C$103</definedName>
    <definedName name="XDO_?MONEYMARKETSECD_NAME?11?">MICAP9!$C$65:$C$103</definedName>
    <definedName name="XDO_?MONEYMARKETSECD_NAME?12?">MIDCAP!$C$65:$C$113</definedName>
    <definedName name="XDO_?MONEYMARKETSECD_NAME?13?">MULTI1!$C$65:$C$93</definedName>
    <definedName name="XDO_?MONEYMARKETSECD_NAME?14?">MULTI2!$C$65:$C$93</definedName>
    <definedName name="XDO_?MONEYMARKETSECD_NAME?15?">MULTIP!$C$65:$C$91</definedName>
    <definedName name="XDO_?MONEYMARKETSECD_NAME?16?">SESCAP1!$C$65:$C$111</definedName>
    <definedName name="XDO_?MONEYMARKETSECD_NAME?17?">SESCAP2!$C$65:$C$114</definedName>
    <definedName name="XDO_?MONEYMARKETSECD_NAME?18?">SESCAP3!$C$65:$C$111</definedName>
    <definedName name="XDO_?MONEYMARKETSECD_NAME?19?">SESCAP4!$C$65:$C$103</definedName>
    <definedName name="XDO_?MONEYMARKETSECD_NAME?2?">MICAP11!$C$65:$C$110</definedName>
    <definedName name="XDO_?MONEYMARKETSECD_NAME?20?">SESCAP5!$C$65:$C$101</definedName>
    <definedName name="XDO_?MONEYMARKETSECD_NAME?21?">SESCAP6!$C$65:$C$87</definedName>
    <definedName name="XDO_?MONEYMARKETSECD_NAME?22?" localSheetId="43">SUNBAL!$C$65:$C$127</definedName>
    <definedName name="XDO_?MONEYMARKETSECD_NAME?22?">SESCAP7!$C$65:$C$69</definedName>
    <definedName name="XDO_?MONEYMARKETSECD_NAME?23?">SFOCUS!$C$65:$C$82</definedName>
    <definedName name="XDO_?MONEYMARKETSECD_NAME?24?">SLTADV3!$C$65:$C$104</definedName>
    <definedName name="XDO_?MONEYMARKETSECD_NAME?25?">SLTADV4!$C$65:$C$93</definedName>
    <definedName name="XDO_?MONEYMARKETSECD_NAME?26?">SLTAX1!$C$65:$C$101</definedName>
    <definedName name="XDO_?MONEYMARKETSECD_NAME?27?">SLTAX2!$C$65:$C$103</definedName>
    <definedName name="XDO_?MONEYMARKETSECD_NAME?28?">SLTAX3!$C$65:$C$110</definedName>
    <definedName name="XDO_?MONEYMARKETSECD_NAME?29?">SLTAX4!$C$65:$C$112</definedName>
    <definedName name="XDO_?MONEYMARKETSECD_NAME?3?">MICAP12!$C$65:$C$110</definedName>
    <definedName name="XDO_?MONEYMARKETSECD_NAME?30?">SLTAX5!$C$65:$C$113</definedName>
    <definedName name="XDO_?MONEYMARKETSECD_NAME?31?">SLTAX6!$C$65:$C$111</definedName>
    <definedName name="XDO_?MONEYMARKETSECD_NAME?32?">SMALL3!$C$65:$C$101</definedName>
    <definedName name="XDO_?MONEYMARKETSECD_NAME?33?">SMALL4!$C$65:$C$102</definedName>
    <definedName name="XDO_?MONEYMARKETSECD_NAME?34?">SMALL5!$C$65:$C$102</definedName>
    <definedName name="XDO_?MONEYMARKETSECD_NAME?35?">SMALL6!$C$65:$C$100</definedName>
    <definedName name="XDO_?MONEYMARKETSECD_NAME?36?">SMILE!$C$65:$C$103</definedName>
    <definedName name="XDO_?MONEYMARKETSECD_NAME?37?">SRURAL!$C$65:$C$114</definedName>
    <definedName name="XDO_?MONEYMARKETSECD_NAME?38?">SSFUND!$C$65:$C$89</definedName>
    <definedName name="XDO_?MONEYMARKETSECD_NAME?39?">'SSN100'!$C$65:$C$152</definedName>
    <definedName name="XDO_?MONEYMARKETSECD_NAME?4?">MICAP14!$C$65:$C$115</definedName>
    <definedName name="XDO_?MONEYMARKETSECD_NAME?40?">STAX!$C$65:$C$112</definedName>
    <definedName name="XDO_?MONEYMARKETSECD_NAME?41?">STOP6!$C$65:$C$86</definedName>
    <definedName name="XDO_?MONEYMARKETSECD_NAME?42?">STOP7!$C$65:$C$86</definedName>
    <definedName name="XDO_?MONEYMARKETSECD_NAME?43?">SUNESF!$C$65:$C$108</definedName>
    <definedName name="XDO_?MONEYMARKETSECD_NAME?44?">SUNFOP!$C$65:$C$72</definedName>
    <definedName name="XDO_?MONEYMARKETSECD_NAME?45?">SUNVALF10!$C$65:$C$95</definedName>
    <definedName name="XDO_?MONEYMARKETSECD_NAME?46?">SUNVALF2!$C$65:$C$104</definedName>
    <definedName name="XDO_?MONEYMARKETSECD_NAME?47?">SUNVALF3!$C$65:$C$105</definedName>
    <definedName name="XDO_?MONEYMARKETSECD_NAME?48?">SUNVALF7!$C$65:$C$86</definedName>
    <definedName name="XDO_?MONEYMARKETSECD_NAME?49?">SUNVALF8!$C$65:$C$91</definedName>
    <definedName name="XDO_?MONEYMARKETSECD_NAME?5?">MICAP15!$C$65:$C$114</definedName>
    <definedName name="XDO_?MONEYMARKETSECD_NAME?50?">SUNVALF9!$C$65:$C$94</definedName>
    <definedName name="XDO_?MONEYMARKETSECD_NAME?6?">MICAP16!$C$65:$C$110</definedName>
    <definedName name="XDO_?MONEYMARKETSECD_NAME?7?">MICAP17!$C$65:$C$114</definedName>
    <definedName name="XDO_?MONEYMARKETSECD_NAME?8?">MICAP3!$C$54:$C$65</definedName>
    <definedName name="XDO_?MONEYMARKETSECD_NAME?9?">MICAP4!$C$65:$C$72</definedName>
    <definedName name="XDO_?MONEYMARKETSECD_PER_NET_ASSETS?">CAPEXG!$G$65:$G$93</definedName>
    <definedName name="XDO_?MONEYMARKETSECD_PER_NET_ASSETS?1?">MICAP10!$G$65:$G$103</definedName>
    <definedName name="XDO_?MONEYMARKETSECD_PER_NET_ASSETS?10?">MICAP8!$G$65:$G$103</definedName>
    <definedName name="XDO_?MONEYMARKETSECD_PER_NET_ASSETS?11?">MICAP9!$G$65:$G$103</definedName>
    <definedName name="XDO_?MONEYMARKETSECD_PER_NET_ASSETS?12?">MIDCAP!$G$65:$G$113</definedName>
    <definedName name="XDO_?MONEYMARKETSECD_PER_NET_ASSETS?13?">MULTI1!$G$65:$G$93</definedName>
    <definedName name="XDO_?MONEYMARKETSECD_PER_NET_ASSETS?14?">MULTI2!$G$65:$G$93</definedName>
    <definedName name="XDO_?MONEYMARKETSECD_PER_NET_ASSETS?15?">MULTIP!$G$65:$G$91</definedName>
    <definedName name="XDO_?MONEYMARKETSECD_PER_NET_ASSETS?16?">SESCAP1!$G$65:$G$111</definedName>
    <definedName name="XDO_?MONEYMARKETSECD_PER_NET_ASSETS?17?">SESCAP2!$G$65:$G$114</definedName>
    <definedName name="XDO_?MONEYMARKETSECD_PER_NET_ASSETS?18?">SESCAP3!$G$65:$G$111</definedName>
    <definedName name="XDO_?MONEYMARKETSECD_PER_NET_ASSETS?19?">SESCAP4!$G$65:$G$103</definedName>
    <definedName name="XDO_?MONEYMARKETSECD_PER_NET_ASSETS?2?">MICAP11!$G$65:$G$110</definedName>
    <definedName name="XDO_?MONEYMARKETSECD_PER_NET_ASSETS?20?">SESCAP5!$G$65:$G$101</definedName>
    <definedName name="XDO_?MONEYMARKETSECD_PER_NET_ASSETS?21?">SESCAP6!$G$65:$G$87</definedName>
    <definedName name="XDO_?MONEYMARKETSECD_PER_NET_ASSETS?22?" localSheetId="43">SUNBAL!$G$65:$G$127</definedName>
    <definedName name="XDO_?MONEYMARKETSECD_PER_NET_ASSETS?22?">SESCAP7!$G$65:$G$69</definedName>
    <definedName name="XDO_?MONEYMARKETSECD_PER_NET_ASSETS?23?">SFOCUS!$G$65:$G$82</definedName>
    <definedName name="XDO_?MONEYMARKETSECD_PER_NET_ASSETS?24?">SLTADV3!$G$65:$G$104</definedName>
    <definedName name="XDO_?MONEYMARKETSECD_PER_NET_ASSETS?25?">SLTADV4!$G$65:$G$93</definedName>
    <definedName name="XDO_?MONEYMARKETSECD_PER_NET_ASSETS?26?">SLTAX1!$G$65:$G$101</definedName>
    <definedName name="XDO_?MONEYMARKETSECD_PER_NET_ASSETS?27?">SLTAX2!$G$65:$G$103</definedName>
    <definedName name="XDO_?MONEYMARKETSECD_PER_NET_ASSETS?28?">SLTAX3!$G$65:$G$110</definedName>
    <definedName name="XDO_?MONEYMARKETSECD_PER_NET_ASSETS?29?">SLTAX4!$G$65:$G$112</definedName>
    <definedName name="XDO_?MONEYMARKETSECD_PER_NET_ASSETS?3?">MICAP12!$G$65:$G$110</definedName>
    <definedName name="XDO_?MONEYMARKETSECD_PER_NET_ASSETS?30?">SLTAX5!$G$65:$G$113</definedName>
    <definedName name="XDO_?MONEYMARKETSECD_PER_NET_ASSETS?31?">SLTAX6!$G$65:$G$111</definedName>
    <definedName name="XDO_?MONEYMARKETSECD_PER_NET_ASSETS?32?">SMALL3!$G$65:$G$101</definedName>
    <definedName name="XDO_?MONEYMARKETSECD_PER_NET_ASSETS?33?">SMALL4!$G$65:$G$102</definedName>
    <definedName name="XDO_?MONEYMARKETSECD_PER_NET_ASSETS?34?">SMALL5!$G$65:$G$102</definedName>
    <definedName name="XDO_?MONEYMARKETSECD_PER_NET_ASSETS?35?">SMALL6!$G$65:$G$100</definedName>
    <definedName name="XDO_?MONEYMARKETSECD_PER_NET_ASSETS?36?">SMILE!$G$65:$G$103</definedName>
    <definedName name="XDO_?MONEYMARKETSECD_PER_NET_ASSETS?37?">SRURAL!$G$65:$G$114</definedName>
    <definedName name="XDO_?MONEYMARKETSECD_PER_NET_ASSETS?38?">SSFUND!$G$65:$G$89</definedName>
    <definedName name="XDO_?MONEYMARKETSECD_PER_NET_ASSETS?39?">'SSN100'!$G$65:$G$152</definedName>
    <definedName name="XDO_?MONEYMARKETSECD_PER_NET_ASSETS?4?">MICAP14!$G$65:$G$115</definedName>
    <definedName name="XDO_?MONEYMARKETSECD_PER_NET_ASSETS?40?">STAX!$G$65:$G$112</definedName>
    <definedName name="XDO_?MONEYMARKETSECD_PER_NET_ASSETS?41?">STOP6!$G$65:$G$86</definedName>
    <definedName name="XDO_?MONEYMARKETSECD_PER_NET_ASSETS?42?">STOP7!$G$65:$G$86</definedName>
    <definedName name="XDO_?MONEYMARKETSECD_PER_NET_ASSETS?43?">SUNESF!$G$65:$G$108</definedName>
    <definedName name="XDO_?MONEYMARKETSECD_PER_NET_ASSETS?44?">SUNFOP!$G$65:$G$72</definedName>
    <definedName name="XDO_?MONEYMARKETSECD_PER_NET_ASSETS?45?">SUNVALF10!$G$65:$G$95</definedName>
    <definedName name="XDO_?MONEYMARKETSECD_PER_NET_ASSETS?46?">SUNVALF2!$G$65:$G$104</definedName>
    <definedName name="XDO_?MONEYMARKETSECD_PER_NET_ASSETS?47?">SUNVALF3!$G$65:$G$105</definedName>
    <definedName name="XDO_?MONEYMARKETSECD_PER_NET_ASSETS?48?">SUNVALF7!$G$65:$G$86</definedName>
    <definedName name="XDO_?MONEYMARKETSECD_PER_NET_ASSETS?49?">SUNVALF8!$G$65:$G$91</definedName>
    <definedName name="XDO_?MONEYMARKETSECD_PER_NET_ASSETS?5?">MICAP15!$G$65:$G$114</definedName>
    <definedName name="XDO_?MONEYMARKETSECD_PER_NET_ASSETS?50?">SUNVALF9!$G$65:$G$94</definedName>
    <definedName name="XDO_?MONEYMARKETSECD_PER_NET_ASSETS?6?">MICAP16!$G$65:$G$110</definedName>
    <definedName name="XDO_?MONEYMARKETSECD_PER_NET_ASSETS?7?">MICAP17!$G$65:$G$114</definedName>
    <definedName name="XDO_?MONEYMARKETSECD_PER_NET_ASSETS?8?">MICAP3!$G$54:$G$65</definedName>
    <definedName name="XDO_?MONEYMARKETSECD_PER_NET_ASSETS?9?">MICAP4!$G$65:$G$72</definedName>
    <definedName name="XDO_?MONEYMARKETSECD_PER_NET_ASSETS_TOT?">CAPEXG!$G$94</definedName>
    <definedName name="XDO_?MONEYMARKETSECD_PER_NET_ASSETS_TOT?1?">MICAP10!$G$104</definedName>
    <definedName name="XDO_?MONEYMARKETSECD_PER_NET_ASSETS_TOT?10?">MICAP8!$G$104</definedName>
    <definedName name="XDO_?MONEYMARKETSECD_PER_NET_ASSETS_TOT?11?">MICAP9!$G$104</definedName>
    <definedName name="XDO_?MONEYMARKETSECD_PER_NET_ASSETS_TOT?12?">MIDCAP!$G$114</definedName>
    <definedName name="XDO_?MONEYMARKETSECD_PER_NET_ASSETS_TOT?13?">MULTI1!$G$94</definedName>
    <definedName name="XDO_?MONEYMARKETSECD_PER_NET_ASSETS_TOT?14?">MULTI2!$G$94</definedName>
    <definedName name="XDO_?MONEYMARKETSECD_PER_NET_ASSETS_TOT?15?">MULTIP!$G$92</definedName>
    <definedName name="XDO_?MONEYMARKETSECD_PER_NET_ASSETS_TOT?16?">SESCAP1!$G$112</definedName>
    <definedName name="XDO_?MONEYMARKETSECD_PER_NET_ASSETS_TOT?17?">SESCAP2!$G$115</definedName>
    <definedName name="XDO_?MONEYMARKETSECD_PER_NET_ASSETS_TOT?18?">SESCAP3!$G$112</definedName>
    <definedName name="XDO_?MONEYMARKETSECD_PER_NET_ASSETS_TOT?19?">SESCAP4!$G$104</definedName>
    <definedName name="XDO_?MONEYMARKETSECD_PER_NET_ASSETS_TOT?2?">MICAP11!$G$111</definedName>
    <definedName name="XDO_?MONEYMARKETSECD_PER_NET_ASSETS_TOT?20?">SESCAP5!$G$102</definedName>
    <definedName name="XDO_?MONEYMARKETSECD_PER_NET_ASSETS_TOT?21?">SESCAP6!$G$88</definedName>
    <definedName name="XDO_?MONEYMARKETSECD_PER_NET_ASSETS_TOT?22?" localSheetId="43">SUNBAL!$G$128</definedName>
    <definedName name="XDO_?MONEYMARKETSECD_PER_NET_ASSETS_TOT?22?">SESCAP7!$G$70</definedName>
    <definedName name="XDO_?MONEYMARKETSECD_PER_NET_ASSETS_TOT?23?">SFOCUS!$G$83</definedName>
    <definedName name="XDO_?MONEYMARKETSECD_PER_NET_ASSETS_TOT?24?">SLTADV3!$G$105</definedName>
    <definedName name="XDO_?MONEYMARKETSECD_PER_NET_ASSETS_TOT?25?">SLTADV4!$G$94</definedName>
    <definedName name="XDO_?MONEYMARKETSECD_PER_NET_ASSETS_TOT?26?">SLTAX1!$G$102</definedName>
    <definedName name="XDO_?MONEYMARKETSECD_PER_NET_ASSETS_TOT?27?">SLTAX2!$G$104</definedName>
    <definedName name="XDO_?MONEYMARKETSECD_PER_NET_ASSETS_TOT?28?">SLTAX3!$G$111</definedName>
    <definedName name="XDO_?MONEYMARKETSECD_PER_NET_ASSETS_TOT?29?">SLTAX4!$G$113</definedName>
    <definedName name="XDO_?MONEYMARKETSECD_PER_NET_ASSETS_TOT?3?">MICAP12!$G$111</definedName>
    <definedName name="XDO_?MONEYMARKETSECD_PER_NET_ASSETS_TOT?30?">SLTAX5!$G$114</definedName>
    <definedName name="XDO_?MONEYMARKETSECD_PER_NET_ASSETS_TOT?31?">SLTAX6!$G$112</definedName>
    <definedName name="XDO_?MONEYMARKETSECD_PER_NET_ASSETS_TOT?32?">SMALL3!$G$102</definedName>
    <definedName name="XDO_?MONEYMARKETSECD_PER_NET_ASSETS_TOT?33?">SMALL4!$G$103</definedName>
    <definedName name="XDO_?MONEYMARKETSECD_PER_NET_ASSETS_TOT?34?">SMALL5!$G$103</definedName>
    <definedName name="XDO_?MONEYMARKETSECD_PER_NET_ASSETS_TOT?35?">SMALL6!$G$101</definedName>
    <definedName name="XDO_?MONEYMARKETSECD_PER_NET_ASSETS_TOT?36?">SMILE!$G$104</definedName>
    <definedName name="XDO_?MONEYMARKETSECD_PER_NET_ASSETS_TOT?37?">SRURAL!$G$115</definedName>
    <definedName name="XDO_?MONEYMARKETSECD_PER_NET_ASSETS_TOT?38?">SSFUND!$G$90</definedName>
    <definedName name="XDO_?MONEYMARKETSECD_PER_NET_ASSETS_TOT?39?">'SSN100'!$G$153</definedName>
    <definedName name="XDO_?MONEYMARKETSECD_PER_NET_ASSETS_TOT?4?">MICAP14!$G$116</definedName>
    <definedName name="XDO_?MONEYMARKETSECD_PER_NET_ASSETS_TOT?40?">STAX!$G$113</definedName>
    <definedName name="XDO_?MONEYMARKETSECD_PER_NET_ASSETS_TOT?41?">STOP6!$G$87</definedName>
    <definedName name="XDO_?MONEYMARKETSECD_PER_NET_ASSETS_TOT?42?">STOP7!$G$87</definedName>
    <definedName name="XDO_?MONEYMARKETSECD_PER_NET_ASSETS_TOT?43?">#REF!</definedName>
    <definedName name="XDO_?MONEYMARKETSECD_PER_NET_ASSETS_TOT?44?">#REF!</definedName>
    <definedName name="XDO_?MONEYMARKETSECD_PER_NET_ASSETS_TOT?45?">SUNESF!$G$109</definedName>
    <definedName name="XDO_?MONEYMARKETSECD_PER_NET_ASSETS_TOT?46?">SUNFOP!$G$73</definedName>
    <definedName name="XDO_?MONEYMARKETSECD_PER_NET_ASSETS_TOT?47?">SUNVALF10!$G$96</definedName>
    <definedName name="XDO_?MONEYMARKETSECD_PER_NET_ASSETS_TOT?48?">SUNVALF2!$G$105</definedName>
    <definedName name="XDO_?MONEYMARKETSECD_PER_NET_ASSETS_TOT?49?">SUNVALF3!$G$106</definedName>
    <definedName name="XDO_?MONEYMARKETSECD_PER_NET_ASSETS_TOT?5?">MICAP15!$G$115</definedName>
    <definedName name="XDO_?MONEYMARKETSECD_PER_NET_ASSETS_TOT?50?">SUNVALF7!$G$87</definedName>
    <definedName name="XDO_?MONEYMARKETSECD_PER_NET_ASSETS_TOT?51?">SUNVALF8!$G$92</definedName>
    <definedName name="XDO_?MONEYMARKETSECD_PER_NET_ASSETS_TOT?52?">SUNVALF9!$G$95</definedName>
    <definedName name="XDO_?MONEYMARKETSECD_PER_NET_ASSETS_TOT?6?">MICAP16!$G$111</definedName>
    <definedName name="XDO_?MONEYMARKETSECD_PER_NET_ASSETS_TOT?7?">MICAP17!$G$115</definedName>
    <definedName name="XDO_?MONEYMARKETSECD_PER_NET_ASSETS_TOT?8?">MICAP3!$G$55</definedName>
    <definedName name="XDO_?MONEYMARKETSECD_PER_NET_ASSETS_TOT?9?">MICAP4!$G$73</definedName>
    <definedName name="XDO_?MONEYMARKETSECD_RATING_INDUSTRY?">CAPEXG!$D$65:$D$93</definedName>
    <definedName name="XDO_?MONEYMARKETSECD_RATING_INDUSTRY?1?">MICAP10!$D$65:$D$103</definedName>
    <definedName name="XDO_?MONEYMARKETSECD_RATING_INDUSTRY?10?">MICAP8!$D$65:$D$103</definedName>
    <definedName name="XDO_?MONEYMARKETSECD_RATING_INDUSTRY?11?">MICAP9!$D$65:$D$103</definedName>
    <definedName name="XDO_?MONEYMARKETSECD_RATING_INDUSTRY?12?">MIDCAP!$D$65:$D$113</definedName>
    <definedName name="XDO_?MONEYMARKETSECD_RATING_INDUSTRY?13?">MULTI1!$D$65:$D$93</definedName>
    <definedName name="XDO_?MONEYMARKETSECD_RATING_INDUSTRY?14?">MULTI2!$D$65:$D$93</definedName>
    <definedName name="XDO_?MONEYMARKETSECD_RATING_INDUSTRY?15?">MULTIP!$D$65:$D$91</definedName>
    <definedName name="XDO_?MONEYMARKETSECD_RATING_INDUSTRY?16?">SESCAP1!$D$65:$D$111</definedName>
    <definedName name="XDO_?MONEYMARKETSECD_RATING_INDUSTRY?17?">SESCAP2!$D$65:$D$114</definedName>
    <definedName name="XDO_?MONEYMARKETSECD_RATING_INDUSTRY?18?">SESCAP3!$D$65:$D$111</definedName>
    <definedName name="XDO_?MONEYMARKETSECD_RATING_INDUSTRY?19?">SESCAP4!$D$65:$D$103</definedName>
    <definedName name="XDO_?MONEYMARKETSECD_RATING_INDUSTRY?2?">MICAP11!$D$65:$D$110</definedName>
    <definedName name="XDO_?MONEYMARKETSECD_RATING_INDUSTRY?20?">SESCAP5!$D$65:$D$101</definedName>
    <definedName name="XDO_?MONEYMARKETSECD_RATING_INDUSTRY?21?">SESCAP6!$D$65:$D$87</definedName>
    <definedName name="XDO_?MONEYMARKETSECD_RATING_INDUSTRY?22?" localSheetId="43">SUNBAL!$D$65:$D$127</definedName>
    <definedName name="XDO_?MONEYMARKETSECD_RATING_INDUSTRY?22?">SESCAP7!$D$65:$D$69</definedName>
    <definedName name="XDO_?MONEYMARKETSECD_RATING_INDUSTRY?23?">SFOCUS!$D$65:$D$82</definedName>
    <definedName name="XDO_?MONEYMARKETSECD_RATING_INDUSTRY?24?">SLTADV3!$D$65:$D$104</definedName>
    <definedName name="XDO_?MONEYMARKETSECD_RATING_INDUSTRY?25?">SLTADV4!$D$65:$D$93</definedName>
    <definedName name="XDO_?MONEYMARKETSECD_RATING_INDUSTRY?26?">SLTAX1!$D$65:$D$101</definedName>
    <definedName name="XDO_?MONEYMARKETSECD_RATING_INDUSTRY?27?">SLTAX2!$D$65:$D$103</definedName>
    <definedName name="XDO_?MONEYMARKETSECD_RATING_INDUSTRY?28?">SLTAX3!$D$65:$D$110</definedName>
    <definedName name="XDO_?MONEYMARKETSECD_RATING_INDUSTRY?29?">SLTAX4!$D$65:$D$112</definedName>
    <definedName name="XDO_?MONEYMARKETSECD_RATING_INDUSTRY?3?">MICAP12!$D$65:$D$110</definedName>
    <definedName name="XDO_?MONEYMARKETSECD_RATING_INDUSTRY?30?">SLTAX5!$D$65:$D$113</definedName>
    <definedName name="XDO_?MONEYMARKETSECD_RATING_INDUSTRY?31?">SLTAX6!$D$65:$D$111</definedName>
    <definedName name="XDO_?MONEYMARKETSECD_RATING_INDUSTRY?32?">SMALL3!$D$65:$D$101</definedName>
    <definedName name="XDO_?MONEYMARKETSECD_RATING_INDUSTRY?33?">SMALL4!$D$65:$D$102</definedName>
    <definedName name="XDO_?MONEYMARKETSECD_RATING_INDUSTRY?34?">SMALL5!$D$65:$D$102</definedName>
    <definedName name="XDO_?MONEYMARKETSECD_RATING_INDUSTRY?35?">SMALL6!$D$65:$D$100</definedName>
    <definedName name="XDO_?MONEYMARKETSECD_RATING_INDUSTRY?36?">SMILE!$D$65:$D$103</definedName>
    <definedName name="XDO_?MONEYMARKETSECD_RATING_INDUSTRY?37?">SRURAL!$D$65:$D$114</definedName>
    <definedName name="XDO_?MONEYMARKETSECD_RATING_INDUSTRY?38?">SSFUND!$D$65:$D$89</definedName>
    <definedName name="XDO_?MONEYMARKETSECD_RATING_INDUSTRY?39?">'SSN100'!$D$65:$D$152</definedName>
    <definedName name="XDO_?MONEYMARKETSECD_RATING_INDUSTRY?4?">MICAP14!$D$65:$D$115</definedName>
    <definedName name="XDO_?MONEYMARKETSECD_RATING_INDUSTRY?40?">STAX!$D$65:$D$112</definedName>
    <definedName name="XDO_?MONEYMARKETSECD_RATING_INDUSTRY?41?">STOP6!$D$65:$D$86</definedName>
    <definedName name="XDO_?MONEYMARKETSECD_RATING_INDUSTRY?42?">STOP7!$D$65:$D$86</definedName>
    <definedName name="XDO_?MONEYMARKETSECD_RATING_INDUSTRY?43?">SUNESF!$D$65:$D$108</definedName>
    <definedName name="XDO_?MONEYMARKETSECD_RATING_INDUSTRY?44?">SUNFOP!$D$65:$D$72</definedName>
    <definedName name="XDO_?MONEYMARKETSECD_RATING_INDUSTRY?45?">SUNVALF10!$D$65:$D$95</definedName>
    <definedName name="XDO_?MONEYMARKETSECD_RATING_INDUSTRY?46?">SUNVALF2!$D$65:$D$104</definedName>
    <definedName name="XDO_?MONEYMARKETSECD_RATING_INDUSTRY?47?">SUNVALF3!$D$65:$D$105</definedName>
    <definedName name="XDO_?MONEYMARKETSECD_RATING_INDUSTRY?48?">SUNVALF7!$D$65:$D$86</definedName>
    <definedName name="XDO_?MONEYMARKETSECD_RATING_INDUSTRY?49?">SUNVALF8!$D$65:$D$91</definedName>
    <definedName name="XDO_?MONEYMARKETSECD_RATING_INDUSTRY?5?">MICAP15!$D$65:$D$114</definedName>
    <definedName name="XDO_?MONEYMARKETSECD_RATING_INDUSTRY?50?">SUNVALF9!$D$65:$D$94</definedName>
    <definedName name="XDO_?MONEYMARKETSECD_RATING_INDUSTRY?6?">MICAP16!$D$65:$D$110</definedName>
    <definedName name="XDO_?MONEYMARKETSECD_RATING_INDUSTRY?7?">MICAP17!$D$65:$D$114</definedName>
    <definedName name="XDO_?MONEYMARKETSECD_RATING_INDUSTRY?8?">MICAP3!$D$54:$D$65</definedName>
    <definedName name="XDO_?MONEYMARKETSECD_RATING_INDUSTRY?9?">MICAP4!$D$65:$D$72</definedName>
    <definedName name="XDO_?MONEYMARKETSECD_SL_NO?">CAPEXG!$A$65:$A$93</definedName>
    <definedName name="XDO_?MONEYMARKETSECD_SL_NO?1?">MICAP10!$A$65:$A$103</definedName>
    <definedName name="XDO_?MONEYMARKETSECD_SL_NO?10?">MICAP8!$A$65:$A$103</definedName>
    <definedName name="XDO_?MONEYMARKETSECD_SL_NO?11?">MICAP9!$A$65:$A$103</definedName>
    <definedName name="XDO_?MONEYMARKETSECD_SL_NO?12?">MIDCAP!$A$65:$A$113</definedName>
    <definedName name="XDO_?MONEYMARKETSECD_SL_NO?13?">MULTI1!$A$65:$A$93</definedName>
    <definedName name="XDO_?MONEYMARKETSECD_SL_NO?14?">MULTI2!$A$65:$A$93</definedName>
    <definedName name="XDO_?MONEYMARKETSECD_SL_NO?15?">MULTIP!$A$65:$A$91</definedName>
    <definedName name="XDO_?MONEYMARKETSECD_SL_NO?16?">SESCAP1!$A$65:$A$111</definedName>
    <definedName name="XDO_?MONEYMARKETSECD_SL_NO?17?">SESCAP2!$A$65:$A$114</definedName>
    <definedName name="XDO_?MONEYMARKETSECD_SL_NO?18?">SESCAP3!$A$65:$A$111</definedName>
    <definedName name="XDO_?MONEYMARKETSECD_SL_NO?19?">SESCAP4!$A$65:$A$103</definedName>
    <definedName name="XDO_?MONEYMARKETSECD_SL_NO?2?">MICAP11!$A$65:$A$110</definedName>
    <definedName name="XDO_?MONEYMARKETSECD_SL_NO?20?">SESCAP5!$A$65:$A$101</definedName>
    <definedName name="XDO_?MONEYMARKETSECD_SL_NO?21?">SESCAP6!$A$65:$A$87</definedName>
    <definedName name="XDO_?MONEYMARKETSECD_SL_NO?22?" localSheetId="43">SUNBAL!$A$65:$A$127</definedName>
    <definedName name="XDO_?MONEYMARKETSECD_SL_NO?22?">SESCAP7!$A$65:$A$69</definedName>
    <definedName name="XDO_?MONEYMARKETSECD_SL_NO?23?">SFOCUS!$A$65:$A$82</definedName>
    <definedName name="XDO_?MONEYMARKETSECD_SL_NO?24?">SLTADV3!$A$65:$A$104</definedName>
    <definedName name="XDO_?MONEYMARKETSECD_SL_NO?25?">SLTADV4!$A$65:$A$93</definedName>
    <definedName name="XDO_?MONEYMARKETSECD_SL_NO?26?">SLTAX1!$A$65:$A$101</definedName>
    <definedName name="XDO_?MONEYMARKETSECD_SL_NO?27?">SLTAX2!$A$65:$A$103</definedName>
    <definedName name="XDO_?MONEYMARKETSECD_SL_NO?28?">SLTAX3!$A$65:$A$110</definedName>
    <definedName name="XDO_?MONEYMARKETSECD_SL_NO?29?">SLTAX4!$A$65:$A$112</definedName>
    <definedName name="XDO_?MONEYMARKETSECD_SL_NO?3?">MICAP12!$A$65:$A$110</definedName>
    <definedName name="XDO_?MONEYMARKETSECD_SL_NO?30?">SLTAX5!$A$65:$A$113</definedName>
    <definedName name="XDO_?MONEYMARKETSECD_SL_NO?31?">SLTAX6!$A$65:$A$111</definedName>
    <definedName name="XDO_?MONEYMARKETSECD_SL_NO?32?">SMALL3!$A$65:$A$101</definedName>
    <definedName name="XDO_?MONEYMARKETSECD_SL_NO?33?">SMALL4!$A$65:$A$102</definedName>
    <definedName name="XDO_?MONEYMARKETSECD_SL_NO?34?">SMALL5!$A$65:$A$102</definedName>
    <definedName name="XDO_?MONEYMARKETSECD_SL_NO?35?">SMALL6!$A$65:$A$100</definedName>
    <definedName name="XDO_?MONEYMARKETSECD_SL_NO?36?">SMILE!$A$65:$A$103</definedName>
    <definedName name="XDO_?MONEYMARKETSECD_SL_NO?37?">SRURAL!$A$65:$A$114</definedName>
    <definedName name="XDO_?MONEYMARKETSECD_SL_NO?38?">SSFUND!$A$65:$A$89</definedName>
    <definedName name="XDO_?MONEYMARKETSECD_SL_NO?39?">'SSN100'!$A$65:$A$152</definedName>
    <definedName name="XDO_?MONEYMARKETSECD_SL_NO?4?">MICAP14!$A$65:$A$115</definedName>
    <definedName name="XDO_?MONEYMARKETSECD_SL_NO?40?">STAX!$A$65:$A$112</definedName>
    <definedName name="XDO_?MONEYMARKETSECD_SL_NO?41?">STOP6!$A$65:$A$86</definedName>
    <definedName name="XDO_?MONEYMARKETSECD_SL_NO?42?">STOP7!$A$65:$A$86</definedName>
    <definedName name="XDO_?MONEYMARKETSECD_SL_NO?43?">SUNESF!$A$65:$A$108</definedName>
    <definedName name="XDO_?MONEYMARKETSECD_SL_NO?44?">SUNFOP!$A$65:$A$72</definedName>
    <definedName name="XDO_?MONEYMARKETSECD_SL_NO?45?">SUNVALF10!$A$65:$A$95</definedName>
    <definedName name="XDO_?MONEYMARKETSECD_SL_NO?46?">SUNVALF2!$A$65:$A$104</definedName>
    <definedName name="XDO_?MONEYMARKETSECD_SL_NO?47?">SUNVALF3!$A$65:$A$105</definedName>
    <definedName name="XDO_?MONEYMARKETSECD_SL_NO?48?">SUNVALF7!$A$65:$A$86</definedName>
    <definedName name="XDO_?MONEYMARKETSECD_SL_NO?49?">SUNVALF8!$A$65:$A$91</definedName>
    <definedName name="XDO_?MONEYMARKETSECD_SL_NO?5?">MICAP15!$A$65:$A$114</definedName>
    <definedName name="XDO_?MONEYMARKETSECD_SL_NO?50?">SUNVALF9!$A$65:$A$94</definedName>
    <definedName name="XDO_?MONEYMARKETSECD_SL_NO?6?">MICAP16!$A$65:$A$110</definedName>
    <definedName name="XDO_?MONEYMARKETSECD_SL_NO?7?">MICAP17!$A$65:$A$114</definedName>
    <definedName name="XDO_?MONEYMARKETSECD_SL_NO?8?">MICAP3!$A$54:$A$65</definedName>
    <definedName name="XDO_?MONEYMARKETSECD_SL_NO?9?">MICAP4!$A$65:$A$72</definedName>
    <definedName name="XDO_?MUTUALFUNDSECA_ISIN_CODE?">CAPEXG!$B$72</definedName>
    <definedName name="XDO_?MUTUALFUNDSECA_MARKET_VALUE?">CAPEXG!$F$72</definedName>
    <definedName name="XDO_?MUTUALFUNDSECA_MARKET_VALUE_TOT?" localSheetId="43">[1]CP5SR7!#REF!</definedName>
    <definedName name="XDO_?MUTUALFUNDSECA_MARKET_VALUE_TOT?">CAPEXG!#REF!</definedName>
    <definedName name="XDO_?MUTUALFUNDSECA_MARKET_VALUE_TOT?1?">MICAP10!$F$110</definedName>
    <definedName name="XDO_?MUTUALFUNDSECA_MARKET_VALUE_TOT?10?" localSheetId="43">[1]SFTPHC!#REF!</definedName>
    <definedName name="XDO_?MUTUALFUNDSECA_MARKET_VALUE_TOT?10?">MICAP15!#REF!</definedName>
    <definedName name="XDO_?MUTUALFUNDSECA_MARKET_VALUE_TOT?100?">SUNVALF8!#REF!</definedName>
    <definedName name="XDO_?MUTUALFUNDSECA_MARKET_VALUE_TOT?101?">SUNVALF9!$F$101</definedName>
    <definedName name="XDO_?MUTUALFUNDSECA_MARKET_VALUE_TOT?102?">SUNVALF9!#REF!</definedName>
    <definedName name="XDO_?MUTUALFUNDSECA_MARKET_VALUE_TOT?11?">MICAP16!$F$117</definedName>
    <definedName name="XDO_?MUTUALFUNDSECA_MARKET_VALUE_TOT?12?" localSheetId="43">[1]SFTPHI!#REF!</definedName>
    <definedName name="XDO_?MUTUALFUNDSECA_MARKET_VALUE_TOT?12?">MICAP16!#REF!</definedName>
    <definedName name="XDO_?MUTUALFUNDSECA_MARKET_VALUE_TOT?13?">MICAP17!$F$121</definedName>
    <definedName name="XDO_?MUTUALFUNDSECA_MARKET_VALUE_TOT?14?" localSheetId="43">[1]SFTPHM!#REF!</definedName>
    <definedName name="XDO_?MUTUALFUNDSECA_MARKET_VALUE_TOT?14?">MICAP17!#REF!</definedName>
    <definedName name="XDO_?MUTUALFUNDSECA_MARKET_VALUE_TOT?15?">MICAP3!$F$61</definedName>
    <definedName name="XDO_?MUTUALFUNDSECA_MARKET_VALUE_TOT?16?" localSheetId="43">[1]SFTPHS!#REF!</definedName>
    <definedName name="XDO_?MUTUALFUNDSECA_MARKET_VALUE_TOT?16?">MICAP3!#REF!</definedName>
    <definedName name="XDO_?MUTUALFUNDSECA_MARKET_VALUE_TOT?17?">MICAP4!$F$79</definedName>
    <definedName name="XDO_?MUTUALFUNDSECA_MARKET_VALUE_TOT?18?" localSheetId="43">[1]SFTPIC!#REF!</definedName>
    <definedName name="XDO_?MUTUALFUNDSECA_MARKET_VALUE_TOT?18?">MICAP4!#REF!</definedName>
    <definedName name="XDO_?MUTUALFUNDSECA_MARKET_VALUE_TOT?19?">MICAP8!$F$110</definedName>
    <definedName name="XDO_?MUTUALFUNDSECA_MARKET_VALUE_TOT?2?" localSheetId="43">[1]CP5SR8!#REF!</definedName>
    <definedName name="XDO_?MUTUALFUNDSECA_MARKET_VALUE_TOT?2?">MICAP10!#REF!</definedName>
    <definedName name="XDO_?MUTUALFUNDSECA_MARKET_VALUE_TOT?20?" localSheetId="43">[1]SFTPIE!#REF!</definedName>
    <definedName name="XDO_?MUTUALFUNDSECA_MARKET_VALUE_TOT?20?">MICAP8!#REF!</definedName>
    <definedName name="XDO_?MUTUALFUNDSECA_MARKET_VALUE_TOT?21?">MICAP9!$F$110</definedName>
    <definedName name="XDO_?MUTUALFUNDSECA_MARKET_VALUE_TOT?22?" localSheetId="43">[1]SFTPIJ!#REF!</definedName>
    <definedName name="XDO_?MUTUALFUNDSECA_MARKET_VALUE_TOT?22?">MICAP9!#REF!</definedName>
    <definedName name="XDO_?MUTUALFUNDSECA_MARKET_VALUE_TOT?23?">MIDCAP!$F$120</definedName>
    <definedName name="XDO_?MUTUALFUNDSECA_MARKET_VALUE_TOT?24?" localSheetId="43">[1]SFTPIK!#REF!</definedName>
    <definedName name="XDO_?MUTUALFUNDSECA_MARKET_VALUE_TOT?24?">MIDCAP!#REF!</definedName>
    <definedName name="XDO_?MUTUALFUNDSECA_MARKET_VALUE_TOT?25?">MULTI1!$F$100</definedName>
    <definedName name="XDO_?MUTUALFUNDSECA_MARKET_VALUE_TOT?26?" localSheetId="43">[1]SHYBF!#REF!</definedName>
    <definedName name="XDO_?MUTUALFUNDSECA_MARKET_VALUE_TOT?26?">MULTI1!#REF!</definedName>
    <definedName name="XDO_?MUTUALFUNDSECA_MARKET_VALUE_TOT?27?">MULTI2!$F$100</definedName>
    <definedName name="XDO_?MUTUALFUNDSECA_MARKET_VALUE_TOT?28?" localSheetId="43">[1]SHYBH!#REF!</definedName>
    <definedName name="XDO_?MUTUALFUNDSECA_MARKET_VALUE_TOT?28?">MULTI2!#REF!</definedName>
    <definedName name="XDO_?MUTUALFUNDSECA_MARKET_VALUE_TOT?29?">MULTIP!$F$98</definedName>
    <definedName name="XDO_?MUTUALFUNDSECA_MARKET_VALUE_TOT?3?">MICAP11!$F$117</definedName>
    <definedName name="XDO_?MUTUALFUNDSECA_MARKET_VALUE_TOT?30?" localSheetId="43">[1]SHYBK!#REF!</definedName>
    <definedName name="XDO_?MUTUALFUNDSECA_MARKET_VALUE_TOT?30?">MULTIP!#REF!</definedName>
    <definedName name="XDO_?MUTUALFUNDSECA_MARKET_VALUE_TOT?31?">SESCAP1!$F$118</definedName>
    <definedName name="XDO_?MUTUALFUNDSECA_MARKET_VALUE_TOT?32?" localSheetId="43">[1]SHYBO!#REF!</definedName>
    <definedName name="XDO_?MUTUALFUNDSECA_MARKET_VALUE_TOT?32?">SESCAP1!#REF!</definedName>
    <definedName name="XDO_?MUTUALFUNDSECA_MARKET_VALUE_TOT?33?">SESCAP2!$F$121</definedName>
    <definedName name="XDO_?MUTUALFUNDSECA_MARKET_VALUE_TOT?34?" localSheetId="43">[1]SHYBP!#REF!</definedName>
    <definedName name="XDO_?MUTUALFUNDSECA_MARKET_VALUE_TOT?34?">SESCAP2!#REF!</definedName>
    <definedName name="XDO_?MUTUALFUNDSECA_MARKET_VALUE_TOT?35?">SESCAP3!$F$118</definedName>
    <definedName name="XDO_?MUTUALFUNDSECA_MARKET_VALUE_TOT?36?" localSheetId="43">[1]SHYBU!#REF!</definedName>
    <definedName name="XDO_?MUTUALFUNDSECA_MARKET_VALUE_TOT?36?">SESCAP3!#REF!</definedName>
    <definedName name="XDO_?MUTUALFUNDSECA_MARKET_VALUE_TOT?37?">SESCAP4!$F$110</definedName>
    <definedName name="XDO_?MUTUALFUNDSECA_MARKET_VALUE_TOT?38?" localSheetId="43">'[1]SLIQ+'!#REF!</definedName>
    <definedName name="XDO_?MUTUALFUNDSECA_MARKET_VALUE_TOT?38?">SESCAP4!#REF!</definedName>
    <definedName name="XDO_?MUTUALFUNDSECA_MARKET_VALUE_TOT?39?">SESCAP5!$F$108</definedName>
    <definedName name="XDO_?MUTUALFUNDSECA_MARKET_VALUE_TOT?4?" localSheetId="43">[1]DEBTST!#REF!</definedName>
    <definedName name="XDO_?MUTUALFUNDSECA_MARKET_VALUE_TOT?4?">MICAP11!#REF!</definedName>
    <definedName name="XDO_?MUTUALFUNDSECA_MARKET_VALUE_TOT?40?" localSheetId="43">[1]SMMF!#REF!</definedName>
    <definedName name="XDO_?MUTUALFUNDSECA_MARKET_VALUE_TOT?40?">SESCAP5!#REF!</definedName>
    <definedName name="XDO_?MUTUALFUNDSECA_MARKET_VALUE_TOT?41?">SESCAP6!$F$94</definedName>
    <definedName name="XDO_?MUTUALFUNDSECA_MARKET_VALUE_TOT?42?" localSheetId="43">[1]SMON!#REF!</definedName>
    <definedName name="XDO_?MUTUALFUNDSECA_MARKET_VALUE_TOT?42?">SESCAP6!#REF!</definedName>
    <definedName name="XDO_?MUTUALFUNDSECA_MARKET_VALUE_TOT?43?" localSheetId="43">SUNBAL!$F$134</definedName>
    <definedName name="XDO_?MUTUALFUNDSECA_MARKET_VALUE_TOT?43?">SESCAP7!$F$76</definedName>
    <definedName name="XDO_?MUTUALFUNDSECA_MARKET_VALUE_TOT?44?" localSheetId="43">SUNBAL!#REF!</definedName>
    <definedName name="XDO_?MUTUALFUNDSECA_MARKET_VALUE_TOT?44?">SESCAP7!#REF!</definedName>
    <definedName name="XDO_?MUTUALFUNDSECA_MARKET_VALUE_TOT?45?">SFOCUS!$F$89</definedName>
    <definedName name="XDO_?MUTUALFUNDSECA_MARKET_VALUE_TOT?46?" localSheetId="43">[1]SUNBDS!#REF!</definedName>
    <definedName name="XDO_?MUTUALFUNDSECA_MARKET_VALUE_TOT?46?">SFOCUS!#REF!</definedName>
    <definedName name="XDO_?MUTUALFUNDSECA_MARKET_VALUE_TOT?47?">SLTADV3!$F$111</definedName>
    <definedName name="XDO_?MUTUALFUNDSECA_MARKET_VALUE_TOT?48?" localSheetId="43">[1]SUNIP!#REF!</definedName>
    <definedName name="XDO_?MUTUALFUNDSECA_MARKET_VALUE_TOT?48?">SLTADV3!#REF!</definedName>
    <definedName name="XDO_?MUTUALFUNDSECA_MARKET_VALUE_TOT?49?">SLTADV4!$F$100</definedName>
    <definedName name="XDO_?MUTUALFUNDSECA_MARKET_VALUE_TOT?5?">MICAP12!$F$117</definedName>
    <definedName name="XDO_?MUTUALFUNDSECA_MARKET_VALUE_TOT?50?" localSheetId="43">[1]SUNMIA!#REF!</definedName>
    <definedName name="XDO_?MUTUALFUNDSECA_MARKET_VALUE_TOT?50?">SLTADV4!#REF!</definedName>
    <definedName name="XDO_?MUTUALFUNDSECA_MARKET_VALUE_TOT?51?">SLTAX1!$F$108</definedName>
    <definedName name="XDO_?MUTUALFUNDSECA_MARKET_VALUE_TOT?52?">SLTAX1!#REF!</definedName>
    <definedName name="XDO_?MUTUALFUNDSECA_MARKET_VALUE_TOT?53?">SLTAX2!$F$110</definedName>
    <definedName name="XDO_?MUTUALFUNDSECA_MARKET_VALUE_TOT?54?">SLTAX2!#REF!</definedName>
    <definedName name="XDO_?MUTUALFUNDSECA_MARKET_VALUE_TOT?55?">SLTAX3!$F$117</definedName>
    <definedName name="XDO_?MUTUALFUNDSECA_MARKET_VALUE_TOT?56?">SLTAX3!#REF!</definedName>
    <definedName name="XDO_?MUTUALFUNDSECA_MARKET_VALUE_TOT?57?">SLTAX4!$F$119</definedName>
    <definedName name="XDO_?MUTUALFUNDSECA_MARKET_VALUE_TOT?58?">SLTAX4!#REF!</definedName>
    <definedName name="XDO_?MUTUALFUNDSECA_MARKET_VALUE_TOT?59?">SLTAX5!$F$120</definedName>
    <definedName name="XDO_?MUTUALFUNDSECA_MARKET_VALUE_TOT?6?" localSheetId="43">[1]SFRLTP!#REF!</definedName>
    <definedName name="XDO_?MUTUALFUNDSECA_MARKET_VALUE_TOT?6?">MICAP12!#REF!</definedName>
    <definedName name="XDO_?MUTUALFUNDSECA_MARKET_VALUE_TOT?60?">SLTAX5!#REF!</definedName>
    <definedName name="XDO_?MUTUALFUNDSECA_MARKET_VALUE_TOT?61?">SLTAX6!$F$118</definedName>
    <definedName name="XDO_?MUTUALFUNDSECA_MARKET_VALUE_TOT?62?">SLTAX6!#REF!</definedName>
    <definedName name="XDO_?MUTUALFUNDSECA_MARKET_VALUE_TOT?63?">SMALL3!$F$108</definedName>
    <definedName name="XDO_?MUTUALFUNDSECA_MARKET_VALUE_TOT?64?">SMALL3!#REF!</definedName>
    <definedName name="XDO_?MUTUALFUNDSECA_MARKET_VALUE_TOT?65?">SMALL4!$F$109</definedName>
    <definedName name="XDO_?MUTUALFUNDSECA_MARKET_VALUE_TOT?66?">SMALL4!#REF!</definedName>
    <definedName name="XDO_?MUTUALFUNDSECA_MARKET_VALUE_TOT?67?">SMALL5!$F$109</definedName>
    <definedName name="XDO_?MUTUALFUNDSECA_MARKET_VALUE_TOT?68?">SMALL5!#REF!</definedName>
    <definedName name="XDO_?MUTUALFUNDSECA_MARKET_VALUE_TOT?69?">SMALL6!$F$107</definedName>
    <definedName name="XDO_?MUTUALFUNDSECA_MARKET_VALUE_TOT?7?">MICAP14!$F$122</definedName>
    <definedName name="XDO_?MUTUALFUNDSECA_MARKET_VALUE_TOT?70?">SMALL6!#REF!</definedName>
    <definedName name="XDO_?MUTUALFUNDSECA_MARKET_VALUE_TOT?71?">SMILE!$F$110</definedName>
    <definedName name="XDO_?MUTUALFUNDSECA_MARKET_VALUE_TOT?72?">SMILE!#REF!</definedName>
    <definedName name="XDO_?MUTUALFUNDSECA_MARKET_VALUE_TOT?73?">SRURAL!$F$121</definedName>
    <definedName name="XDO_?MUTUALFUNDSECA_MARKET_VALUE_TOT?74?">SRURAL!#REF!</definedName>
    <definedName name="XDO_?MUTUALFUNDSECA_MARKET_VALUE_TOT?75?">SSFUND!$F$96</definedName>
    <definedName name="XDO_?MUTUALFUNDSECA_MARKET_VALUE_TOT?76?">SSFUND!#REF!</definedName>
    <definedName name="XDO_?MUTUALFUNDSECA_MARKET_VALUE_TOT?77?">'SSN100'!$F$159</definedName>
    <definedName name="XDO_?MUTUALFUNDSECA_MARKET_VALUE_TOT?78?">'SSN100'!#REF!</definedName>
    <definedName name="XDO_?MUTUALFUNDSECA_MARKET_VALUE_TOT?79?">STAX!$F$119</definedName>
    <definedName name="XDO_?MUTUALFUNDSECA_MARKET_VALUE_TOT?8?" localSheetId="43">[1]SFRSTP!#REF!</definedName>
    <definedName name="XDO_?MUTUALFUNDSECA_MARKET_VALUE_TOT?8?">MICAP14!#REF!</definedName>
    <definedName name="XDO_?MUTUALFUNDSECA_MARKET_VALUE_TOT?80?">STAX!#REF!</definedName>
    <definedName name="XDO_?MUTUALFUNDSECA_MARKET_VALUE_TOT?81?">STOP6!$F$93</definedName>
    <definedName name="XDO_?MUTUALFUNDSECA_MARKET_VALUE_TOT?82?">STOP6!#REF!</definedName>
    <definedName name="XDO_?MUTUALFUNDSECA_MARKET_VALUE_TOT?83?">STOP7!$F$93</definedName>
    <definedName name="XDO_?MUTUALFUNDSECA_MARKET_VALUE_TOT?84?">STOP7!#REF!</definedName>
    <definedName name="XDO_?MUTUALFUNDSECA_MARKET_VALUE_TOT?85?">#REF!</definedName>
    <definedName name="XDO_?MUTUALFUNDSECA_MARKET_VALUE_TOT?86?">#REF!</definedName>
    <definedName name="XDO_?MUTUALFUNDSECA_MARKET_VALUE_TOT?87?">SUNESF!$F$115</definedName>
    <definedName name="XDO_?MUTUALFUNDSECA_MARKET_VALUE_TOT?88?">SUNESF!#REF!</definedName>
    <definedName name="XDO_?MUTUALFUNDSECA_MARKET_VALUE_TOT?89?">SUNFOP!$F$79</definedName>
    <definedName name="XDO_?MUTUALFUNDSECA_MARKET_VALUE_TOT?9?">MICAP15!$F$121</definedName>
    <definedName name="XDO_?MUTUALFUNDSECA_MARKET_VALUE_TOT?90?">SUNFOP!#REF!</definedName>
    <definedName name="XDO_?MUTUALFUNDSECA_MARKET_VALUE_TOT?91?">SUNVALF10!$F$102</definedName>
    <definedName name="XDO_?MUTUALFUNDSECA_MARKET_VALUE_TOT?92?">SUNVALF10!#REF!</definedName>
    <definedName name="XDO_?MUTUALFUNDSECA_MARKET_VALUE_TOT?93?">SUNVALF2!$F$111</definedName>
    <definedName name="XDO_?MUTUALFUNDSECA_MARKET_VALUE_TOT?94?">SUNVALF2!#REF!</definedName>
    <definedName name="XDO_?MUTUALFUNDSECA_MARKET_VALUE_TOT?95?">SUNVALF3!$F$112</definedName>
    <definedName name="XDO_?MUTUALFUNDSECA_MARKET_VALUE_TOT?96?">SUNVALF3!#REF!</definedName>
    <definedName name="XDO_?MUTUALFUNDSECA_MARKET_VALUE_TOT?97?">SUNVALF7!$F$93</definedName>
    <definedName name="XDO_?MUTUALFUNDSECA_MARKET_VALUE_TOT?98?">SUNVALF7!#REF!</definedName>
    <definedName name="XDO_?MUTUALFUNDSECA_MARKET_VALUE_TOT?99?">SUNVALF8!$F$98</definedName>
    <definedName name="XDO_?MUTUALFUNDSECA_NAME?">CAPEXG!$C$72</definedName>
    <definedName name="XDO_?MUTUALFUNDSECA_PER_NET_ASSETS?">CAPEXG!$G$72</definedName>
    <definedName name="XDO_?MUTUALFUNDSECA_PER_NET_ASSETS_TOT?" localSheetId="43">[1]CP5SR7!#REF!</definedName>
    <definedName name="XDO_?MUTUALFUNDSECA_PER_NET_ASSETS_TOT?">CAPEXG!#REF!</definedName>
    <definedName name="XDO_?MUTUALFUNDSECA_PER_NET_ASSETS_TOT?1?">MICAP10!$G$110</definedName>
    <definedName name="XDO_?MUTUALFUNDSECA_PER_NET_ASSETS_TOT?10?" localSheetId="43">[1]SFTPHC!#REF!</definedName>
    <definedName name="XDO_?MUTUALFUNDSECA_PER_NET_ASSETS_TOT?10?">MICAP15!#REF!</definedName>
    <definedName name="XDO_?MUTUALFUNDSECA_PER_NET_ASSETS_TOT?100?">SUNVALF8!#REF!</definedName>
    <definedName name="XDO_?MUTUALFUNDSECA_PER_NET_ASSETS_TOT?101?">SUNVALF9!$G$101</definedName>
    <definedName name="XDO_?MUTUALFUNDSECA_PER_NET_ASSETS_TOT?102?">SUNVALF9!#REF!</definedName>
    <definedName name="XDO_?MUTUALFUNDSECA_PER_NET_ASSETS_TOT?11?">MICAP16!$G$117</definedName>
    <definedName name="XDO_?MUTUALFUNDSECA_PER_NET_ASSETS_TOT?12?" localSheetId="43">[1]SFTPHI!#REF!</definedName>
    <definedName name="XDO_?MUTUALFUNDSECA_PER_NET_ASSETS_TOT?12?">MICAP16!#REF!</definedName>
    <definedName name="XDO_?MUTUALFUNDSECA_PER_NET_ASSETS_TOT?13?">MICAP17!$G$121</definedName>
    <definedName name="XDO_?MUTUALFUNDSECA_PER_NET_ASSETS_TOT?14?" localSheetId="43">[1]SFTPHM!#REF!</definedName>
    <definedName name="XDO_?MUTUALFUNDSECA_PER_NET_ASSETS_TOT?14?">MICAP17!#REF!</definedName>
    <definedName name="XDO_?MUTUALFUNDSECA_PER_NET_ASSETS_TOT?15?">MICAP3!$G$61</definedName>
    <definedName name="XDO_?MUTUALFUNDSECA_PER_NET_ASSETS_TOT?16?" localSheetId="43">[1]SFTPHS!#REF!</definedName>
    <definedName name="XDO_?MUTUALFUNDSECA_PER_NET_ASSETS_TOT?16?">MICAP3!#REF!</definedName>
    <definedName name="XDO_?MUTUALFUNDSECA_PER_NET_ASSETS_TOT?17?">MICAP4!$G$79</definedName>
    <definedName name="XDO_?MUTUALFUNDSECA_PER_NET_ASSETS_TOT?18?" localSheetId="43">[1]SFTPIC!#REF!</definedName>
    <definedName name="XDO_?MUTUALFUNDSECA_PER_NET_ASSETS_TOT?18?">MICAP4!#REF!</definedName>
    <definedName name="XDO_?MUTUALFUNDSECA_PER_NET_ASSETS_TOT?19?">MICAP8!$G$110</definedName>
    <definedName name="XDO_?MUTUALFUNDSECA_PER_NET_ASSETS_TOT?2?" localSheetId="43">[1]CP5SR8!#REF!</definedName>
    <definedName name="XDO_?MUTUALFUNDSECA_PER_NET_ASSETS_TOT?2?">MICAP10!#REF!</definedName>
    <definedName name="XDO_?MUTUALFUNDSECA_PER_NET_ASSETS_TOT?20?" localSheetId="43">[1]SFTPIE!#REF!</definedName>
    <definedName name="XDO_?MUTUALFUNDSECA_PER_NET_ASSETS_TOT?20?">MICAP8!#REF!</definedName>
    <definedName name="XDO_?MUTUALFUNDSECA_PER_NET_ASSETS_TOT?21?">MICAP9!$G$110</definedName>
    <definedName name="XDO_?MUTUALFUNDSECA_PER_NET_ASSETS_TOT?22?" localSheetId="43">[1]SFTPIJ!#REF!</definedName>
    <definedName name="XDO_?MUTUALFUNDSECA_PER_NET_ASSETS_TOT?22?">MICAP9!#REF!</definedName>
    <definedName name="XDO_?MUTUALFUNDSECA_PER_NET_ASSETS_TOT?23?">MIDCAP!$G$120</definedName>
    <definedName name="XDO_?MUTUALFUNDSECA_PER_NET_ASSETS_TOT?24?" localSheetId="43">[1]SFTPIK!#REF!</definedName>
    <definedName name="XDO_?MUTUALFUNDSECA_PER_NET_ASSETS_TOT?24?">MIDCAP!#REF!</definedName>
    <definedName name="XDO_?MUTUALFUNDSECA_PER_NET_ASSETS_TOT?25?">MULTI1!$G$100</definedName>
    <definedName name="XDO_?MUTUALFUNDSECA_PER_NET_ASSETS_TOT?26?" localSheetId="43">[1]SHYBF!#REF!</definedName>
    <definedName name="XDO_?MUTUALFUNDSECA_PER_NET_ASSETS_TOT?26?">MULTI1!#REF!</definedName>
    <definedName name="XDO_?MUTUALFUNDSECA_PER_NET_ASSETS_TOT?27?">MULTI2!$G$100</definedName>
    <definedName name="XDO_?MUTUALFUNDSECA_PER_NET_ASSETS_TOT?28?" localSheetId="43">[1]SHYBH!#REF!</definedName>
    <definedName name="XDO_?MUTUALFUNDSECA_PER_NET_ASSETS_TOT?28?">MULTI2!#REF!</definedName>
    <definedName name="XDO_?MUTUALFUNDSECA_PER_NET_ASSETS_TOT?29?">MULTIP!$G$98</definedName>
    <definedName name="XDO_?MUTUALFUNDSECA_PER_NET_ASSETS_TOT?3?">MICAP11!$G$117</definedName>
    <definedName name="XDO_?MUTUALFUNDSECA_PER_NET_ASSETS_TOT?30?" localSheetId="43">[1]SHYBK!#REF!</definedName>
    <definedName name="XDO_?MUTUALFUNDSECA_PER_NET_ASSETS_TOT?30?">MULTIP!#REF!</definedName>
    <definedName name="XDO_?MUTUALFUNDSECA_PER_NET_ASSETS_TOT?31?">SESCAP1!$G$118</definedName>
    <definedName name="XDO_?MUTUALFUNDSECA_PER_NET_ASSETS_TOT?32?" localSheetId="43">[1]SHYBO!#REF!</definedName>
    <definedName name="XDO_?MUTUALFUNDSECA_PER_NET_ASSETS_TOT?32?">SESCAP1!#REF!</definedName>
    <definedName name="XDO_?MUTUALFUNDSECA_PER_NET_ASSETS_TOT?33?">SESCAP2!$G$121</definedName>
    <definedName name="XDO_?MUTUALFUNDSECA_PER_NET_ASSETS_TOT?34?" localSheetId="43">[1]SHYBP!#REF!</definedName>
    <definedName name="XDO_?MUTUALFUNDSECA_PER_NET_ASSETS_TOT?34?">SESCAP2!#REF!</definedName>
    <definedName name="XDO_?MUTUALFUNDSECA_PER_NET_ASSETS_TOT?35?">SESCAP3!$G$118</definedName>
    <definedName name="XDO_?MUTUALFUNDSECA_PER_NET_ASSETS_TOT?36?" localSheetId="43">[1]SHYBU!#REF!</definedName>
    <definedName name="XDO_?MUTUALFUNDSECA_PER_NET_ASSETS_TOT?36?">SESCAP3!#REF!</definedName>
    <definedName name="XDO_?MUTUALFUNDSECA_PER_NET_ASSETS_TOT?37?">SESCAP4!$G$110</definedName>
    <definedName name="XDO_?MUTUALFUNDSECA_PER_NET_ASSETS_TOT?38?" localSheetId="43">'[1]SLIQ+'!#REF!</definedName>
    <definedName name="XDO_?MUTUALFUNDSECA_PER_NET_ASSETS_TOT?38?">SESCAP4!#REF!</definedName>
    <definedName name="XDO_?MUTUALFUNDSECA_PER_NET_ASSETS_TOT?39?">SESCAP5!$G$108</definedName>
    <definedName name="XDO_?MUTUALFUNDSECA_PER_NET_ASSETS_TOT?4?" localSheetId="43">[1]DEBTST!#REF!</definedName>
    <definedName name="XDO_?MUTUALFUNDSECA_PER_NET_ASSETS_TOT?4?">MICAP11!#REF!</definedName>
    <definedName name="XDO_?MUTUALFUNDSECA_PER_NET_ASSETS_TOT?40?" localSheetId="43">[1]SMMF!#REF!</definedName>
    <definedName name="XDO_?MUTUALFUNDSECA_PER_NET_ASSETS_TOT?40?">SESCAP5!#REF!</definedName>
    <definedName name="XDO_?MUTUALFUNDSECA_PER_NET_ASSETS_TOT?41?">SESCAP6!$G$94</definedName>
    <definedName name="XDO_?MUTUALFUNDSECA_PER_NET_ASSETS_TOT?42?" localSheetId="43">[1]SMON!#REF!</definedName>
    <definedName name="XDO_?MUTUALFUNDSECA_PER_NET_ASSETS_TOT?42?">SESCAP6!#REF!</definedName>
    <definedName name="XDO_?MUTUALFUNDSECA_PER_NET_ASSETS_TOT?43?" localSheetId="43">SUNBAL!$G$134</definedName>
    <definedName name="XDO_?MUTUALFUNDSECA_PER_NET_ASSETS_TOT?43?">SESCAP7!$G$76</definedName>
    <definedName name="XDO_?MUTUALFUNDSECA_PER_NET_ASSETS_TOT?44?" localSheetId="43">SUNBAL!#REF!</definedName>
    <definedName name="XDO_?MUTUALFUNDSECA_PER_NET_ASSETS_TOT?44?">SESCAP7!#REF!</definedName>
    <definedName name="XDO_?MUTUALFUNDSECA_PER_NET_ASSETS_TOT?45?">SFOCUS!$G$89</definedName>
    <definedName name="XDO_?MUTUALFUNDSECA_PER_NET_ASSETS_TOT?46?" localSheetId="43">[1]SUNBDS!#REF!</definedName>
    <definedName name="XDO_?MUTUALFUNDSECA_PER_NET_ASSETS_TOT?46?">SFOCUS!#REF!</definedName>
    <definedName name="XDO_?MUTUALFUNDSECA_PER_NET_ASSETS_TOT?47?">SLTADV3!$G$111</definedName>
    <definedName name="XDO_?MUTUALFUNDSECA_PER_NET_ASSETS_TOT?48?" localSheetId="43">[1]SUNIP!#REF!</definedName>
    <definedName name="XDO_?MUTUALFUNDSECA_PER_NET_ASSETS_TOT?48?">SLTADV3!#REF!</definedName>
    <definedName name="XDO_?MUTUALFUNDSECA_PER_NET_ASSETS_TOT?49?">SLTADV4!$G$100</definedName>
    <definedName name="XDO_?MUTUALFUNDSECA_PER_NET_ASSETS_TOT?5?">MICAP12!$G$117</definedName>
    <definedName name="XDO_?MUTUALFUNDSECA_PER_NET_ASSETS_TOT?50?" localSheetId="43">[1]SUNMIA!#REF!</definedName>
    <definedName name="XDO_?MUTUALFUNDSECA_PER_NET_ASSETS_TOT?50?">SLTADV4!#REF!</definedName>
    <definedName name="XDO_?MUTUALFUNDSECA_PER_NET_ASSETS_TOT?51?">SLTAX1!$G$108</definedName>
    <definedName name="XDO_?MUTUALFUNDSECA_PER_NET_ASSETS_TOT?52?">SLTAX1!#REF!</definedName>
    <definedName name="XDO_?MUTUALFUNDSECA_PER_NET_ASSETS_TOT?53?">SLTAX2!$G$110</definedName>
    <definedName name="XDO_?MUTUALFUNDSECA_PER_NET_ASSETS_TOT?54?">SLTAX2!#REF!</definedName>
    <definedName name="XDO_?MUTUALFUNDSECA_PER_NET_ASSETS_TOT?55?">SLTAX3!$G$117</definedName>
    <definedName name="XDO_?MUTUALFUNDSECA_PER_NET_ASSETS_TOT?56?">SLTAX3!#REF!</definedName>
    <definedName name="XDO_?MUTUALFUNDSECA_PER_NET_ASSETS_TOT?57?">SLTAX4!$G$119</definedName>
    <definedName name="XDO_?MUTUALFUNDSECA_PER_NET_ASSETS_TOT?58?">SLTAX4!#REF!</definedName>
    <definedName name="XDO_?MUTUALFUNDSECA_PER_NET_ASSETS_TOT?59?">SLTAX5!$G$120</definedName>
    <definedName name="XDO_?MUTUALFUNDSECA_PER_NET_ASSETS_TOT?6?" localSheetId="43">[1]SFRLTP!#REF!</definedName>
    <definedName name="XDO_?MUTUALFUNDSECA_PER_NET_ASSETS_TOT?6?">MICAP12!#REF!</definedName>
    <definedName name="XDO_?MUTUALFUNDSECA_PER_NET_ASSETS_TOT?60?">SLTAX5!#REF!</definedName>
    <definedName name="XDO_?MUTUALFUNDSECA_PER_NET_ASSETS_TOT?61?">SLTAX6!$G$118</definedName>
    <definedName name="XDO_?MUTUALFUNDSECA_PER_NET_ASSETS_TOT?62?">SLTAX6!#REF!</definedName>
    <definedName name="XDO_?MUTUALFUNDSECA_PER_NET_ASSETS_TOT?63?">SMALL3!$G$108</definedName>
    <definedName name="XDO_?MUTUALFUNDSECA_PER_NET_ASSETS_TOT?64?">SMALL3!#REF!</definedName>
    <definedName name="XDO_?MUTUALFUNDSECA_PER_NET_ASSETS_TOT?65?">SMALL4!$G$109</definedName>
    <definedName name="XDO_?MUTUALFUNDSECA_PER_NET_ASSETS_TOT?66?">SMALL4!#REF!</definedName>
    <definedName name="XDO_?MUTUALFUNDSECA_PER_NET_ASSETS_TOT?67?">SMALL5!$G$109</definedName>
    <definedName name="XDO_?MUTUALFUNDSECA_PER_NET_ASSETS_TOT?68?">SMALL5!#REF!</definedName>
    <definedName name="XDO_?MUTUALFUNDSECA_PER_NET_ASSETS_TOT?69?">SMALL6!$G$107</definedName>
    <definedName name="XDO_?MUTUALFUNDSECA_PER_NET_ASSETS_TOT?7?">MICAP14!$G$122</definedName>
    <definedName name="XDO_?MUTUALFUNDSECA_PER_NET_ASSETS_TOT?70?">SMALL6!#REF!</definedName>
    <definedName name="XDO_?MUTUALFUNDSECA_PER_NET_ASSETS_TOT?71?">SMILE!$G$110</definedName>
    <definedName name="XDO_?MUTUALFUNDSECA_PER_NET_ASSETS_TOT?72?">SMILE!#REF!</definedName>
    <definedName name="XDO_?MUTUALFUNDSECA_PER_NET_ASSETS_TOT?73?">SRURAL!$G$121</definedName>
    <definedName name="XDO_?MUTUALFUNDSECA_PER_NET_ASSETS_TOT?74?">SRURAL!#REF!</definedName>
    <definedName name="XDO_?MUTUALFUNDSECA_PER_NET_ASSETS_TOT?75?">SSFUND!$G$96</definedName>
    <definedName name="XDO_?MUTUALFUNDSECA_PER_NET_ASSETS_TOT?76?">SSFUND!#REF!</definedName>
    <definedName name="XDO_?MUTUALFUNDSECA_PER_NET_ASSETS_TOT?77?">'SSN100'!$G$159</definedName>
    <definedName name="XDO_?MUTUALFUNDSECA_PER_NET_ASSETS_TOT?78?">'SSN100'!#REF!</definedName>
    <definedName name="XDO_?MUTUALFUNDSECA_PER_NET_ASSETS_TOT?79?">STAX!$G$119</definedName>
    <definedName name="XDO_?MUTUALFUNDSECA_PER_NET_ASSETS_TOT?8?" localSheetId="43">[1]SFRSTP!#REF!</definedName>
    <definedName name="XDO_?MUTUALFUNDSECA_PER_NET_ASSETS_TOT?8?">MICAP14!#REF!</definedName>
    <definedName name="XDO_?MUTUALFUNDSECA_PER_NET_ASSETS_TOT?80?">STAX!#REF!</definedName>
    <definedName name="XDO_?MUTUALFUNDSECA_PER_NET_ASSETS_TOT?81?">STOP6!$G$93</definedName>
    <definedName name="XDO_?MUTUALFUNDSECA_PER_NET_ASSETS_TOT?82?">STOP6!#REF!</definedName>
    <definedName name="XDO_?MUTUALFUNDSECA_PER_NET_ASSETS_TOT?83?">STOP7!$G$93</definedName>
    <definedName name="XDO_?MUTUALFUNDSECA_PER_NET_ASSETS_TOT?84?">STOP7!#REF!</definedName>
    <definedName name="XDO_?MUTUALFUNDSECA_PER_NET_ASSETS_TOT?85?">#REF!</definedName>
    <definedName name="XDO_?MUTUALFUNDSECA_PER_NET_ASSETS_TOT?86?">#REF!</definedName>
    <definedName name="XDO_?MUTUALFUNDSECA_PER_NET_ASSETS_TOT?87?">SUNESF!$G$115</definedName>
    <definedName name="XDO_?MUTUALFUNDSECA_PER_NET_ASSETS_TOT?88?">SUNESF!#REF!</definedName>
    <definedName name="XDO_?MUTUALFUNDSECA_PER_NET_ASSETS_TOT?89?">SUNFOP!$G$79</definedName>
    <definedName name="XDO_?MUTUALFUNDSECA_PER_NET_ASSETS_TOT?9?">MICAP15!$G$121</definedName>
    <definedName name="XDO_?MUTUALFUNDSECA_PER_NET_ASSETS_TOT?90?">SUNFOP!#REF!</definedName>
    <definedName name="XDO_?MUTUALFUNDSECA_PER_NET_ASSETS_TOT?91?">SUNVALF10!$G$102</definedName>
    <definedName name="XDO_?MUTUALFUNDSECA_PER_NET_ASSETS_TOT?92?">SUNVALF10!#REF!</definedName>
    <definedName name="XDO_?MUTUALFUNDSECA_PER_NET_ASSETS_TOT?93?">SUNVALF2!$G$111</definedName>
    <definedName name="XDO_?MUTUALFUNDSECA_PER_NET_ASSETS_TOT?94?">SUNVALF2!#REF!</definedName>
    <definedName name="XDO_?MUTUALFUNDSECA_PER_NET_ASSETS_TOT?95?">SUNVALF3!$G$112</definedName>
    <definedName name="XDO_?MUTUALFUNDSECA_PER_NET_ASSETS_TOT?96?">SUNVALF3!#REF!</definedName>
    <definedName name="XDO_?MUTUALFUNDSECA_PER_NET_ASSETS_TOT?97?">SUNVALF7!$G$93</definedName>
    <definedName name="XDO_?MUTUALFUNDSECA_PER_NET_ASSETS_TOT?98?">SUNVALF7!#REF!</definedName>
    <definedName name="XDO_?MUTUALFUNDSECA_PER_NET_ASSETS_TOT?99?">SUNVALF8!$G$98</definedName>
    <definedName name="XDO_?MUTUALFUNDSECA_RATING_INDUSTRY?">CAPEXG!$D$72</definedName>
    <definedName name="XDO_?MUTUALFUNDSECA_SL_NO?">CAPEXG!$A$72</definedName>
    <definedName name="XDO_?MUTUALFUNDSECA_UNITS?">CAPEXG!$E$72</definedName>
    <definedName name="XDO_?NAME?">CAPEXG!$C$7:$C$46</definedName>
    <definedName name="XDO_?NAME?1?">MICAP10!$C$7:$C$57</definedName>
    <definedName name="XDO_?NAME?10?">MICAP8!$C$7:$C$57</definedName>
    <definedName name="XDO_?NAME?11?">MICAP9!$C$7:$C$57</definedName>
    <definedName name="XDO_?NAME?12?">MIDCAP!$C$7:$C$67</definedName>
    <definedName name="XDO_?NAME?13?">MULTI1!$C$7:$C$47</definedName>
    <definedName name="XDO_?NAME?14?">MULTI2!$C$7:$C$47</definedName>
    <definedName name="XDO_?NAME?15?">MULTIP!$C$7:$C$45</definedName>
    <definedName name="XDO_?NAME?16?">SESCAP1!$C$7:$C$65</definedName>
    <definedName name="XDO_?NAME?17?">SESCAP2!$C$7:$C$68</definedName>
    <definedName name="XDO_?NAME?18?">SESCAP3!$C$7:$C$65</definedName>
    <definedName name="XDO_?NAME?19?">SESCAP4!$C$7:$C$57</definedName>
    <definedName name="XDO_?NAME?2?">MICAP11!$C$7:$C$64</definedName>
    <definedName name="XDO_?NAME?20?">SESCAP5!$C$7:$C$55</definedName>
    <definedName name="XDO_?NAME?21?">SESCAP6!$C$7:$C$41</definedName>
    <definedName name="XDO_?NAME?22?">SESCAP7!$C$7:$C$23</definedName>
    <definedName name="XDO_?NAME?23?">SFOCUS!$C$7:$C$36</definedName>
    <definedName name="XDO_?NAME?24?">SLTADV3!$C$7:$C$58</definedName>
    <definedName name="XDO_?NAME?25?">SLTADV4!$C$7:$C$47</definedName>
    <definedName name="XDO_?NAME?26?">SLTAX1!$C$7:$C$55</definedName>
    <definedName name="XDO_?NAME?27?">SLTAX2!$C$7:$C$57</definedName>
    <definedName name="XDO_?NAME?28?">SLTAX3!$C$7:$C$64</definedName>
    <definedName name="XDO_?NAME?29?">SLTAX4!$C$7:$C$66</definedName>
    <definedName name="XDO_?NAME?3?">MICAP12!$C$7:$C$64</definedName>
    <definedName name="XDO_?NAME?30?">SLTAX5!$C$7:$C$67</definedName>
    <definedName name="XDO_?NAME?31?">SLTAX6!$C$7:$C$65</definedName>
    <definedName name="XDO_?NAME?32?">SMALL3!$C$7:$C$55</definedName>
    <definedName name="XDO_?NAME?33?">SMALL4!$C$7:$C$56</definedName>
    <definedName name="XDO_?NAME?34?">SMALL5!$C$7:$C$56</definedName>
    <definedName name="XDO_?NAME?35?">SMALL6!$C$7:$C$54</definedName>
    <definedName name="XDO_?NAME?36?">SMILE!$C$7:$C$56</definedName>
    <definedName name="XDO_?NAME?37?">SRURAL!$C$7:$C$68</definedName>
    <definedName name="XDO_?NAME?38?">SSFUND!$C$7:$C$42</definedName>
    <definedName name="XDO_?NAME?39?">'SSN100'!$C$7:$C$106</definedName>
    <definedName name="XDO_?NAME?4?">MICAP14!$C$7:$C$69</definedName>
    <definedName name="XDO_?NAME?40?">STAX!$C$7:$C$66</definedName>
    <definedName name="XDO_?NAME?41?">STOP6!$C$7:$C$40</definedName>
    <definedName name="XDO_?NAME?42?">STOP7!$C$7:$C$40</definedName>
    <definedName name="XDO_?NAME?43?">SUNESF!$C$7:$C$39</definedName>
    <definedName name="XDO_?NAME?44?">SUNFOP!$C$7:$C$26</definedName>
    <definedName name="XDO_?NAME?45?">SUNVALF10!$C$7:$C$47</definedName>
    <definedName name="XDO_?NAME?46?">SUNVALF2!$C$7:$C$58</definedName>
    <definedName name="XDO_?NAME?47?">SUNVALF3!$C$7:$C$59</definedName>
    <definedName name="XDO_?NAME?48?">SUNVALF7!$C$7:$C$40</definedName>
    <definedName name="XDO_?NAME?49?">SUNVALF8!$C$7:$C$45</definedName>
    <definedName name="XDO_?NAME?5?" localSheetId="43">SUNBAL!$C$7:$C$49</definedName>
    <definedName name="XDO_?NAME?5?">MICAP15!$C$7:$C$68</definedName>
    <definedName name="XDO_?NAME?50?">SUNVALF9!$C$7:$C$46</definedName>
    <definedName name="XDO_?NAME?6?">MICAP16!$C$7:$C$64</definedName>
    <definedName name="XDO_?NAME?7?">MICAP17!$C$7:$C$68</definedName>
    <definedName name="XDO_?NAME?8?">MICAP3!$C$7:$C$8</definedName>
    <definedName name="XDO_?NAME?9?">MICAP4!$C$7:$C$26</definedName>
    <definedName name="XDO_?NIL_TXT_VAL_DIV?22?">SUNBAL!#REF!</definedName>
    <definedName name="XDO_?NOTE_PER_NET_ASSETS_TXT?">CAPEXG!$B$113</definedName>
    <definedName name="XDO_?NOTE_PER_NET_ASSETS_TXT?1?">MICAP10!$B$123</definedName>
    <definedName name="XDO_?NOTE_PER_NET_ASSETS_TXT?10?">MICAP8!$B$123</definedName>
    <definedName name="XDO_?NOTE_PER_NET_ASSETS_TXT?11?">MICAP9!$B$123</definedName>
    <definedName name="XDO_?NOTE_PER_NET_ASSETS_TXT?12?">MIDCAP!$B$133</definedName>
    <definedName name="XDO_?NOTE_PER_NET_ASSETS_TXT?13?">MULTI1!$B$113</definedName>
    <definedName name="XDO_?NOTE_PER_NET_ASSETS_TXT?14?">MULTI2!$B$113</definedName>
    <definedName name="XDO_?NOTE_PER_NET_ASSETS_TXT?15?">MULTIP!$B$111</definedName>
    <definedName name="XDO_?NOTE_PER_NET_ASSETS_TXT?16?">SESCAP1!$B$131</definedName>
    <definedName name="XDO_?NOTE_PER_NET_ASSETS_TXT?17?">SESCAP2!$B$134</definedName>
    <definedName name="XDO_?NOTE_PER_NET_ASSETS_TXT?18?">SESCAP3!$B$131</definedName>
    <definedName name="XDO_?NOTE_PER_NET_ASSETS_TXT?19?">SESCAP4!$B$123</definedName>
    <definedName name="XDO_?NOTE_PER_NET_ASSETS_TXT?2?">MICAP11!$B$130</definedName>
    <definedName name="XDO_?NOTE_PER_NET_ASSETS_TXT?20?">SESCAP5!$B$121</definedName>
    <definedName name="XDO_?NOTE_PER_NET_ASSETS_TXT?21?">SESCAP6!$B$107</definedName>
    <definedName name="XDO_?NOTE_PER_NET_ASSETS_TXT?22?" localSheetId="43">SUNBAL!$B$147</definedName>
    <definedName name="XDO_?NOTE_PER_NET_ASSETS_TXT?22?">SESCAP7!$B$89</definedName>
    <definedName name="XDO_?NOTE_PER_NET_ASSETS_TXT?23?">SFOCUS!$B$102</definedName>
    <definedName name="XDO_?NOTE_PER_NET_ASSETS_TXT?24?">SLTADV3!$B$124</definedName>
    <definedName name="XDO_?NOTE_PER_NET_ASSETS_TXT?25?">SLTADV4!$B$113</definedName>
    <definedName name="XDO_?NOTE_PER_NET_ASSETS_TXT?26?">SLTAX1!$B$121</definedName>
    <definedName name="XDO_?NOTE_PER_NET_ASSETS_TXT?27?">SLTAX2!$B$123</definedName>
    <definedName name="XDO_?NOTE_PER_NET_ASSETS_TXT?28?">SLTAX3!$B$130</definedName>
    <definedName name="XDO_?NOTE_PER_NET_ASSETS_TXT?29?">SLTAX4!$B$132</definedName>
    <definedName name="XDO_?NOTE_PER_NET_ASSETS_TXT?3?">MICAP12!$B$130</definedName>
    <definedName name="XDO_?NOTE_PER_NET_ASSETS_TXT?30?">SLTAX5!$B$133</definedName>
    <definedName name="XDO_?NOTE_PER_NET_ASSETS_TXT?31?">SLTAX6!$B$131</definedName>
    <definedName name="XDO_?NOTE_PER_NET_ASSETS_TXT?32?">SMALL3!$B$121</definedName>
    <definedName name="XDO_?NOTE_PER_NET_ASSETS_TXT?33?">SMALL4!$B$122</definedName>
    <definedName name="XDO_?NOTE_PER_NET_ASSETS_TXT?34?">SMALL5!$B$122</definedName>
    <definedName name="XDO_?NOTE_PER_NET_ASSETS_TXT?35?">SMALL6!$B$120</definedName>
    <definedName name="XDO_?NOTE_PER_NET_ASSETS_TXT?36?">SMILE!$B$123</definedName>
    <definedName name="XDO_?NOTE_PER_NET_ASSETS_TXT?37?">SRURAL!$B$134</definedName>
    <definedName name="XDO_?NOTE_PER_NET_ASSETS_TXT?38?">SSFUND!$B$109</definedName>
    <definedName name="XDO_?NOTE_PER_NET_ASSETS_TXT?39?">'SSN100'!$B$172</definedName>
    <definedName name="XDO_?NOTE_PER_NET_ASSETS_TXT?4?">MICAP14!$B$135</definedName>
    <definedName name="XDO_?NOTE_PER_NET_ASSETS_TXT?40?">STAX!$B$132</definedName>
    <definedName name="XDO_?NOTE_PER_NET_ASSETS_TXT?41?">STOP6!$B$106</definedName>
    <definedName name="XDO_?NOTE_PER_NET_ASSETS_TXT?42?">STOP7!$B$106</definedName>
    <definedName name="XDO_?NOTE_PER_NET_ASSETS_TXT?43?">#REF!</definedName>
    <definedName name="XDO_?NOTE_PER_NET_ASSETS_TXT?44?">SUNESF!$B$129</definedName>
    <definedName name="XDO_?NOTE_PER_NET_ASSETS_TXT?45?">SUNFOP!$B$92</definedName>
    <definedName name="XDO_?NOTE_PER_NET_ASSETS_TXT?46?">SUNVALF10!$B$115</definedName>
    <definedName name="XDO_?NOTE_PER_NET_ASSETS_TXT?47?">SUNVALF2!$B$124</definedName>
    <definedName name="XDO_?NOTE_PER_NET_ASSETS_TXT?48?">SUNVALF3!$B$125</definedName>
    <definedName name="XDO_?NOTE_PER_NET_ASSETS_TXT?49?">SUNVALF7!$B$106</definedName>
    <definedName name="XDO_?NOTE_PER_NET_ASSETS_TXT?5?">MICAP15!$B$134</definedName>
    <definedName name="XDO_?NOTE_PER_NET_ASSETS_TXT?50?">SUNVALF8!$B$111</definedName>
    <definedName name="XDO_?NOTE_PER_NET_ASSETS_TXT?51?">SUNVALF9!$B$114</definedName>
    <definedName name="XDO_?NOTE_PER_NET_ASSETS_TXT?6?">MICAP16!$B$130</definedName>
    <definedName name="XDO_?NOTE_PER_NET_ASSETS_TXT?7?">MICAP17!$B$134</definedName>
    <definedName name="XDO_?NOTE_PER_NET_ASSETS_TXT?8?">MICAP3!$B$74</definedName>
    <definedName name="XDO_?NOTE_PER_NET_ASSETS_TXT?9?">MICAP4!$B$92</definedName>
    <definedName name="XDO_?NOTE_THINLY_TRADED_TXT?">CAPEXG!$B$112</definedName>
    <definedName name="XDO_?NOTE_THINLY_TRADED_TXT?1?">MICAP10!$B$122</definedName>
    <definedName name="XDO_?NOTE_THINLY_TRADED_TXT?10?">MICAP8!$B$122</definedName>
    <definedName name="XDO_?NOTE_THINLY_TRADED_TXT?11?">MICAP9!$B$122</definedName>
    <definedName name="XDO_?NOTE_THINLY_TRADED_TXT?12?">MIDCAP!$B$132</definedName>
    <definedName name="XDO_?NOTE_THINLY_TRADED_TXT?13?">MULTI1!$B$112</definedName>
    <definedName name="XDO_?NOTE_THINLY_TRADED_TXT?14?">MULTI2!$B$112</definedName>
    <definedName name="XDO_?NOTE_THINLY_TRADED_TXT?15?">MULTIP!$B$110</definedName>
    <definedName name="XDO_?NOTE_THINLY_TRADED_TXT?16?">SESCAP1!$B$130</definedName>
    <definedName name="XDO_?NOTE_THINLY_TRADED_TXT?17?">SESCAP2!$B$133</definedName>
    <definedName name="XDO_?NOTE_THINLY_TRADED_TXT?18?">SESCAP3!$B$130</definedName>
    <definedName name="XDO_?NOTE_THINLY_TRADED_TXT?19?">SESCAP4!$B$122</definedName>
    <definedName name="XDO_?NOTE_THINLY_TRADED_TXT?2?">MICAP11!$B$129</definedName>
    <definedName name="XDO_?NOTE_THINLY_TRADED_TXT?20?">SESCAP5!$B$120</definedName>
    <definedName name="XDO_?NOTE_THINLY_TRADED_TXT?21?">SESCAP6!$B$106</definedName>
    <definedName name="XDO_?NOTE_THINLY_TRADED_TXT?22?" localSheetId="43">SUNBAL!$B$146</definedName>
    <definedName name="XDO_?NOTE_THINLY_TRADED_TXT?22?">SESCAP7!$B$88</definedName>
    <definedName name="XDO_?NOTE_THINLY_TRADED_TXT?23?">SFOCUS!$B$101</definedName>
    <definedName name="XDO_?NOTE_THINLY_TRADED_TXT?24?">SLTADV3!$B$123</definedName>
    <definedName name="XDO_?NOTE_THINLY_TRADED_TXT?25?">SLTADV4!$B$112</definedName>
    <definedName name="XDO_?NOTE_THINLY_TRADED_TXT?26?">SLTAX1!$B$120</definedName>
    <definedName name="XDO_?NOTE_THINLY_TRADED_TXT?27?">SLTAX2!$B$122</definedName>
    <definedName name="XDO_?NOTE_THINLY_TRADED_TXT?28?">SLTAX3!$B$129</definedName>
    <definedName name="XDO_?NOTE_THINLY_TRADED_TXT?29?">SLTAX4!$B$131</definedName>
    <definedName name="XDO_?NOTE_THINLY_TRADED_TXT?3?">MICAP12!$B$129</definedName>
    <definedName name="XDO_?NOTE_THINLY_TRADED_TXT?30?">SLTAX5!$B$132</definedName>
    <definedName name="XDO_?NOTE_THINLY_TRADED_TXT?31?">SLTAX6!$B$130</definedName>
    <definedName name="XDO_?NOTE_THINLY_TRADED_TXT?32?">SMALL3!$B$120</definedName>
    <definedName name="XDO_?NOTE_THINLY_TRADED_TXT?33?">SMALL4!$B$121</definedName>
    <definedName name="XDO_?NOTE_THINLY_TRADED_TXT?34?">SMALL5!$B$121</definedName>
    <definedName name="XDO_?NOTE_THINLY_TRADED_TXT?35?">SMALL6!$B$119</definedName>
    <definedName name="XDO_?NOTE_THINLY_TRADED_TXT?36?">SMILE!$B$122</definedName>
    <definedName name="XDO_?NOTE_THINLY_TRADED_TXT?37?">SRURAL!$B$133</definedName>
    <definedName name="XDO_?NOTE_THINLY_TRADED_TXT?38?">SSFUND!$B$108</definedName>
    <definedName name="XDO_?NOTE_THINLY_TRADED_TXT?39?">'SSN100'!$B$171</definedName>
    <definedName name="XDO_?NOTE_THINLY_TRADED_TXT?4?">MICAP14!$B$134</definedName>
    <definedName name="XDO_?NOTE_THINLY_TRADED_TXT?40?">STAX!$B$131</definedName>
    <definedName name="XDO_?NOTE_THINLY_TRADED_TXT?41?">STOP6!$B$105</definedName>
    <definedName name="XDO_?NOTE_THINLY_TRADED_TXT?42?">STOP7!$B$105</definedName>
    <definedName name="XDO_?NOTE_THINLY_TRADED_TXT?43?">#REF!</definedName>
    <definedName name="XDO_?NOTE_THINLY_TRADED_TXT?44?">SUNESF!$B$128</definedName>
    <definedName name="XDO_?NOTE_THINLY_TRADED_TXT?45?">SUNFOP!$B$91</definedName>
    <definedName name="XDO_?NOTE_THINLY_TRADED_TXT?46?">SUNVALF10!$B$114</definedName>
    <definedName name="XDO_?NOTE_THINLY_TRADED_TXT?47?">SUNVALF2!$B$123</definedName>
    <definedName name="XDO_?NOTE_THINLY_TRADED_TXT?48?">SUNVALF3!$B$124</definedName>
    <definedName name="XDO_?NOTE_THINLY_TRADED_TXT?49?">SUNVALF7!$B$105</definedName>
    <definedName name="XDO_?NOTE_THINLY_TRADED_TXT?5?">MICAP15!$B$133</definedName>
    <definedName name="XDO_?NOTE_THINLY_TRADED_TXT?50?">SUNVALF8!$B$110</definedName>
    <definedName name="XDO_?NOTE_THINLY_TRADED_TXT?51?">SUNVALF9!$B$113</definedName>
    <definedName name="XDO_?NOTE_THINLY_TRADED_TXT?6?">MICAP16!$B$129</definedName>
    <definedName name="XDO_?NOTE_THINLY_TRADED_TXT?7?">MICAP17!$B$133</definedName>
    <definedName name="XDO_?NOTE_THINLY_TRADED_TXT?8?">MICAP3!$B$73</definedName>
    <definedName name="XDO_?NOTE_THINLY_TRADED_TXT?9?">MICAP4!$B$91</definedName>
    <definedName name="XDO_?OTH_NET_RATE_DIV?">CAPEXG!$D$128:$D$132</definedName>
    <definedName name="XDO_?OTH_NET_RATE_DIV?1?">MICAP10!$D$138</definedName>
    <definedName name="XDO_?OTH_NET_RATE_DIV?10?">MICAP15!$D$128:$D$153</definedName>
    <definedName name="XDO_?OTH_NET_RATE_DIV?100?">SUNVALF9!$D$128:$D$133</definedName>
    <definedName name="XDO_?OTH_NET_RATE_DIV?11?">MICAP16!$D$145</definedName>
    <definedName name="XDO_?OTH_NET_RATE_DIV?12?">MICAP16!$D$128:$D$149</definedName>
    <definedName name="XDO_?OTH_NET_RATE_DIV?13?">MICAP17!$D$149</definedName>
    <definedName name="XDO_?OTH_NET_RATE_DIV?14?">MICAP17!$D$128:$D$153</definedName>
    <definedName name="XDO_?OTH_NET_RATE_DIV?15?">MICAP3!$D$89</definedName>
    <definedName name="XDO_?OTH_NET_RATE_DIV?16?">MICAP3!$D$93:$D$128</definedName>
    <definedName name="XDO_?OTH_NET_RATE_DIV?17?">MICAP4!$D$107</definedName>
    <definedName name="XDO_?OTH_NET_RATE_DIV?18?">MICAP4!$D$111:$D$128</definedName>
    <definedName name="XDO_?OTH_NET_RATE_DIV?19?">MICAP8!$D$138</definedName>
    <definedName name="XDO_?OTH_NET_RATE_DIV?2?">MICAP10!$D$128:$D$142</definedName>
    <definedName name="XDO_?OTH_NET_RATE_DIV?20?">MICAP8!$D$128:$D$142</definedName>
    <definedName name="XDO_?OTH_NET_RATE_DIV?21?">MICAP9!$D$138</definedName>
    <definedName name="XDO_?OTH_NET_RATE_DIV?22?">MICAP9!$D$128:$D$142</definedName>
    <definedName name="XDO_?OTH_NET_RATE_DIV?23?">MIDCAP!$D$152</definedName>
    <definedName name="XDO_?OTH_NET_RATE_DIV?24?">MULTI1!$D$128</definedName>
    <definedName name="XDO_?OTH_NET_RATE_DIV?25?">MULTI1!$D$127:$D$132</definedName>
    <definedName name="XDO_?OTH_NET_RATE_DIV?26?">MULTI2!$D$128</definedName>
    <definedName name="XDO_?OTH_NET_RATE_DIV?27?">MULTI2!$D$127:$D$132</definedName>
    <definedName name="XDO_?OTH_NET_RATE_DIV?28?">MULTIP!$D$127</definedName>
    <definedName name="XDO_?OTH_NET_RATE_DIV?29?">SESCAP1!$D$146</definedName>
    <definedName name="XDO_?OTH_NET_RATE_DIV?3?">MICAP11!$D$145</definedName>
    <definedName name="XDO_?OTH_NET_RATE_DIV?30?">SESCAP1!$D$128:$D$150</definedName>
    <definedName name="XDO_?OTH_NET_RATE_DIV?31?">SESCAP2!$D$149</definedName>
    <definedName name="XDO_?OTH_NET_RATE_DIV?32?">SESCAP2!$D$128:$D$153</definedName>
    <definedName name="XDO_?OTH_NET_RATE_DIV?33?">SESCAP3!$D$146</definedName>
    <definedName name="XDO_?OTH_NET_RATE_DIV?34?">SESCAP3!$D$128:$D$150</definedName>
    <definedName name="XDO_?OTH_NET_RATE_DIV?35?">SESCAP4!$D$138</definedName>
    <definedName name="XDO_?OTH_NET_RATE_DIV?36?">SESCAP4!$D$128:$D$142</definedName>
    <definedName name="XDO_?OTH_NET_RATE_DIV?37?">SESCAP5!$D$136</definedName>
    <definedName name="XDO_?OTH_NET_RATE_DIV?38?">SESCAP5!$D$128:$D$140</definedName>
    <definedName name="XDO_?OTH_NET_RATE_DIV?39?">SESCAP6!$D$122</definedName>
    <definedName name="XDO_?OTH_NET_RATE_DIV?4?">MICAP11!$D$128:$D$149</definedName>
    <definedName name="XDO_?OTH_NET_RATE_DIV?40?">SESCAP6!$D$126:$D$128</definedName>
    <definedName name="XDO_?OTH_NET_RATE_DIV?41?">SESCAP7!$D$104</definedName>
    <definedName name="XDO_?OTH_NET_RATE_DIV?42?">SESCAP7!$D$108:$D$128</definedName>
    <definedName name="XDO_?OTH_NET_RATE_DIV?43?">SFOCUS!$D$119</definedName>
    <definedName name="XDO_?OTH_NET_RATE_DIV?44?">SFOCUS!$D$123:$D$127</definedName>
    <definedName name="XDO_?OTH_NET_RATE_DIV?45?">SLTADV3!$D$139</definedName>
    <definedName name="XDO_?OTH_NET_RATE_DIV?46?">SLTADV3!$D$128:$D$143</definedName>
    <definedName name="XDO_?OTH_NET_RATE_DIV?47?">SLTADV4!$D$128</definedName>
    <definedName name="XDO_?OTH_NET_RATE_DIV?48?">SLTADV4!$D$128:$D$132</definedName>
    <definedName name="XDO_?OTH_NET_RATE_DIV?49?">SLTAX1!$D$136</definedName>
    <definedName name="XDO_?OTH_NET_RATE_DIV?5?">MICAP12!$D$145</definedName>
    <definedName name="XDO_?OTH_NET_RATE_DIV?50?">SLTAX1!$D$128:$D$140</definedName>
    <definedName name="XDO_?OTH_NET_RATE_DIV?51?">SLTAX2!$D$138</definedName>
    <definedName name="XDO_?OTH_NET_RATE_DIV?52?">SLTAX2!$D$128:$D$142</definedName>
    <definedName name="XDO_?OTH_NET_RATE_DIV?53?">SLTAX3!$D$145</definedName>
    <definedName name="XDO_?OTH_NET_RATE_DIV?54?">SLTAX3!$D$128:$D$149</definedName>
    <definedName name="XDO_?OTH_NET_RATE_DIV?55?">SLTAX4!$D$147</definedName>
    <definedName name="XDO_?OTH_NET_RATE_DIV?56?">SLTAX4!$D$128:$D$151</definedName>
    <definedName name="XDO_?OTH_NET_RATE_DIV?57?">SLTAX5!$D$148</definedName>
    <definedName name="XDO_?OTH_NET_RATE_DIV?58?">SLTAX5!$D$128:$D$152</definedName>
    <definedName name="XDO_?OTH_NET_RATE_DIV?59?">SLTAX6!$D$146</definedName>
    <definedName name="XDO_?OTH_NET_RATE_DIV?6?">MICAP12!$D$128:$D$149</definedName>
    <definedName name="XDO_?OTH_NET_RATE_DIV?60?">SLTAX6!$D$128:$D$150</definedName>
    <definedName name="XDO_?OTH_NET_RATE_DIV?61?">SMALL3!$D$136</definedName>
    <definedName name="XDO_?OTH_NET_RATE_DIV?62?">SMALL3!$D$128:$D$140</definedName>
    <definedName name="XDO_?OTH_NET_RATE_DIV?63?">SMALL4!$D$137</definedName>
    <definedName name="XDO_?OTH_NET_RATE_DIV?64?">SMALL4!$D$128:$D$141</definedName>
    <definedName name="XDO_?OTH_NET_RATE_DIV?65?">SMALL5!$D$137</definedName>
    <definedName name="XDO_?OTH_NET_RATE_DIV?66?">SMALL5!$D$128:$D$141</definedName>
    <definedName name="XDO_?OTH_NET_RATE_DIV?67?">SMALL6!$D$135</definedName>
    <definedName name="XDO_?OTH_NET_RATE_DIV?68?">SMALL6!$D$128:$D$139</definedName>
    <definedName name="XDO_?OTH_NET_RATE_DIV?69?">SMILE!$D$139</definedName>
    <definedName name="XDO_?OTH_NET_RATE_DIV?7?" localSheetId="43">SUNBAL!$D$101:$D$159</definedName>
    <definedName name="XDO_?OTH_NET_RATE_DIV?7?">MICAP14!$D$150</definedName>
    <definedName name="XDO_?OTH_NET_RATE_DIV?70?">SMILE!$D$127:$D$143</definedName>
    <definedName name="XDO_?OTH_NET_RATE_DIV?71?">SRURAL!$D$149</definedName>
    <definedName name="XDO_?OTH_NET_RATE_DIV?72?">SRURAL!$D$128:$D$153</definedName>
    <definedName name="XDO_?OTH_NET_RATE_DIV?73?">SSFUND!$D$124</definedName>
    <definedName name="XDO_?OTH_NET_RATE_DIV?74?">SSFUND!$D$127:$D$128</definedName>
    <definedName name="XDO_?OTH_NET_RATE_DIV?75?">'SSN100'!$D$187</definedName>
    <definedName name="XDO_?OTH_NET_RATE_DIV?76?">'SSN100'!$D$128:$D$191</definedName>
    <definedName name="XDO_?OTH_NET_RATE_DIV?77?">STAX!$D$147</definedName>
    <definedName name="XDO_?OTH_NET_RATE_DIV?78?">STAX!$D$128:$D$151</definedName>
    <definedName name="XDO_?OTH_NET_RATE_DIV?79?">STOP6!$D$121</definedName>
    <definedName name="XDO_?OTH_NET_RATE_DIV?8?">MICAP14!$D$128:$D$154</definedName>
    <definedName name="XDO_?OTH_NET_RATE_DIV?80?">STOP6!$D$125:$D$128</definedName>
    <definedName name="XDO_?OTH_NET_RATE_DIV?81?">STOP7!$D$121</definedName>
    <definedName name="XDO_?OTH_NET_RATE_DIV?82?">STOP7!$D$125:$D$128</definedName>
    <definedName name="XDO_?OTH_NET_RATE_DIV?83?">#REF!</definedName>
    <definedName name="XDO_?OTH_NET_RATE_DIV?84?">#REF!</definedName>
    <definedName name="XDO_?OTH_NET_RATE_DIV?85?">SUNESF!$D$144</definedName>
    <definedName name="XDO_?OTH_NET_RATE_DIV?86?">SUNESF!$D$128:$D$150</definedName>
    <definedName name="XDO_?OTH_NET_RATE_DIV?87?">SUNFOP!$D$109</definedName>
    <definedName name="XDO_?OTH_NET_RATE_DIV?88?">SUNFOP!$D$113:$D$127</definedName>
    <definedName name="XDO_?OTH_NET_RATE_DIV?89?">SUNVALF10!$D$130</definedName>
    <definedName name="XDO_?OTH_NET_RATE_DIV?9?">MICAP15!$D$149</definedName>
    <definedName name="XDO_?OTH_NET_RATE_DIV?90?">SUNVALF10!$D$128:$D$134</definedName>
    <definedName name="XDO_?OTH_NET_RATE_DIV?91?">SUNVALF2!$D$139</definedName>
    <definedName name="XDO_?OTH_NET_RATE_DIV?92?">SUNVALF2!$D$128:$D$143</definedName>
    <definedName name="XDO_?OTH_NET_RATE_DIV?93?">SUNVALF3!$D$140</definedName>
    <definedName name="XDO_?OTH_NET_RATE_DIV?94?">SUNVALF3!$D$128:$D$144</definedName>
    <definedName name="XDO_?OTH_NET_RATE_DIV?95?">SUNVALF7!$D$121</definedName>
    <definedName name="XDO_?OTH_NET_RATE_DIV?96?">SUNVALF7!$D$125:$D$128</definedName>
    <definedName name="XDO_?OTH_NET_RATE_DIV?97?">SUNVALF8!$D$126</definedName>
    <definedName name="XDO_?OTH_NET_RATE_DIV?98?">SUNVALF8!$D$128:$D$130</definedName>
    <definedName name="XDO_?OTH_NET_RATE_DIV?99?">SUNVALF9!$D$129</definedName>
    <definedName name="XDO_?OTHERSSECA_ISIN_CODE?">CAPEXG!$B$77</definedName>
    <definedName name="XDO_?OTHERSSECA_MARKET_VALUE?">CAPEXG!$F$77</definedName>
    <definedName name="XDO_?OTHERSSECA_MARKET_VALUE_TOT?" localSheetId="43">[1]CP5SR7!#REF!</definedName>
    <definedName name="XDO_?OTHERSSECA_MARKET_VALUE_TOT?">CAPEXG!#REF!</definedName>
    <definedName name="XDO_?OTHERSSECA_MARKET_VALUE_TOT?1?">MICAP10!$F$114</definedName>
    <definedName name="XDO_?OTHERSSECA_MARKET_VALUE_TOT?10?" localSheetId="43">[1]SFTPHC!#REF!</definedName>
    <definedName name="XDO_?OTHERSSECA_MARKET_VALUE_TOT?10?">MICAP15!#REF!</definedName>
    <definedName name="XDO_?OTHERSSECA_MARKET_VALUE_TOT?100?">SUNVALF8!#REF!</definedName>
    <definedName name="XDO_?OTHERSSECA_MARKET_VALUE_TOT?101?">SUNVALF9!$F$105</definedName>
    <definedName name="XDO_?OTHERSSECA_MARKET_VALUE_TOT?102?">SUNVALF9!#REF!</definedName>
    <definedName name="XDO_?OTHERSSECA_MARKET_VALUE_TOT?11?">MICAP16!$F$121</definedName>
    <definedName name="XDO_?OTHERSSECA_MARKET_VALUE_TOT?12?" localSheetId="43">[1]SFTPHI!#REF!</definedName>
    <definedName name="XDO_?OTHERSSECA_MARKET_VALUE_TOT?12?">MICAP16!#REF!</definedName>
    <definedName name="XDO_?OTHERSSECA_MARKET_VALUE_TOT?13?">MICAP17!$F$125</definedName>
    <definedName name="XDO_?OTHERSSECA_MARKET_VALUE_TOT?14?" localSheetId="43">[1]SFTPHM!#REF!</definedName>
    <definedName name="XDO_?OTHERSSECA_MARKET_VALUE_TOT?14?">MICAP17!#REF!</definedName>
    <definedName name="XDO_?OTHERSSECA_MARKET_VALUE_TOT?15?">MICAP3!$F$65</definedName>
    <definedName name="XDO_?OTHERSSECA_MARKET_VALUE_TOT?16?" localSheetId="43">[1]SFTPHS!#REF!</definedName>
    <definedName name="XDO_?OTHERSSECA_MARKET_VALUE_TOT?16?">MICAP3!#REF!</definedName>
    <definedName name="XDO_?OTHERSSECA_MARKET_VALUE_TOT?17?">MICAP4!$F$83</definedName>
    <definedName name="XDO_?OTHERSSECA_MARKET_VALUE_TOT?18?" localSheetId="43">[1]SFTPIC!#REF!</definedName>
    <definedName name="XDO_?OTHERSSECA_MARKET_VALUE_TOT?18?">MICAP4!#REF!</definedName>
    <definedName name="XDO_?OTHERSSECA_MARKET_VALUE_TOT?19?">MICAP8!$F$114</definedName>
    <definedName name="XDO_?OTHERSSECA_MARKET_VALUE_TOT?2?" localSheetId="43">[1]CP5SR8!#REF!</definedName>
    <definedName name="XDO_?OTHERSSECA_MARKET_VALUE_TOT?2?">MICAP10!#REF!</definedName>
    <definedName name="XDO_?OTHERSSECA_MARKET_VALUE_TOT?20?" localSheetId="43">[1]SFTPIE!#REF!</definedName>
    <definedName name="XDO_?OTHERSSECA_MARKET_VALUE_TOT?20?">MICAP8!#REF!</definedName>
    <definedName name="XDO_?OTHERSSECA_MARKET_VALUE_TOT?21?">MICAP9!$F$114</definedName>
    <definedName name="XDO_?OTHERSSECA_MARKET_VALUE_TOT?22?" localSheetId="43">[1]SFTPIJ!#REF!</definedName>
    <definedName name="XDO_?OTHERSSECA_MARKET_VALUE_TOT?22?">MICAP9!#REF!</definedName>
    <definedName name="XDO_?OTHERSSECA_MARKET_VALUE_TOT?23?">MIDCAP!$F$124</definedName>
    <definedName name="XDO_?OTHERSSECA_MARKET_VALUE_TOT?24?" localSheetId="43">[1]SFTPIK!#REF!</definedName>
    <definedName name="XDO_?OTHERSSECA_MARKET_VALUE_TOT?24?">MIDCAP!#REF!</definedName>
    <definedName name="XDO_?OTHERSSECA_MARKET_VALUE_TOT?25?">MULTI1!$F$104</definedName>
    <definedName name="XDO_?OTHERSSECA_MARKET_VALUE_TOT?26?" localSheetId="43">[1]SHYBF!#REF!</definedName>
    <definedName name="XDO_?OTHERSSECA_MARKET_VALUE_TOT?26?">MULTI1!#REF!</definedName>
    <definedName name="XDO_?OTHERSSECA_MARKET_VALUE_TOT?27?">MULTI2!$F$104</definedName>
    <definedName name="XDO_?OTHERSSECA_MARKET_VALUE_TOT?28?" localSheetId="43">[1]SHYBH!#REF!</definedName>
    <definedName name="XDO_?OTHERSSECA_MARKET_VALUE_TOT?28?">MULTI2!#REF!</definedName>
    <definedName name="XDO_?OTHERSSECA_MARKET_VALUE_TOT?29?">MULTIP!$F$102</definedName>
    <definedName name="XDO_?OTHERSSECA_MARKET_VALUE_TOT?3?">MICAP11!$F$121</definedName>
    <definedName name="XDO_?OTHERSSECA_MARKET_VALUE_TOT?30?" localSheetId="43">[1]SHYBK!#REF!</definedName>
    <definedName name="XDO_?OTHERSSECA_MARKET_VALUE_TOT?30?">MULTIP!#REF!</definedName>
    <definedName name="XDO_?OTHERSSECA_MARKET_VALUE_TOT?31?">SESCAP1!$F$122</definedName>
    <definedName name="XDO_?OTHERSSECA_MARKET_VALUE_TOT?32?" localSheetId="43">[1]SHYBO!#REF!</definedName>
    <definedName name="XDO_?OTHERSSECA_MARKET_VALUE_TOT?32?">SESCAP1!#REF!</definedName>
    <definedName name="XDO_?OTHERSSECA_MARKET_VALUE_TOT?33?">SESCAP2!$F$125</definedName>
    <definedName name="XDO_?OTHERSSECA_MARKET_VALUE_TOT?34?" localSheetId="43">[1]SHYBP!#REF!</definedName>
    <definedName name="XDO_?OTHERSSECA_MARKET_VALUE_TOT?34?">SESCAP2!#REF!</definedName>
    <definedName name="XDO_?OTHERSSECA_MARKET_VALUE_TOT?35?">SESCAP3!$F$122</definedName>
    <definedName name="XDO_?OTHERSSECA_MARKET_VALUE_TOT?36?" localSheetId="43">[1]SHYBU!#REF!</definedName>
    <definedName name="XDO_?OTHERSSECA_MARKET_VALUE_TOT?36?">SESCAP3!#REF!</definedName>
    <definedName name="XDO_?OTHERSSECA_MARKET_VALUE_TOT?37?">SESCAP4!$F$114</definedName>
    <definedName name="XDO_?OTHERSSECA_MARKET_VALUE_TOT?38?" localSheetId="43">'[1]SLIQ+'!#REF!</definedName>
    <definedName name="XDO_?OTHERSSECA_MARKET_VALUE_TOT?38?">SESCAP4!#REF!</definedName>
    <definedName name="XDO_?OTHERSSECA_MARKET_VALUE_TOT?39?">SESCAP5!$F$112</definedName>
    <definedName name="XDO_?OTHERSSECA_MARKET_VALUE_TOT?4?" localSheetId="43">[1]DEBTST!#REF!</definedName>
    <definedName name="XDO_?OTHERSSECA_MARKET_VALUE_TOT?4?">MICAP11!#REF!</definedName>
    <definedName name="XDO_?OTHERSSECA_MARKET_VALUE_TOT?40?" localSheetId="43">[1]SMMF!#REF!</definedName>
    <definedName name="XDO_?OTHERSSECA_MARKET_VALUE_TOT?40?">SESCAP5!#REF!</definedName>
    <definedName name="XDO_?OTHERSSECA_MARKET_VALUE_TOT?41?">SESCAP6!$F$98</definedName>
    <definedName name="XDO_?OTHERSSECA_MARKET_VALUE_TOT?42?" localSheetId="43">[1]SMON!#REF!</definedName>
    <definedName name="XDO_?OTHERSSECA_MARKET_VALUE_TOT?42?">SESCAP6!#REF!</definedName>
    <definedName name="XDO_?OTHERSSECA_MARKET_VALUE_TOT?43?" localSheetId="43">SUNBAL!$F$138</definedName>
    <definedName name="XDO_?OTHERSSECA_MARKET_VALUE_TOT?43?">SESCAP7!$F$80</definedName>
    <definedName name="XDO_?OTHERSSECA_MARKET_VALUE_TOT?44?" localSheetId="43">SUNBAL!#REF!</definedName>
    <definedName name="XDO_?OTHERSSECA_MARKET_VALUE_TOT?44?">SESCAP7!#REF!</definedName>
    <definedName name="XDO_?OTHERSSECA_MARKET_VALUE_TOT?45?">SFOCUS!$F$93</definedName>
    <definedName name="XDO_?OTHERSSECA_MARKET_VALUE_TOT?46?" localSheetId="43">[1]SUNBDS!#REF!</definedName>
    <definedName name="XDO_?OTHERSSECA_MARKET_VALUE_TOT?46?">SFOCUS!#REF!</definedName>
    <definedName name="XDO_?OTHERSSECA_MARKET_VALUE_TOT?47?">SLTADV3!$F$115</definedName>
    <definedName name="XDO_?OTHERSSECA_MARKET_VALUE_TOT?48?" localSheetId="43">[1]SUNIP!#REF!</definedName>
    <definedName name="XDO_?OTHERSSECA_MARKET_VALUE_TOT?48?">SLTADV3!#REF!</definedName>
    <definedName name="XDO_?OTHERSSECA_MARKET_VALUE_TOT?49?">SLTADV4!$F$104</definedName>
    <definedName name="XDO_?OTHERSSECA_MARKET_VALUE_TOT?5?">MICAP12!$F$121</definedName>
    <definedName name="XDO_?OTHERSSECA_MARKET_VALUE_TOT?50?" localSheetId="43">[1]SUNMIA!#REF!</definedName>
    <definedName name="XDO_?OTHERSSECA_MARKET_VALUE_TOT?50?">SLTADV4!#REF!</definedName>
    <definedName name="XDO_?OTHERSSECA_MARKET_VALUE_TOT?51?">SLTAX1!$F$112</definedName>
    <definedName name="XDO_?OTHERSSECA_MARKET_VALUE_TOT?52?">SLTAX1!#REF!</definedName>
    <definedName name="XDO_?OTHERSSECA_MARKET_VALUE_TOT?53?">SLTAX2!$F$114</definedName>
    <definedName name="XDO_?OTHERSSECA_MARKET_VALUE_TOT?54?">SLTAX2!#REF!</definedName>
    <definedName name="XDO_?OTHERSSECA_MARKET_VALUE_TOT?55?">SLTAX3!$F$121</definedName>
    <definedName name="XDO_?OTHERSSECA_MARKET_VALUE_TOT?56?">SLTAX3!#REF!</definedName>
    <definedName name="XDO_?OTHERSSECA_MARKET_VALUE_TOT?57?">SLTAX4!$F$123</definedName>
    <definedName name="XDO_?OTHERSSECA_MARKET_VALUE_TOT?58?">SLTAX4!#REF!</definedName>
    <definedName name="XDO_?OTHERSSECA_MARKET_VALUE_TOT?59?">SLTAX5!$F$124</definedName>
    <definedName name="XDO_?OTHERSSECA_MARKET_VALUE_TOT?6?" localSheetId="43">[1]SFRLTP!#REF!</definedName>
    <definedName name="XDO_?OTHERSSECA_MARKET_VALUE_TOT?6?">MICAP12!#REF!</definedName>
    <definedName name="XDO_?OTHERSSECA_MARKET_VALUE_TOT?60?">SLTAX5!#REF!</definedName>
    <definedName name="XDO_?OTHERSSECA_MARKET_VALUE_TOT?61?">SLTAX6!$F$122</definedName>
    <definedName name="XDO_?OTHERSSECA_MARKET_VALUE_TOT?62?">SLTAX6!#REF!</definedName>
    <definedName name="XDO_?OTHERSSECA_MARKET_VALUE_TOT?63?">SMALL3!$F$112</definedName>
    <definedName name="XDO_?OTHERSSECA_MARKET_VALUE_TOT?64?">SMALL3!#REF!</definedName>
    <definedName name="XDO_?OTHERSSECA_MARKET_VALUE_TOT?65?">SMALL4!$F$113</definedName>
    <definedName name="XDO_?OTHERSSECA_MARKET_VALUE_TOT?66?">SMALL4!#REF!</definedName>
    <definedName name="XDO_?OTHERSSECA_MARKET_VALUE_TOT?67?">SMALL5!$F$113</definedName>
    <definedName name="XDO_?OTHERSSECA_MARKET_VALUE_TOT?68?">SMALL5!#REF!</definedName>
    <definedName name="XDO_?OTHERSSECA_MARKET_VALUE_TOT?69?">SMALL6!$F$111</definedName>
    <definedName name="XDO_?OTHERSSECA_MARKET_VALUE_TOT?7?">MICAP14!$F$126</definedName>
    <definedName name="XDO_?OTHERSSECA_MARKET_VALUE_TOT?70?">SMALL6!#REF!</definedName>
    <definedName name="XDO_?OTHERSSECA_MARKET_VALUE_TOT?71?">SMILE!$F$114</definedName>
    <definedName name="XDO_?OTHERSSECA_MARKET_VALUE_TOT?72?">SMILE!#REF!</definedName>
    <definedName name="XDO_?OTHERSSECA_MARKET_VALUE_TOT?73?">SRURAL!$F$125</definedName>
    <definedName name="XDO_?OTHERSSECA_MARKET_VALUE_TOT?74?">SRURAL!#REF!</definedName>
    <definedName name="XDO_?OTHERSSECA_MARKET_VALUE_TOT?75?">SSFUND!$F$100</definedName>
    <definedName name="XDO_?OTHERSSECA_MARKET_VALUE_TOT?76?">SSFUND!#REF!</definedName>
    <definedName name="XDO_?OTHERSSECA_MARKET_VALUE_TOT?77?">'SSN100'!$F$163</definedName>
    <definedName name="XDO_?OTHERSSECA_MARKET_VALUE_TOT?78?">'SSN100'!#REF!</definedName>
    <definedName name="XDO_?OTHERSSECA_MARKET_VALUE_TOT?79?">STAX!$F$123</definedName>
    <definedName name="XDO_?OTHERSSECA_MARKET_VALUE_TOT?8?" localSheetId="43">[1]SFRSTP!#REF!</definedName>
    <definedName name="XDO_?OTHERSSECA_MARKET_VALUE_TOT?8?">MICAP14!#REF!</definedName>
    <definedName name="XDO_?OTHERSSECA_MARKET_VALUE_TOT?80?">STAX!#REF!</definedName>
    <definedName name="XDO_?OTHERSSECA_MARKET_VALUE_TOT?81?">STOP6!$F$97</definedName>
    <definedName name="XDO_?OTHERSSECA_MARKET_VALUE_TOT?82?">STOP6!#REF!</definedName>
    <definedName name="XDO_?OTHERSSECA_MARKET_VALUE_TOT?83?">STOP7!$F$97</definedName>
    <definedName name="XDO_?OTHERSSECA_MARKET_VALUE_TOT?84?">STOP7!#REF!</definedName>
    <definedName name="XDO_?OTHERSSECA_MARKET_VALUE_TOT?85?">#REF!</definedName>
    <definedName name="XDO_?OTHERSSECA_MARKET_VALUE_TOT?86?">#REF!</definedName>
    <definedName name="XDO_?OTHERSSECA_MARKET_VALUE_TOT?87?">SUNESF!$F$119</definedName>
    <definedName name="XDO_?OTHERSSECA_MARKET_VALUE_TOT?88?">SUNESF!#REF!</definedName>
    <definedName name="XDO_?OTHERSSECA_MARKET_VALUE_TOT?89?">SUNFOP!$F$83</definedName>
    <definedName name="XDO_?OTHERSSECA_MARKET_VALUE_TOT?9?">MICAP15!$F$125</definedName>
    <definedName name="XDO_?OTHERSSECA_MARKET_VALUE_TOT?90?">SUNFOP!#REF!</definedName>
    <definedName name="XDO_?OTHERSSECA_MARKET_VALUE_TOT?91?">SUNVALF10!$F$106</definedName>
    <definedName name="XDO_?OTHERSSECA_MARKET_VALUE_TOT?92?">SUNVALF10!#REF!</definedName>
    <definedName name="XDO_?OTHERSSECA_MARKET_VALUE_TOT?93?">SUNVALF2!$F$115</definedName>
    <definedName name="XDO_?OTHERSSECA_MARKET_VALUE_TOT?94?">SUNVALF2!#REF!</definedName>
    <definedName name="XDO_?OTHERSSECA_MARKET_VALUE_TOT?95?">SUNVALF3!$F$116</definedName>
    <definedName name="XDO_?OTHERSSECA_MARKET_VALUE_TOT?96?">SUNVALF3!#REF!</definedName>
    <definedName name="XDO_?OTHERSSECA_MARKET_VALUE_TOT?97?">SUNVALF7!$F$97</definedName>
    <definedName name="XDO_?OTHERSSECA_MARKET_VALUE_TOT?98?">SUNVALF7!#REF!</definedName>
    <definedName name="XDO_?OTHERSSECA_MARKET_VALUE_TOT?99?">SUNVALF8!$F$102</definedName>
    <definedName name="XDO_?OTHERSSECA_NAME?">CAPEXG!$C$77</definedName>
    <definedName name="XDO_?OTHERSSECA_PER_NET_ASSETS?">CAPEXG!$G$77</definedName>
    <definedName name="XDO_?OTHERSSECA_PER_NET_ASSETS_TOT?" localSheetId="43">[1]CP5SR7!#REF!</definedName>
    <definedName name="XDO_?OTHERSSECA_PER_NET_ASSETS_TOT?">CAPEXG!#REF!</definedName>
    <definedName name="XDO_?OTHERSSECA_PER_NET_ASSETS_TOT?1?">MICAP10!$G$114</definedName>
    <definedName name="XDO_?OTHERSSECA_PER_NET_ASSETS_TOT?10?" localSheetId="43">[1]SFTPHC!#REF!</definedName>
    <definedName name="XDO_?OTHERSSECA_PER_NET_ASSETS_TOT?10?">MICAP15!#REF!</definedName>
    <definedName name="XDO_?OTHERSSECA_PER_NET_ASSETS_TOT?100?">SUNVALF8!#REF!</definedName>
    <definedName name="XDO_?OTHERSSECA_PER_NET_ASSETS_TOT?101?">SUNVALF9!$G$105</definedName>
    <definedName name="XDO_?OTHERSSECA_PER_NET_ASSETS_TOT?102?">SUNVALF9!#REF!</definedName>
    <definedName name="XDO_?OTHERSSECA_PER_NET_ASSETS_TOT?11?">MICAP16!$G$121</definedName>
    <definedName name="XDO_?OTHERSSECA_PER_NET_ASSETS_TOT?12?" localSheetId="43">[1]SFTPHI!#REF!</definedName>
    <definedName name="XDO_?OTHERSSECA_PER_NET_ASSETS_TOT?12?">MICAP16!#REF!</definedName>
    <definedName name="XDO_?OTHERSSECA_PER_NET_ASSETS_TOT?13?">MICAP17!$G$125</definedName>
    <definedName name="XDO_?OTHERSSECA_PER_NET_ASSETS_TOT?14?" localSheetId="43">[1]SFTPHM!#REF!</definedName>
    <definedName name="XDO_?OTHERSSECA_PER_NET_ASSETS_TOT?14?">MICAP17!#REF!</definedName>
    <definedName name="XDO_?OTHERSSECA_PER_NET_ASSETS_TOT?15?">MICAP3!$G$65</definedName>
    <definedName name="XDO_?OTHERSSECA_PER_NET_ASSETS_TOT?16?" localSheetId="43">[1]SFTPHS!#REF!</definedName>
    <definedName name="XDO_?OTHERSSECA_PER_NET_ASSETS_TOT?16?">MICAP3!#REF!</definedName>
    <definedName name="XDO_?OTHERSSECA_PER_NET_ASSETS_TOT?17?">MICAP4!$G$83</definedName>
    <definedName name="XDO_?OTHERSSECA_PER_NET_ASSETS_TOT?18?" localSheetId="43">[1]SFTPIC!#REF!</definedName>
    <definedName name="XDO_?OTHERSSECA_PER_NET_ASSETS_TOT?18?">MICAP4!#REF!</definedName>
    <definedName name="XDO_?OTHERSSECA_PER_NET_ASSETS_TOT?19?">MICAP8!$G$114</definedName>
    <definedName name="XDO_?OTHERSSECA_PER_NET_ASSETS_TOT?2?" localSheetId="43">[1]CP5SR8!#REF!</definedName>
    <definedName name="XDO_?OTHERSSECA_PER_NET_ASSETS_TOT?2?">MICAP10!#REF!</definedName>
    <definedName name="XDO_?OTHERSSECA_PER_NET_ASSETS_TOT?20?" localSheetId="43">[1]SFTPIE!#REF!</definedName>
    <definedName name="XDO_?OTHERSSECA_PER_NET_ASSETS_TOT?20?">MICAP8!#REF!</definedName>
    <definedName name="XDO_?OTHERSSECA_PER_NET_ASSETS_TOT?21?">MICAP9!$G$114</definedName>
    <definedName name="XDO_?OTHERSSECA_PER_NET_ASSETS_TOT?22?" localSheetId="43">[1]SFTPIJ!#REF!</definedName>
    <definedName name="XDO_?OTHERSSECA_PER_NET_ASSETS_TOT?22?">MICAP9!#REF!</definedName>
    <definedName name="XDO_?OTHERSSECA_PER_NET_ASSETS_TOT?23?">MIDCAP!$G$124</definedName>
    <definedName name="XDO_?OTHERSSECA_PER_NET_ASSETS_TOT?24?" localSheetId="43">[1]SFTPIK!#REF!</definedName>
    <definedName name="XDO_?OTHERSSECA_PER_NET_ASSETS_TOT?24?">MIDCAP!#REF!</definedName>
    <definedName name="XDO_?OTHERSSECA_PER_NET_ASSETS_TOT?25?">MULTI1!$G$104</definedName>
    <definedName name="XDO_?OTHERSSECA_PER_NET_ASSETS_TOT?26?" localSheetId="43">[1]SHYBF!#REF!</definedName>
    <definedName name="XDO_?OTHERSSECA_PER_NET_ASSETS_TOT?26?">MULTI1!#REF!</definedName>
    <definedName name="XDO_?OTHERSSECA_PER_NET_ASSETS_TOT?27?">MULTI2!$G$104</definedName>
    <definedName name="XDO_?OTHERSSECA_PER_NET_ASSETS_TOT?28?" localSheetId="43">[1]SHYBH!#REF!</definedName>
    <definedName name="XDO_?OTHERSSECA_PER_NET_ASSETS_TOT?28?">MULTI2!#REF!</definedName>
    <definedName name="XDO_?OTHERSSECA_PER_NET_ASSETS_TOT?29?">MULTIP!$G$102</definedName>
    <definedName name="XDO_?OTHERSSECA_PER_NET_ASSETS_TOT?3?">MICAP11!$G$121</definedName>
    <definedName name="XDO_?OTHERSSECA_PER_NET_ASSETS_TOT?30?" localSheetId="43">[1]SHYBK!#REF!</definedName>
    <definedName name="XDO_?OTHERSSECA_PER_NET_ASSETS_TOT?30?">MULTIP!#REF!</definedName>
    <definedName name="XDO_?OTHERSSECA_PER_NET_ASSETS_TOT?31?">SESCAP1!$G$122</definedName>
    <definedName name="XDO_?OTHERSSECA_PER_NET_ASSETS_TOT?32?" localSheetId="43">[1]SHYBO!#REF!</definedName>
    <definedName name="XDO_?OTHERSSECA_PER_NET_ASSETS_TOT?32?">SESCAP1!#REF!</definedName>
    <definedName name="XDO_?OTHERSSECA_PER_NET_ASSETS_TOT?33?">SESCAP2!$G$125</definedName>
    <definedName name="XDO_?OTHERSSECA_PER_NET_ASSETS_TOT?34?" localSheetId="43">[1]SHYBP!#REF!</definedName>
    <definedName name="XDO_?OTHERSSECA_PER_NET_ASSETS_TOT?34?">SESCAP2!#REF!</definedName>
    <definedName name="XDO_?OTHERSSECA_PER_NET_ASSETS_TOT?35?">SESCAP3!$G$122</definedName>
    <definedName name="XDO_?OTHERSSECA_PER_NET_ASSETS_TOT?36?" localSheetId="43">[1]SHYBU!#REF!</definedName>
    <definedName name="XDO_?OTHERSSECA_PER_NET_ASSETS_TOT?36?">SESCAP3!#REF!</definedName>
    <definedName name="XDO_?OTHERSSECA_PER_NET_ASSETS_TOT?37?">SESCAP4!$G$114</definedName>
    <definedName name="XDO_?OTHERSSECA_PER_NET_ASSETS_TOT?38?" localSheetId="43">'[1]SLIQ+'!#REF!</definedName>
    <definedName name="XDO_?OTHERSSECA_PER_NET_ASSETS_TOT?38?">SESCAP4!#REF!</definedName>
    <definedName name="XDO_?OTHERSSECA_PER_NET_ASSETS_TOT?39?">SESCAP5!$G$112</definedName>
    <definedName name="XDO_?OTHERSSECA_PER_NET_ASSETS_TOT?4?" localSheetId="43">[1]DEBTST!#REF!</definedName>
    <definedName name="XDO_?OTHERSSECA_PER_NET_ASSETS_TOT?4?">MICAP11!#REF!</definedName>
    <definedName name="XDO_?OTHERSSECA_PER_NET_ASSETS_TOT?40?" localSheetId="43">[1]SMMF!#REF!</definedName>
    <definedName name="XDO_?OTHERSSECA_PER_NET_ASSETS_TOT?40?">SESCAP5!#REF!</definedName>
    <definedName name="XDO_?OTHERSSECA_PER_NET_ASSETS_TOT?41?">SESCAP6!$G$98</definedName>
    <definedName name="XDO_?OTHERSSECA_PER_NET_ASSETS_TOT?42?" localSheetId="43">[1]SMON!#REF!</definedName>
    <definedName name="XDO_?OTHERSSECA_PER_NET_ASSETS_TOT?42?">SESCAP6!#REF!</definedName>
    <definedName name="XDO_?OTHERSSECA_PER_NET_ASSETS_TOT?43?" localSheetId="43">SUNBAL!$G$138</definedName>
    <definedName name="XDO_?OTHERSSECA_PER_NET_ASSETS_TOT?43?">SESCAP7!$G$80</definedName>
    <definedName name="XDO_?OTHERSSECA_PER_NET_ASSETS_TOT?44?" localSheetId="43">SUNBAL!#REF!</definedName>
    <definedName name="XDO_?OTHERSSECA_PER_NET_ASSETS_TOT?44?">SESCAP7!#REF!</definedName>
    <definedName name="XDO_?OTHERSSECA_PER_NET_ASSETS_TOT?45?">SFOCUS!$G$93</definedName>
    <definedName name="XDO_?OTHERSSECA_PER_NET_ASSETS_TOT?46?" localSheetId="43">[1]SUNBDS!#REF!</definedName>
    <definedName name="XDO_?OTHERSSECA_PER_NET_ASSETS_TOT?46?">SFOCUS!#REF!</definedName>
    <definedName name="XDO_?OTHERSSECA_PER_NET_ASSETS_TOT?47?">SLTADV3!$G$115</definedName>
    <definedName name="XDO_?OTHERSSECA_PER_NET_ASSETS_TOT?48?" localSheetId="43">[1]SUNIP!#REF!</definedName>
    <definedName name="XDO_?OTHERSSECA_PER_NET_ASSETS_TOT?48?">SLTADV3!#REF!</definedName>
    <definedName name="XDO_?OTHERSSECA_PER_NET_ASSETS_TOT?49?">SLTADV4!$G$104</definedName>
    <definedName name="XDO_?OTHERSSECA_PER_NET_ASSETS_TOT?5?">MICAP12!$G$121</definedName>
    <definedName name="XDO_?OTHERSSECA_PER_NET_ASSETS_TOT?50?" localSheetId="43">[1]SUNMIA!#REF!</definedName>
    <definedName name="XDO_?OTHERSSECA_PER_NET_ASSETS_TOT?50?">SLTADV4!#REF!</definedName>
    <definedName name="XDO_?OTHERSSECA_PER_NET_ASSETS_TOT?51?">SLTAX1!$G$112</definedName>
    <definedName name="XDO_?OTHERSSECA_PER_NET_ASSETS_TOT?52?">SLTAX1!#REF!</definedName>
    <definedName name="XDO_?OTHERSSECA_PER_NET_ASSETS_TOT?53?">SLTAX2!$G$114</definedName>
    <definedName name="XDO_?OTHERSSECA_PER_NET_ASSETS_TOT?54?">SLTAX2!#REF!</definedName>
    <definedName name="XDO_?OTHERSSECA_PER_NET_ASSETS_TOT?55?">SLTAX3!$G$121</definedName>
    <definedName name="XDO_?OTHERSSECA_PER_NET_ASSETS_TOT?56?">SLTAX3!#REF!</definedName>
    <definedName name="XDO_?OTHERSSECA_PER_NET_ASSETS_TOT?57?">SLTAX4!$G$123</definedName>
    <definedName name="XDO_?OTHERSSECA_PER_NET_ASSETS_TOT?58?">SLTAX4!#REF!</definedName>
    <definedName name="XDO_?OTHERSSECA_PER_NET_ASSETS_TOT?59?">SLTAX5!$G$124</definedName>
    <definedName name="XDO_?OTHERSSECA_PER_NET_ASSETS_TOT?6?" localSheetId="43">[1]SFRLTP!#REF!</definedName>
    <definedName name="XDO_?OTHERSSECA_PER_NET_ASSETS_TOT?6?">MICAP12!#REF!</definedName>
    <definedName name="XDO_?OTHERSSECA_PER_NET_ASSETS_TOT?60?">SLTAX5!#REF!</definedName>
    <definedName name="XDO_?OTHERSSECA_PER_NET_ASSETS_TOT?61?">SLTAX6!$G$122</definedName>
    <definedName name="XDO_?OTHERSSECA_PER_NET_ASSETS_TOT?62?">SLTAX6!#REF!</definedName>
    <definedName name="XDO_?OTHERSSECA_PER_NET_ASSETS_TOT?63?">SMALL3!$G$112</definedName>
    <definedName name="XDO_?OTHERSSECA_PER_NET_ASSETS_TOT?64?">SMALL3!#REF!</definedName>
    <definedName name="XDO_?OTHERSSECA_PER_NET_ASSETS_TOT?65?">SMALL4!$G$113</definedName>
    <definedName name="XDO_?OTHERSSECA_PER_NET_ASSETS_TOT?66?">SMALL4!#REF!</definedName>
    <definedName name="XDO_?OTHERSSECA_PER_NET_ASSETS_TOT?67?">SMALL5!$G$113</definedName>
    <definedName name="XDO_?OTHERSSECA_PER_NET_ASSETS_TOT?68?">SMALL5!#REF!</definedName>
    <definedName name="XDO_?OTHERSSECA_PER_NET_ASSETS_TOT?69?">SMALL6!$G$111</definedName>
    <definedName name="XDO_?OTHERSSECA_PER_NET_ASSETS_TOT?7?">MICAP14!$G$126</definedName>
    <definedName name="XDO_?OTHERSSECA_PER_NET_ASSETS_TOT?70?">SMALL6!#REF!</definedName>
    <definedName name="XDO_?OTHERSSECA_PER_NET_ASSETS_TOT?71?">SMILE!$G$114</definedName>
    <definedName name="XDO_?OTHERSSECA_PER_NET_ASSETS_TOT?72?">SMILE!#REF!</definedName>
    <definedName name="XDO_?OTHERSSECA_PER_NET_ASSETS_TOT?73?">SRURAL!$G$125</definedName>
    <definedName name="XDO_?OTHERSSECA_PER_NET_ASSETS_TOT?74?">SRURAL!#REF!</definedName>
    <definedName name="XDO_?OTHERSSECA_PER_NET_ASSETS_TOT?75?">SSFUND!$G$100</definedName>
    <definedName name="XDO_?OTHERSSECA_PER_NET_ASSETS_TOT?76?">SSFUND!#REF!</definedName>
    <definedName name="XDO_?OTHERSSECA_PER_NET_ASSETS_TOT?77?">'SSN100'!$G$163</definedName>
    <definedName name="XDO_?OTHERSSECA_PER_NET_ASSETS_TOT?78?">'SSN100'!#REF!</definedName>
    <definedName name="XDO_?OTHERSSECA_PER_NET_ASSETS_TOT?79?">STAX!$G$123</definedName>
    <definedName name="XDO_?OTHERSSECA_PER_NET_ASSETS_TOT?8?" localSheetId="43">[1]SFRSTP!#REF!</definedName>
    <definedName name="XDO_?OTHERSSECA_PER_NET_ASSETS_TOT?8?">MICAP14!#REF!</definedName>
    <definedName name="XDO_?OTHERSSECA_PER_NET_ASSETS_TOT?80?">STAX!#REF!</definedName>
    <definedName name="XDO_?OTHERSSECA_PER_NET_ASSETS_TOT?81?">STOP6!$G$97</definedName>
    <definedName name="XDO_?OTHERSSECA_PER_NET_ASSETS_TOT?82?">STOP6!#REF!</definedName>
    <definedName name="XDO_?OTHERSSECA_PER_NET_ASSETS_TOT?83?">STOP7!$G$97</definedName>
    <definedName name="XDO_?OTHERSSECA_PER_NET_ASSETS_TOT?84?">STOP7!#REF!</definedName>
    <definedName name="XDO_?OTHERSSECA_PER_NET_ASSETS_TOT?85?">#REF!</definedName>
    <definedName name="XDO_?OTHERSSECA_PER_NET_ASSETS_TOT?86?">#REF!</definedName>
    <definedName name="XDO_?OTHERSSECA_PER_NET_ASSETS_TOT?87?">SUNESF!$G$119</definedName>
    <definedName name="XDO_?OTHERSSECA_PER_NET_ASSETS_TOT?88?">SUNESF!#REF!</definedName>
    <definedName name="XDO_?OTHERSSECA_PER_NET_ASSETS_TOT?89?">SUNFOP!$G$83</definedName>
    <definedName name="XDO_?OTHERSSECA_PER_NET_ASSETS_TOT?9?">MICAP15!$G$125</definedName>
    <definedName name="XDO_?OTHERSSECA_PER_NET_ASSETS_TOT?90?">SUNFOP!#REF!</definedName>
    <definedName name="XDO_?OTHERSSECA_PER_NET_ASSETS_TOT?91?">SUNVALF10!$G$106</definedName>
    <definedName name="XDO_?OTHERSSECA_PER_NET_ASSETS_TOT?92?">SUNVALF10!#REF!</definedName>
    <definedName name="XDO_?OTHERSSECA_PER_NET_ASSETS_TOT?93?">SUNVALF2!$G$115</definedName>
    <definedName name="XDO_?OTHERSSECA_PER_NET_ASSETS_TOT?94?">SUNVALF2!#REF!</definedName>
    <definedName name="XDO_?OTHERSSECA_PER_NET_ASSETS_TOT?95?">SUNVALF3!$G$116</definedName>
    <definedName name="XDO_?OTHERSSECA_PER_NET_ASSETS_TOT?96?">SUNVALF3!#REF!</definedName>
    <definedName name="XDO_?OTHERSSECA_PER_NET_ASSETS_TOT?97?">SUNVALF7!$G$97</definedName>
    <definedName name="XDO_?OTHERSSECA_PER_NET_ASSETS_TOT?98?">SUNVALF7!#REF!</definedName>
    <definedName name="XDO_?OTHERSSECA_PER_NET_ASSETS_TOT?99?">SUNVALF8!$G$102</definedName>
    <definedName name="XDO_?OTHERSSECA_RATING_INDUSTRY?">CAPEXG!$D$77</definedName>
    <definedName name="XDO_?OTHERSSECA_SL_NO?">CAPEXG!$A$77</definedName>
    <definedName name="XDO_?OTHERSSECB_ISIN_CODE?">CAPEXG!$B$81</definedName>
    <definedName name="XDO_?OTHERSSECB_MARKET_VALUE?">CAPEXG!$F$81</definedName>
    <definedName name="XDO_?OTHERSSECB_MARKET_VALUE_TOT?" localSheetId="43">[1]CP5SR7!#REF!</definedName>
    <definedName name="XDO_?OTHERSSECB_MARKET_VALUE_TOT?">CAPEXG!#REF!</definedName>
    <definedName name="XDO_?OTHERSSECB_MARKET_VALUE_TOT?1?">MICAP10!$F$117</definedName>
    <definedName name="XDO_?OTHERSSECB_MARKET_VALUE_TOT?10?" localSheetId="43">[1]SFTPHC!#REF!</definedName>
    <definedName name="XDO_?OTHERSSECB_MARKET_VALUE_TOT?10?">MICAP15!#REF!</definedName>
    <definedName name="XDO_?OTHERSSECB_MARKET_VALUE_TOT?100?">SUNVALF8!#REF!</definedName>
    <definedName name="XDO_?OTHERSSECB_MARKET_VALUE_TOT?101?">SUNVALF9!$F$108</definedName>
    <definedName name="XDO_?OTHERSSECB_MARKET_VALUE_TOT?102?">SUNVALF9!#REF!</definedName>
    <definedName name="XDO_?OTHERSSECB_MARKET_VALUE_TOT?11?">MICAP16!$F$124</definedName>
    <definedName name="XDO_?OTHERSSECB_MARKET_VALUE_TOT?12?" localSheetId="43">[1]SFTPHI!#REF!</definedName>
    <definedName name="XDO_?OTHERSSECB_MARKET_VALUE_TOT?12?">MICAP16!#REF!</definedName>
    <definedName name="XDO_?OTHERSSECB_MARKET_VALUE_TOT?13?">MICAP17!$F$128</definedName>
    <definedName name="XDO_?OTHERSSECB_MARKET_VALUE_TOT?14?" localSheetId="43">[1]SFTPHM!#REF!</definedName>
    <definedName name="XDO_?OTHERSSECB_MARKET_VALUE_TOT?14?">MICAP17!#REF!</definedName>
    <definedName name="XDO_?OTHERSSECB_MARKET_VALUE_TOT?15?">MICAP3!$F$68</definedName>
    <definedName name="XDO_?OTHERSSECB_MARKET_VALUE_TOT?16?" localSheetId="43">[1]SFTPHS!#REF!</definedName>
    <definedName name="XDO_?OTHERSSECB_MARKET_VALUE_TOT?16?">MICAP3!#REF!</definedName>
    <definedName name="XDO_?OTHERSSECB_MARKET_VALUE_TOT?17?">MICAP4!$F$86</definedName>
    <definedName name="XDO_?OTHERSSECB_MARKET_VALUE_TOT?18?" localSheetId="43">[1]SFTPIC!#REF!</definedName>
    <definedName name="XDO_?OTHERSSECB_MARKET_VALUE_TOT?18?">MICAP4!#REF!</definedName>
    <definedName name="XDO_?OTHERSSECB_MARKET_VALUE_TOT?19?">MICAP8!$F$117</definedName>
    <definedName name="XDO_?OTHERSSECB_MARKET_VALUE_TOT?2?" localSheetId="43">[1]CP5SR8!#REF!</definedName>
    <definedName name="XDO_?OTHERSSECB_MARKET_VALUE_TOT?2?">MICAP10!#REF!</definedName>
    <definedName name="XDO_?OTHERSSECB_MARKET_VALUE_TOT?20?" localSheetId="43">[1]SFTPIE!#REF!</definedName>
    <definedName name="XDO_?OTHERSSECB_MARKET_VALUE_TOT?20?">MICAP8!#REF!</definedName>
    <definedName name="XDO_?OTHERSSECB_MARKET_VALUE_TOT?21?">MICAP9!$F$117</definedName>
    <definedName name="XDO_?OTHERSSECB_MARKET_VALUE_TOT?22?" localSheetId="43">[1]SFTPIJ!#REF!</definedName>
    <definedName name="XDO_?OTHERSSECB_MARKET_VALUE_TOT?22?">MICAP9!#REF!</definedName>
    <definedName name="XDO_?OTHERSSECB_MARKET_VALUE_TOT?23?">MIDCAP!$F$127</definedName>
    <definedName name="XDO_?OTHERSSECB_MARKET_VALUE_TOT?24?" localSheetId="43">[1]SFTPIK!#REF!</definedName>
    <definedName name="XDO_?OTHERSSECB_MARKET_VALUE_TOT?24?">MIDCAP!$F$107:$F$128</definedName>
    <definedName name="XDO_?OTHERSSECB_MARKET_VALUE_TOT?25?">MULTI1!$F$107</definedName>
    <definedName name="XDO_?OTHERSSECB_MARKET_VALUE_TOT?26?" localSheetId="43">[1]SHYBF!#REF!</definedName>
    <definedName name="XDO_?OTHERSSECB_MARKET_VALUE_TOT?26?">MULTI1!$F$107:$F$108</definedName>
    <definedName name="XDO_?OTHERSSECB_MARKET_VALUE_TOT?27?">MULTI2!$F$107</definedName>
    <definedName name="XDO_?OTHERSSECB_MARKET_VALUE_TOT?28?" localSheetId="43">[1]SHYBH!#REF!</definedName>
    <definedName name="XDO_?OTHERSSECB_MARKET_VALUE_TOT?28?">MULTI2!$F$107:$F$108</definedName>
    <definedName name="XDO_?OTHERSSECB_MARKET_VALUE_TOT?29?">MULTIP!$F$105</definedName>
    <definedName name="XDO_?OTHERSSECB_MARKET_VALUE_TOT?3?">MICAP11!$F$124</definedName>
    <definedName name="XDO_?OTHERSSECB_MARKET_VALUE_TOT?30?" localSheetId="43">[1]SHYBK!#REF!</definedName>
    <definedName name="XDO_?OTHERSSECB_MARKET_VALUE_TOT?30?">MULTIP!#REF!</definedName>
    <definedName name="XDO_?OTHERSSECB_MARKET_VALUE_TOT?31?">SESCAP1!$F$125</definedName>
    <definedName name="XDO_?OTHERSSECB_MARKET_VALUE_TOT?32?" localSheetId="43">[1]SHYBO!#REF!</definedName>
    <definedName name="XDO_?OTHERSSECB_MARKET_VALUE_TOT?32?">SESCAP1!#REF!</definedName>
    <definedName name="XDO_?OTHERSSECB_MARKET_VALUE_TOT?33?">SESCAP2!$F$128</definedName>
    <definedName name="XDO_?OTHERSSECB_MARKET_VALUE_TOT?34?" localSheetId="43">[1]SHYBP!#REF!</definedName>
    <definedName name="XDO_?OTHERSSECB_MARKET_VALUE_TOT?34?">SESCAP2!#REF!</definedName>
    <definedName name="XDO_?OTHERSSECB_MARKET_VALUE_TOT?35?">SESCAP3!$F$125</definedName>
    <definedName name="XDO_?OTHERSSECB_MARKET_VALUE_TOT?36?" localSheetId="43">[1]SHYBU!#REF!</definedName>
    <definedName name="XDO_?OTHERSSECB_MARKET_VALUE_TOT?36?">SESCAP3!#REF!</definedName>
    <definedName name="XDO_?OTHERSSECB_MARKET_VALUE_TOT?37?">SESCAP4!$F$117</definedName>
    <definedName name="XDO_?OTHERSSECB_MARKET_VALUE_TOT?38?" localSheetId="43">'[1]SLIQ+'!#REF!</definedName>
    <definedName name="XDO_?OTHERSSECB_MARKET_VALUE_TOT?38?">SESCAP4!#REF!</definedName>
    <definedName name="XDO_?OTHERSSECB_MARKET_VALUE_TOT?39?">SESCAP5!$F$115</definedName>
    <definedName name="XDO_?OTHERSSECB_MARKET_VALUE_TOT?4?" localSheetId="43">[1]DEBTST!#REF!</definedName>
    <definedName name="XDO_?OTHERSSECB_MARKET_VALUE_TOT?4?">MICAP11!#REF!</definedName>
    <definedName name="XDO_?OTHERSSECB_MARKET_VALUE_TOT?40?" localSheetId="43">[1]SMMF!#REF!</definedName>
    <definedName name="XDO_?OTHERSSECB_MARKET_VALUE_TOT?40?">SESCAP5!#REF!</definedName>
    <definedName name="XDO_?OTHERSSECB_MARKET_VALUE_TOT?41?">SESCAP6!$F$101</definedName>
    <definedName name="XDO_?OTHERSSECB_MARKET_VALUE_TOT?42?" localSheetId="43">[1]SMON!#REF!</definedName>
    <definedName name="XDO_?OTHERSSECB_MARKET_VALUE_TOT?42?">SESCAP6!#REF!</definedName>
    <definedName name="XDO_?OTHERSSECB_MARKET_VALUE_TOT?43?" localSheetId="43">SUNBAL!$F$141</definedName>
    <definedName name="XDO_?OTHERSSECB_MARKET_VALUE_TOT?43?">SESCAP7!$F$83</definedName>
    <definedName name="XDO_?OTHERSSECB_MARKET_VALUE_TOT?44?" localSheetId="43">SUNBAL!$F$98:$F$141</definedName>
    <definedName name="XDO_?OTHERSSECB_MARKET_VALUE_TOT?44?">SESCAP7!#REF!</definedName>
    <definedName name="XDO_?OTHERSSECB_MARKET_VALUE_TOT?45?">SFOCUS!$F$96</definedName>
    <definedName name="XDO_?OTHERSSECB_MARKET_VALUE_TOT?46?" localSheetId="43">[1]SUNBDS!#REF!</definedName>
    <definedName name="XDO_?OTHERSSECB_MARKET_VALUE_TOT?46?">SFOCUS!$F$98:$F$106</definedName>
    <definedName name="XDO_?OTHERSSECB_MARKET_VALUE_TOT?47?">SLTADV3!$F$118</definedName>
    <definedName name="XDO_?OTHERSSECB_MARKET_VALUE_TOT?48?" localSheetId="43">[1]SUNIP!#REF!</definedName>
    <definedName name="XDO_?OTHERSSECB_MARKET_VALUE_TOT?48?">SLTADV3!#REF!</definedName>
    <definedName name="XDO_?OTHERSSECB_MARKET_VALUE_TOT?49?">SLTADV4!$F$107</definedName>
    <definedName name="XDO_?OTHERSSECB_MARKET_VALUE_TOT?5?">MICAP12!$F$124</definedName>
    <definedName name="XDO_?OTHERSSECB_MARKET_VALUE_TOT?50?" localSheetId="43">[1]SUNMIA!#REF!</definedName>
    <definedName name="XDO_?OTHERSSECB_MARKET_VALUE_TOT?50?">SLTADV4!#REF!</definedName>
    <definedName name="XDO_?OTHERSSECB_MARKET_VALUE_TOT?51?">SLTAX1!$F$115</definedName>
    <definedName name="XDO_?OTHERSSECB_MARKET_VALUE_TOT?52?">SLTAX1!#REF!</definedName>
    <definedName name="XDO_?OTHERSSECB_MARKET_VALUE_TOT?53?">SLTAX2!$F$117</definedName>
    <definedName name="XDO_?OTHERSSECB_MARKET_VALUE_TOT?54?">SLTAX2!#REF!</definedName>
    <definedName name="XDO_?OTHERSSECB_MARKET_VALUE_TOT?55?">SLTAX3!$F$124</definedName>
    <definedName name="XDO_?OTHERSSECB_MARKET_VALUE_TOT?56?">SLTAX3!#REF!</definedName>
    <definedName name="XDO_?OTHERSSECB_MARKET_VALUE_TOT?57?">SLTAX4!$F$126</definedName>
    <definedName name="XDO_?OTHERSSECB_MARKET_VALUE_TOT?58?">SLTAX4!#REF!</definedName>
    <definedName name="XDO_?OTHERSSECB_MARKET_VALUE_TOT?59?">SLTAX5!$F$127</definedName>
    <definedName name="XDO_?OTHERSSECB_MARKET_VALUE_TOT?6?" localSheetId="43">[1]SFRLTP!#REF!</definedName>
    <definedName name="XDO_?OTHERSSECB_MARKET_VALUE_TOT?6?">MICAP12!#REF!</definedName>
    <definedName name="XDO_?OTHERSSECB_MARKET_VALUE_TOT?60?">SLTAX5!#REF!</definedName>
    <definedName name="XDO_?OTHERSSECB_MARKET_VALUE_TOT?61?">SLTAX6!$F$125</definedName>
    <definedName name="XDO_?OTHERSSECB_MARKET_VALUE_TOT?62?">SLTAX6!#REF!</definedName>
    <definedName name="XDO_?OTHERSSECB_MARKET_VALUE_TOT?63?">SMALL3!$F$115</definedName>
    <definedName name="XDO_?OTHERSSECB_MARKET_VALUE_TOT?64?">SMALL3!#REF!</definedName>
    <definedName name="XDO_?OTHERSSECB_MARKET_VALUE_TOT?65?">SMALL4!$F$116</definedName>
    <definedName name="XDO_?OTHERSSECB_MARKET_VALUE_TOT?66?">SMALL4!#REF!</definedName>
    <definedName name="XDO_?OTHERSSECB_MARKET_VALUE_TOT?67?">SMALL5!$F$116</definedName>
    <definedName name="XDO_?OTHERSSECB_MARKET_VALUE_TOT?68?">SMALL5!#REF!</definedName>
    <definedName name="XDO_?OTHERSSECB_MARKET_VALUE_TOT?69?">SMALL6!$F$114</definedName>
    <definedName name="XDO_?OTHERSSECB_MARKET_VALUE_TOT?7?">MICAP14!$F$129</definedName>
    <definedName name="XDO_?OTHERSSECB_MARKET_VALUE_TOT?70?">SMALL6!#REF!</definedName>
    <definedName name="XDO_?OTHERSSECB_MARKET_VALUE_TOT?71?">SMILE!$F$117</definedName>
    <definedName name="XDO_?OTHERSSECB_MARKET_VALUE_TOT?72?">SMILE!#REF!</definedName>
    <definedName name="XDO_?OTHERSSECB_MARKET_VALUE_TOT?73?">SRURAL!$F$128</definedName>
    <definedName name="XDO_?OTHERSSECB_MARKET_VALUE_TOT?74?">SRURAL!$F$107:$F$129</definedName>
    <definedName name="XDO_?OTHERSSECB_MARKET_VALUE_TOT?75?">SSFUND!$F$103</definedName>
    <definedName name="XDO_?OTHERSSECB_MARKET_VALUE_TOT?76?">SSFUND!$F$105:$F$106</definedName>
    <definedName name="XDO_?OTHERSSECB_MARKET_VALUE_TOT?77?">'SSN100'!$F$166</definedName>
    <definedName name="XDO_?OTHERSSECB_MARKET_VALUE_TOT?78?">'SSN100'!#REF!</definedName>
    <definedName name="XDO_?OTHERSSECB_MARKET_VALUE_TOT?79?">STAX!$F$126</definedName>
    <definedName name="XDO_?OTHERSSECB_MARKET_VALUE_TOT?8?" localSheetId="43">[1]SFRSTP!#REF!</definedName>
    <definedName name="XDO_?OTHERSSECB_MARKET_VALUE_TOT?8?">MICAP14!#REF!</definedName>
    <definedName name="XDO_?OTHERSSECB_MARKET_VALUE_TOT?80?">STAX!#REF!</definedName>
    <definedName name="XDO_?OTHERSSECB_MARKET_VALUE_TOT?81?">STOP6!$F$100</definedName>
    <definedName name="XDO_?OTHERSSECB_MARKET_VALUE_TOT?82?">STOP6!#REF!</definedName>
    <definedName name="XDO_?OTHERSSECB_MARKET_VALUE_TOT?83?">STOP7!$F$100</definedName>
    <definedName name="XDO_?OTHERSSECB_MARKET_VALUE_TOT?84?">STOP7!#REF!</definedName>
    <definedName name="XDO_?OTHERSSECB_MARKET_VALUE_TOT?85?">#REF!</definedName>
    <definedName name="XDO_?OTHERSSECB_MARKET_VALUE_TOT?86?">#REF!</definedName>
    <definedName name="XDO_?OTHERSSECB_MARKET_VALUE_TOT?87?">SUNESF!$F$122</definedName>
    <definedName name="XDO_?OTHERSSECB_MARKET_VALUE_TOT?88?">SUNESF!$F$107:$F$124</definedName>
    <definedName name="XDO_?OTHERSSECB_MARKET_VALUE_TOT?89?">SUNFOP!$F$86</definedName>
    <definedName name="XDO_?OTHERSSECB_MARKET_VALUE_TOT?9?">MICAP15!$F$128</definedName>
    <definedName name="XDO_?OTHERSSECB_MARKET_VALUE_TOT?90?">SUNFOP!$F$88:$F$106</definedName>
    <definedName name="XDO_?OTHERSSECB_MARKET_VALUE_TOT?91?">SUNVALF10!$F$109</definedName>
    <definedName name="XDO_?OTHERSSECB_MARKET_VALUE_TOT?92?">SUNVALF10!#REF!</definedName>
    <definedName name="XDO_?OTHERSSECB_MARKET_VALUE_TOT?93?">SUNVALF2!$F$118</definedName>
    <definedName name="XDO_?OTHERSSECB_MARKET_VALUE_TOT?94?">SUNVALF2!#REF!</definedName>
    <definedName name="XDO_?OTHERSSECB_MARKET_VALUE_TOT?95?">SUNVALF3!$F$119</definedName>
    <definedName name="XDO_?OTHERSSECB_MARKET_VALUE_TOT?96?">SUNVALF3!#REF!</definedName>
    <definedName name="XDO_?OTHERSSECB_MARKET_VALUE_TOT?97?">SUNVALF7!$F$100</definedName>
    <definedName name="XDO_?OTHERSSECB_MARKET_VALUE_TOT?98?">SUNVALF7!#REF!</definedName>
    <definedName name="XDO_?OTHERSSECB_MARKET_VALUE_TOT?99?">SUNVALF8!$F$105</definedName>
    <definedName name="XDO_?OTHERSSECB_NAME?">CAPEXG!$C$81</definedName>
    <definedName name="XDO_?OTHERSSECB_PER_NET_ASSETS?">CAPEXG!$G$81</definedName>
    <definedName name="XDO_?OTHERSSECB_PER_NET_ASSETS_TOT?" localSheetId="43">[1]CP5SR7!#REF!</definedName>
    <definedName name="XDO_?OTHERSSECB_PER_NET_ASSETS_TOT?">CAPEXG!#REF!</definedName>
    <definedName name="XDO_?OTHERSSECB_PER_NET_ASSETS_TOT?1?">MICAP10!$G$117</definedName>
    <definedName name="XDO_?OTHERSSECB_PER_NET_ASSETS_TOT?10?" localSheetId="43">[1]SFTPHC!#REF!</definedName>
    <definedName name="XDO_?OTHERSSECB_PER_NET_ASSETS_TOT?10?">MICAP15!#REF!</definedName>
    <definedName name="XDO_?OTHERSSECB_PER_NET_ASSETS_TOT?100?">SUNVALF8!#REF!</definedName>
    <definedName name="XDO_?OTHERSSECB_PER_NET_ASSETS_TOT?101?">SUNVALF9!$G$108</definedName>
    <definedName name="XDO_?OTHERSSECB_PER_NET_ASSETS_TOT?102?">SUNVALF9!#REF!</definedName>
    <definedName name="XDO_?OTHERSSECB_PER_NET_ASSETS_TOT?11?">MICAP16!$G$124</definedName>
    <definedName name="XDO_?OTHERSSECB_PER_NET_ASSETS_TOT?12?" localSheetId="43">[1]SFTPHI!#REF!</definedName>
    <definedName name="XDO_?OTHERSSECB_PER_NET_ASSETS_TOT?12?">MICAP16!#REF!</definedName>
    <definedName name="XDO_?OTHERSSECB_PER_NET_ASSETS_TOT?13?">MICAP17!$G$128</definedName>
    <definedName name="XDO_?OTHERSSECB_PER_NET_ASSETS_TOT?14?" localSheetId="43">[1]SFTPHM!#REF!</definedName>
    <definedName name="XDO_?OTHERSSECB_PER_NET_ASSETS_TOT?14?">MICAP17!#REF!</definedName>
    <definedName name="XDO_?OTHERSSECB_PER_NET_ASSETS_TOT?15?">MICAP3!$G$68</definedName>
    <definedName name="XDO_?OTHERSSECB_PER_NET_ASSETS_TOT?16?" localSheetId="43">[1]SFTPHS!#REF!</definedName>
    <definedName name="XDO_?OTHERSSECB_PER_NET_ASSETS_TOT?16?">MICAP3!#REF!</definedName>
    <definedName name="XDO_?OTHERSSECB_PER_NET_ASSETS_TOT?17?">MICAP4!$G$86</definedName>
    <definedName name="XDO_?OTHERSSECB_PER_NET_ASSETS_TOT?18?" localSheetId="43">[1]SFTPIC!#REF!</definedName>
    <definedName name="XDO_?OTHERSSECB_PER_NET_ASSETS_TOT?18?">MICAP4!#REF!</definedName>
    <definedName name="XDO_?OTHERSSECB_PER_NET_ASSETS_TOT?19?">MICAP8!$G$117</definedName>
    <definedName name="XDO_?OTHERSSECB_PER_NET_ASSETS_TOT?2?" localSheetId="43">[1]CP5SR8!#REF!</definedName>
    <definedName name="XDO_?OTHERSSECB_PER_NET_ASSETS_TOT?2?">MICAP10!#REF!</definedName>
    <definedName name="XDO_?OTHERSSECB_PER_NET_ASSETS_TOT?20?" localSheetId="43">[1]SFTPIE!#REF!</definedName>
    <definedName name="XDO_?OTHERSSECB_PER_NET_ASSETS_TOT?20?">MICAP8!#REF!</definedName>
    <definedName name="XDO_?OTHERSSECB_PER_NET_ASSETS_TOT?21?">MICAP9!$G$117</definedName>
    <definedName name="XDO_?OTHERSSECB_PER_NET_ASSETS_TOT?22?" localSheetId="43">[1]SFTPIJ!#REF!</definedName>
    <definedName name="XDO_?OTHERSSECB_PER_NET_ASSETS_TOT?22?">MICAP9!#REF!</definedName>
    <definedName name="XDO_?OTHERSSECB_PER_NET_ASSETS_TOT?23?">MIDCAP!$G$127</definedName>
    <definedName name="XDO_?OTHERSSECB_PER_NET_ASSETS_TOT?24?" localSheetId="43">[1]SFTPIK!#REF!</definedName>
    <definedName name="XDO_?OTHERSSECB_PER_NET_ASSETS_TOT?24?">MIDCAP!$G$107:$G$128</definedName>
    <definedName name="XDO_?OTHERSSECB_PER_NET_ASSETS_TOT?25?">MULTI1!$G$107</definedName>
    <definedName name="XDO_?OTHERSSECB_PER_NET_ASSETS_TOT?26?" localSheetId="43">[1]SHYBF!#REF!</definedName>
    <definedName name="XDO_?OTHERSSECB_PER_NET_ASSETS_TOT?26?">MULTI1!$G$107:$G$108</definedName>
    <definedName name="XDO_?OTHERSSECB_PER_NET_ASSETS_TOT?27?">MULTI2!$G$107</definedName>
    <definedName name="XDO_?OTHERSSECB_PER_NET_ASSETS_TOT?28?" localSheetId="43">[1]SHYBH!#REF!</definedName>
    <definedName name="XDO_?OTHERSSECB_PER_NET_ASSETS_TOT?28?">MULTI2!$G$107:$G$108</definedName>
    <definedName name="XDO_?OTHERSSECB_PER_NET_ASSETS_TOT?29?">MULTIP!$G$105</definedName>
    <definedName name="XDO_?OTHERSSECB_PER_NET_ASSETS_TOT?3?">MICAP11!$G$124</definedName>
    <definedName name="XDO_?OTHERSSECB_PER_NET_ASSETS_TOT?30?" localSheetId="43">[1]SHYBK!#REF!</definedName>
    <definedName name="XDO_?OTHERSSECB_PER_NET_ASSETS_TOT?30?">MULTIP!#REF!</definedName>
    <definedName name="XDO_?OTHERSSECB_PER_NET_ASSETS_TOT?31?">SESCAP1!$G$125</definedName>
    <definedName name="XDO_?OTHERSSECB_PER_NET_ASSETS_TOT?32?" localSheetId="43">[1]SHYBO!#REF!</definedName>
    <definedName name="XDO_?OTHERSSECB_PER_NET_ASSETS_TOT?32?">SESCAP1!#REF!</definedName>
    <definedName name="XDO_?OTHERSSECB_PER_NET_ASSETS_TOT?33?">SESCAP2!$G$128</definedName>
    <definedName name="XDO_?OTHERSSECB_PER_NET_ASSETS_TOT?34?" localSheetId="43">[1]SHYBP!#REF!</definedName>
    <definedName name="XDO_?OTHERSSECB_PER_NET_ASSETS_TOT?34?">SESCAP2!#REF!</definedName>
    <definedName name="XDO_?OTHERSSECB_PER_NET_ASSETS_TOT?35?">SESCAP3!$G$125</definedName>
    <definedName name="XDO_?OTHERSSECB_PER_NET_ASSETS_TOT?36?" localSheetId="43">[1]SHYBU!#REF!</definedName>
    <definedName name="XDO_?OTHERSSECB_PER_NET_ASSETS_TOT?36?">SESCAP3!#REF!</definedName>
    <definedName name="XDO_?OTHERSSECB_PER_NET_ASSETS_TOT?37?">SESCAP4!$G$117</definedName>
    <definedName name="XDO_?OTHERSSECB_PER_NET_ASSETS_TOT?38?" localSheetId="43">'[1]SLIQ+'!#REF!</definedName>
    <definedName name="XDO_?OTHERSSECB_PER_NET_ASSETS_TOT?38?">SESCAP4!#REF!</definedName>
    <definedName name="XDO_?OTHERSSECB_PER_NET_ASSETS_TOT?39?">SESCAP5!$G$115</definedName>
    <definedName name="XDO_?OTHERSSECB_PER_NET_ASSETS_TOT?4?" localSheetId="43">[1]DEBTST!#REF!</definedName>
    <definedName name="XDO_?OTHERSSECB_PER_NET_ASSETS_TOT?4?">MICAP11!#REF!</definedName>
    <definedName name="XDO_?OTHERSSECB_PER_NET_ASSETS_TOT?40?" localSheetId="43">[1]SMMF!#REF!</definedName>
    <definedName name="XDO_?OTHERSSECB_PER_NET_ASSETS_TOT?40?">SESCAP5!#REF!</definedName>
    <definedName name="XDO_?OTHERSSECB_PER_NET_ASSETS_TOT?41?">SESCAP6!$G$101</definedName>
    <definedName name="XDO_?OTHERSSECB_PER_NET_ASSETS_TOT?42?" localSheetId="43">[1]SMON!#REF!</definedName>
    <definedName name="XDO_?OTHERSSECB_PER_NET_ASSETS_TOT?42?">SESCAP6!#REF!</definedName>
    <definedName name="XDO_?OTHERSSECB_PER_NET_ASSETS_TOT?43?" localSheetId="43">SUNBAL!$G$141</definedName>
    <definedName name="XDO_?OTHERSSECB_PER_NET_ASSETS_TOT?43?">SESCAP7!$G$83</definedName>
    <definedName name="XDO_?OTHERSSECB_PER_NET_ASSETS_TOT?44?" localSheetId="43">SUNBAL!$G$98:$G$141</definedName>
    <definedName name="XDO_?OTHERSSECB_PER_NET_ASSETS_TOT?44?">SESCAP7!#REF!</definedName>
    <definedName name="XDO_?OTHERSSECB_PER_NET_ASSETS_TOT?45?">SFOCUS!$G$96</definedName>
    <definedName name="XDO_?OTHERSSECB_PER_NET_ASSETS_TOT?46?" localSheetId="43">[1]SUNBDS!#REF!</definedName>
    <definedName name="XDO_?OTHERSSECB_PER_NET_ASSETS_TOT?46?">SFOCUS!$G$98:$G$106</definedName>
    <definedName name="XDO_?OTHERSSECB_PER_NET_ASSETS_TOT?47?">SLTADV3!$G$118</definedName>
    <definedName name="XDO_?OTHERSSECB_PER_NET_ASSETS_TOT?48?" localSheetId="43">[1]SUNIP!#REF!</definedName>
    <definedName name="XDO_?OTHERSSECB_PER_NET_ASSETS_TOT?48?">SLTADV3!#REF!</definedName>
    <definedName name="XDO_?OTHERSSECB_PER_NET_ASSETS_TOT?49?">SLTADV4!$G$107</definedName>
    <definedName name="XDO_?OTHERSSECB_PER_NET_ASSETS_TOT?5?">MICAP12!$G$124</definedName>
    <definedName name="XDO_?OTHERSSECB_PER_NET_ASSETS_TOT?50?" localSheetId="43">[1]SUNMIA!#REF!</definedName>
    <definedName name="XDO_?OTHERSSECB_PER_NET_ASSETS_TOT?50?">SLTADV4!#REF!</definedName>
    <definedName name="XDO_?OTHERSSECB_PER_NET_ASSETS_TOT?51?">SLTAX1!$G$115</definedName>
    <definedName name="XDO_?OTHERSSECB_PER_NET_ASSETS_TOT?52?">SLTAX1!#REF!</definedName>
    <definedName name="XDO_?OTHERSSECB_PER_NET_ASSETS_TOT?53?">SLTAX2!$G$117</definedName>
    <definedName name="XDO_?OTHERSSECB_PER_NET_ASSETS_TOT?54?">SLTAX2!#REF!</definedName>
    <definedName name="XDO_?OTHERSSECB_PER_NET_ASSETS_TOT?55?">SLTAX3!$G$124</definedName>
    <definedName name="XDO_?OTHERSSECB_PER_NET_ASSETS_TOT?56?">SLTAX3!#REF!</definedName>
    <definedName name="XDO_?OTHERSSECB_PER_NET_ASSETS_TOT?57?">SLTAX4!$G$126</definedName>
    <definedName name="XDO_?OTHERSSECB_PER_NET_ASSETS_TOT?58?">SLTAX4!#REF!</definedName>
    <definedName name="XDO_?OTHERSSECB_PER_NET_ASSETS_TOT?59?">SLTAX5!$G$127</definedName>
    <definedName name="XDO_?OTHERSSECB_PER_NET_ASSETS_TOT?6?" localSheetId="43">[1]SFRLTP!#REF!</definedName>
    <definedName name="XDO_?OTHERSSECB_PER_NET_ASSETS_TOT?6?">MICAP12!#REF!</definedName>
    <definedName name="XDO_?OTHERSSECB_PER_NET_ASSETS_TOT?60?">SLTAX5!#REF!</definedName>
    <definedName name="XDO_?OTHERSSECB_PER_NET_ASSETS_TOT?61?">SLTAX6!$G$125</definedName>
    <definedName name="XDO_?OTHERSSECB_PER_NET_ASSETS_TOT?62?">SLTAX6!#REF!</definedName>
    <definedName name="XDO_?OTHERSSECB_PER_NET_ASSETS_TOT?63?">SMALL3!$G$115</definedName>
    <definedName name="XDO_?OTHERSSECB_PER_NET_ASSETS_TOT?64?">SMALL3!#REF!</definedName>
    <definedName name="XDO_?OTHERSSECB_PER_NET_ASSETS_TOT?65?">SMALL4!$G$116</definedName>
    <definedName name="XDO_?OTHERSSECB_PER_NET_ASSETS_TOT?66?">SMALL4!#REF!</definedName>
    <definedName name="XDO_?OTHERSSECB_PER_NET_ASSETS_TOT?67?">SMALL5!$G$116</definedName>
    <definedName name="XDO_?OTHERSSECB_PER_NET_ASSETS_TOT?68?">SMALL5!#REF!</definedName>
    <definedName name="XDO_?OTHERSSECB_PER_NET_ASSETS_TOT?69?">SMALL6!$G$114</definedName>
    <definedName name="XDO_?OTHERSSECB_PER_NET_ASSETS_TOT?7?">MICAP14!$G$129</definedName>
    <definedName name="XDO_?OTHERSSECB_PER_NET_ASSETS_TOT?70?">SMALL6!#REF!</definedName>
    <definedName name="XDO_?OTHERSSECB_PER_NET_ASSETS_TOT?71?">SMILE!$G$117</definedName>
    <definedName name="XDO_?OTHERSSECB_PER_NET_ASSETS_TOT?72?">SMILE!#REF!</definedName>
    <definedName name="XDO_?OTHERSSECB_PER_NET_ASSETS_TOT?73?">SRURAL!$G$128</definedName>
    <definedName name="XDO_?OTHERSSECB_PER_NET_ASSETS_TOT?74?">SRURAL!$G$107:$G$129</definedName>
    <definedName name="XDO_?OTHERSSECB_PER_NET_ASSETS_TOT?75?">SSFUND!$G$103</definedName>
    <definedName name="XDO_?OTHERSSECB_PER_NET_ASSETS_TOT?76?">SSFUND!$G$105:$G$106</definedName>
    <definedName name="XDO_?OTHERSSECB_PER_NET_ASSETS_TOT?77?">'SSN100'!$G$166</definedName>
    <definedName name="XDO_?OTHERSSECB_PER_NET_ASSETS_TOT?78?">'SSN100'!#REF!</definedName>
    <definedName name="XDO_?OTHERSSECB_PER_NET_ASSETS_TOT?79?">STAX!$G$126</definedName>
    <definedName name="XDO_?OTHERSSECB_PER_NET_ASSETS_TOT?8?" localSheetId="43">[1]SFRSTP!#REF!</definedName>
    <definedName name="XDO_?OTHERSSECB_PER_NET_ASSETS_TOT?8?">MICAP14!#REF!</definedName>
    <definedName name="XDO_?OTHERSSECB_PER_NET_ASSETS_TOT?80?">STAX!#REF!</definedName>
    <definedName name="XDO_?OTHERSSECB_PER_NET_ASSETS_TOT?81?">STOP6!$G$100</definedName>
    <definedName name="XDO_?OTHERSSECB_PER_NET_ASSETS_TOT?82?">STOP6!#REF!</definedName>
    <definedName name="XDO_?OTHERSSECB_PER_NET_ASSETS_TOT?83?">STOP7!$G$100</definedName>
    <definedName name="XDO_?OTHERSSECB_PER_NET_ASSETS_TOT?84?">STOP7!#REF!</definedName>
    <definedName name="XDO_?OTHERSSECB_PER_NET_ASSETS_TOT?85?">#REF!</definedName>
    <definedName name="XDO_?OTHERSSECB_PER_NET_ASSETS_TOT?86?">#REF!</definedName>
    <definedName name="XDO_?OTHERSSECB_PER_NET_ASSETS_TOT?87?">SUNESF!$G$122</definedName>
    <definedName name="XDO_?OTHERSSECB_PER_NET_ASSETS_TOT?88?">SUNESF!$G$107:$G$124</definedName>
    <definedName name="XDO_?OTHERSSECB_PER_NET_ASSETS_TOT?89?">SUNFOP!$G$86</definedName>
    <definedName name="XDO_?OTHERSSECB_PER_NET_ASSETS_TOT?9?">MICAP15!$G$128</definedName>
    <definedName name="XDO_?OTHERSSECB_PER_NET_ASSETS_TOT?90?">SUNFOP!$G$88:$G$106</definedName>
    <definedName name="XDO_?OTHERSSECB_PER_NET_ASSETS_TOT?91?">SUNVALF10!$G$109</definedName>
    <definedName name="XDO_?OTHERSSECB_PER_NET_ASSETS_TOT?92?">SUNVALF10!#REF!</definedName>
    <definedName name="XDO_?OTHERSSECB_PER_NET_ASSETS_TOT?93?">SUNVALF2!$G$118</definedName>
    <definedName name="XDO_?OTHERSSECB_PER_NET_ASSETS_TOT?94?">SUNVALF2!#REF!</definedName>
    <definedName name="XDO_?OTHERSSECB_PER_NET_ASSETS_TOT?95?">SUNVALF3!$G$119</definedName>
    <definedName name="XDO_?OTHERSSECB_PER_NET_ASSETS_TOT?96?">SUNVALF3!#REF!</definedName>
    <definedName name="XDO_?OTHERSSECB_PER_NET_ASSETS_TOT?97?">SUNVALF7!$G$100</definedName>
    <definedName name="XDO_?OTHERSSECB_PER_NET_ASSETS_TOT?98?">SUNVALF7!#REF!</definedName>
    <definedName name="XDO_?OTHERSSECB_PER_NET_ASSETS_TOT?99?">SUNVALF8!$G$105</definedName>
    <definedName name="XDO_?OTHERSSECB_RATING_INDUSTRY?">CAPEXG!$D$81</definedName>
    <definedName name="XDO_?OTHERSSECB_SL_NO?">CAPEXG!$A$81</definedName>
    <definedName name="XDO_?OTHERSSECB_UNITS?">CAPEXG!$E$81</definedName>
    <definedName name="XDO_?PER_NET_ASSETS_GRAND_TOT?">CAPEXG!$G$110</definedName>
    <definedName name="XDO_?PER_NET_ASSETS_GRAND_TOT?1?">MICAP10!$G$120</definedName>
    <definedName name="XDO_?PER_NET_ASSETS_GRAND_TOT?10?">MICAP8!$G$120</definedName>
    <definedName name="XDO_?PER_NET_ASSETS_GRAND_TOT?11?">MICAP9!$G$120</definedName>
    <definedName name="XDO_?PER_NET_ASSETS_GRAND_TOT?12?">MIDCAP!$G$130</definedName>
    <definedName name="XDO_?PER_NET_ASSETS_GRAND_TOT?13?">MULTI1!$G$110</definedName>
    <definedName name="XDO_?PER_NET_ASSETS_GRAND_TOT?14?">MULTI2!$G$110</definedName>
    <definedName name="XDO_?PER_NET_ASSETS_GRAND_TOT?15?">MULTIP!$G$108</definedName>
    <definedName name="XDO_?PER_NET_ASSETS_GRAND_TOT?16?">SESCAP1!$G$128</definedName>
    <definedName name="XDO_?PER_NET_ASSETS_GRAND_TOT?17?">SESCAP2!$G$131</definedName>
    <definedName name="XDO_?PER_NET_ASSETS_GRAND_TOT?18?">SESCAP3!$G$128</definedName>
    <definedName name="XDO_?PER_NET_ASSETS_GRAND_TOT?19?">SESCAP4!$G$120</definedName>
    <definedName name="XDO_?PER_NET_ASSETS_GRAND_TOT?2?">MICAP11!$G$127</definedName>
    <definedName name="XDO_?PER_NET_ASSETS_GRAND_TOT?20?">SESCAP5!$G$118</definedName>
    <definedName name="XDO_?PER_NET_ASSETS_GRAND_TOT?21?">SESCAP6!$G$104</definedName>
    <definedName name="XDO_?PER_NET_ASSETS_GRAND_TOT?22?" localSheetId="43">SUNBAL!$G$144</definedName>
    <definedName name="XDO_?PER_NET_ASSETS_GRAND_TOT?22?">SESCAP7!$G$86</definedName>
    <definedName name="XDO_?PER_NET_ASSETS_GRAND_TOT?23?">SFOCUS!$G$99</definedName>
    <definedName name="XDO_?PER_NET_ASSETS_GRAND_TOT?24?">SLTADV3!$G$121</definedName>
    <definedName name="XDO_?PER_NET_ASSETS_GRAND_TOT?25?">SLTADV4!$G$110</definedName>
    <definedName name="XDO_?PER_NET_ASSETS_GRAND_TOT?26?">SLTAX1!$G$118</definedName>
    <definedName name="XDO_?PER_NET_ASSETS_GRAND_TOT?27?">SLTAX2!$G$120</definedName>
    <definedName name="XDO_?PER_NET_ASSETS_GRAND_TOT?28?">SLTAX3!$G$127</definedName>
    <definedName name="XDO_?PER_NET_ASSETS_GRAND_TOT?29?">SLTAX4!$G$129</definedName>
    <definedName name="XDO_?PER_NET_ASSETS_GRAND_TOT?3?">MICAP12!$G$127</definedName>
    <definedName name="XDO_?PER_NET_ASSETS_GRAND_TOT?30?">SLTAX5!$G$130</definedName>
    <definedName name="XDO_?PER_NET_ASSETS_GRAND_TOT?31?">SLTAX6!$G$128</definedName>
    <definedName name="XDO_?PER_NET_ASSETS_GRAND_TOT?32?">SMALL3!$G$118</definedName>
    <definedName name="XDO_?PER_NET_ASSETS_GRAND_TOT?33?">SMALL4!$G$119</definedName>
    <definedName name="XDO_?PER_NET_ASSETS_GRAND_TOT?34?">SMALL5!$G$119</definedName>
    <definedName name="XDO_?PER_NET_ASSETS_GRAND_TOT?35?">SMALL6!$G$117</definedName>
    <definedName name="XDO_?PER_NET_ASSETS_GRAND_TOT?36?">SMILE!$G$120</definedName>
    <definedName name="XDO_?PER_NET_ASSETS_GRAND_TOT?37?">SRURAL!$G$131</definedName>
    <definedName name="XDO_?PER_NET_ASSETS_GRAND_TOT?38?">SSFUND!$G$106</definedName>
    <definedName name="XDO_?PER_NET_ASSETS_GRAND_TOT?39?">'SSN100'!$G$169</definedName>
    <definedName name="XDO_?PER_NET_ASSETS_GRAND_TOT?4?">MICAP14!$G$132</definedName>
    <definedName name="XDO_?PER_NET_ASSETS_GRAND_TOT?40?">STAX!$G$129</definedName>
    <definedName name="XDO_?PER_NET_ASSETS_GRAND_TOT?41?">STOP6!$G$103</definedName>
    <definedName name="XDO_?PER_NET_ASSETS_GRAND_TOT?42?">STOP7!$G$103</definedName>
    <definedName name="XDO_?PER_NET_ASSETS_GRAND_TOT?43?">#REF!</definedName>
    <definedName name="XDO_?PER_NET_ASSETS_GRAND_TOT?44?">#REF!</definedName>
    <definedName name="XDO_?PER_NET_ASSETS_GRAND_TOT?45?">SUNESF!$G$126</definedName>
    <definedName name="XDO_?PER_NET_ASSETS_GRAND_TOT?46?">SUNFOP!$G$89</definedName>
    <definedName name="XDO_?PER_NET_ASSETS_GRAND_TOT?47?">SUNVALF10!$G$112</definedName>
    <definedName name="XDO_?PER_NET_ASSETS_GRAND_TOT?48?">SUNVALF2!$G$121</definedName>
    <definedName name="XDO_?PER_NET_ASSETS_GRAND_TOT?49?">SUNVALF3!$G$122</definedName>
    <definedName name="XDO_?PER_NET_ASSETS_GRAND_TOT?5?">MICAP15!$G$131</definedName>
    <definedName name="XDO_?PER_NET_ASSETS_GRAND_TOT?50?">SUNVALF7!$G$103</definedName>
    <definedName name="XDO_?PER_NET_ASSETS_GRAND_TOT?51?">SUNVALF8!$G$108</definedName>
    <definedName name="XDO_?PER_NET_ASSETS_GRAND_TOT?52?">SUNVALF9!$G$111</definedName>
    <definedName name="XDO_?PER_NET_ASSETS_GRAND_TOT?6?">MICAP16!$G$127</definedName>
    <definedName name="XDO_?PER_NET_ASSETS_GRAND_TOT?7?">MICAP17!$G$131</definedName>
    <definedName name="XDO_?PER_NET_ASSETS_GRAND_TOT?8?">MICAP3!$G$71</definedName>
    <definedName name="XDO_?PER_NET_ASSETS_GRAND_TOT?9?">MICAP4!$G$89</definedName>
    <definedName name="XDO_?PORFOLIO_TURNOVER_RATIO?">CAPEXG!$D$105:$D$132</definedName>
    <definedName name="XDO_?PORFOLIO_TURNOVER_RATIO?1?">MICAP10!$D$105:$D$142</definedName>
    <definedName name="XDO_?PORFOLIO_TURNOVER_RATIO?10?">MICAP8!$D$105:$D$142</definedName>
    <definedName name="XDO_?PORFOLIO_TURNOVER_RATIO?11?">MICAP9!$D$105:$D$142</definedName>
    <definedName name="XDO_?PORFOLIO_TURNOVER_RATIO?12?">MIDCAP!$D$105:$D$156</definedName>
    <definedName name="XDO_?PORFOLIO_TURNOVER_RATIO?13?">MULTI1!$D$105:$D$132</definedName>
    <definedName name="XDO_?PORFOLIO_TURNOVER_RATIO?14?">MULTI2!$D$105:$D$132</definedName>
    <definedName name="XDO_?PORFOLIO_TURNOVER_RATIO?15?">MULTIP!$D$105:$D$131</definedName>
    <definedName name="XDO_?PORFOLIO_TURNOVER_RATIO?16?">SESCAP1!$D$105:$D$150</definedName>
    <definedName name="XDO_?PORFOLIO_TURNOVER_RATIO?17?">SESCAP2!$D$105:$D$153</definedName>
    <definedName name="XDO_?PORFOLIO_TURNOVER_RATIO?18?">SESCAP3!$D$105:$D$150</definedName>
    <definedName name="XDO_?PORFOLIO_TURNOVER_RATIO?19?">SESCAP4!$D$105:$D$142</definedName>
    <definedName name="XDO_?PORFOLIO_TURNOVER_RATIO?2?">MICAP11!$D$105:$D$149</definedName>
    <definedName name="XDO_?PORFOLIO_TURNOVER_RATIO?20?">SESCAP5!$D$105:$D$140</definedName>
    <definedName name="XDO_?PORFOLIO_TURNOVER_RATIO?21?">SESCAP6!$D$105:$D$126</definedName>
    <definedName name="XDO_?PORFOLIO_TURNOVER_RATIO?22?">SESCAP7!$D$105:$D$108</definedName>
    <definedName name="XDO_?PORFOLIO_TURNOVER_RATIO?23?">SFOCUS!$D$104:$D$123</definedName>
    <definedName name="XDO_?PORFOLIO_TURNOVER_RATIO?24?">SLTADV3!$D$105:$D$143</definedName>
    <definedName name="XDO_?PORFOLIO_TURNOVER_RATIO?25?">SLTADV4!$D$105:$D$132</definedName>
    <definedName name="XDO_?PORFOLIO_TURNOVER_RATIO?26?">SLTAX1!$D$105:$D$140</definedName>
    <definedName name="XDO_?PORFOLIO_TURNOVER_RATIO?27?">SLTAX2!$D$105:$D$142</definedName>
    <definedName name="XDO_?PORFOLIO_TURNOVER_RATIO?28?">SLTAX3!$D$105:$D$149</definedName>
    <definedName name="XDO_?PORFOLIO_TURNOVER_RATIO?29?">SLTAX4!$D$105:$D$151</definedName>
    <definedName name="XDO_?PORFOLIO_TURNOVER_RATIO?3?">MICAP12!$D$105:$D$149</definedName>
    <definedName name="XDO_?PORFOLIO_TURNOVER_RATIO?30?">SLTAX5!$D$105:$D$152</definedName>
    <definedName name="XDO_?PORFOLIO_TURNOVER_RATIO?31?">SLTAX6!$D$105:$D$150</definedName>
    <definedName name="XDO_?PORFOLIO_TURNOVER_RATIO?32?">SMALL3!$D$105:$D$140</definedName>
    <definedName name="XDO_?PORFOLIO_TURNOVER_RATIO?33?">SMALL4!$D$105:$D$141</definedName>
    <definedName name="XDO_?PORFOLIO_TURNOVER_RATIO?34?">SMALL5!$D$105:$D$141</definedName>
    <definedName name="XDO_?PORFOLIO_TURNOVER_RATIO?35?">SMALL6!$D$105:$D$139</definedName>
    <definedName name="XDO_?PORFOLIO_TURNOVER_RATIO?36?">SMILE!$D$105:$D$143</definedName>
    <definedName name="XDO_?PORFOLIO_TURNOVER_RATIO?37?">SRURAL!$D$105:$D$153</definedName>
    <definedName name="XDO_?PORFOLIO_TURNOVER_RATIO?38?">SSFUND!$D$105:$D$128</definedName>
    <definedName name="XDO_?PORFOLIO_TURNOVER_RATIO?39?">'SSN100'!$D$105:$D$191</definedName>
    <definedName name="XDO_?PORFOLIO_TURNOVER_RATIO?4?">MICAP14!$D$105:$D$154</definedName>
    <definedName name="XDO_?PORFOLIO_TURNOVER_RATIO?40?">STAX!$D$105:$D$151</definedName>
    <definedName name="XDO_?PORFOLIO_TURNOVER_RATIO?41?">STOP6!$D$105:$D$125</definedName>
    <definedName name="XDO_?PORFOLIO_TURNOVER_RATIO?42?">STOP7!$D$105:$D$125</definedName>
    <definedName name="XDO_?PORFOLIO_TURNOVER_RATIO?43?">#REF!</definedName>
    <definedName name="XDO_?PORFOLIO_TURNOVER_RATIO?44?">SUNESF!$D$105:$D$150</definedName>
    <definedName name="XDO_?PORFOLIO_TURNOVER_RATIO?45?">SUNFOP!$D$104:$D$113</definedName>
    <definedName name="XDO_?PORFOLIO_TURNOVER_RATIO?46?">SUNVALF10!$D$105:$D$134</definedName>
    <definedName name="XDO_?PORFOLIO_TURNOVER_RATIO?47?">SUNVALF2!$D$105:$D$143</definedName>
    <definedName name="XDO_?PORFOLIO_TURNOVER_RATIO?48?">SUNVALF3!$D$105:$D$144</definedName>
    <definedName name="XDO_?PORFOLIO_TURNOVER_RATIO?49?">SUNVALF7!$D$105:$D$125</definedName>
    <definedName name="XDO_?PORFOLIO_TURNOVER_RATIO?5?">MICAP15!$D$105:$D$153</definedName>
    <definedName name="XDO_?PORFOLIO_TURNOVER_RATIO?50?">SUNVALF8!$D$105:$D$130</definedName>
    <definedName name="XDO_?PORFOLIO_TURNOVER_RATIO?51?">SUNVALF9!$D$105:$D$133</definedName>
    <definedName name="XDO_?PORFOLIO_TURNOVER_RATIO?6?">MICAP16!$D$105:$D$149</definedName>
    <definedName name="XDO_?PORFOLIO_TURNOVER_RATIO?7?">MICAP17!$D$105:$D$153</definedName>
    <definedName name="XDO_?PORFOLIO_TURNOVER_RATIO?8?">MICAP3!$D$93:$D$105</definedName>
    <definedName name="XDO_?PORFOLIO_TURNOVER_RATIO?9?">MICAP4!$D$105:$D$111</definedName>
    <definedName name="XDO_?PORFOLIO_TURNOVER_RATIO_TEXT?">CAPEXG!$B$105:$B$132</definedName>
    <definedName name="XDO_?PORFOLIO_TURNOVER_RATIO_TEXT?1?">MICAP10!$B$105:$B$142</definedName>
    <definedName name="XDO_?PORFOLIO_TURNOVER_RATIO_TEXT?10?">MICAP8!$B$105:$B$142</definedName>
    <definedName name="XDO_?PORFOLIO_TURNOVER_RATIO_TEXT?11?">MICAP9!$B$105:$B$142</definedName>
    <definedName name="XDO_?PORFOLIO_TURNOVER_RATIO_TEXT?12?">MIDCAP!$B$105:$B$156</definedName>
    <definedName name="XDO_?PORFOLIO_TURNOVER_RATIO_TEXT?13?">MULTI1!$B$105:$B$132</definedName>
    <definedName name="XDO_?PORFOLIO_TURNOVER_RATIO_TEXT?14?">MULTI2!$B$105:$B$132</definedName>
    <definedName name="XDO_?PORFOLIO_TURNOVER_RATIO_TEXT?15?">MULTIP!$B$105:$B$131</definedName>
    <definedName name="XDO_?PORFOLIO_TURNOVER_RATIO_TEXT?16?">SESCAP1!$B$105:$B$150</definedName>
    <definedName name="XDO_?PORFOLIO_TURNOVER_RATIO_TEXT?17?">SESCAP2!$B$105:$B$153</definedName>
    <definedName name="XDO_?PORFOLIO_TURNOVER_RATIO_TEXT?18?">SESCAP3!$B$105:$B$150</definedName>
    <definedName name="XDO_?PORFOLIO_TURNOVER_RATIO_TEXT?19?">SESCAP4!$B$105:$B$142</definedName>
    <definedName name="XDO_?PORFOLIO_TURNOVER_RATIO_TEXT?2?">MICAP11!$B$105:$B$149</definedName>
    <definedName name="XDO_?PORFOLIO_TURNOVER_RATIO_TEXT?20?">SESCAP5!$B$105:$B$140</definedName>
    <definedName name="XDO_?PORFOLIO_TURNOVER_RATIO_TEXT?21?">SESCAP6!$B$105:$B$126</definedName>
    <definedName name="XDO_?PORFOLIO_TURNOVER_RATIO_TEXT?22?">SESCAP7!$B$105:$B$108</definedName>
    <definedName name="XDO_?PORFOLIO_TURNOVER_RATIO_TEXT?23?">SFOCUS!$B$104:$B$123</definedName>
    <definedName name="XDO_?PORFOLIO_TURNOVER_RATIO_TEXT?24?">SLTADV3!$B$105:$B$143</definedName>
    <definedName name="XDO_?PORFOLIO_TURNOVER_RATIO_TEXT?25?">SLTADV4!$B$105:$B$132</definedName>
    <definedName name="XDO_?PORFOLIO_TURNOVER_RATIO_TEXT?26?">SLTAX1!$B$105:$B$140</definedName>
    <definedName name="XDO_?PORFOLIO_TURNOVER_RATIO_TEXT?27?">SLTAX2!$B$105:$B$142</definedName>
    <definedName name="XDO_?PORFOLIO_TURNOVER_RATIO_TEXT?28?">SLTAX3!$B$105:$B$149</definedName>
    <definedName name="XDO_?PORFOLIO_TURNOVER_RATIO_TEXT?29?">SLTAX4!$B$105:$B$151</definedName>
    <definedName name="XDO_?PORFOLIO_TURNOVER_RATIO_TEXT?3?">MICAP12!$B$105:$B$149</definedName>
    <definedName name="XDO_?PORFOLIO_TURNOVER_RATIO_TEXT?30?">SLTAX5!$B$105:$B$152</definedName>
    <definedName name="XDO_?PORFOLIO_TURNOVER_RATIO_TEXT?31?">SLTAX6!$B$105:$B$150</definedName>
    <definedName name="XDO_?PORFOLIO_TURNOVER_RATIO_TEXT?32?">SMALL3!$B$105:$B$140</definedName>
    <definedName name="XDO_?PORFOLIO_TURNOVER_RATIO_TEXT?33?">SMALL4!$B$105:$B$141</definedName>
    <definedName name="XDO_?PORFOLIO_TURNOVER_RATIO_TEXT?34?">SMALL5!$B$105:$B$141</definedName>
    <definedName name="XDO_?PORFOLIO_TURNOVER_RATIO_TEXT?35?">SMALL6!$B$105:$B$139</definedName>
    <definedName name="XDO_?PORFOLIO_TURNOVER_RATIO_TEXT?36?">SMILE!$B$105:$B$143</definedName>
    <definedName name="XDO_?PORFOLIO_TURNOVER_RATIO_TEXT?37?">SRURAL!$B$105:$B$153</definedName>
    <definedName name="XDO_?PORFOLIO_TURNOVER_RATIO_TEXT?38?">SSFUND!$B$105:$B$128</definedName>
    <definedName name="XDO_?PORFOLIO_TURNOVER_RATIO_TEXT?39?">'SSN100'!$B$105:$B$191</definedName>
    <definedName name="XDO_?PORFOLIO_TURNOVER_RATIO_TEXT?4?">MICAP14!$B$105:$B$154</definedName>
    <definedName name="XDO_?PORFOLIO_TURNOVER_RATIO_TEXT?40?">STAX!$B$105:$B$151</definedName>
    <definedName name="XDO_?PORFOLIO_TURNOVER_RATIO_TEXT?41?">STOP6!$B$105:$B$125</definedName>
    <definedName name="XDO_?PORFOLIO_TURNOVER_RATIO_TEXT?42?">STOP7!$B$105:$B$125</definedName>
    <definedName name="XDO_?PORFOLIO_TURNOVER_RATIO_TEXT?43?">#REF!</definedName>
    <definedName name="XDO_?PORFOLIO_TURNOVER_RATIO_TEXT?44?">SUNESF!$B$105:$B$150</definedName>
    <definedName name="XDO_?PORFOLIO_TURNOVER_RATIO_TEXT?45?">SUNFOP!$B$104:$B$113</definedName>
    <definedName name="XDO_?PORFOLIO_TURNOVER_RATIO_TEXT?46?">SUNVALF10!$B$105:$B$134</definedName>
    <definedName name="XDO_?PORFOLIO_TURNOVER_RATIO_TEXT?47?">SUNVALF2!$B$105:$B$143</definedName>
    <definedName name="XDO_?PORFOLIO_TURNOVER_RATIO_TEXT?48?">SUNVALF3!$B$105:$B$144</definedName>
    <definedName name="XDO_?PORFOLIO_TURNOVER_RATIO_TEXT?49?">SUNVALF7!$B$105:$B$125</definedName>
    <definedName name="XDO_?PORFOLIO_TURNOVER_RATIO_TEXT?5?">MICAP15!$B$105:$B$153</definedName>
    <definedName name="XDO_?PORFOLIO_TURNOVER_RATIO_TEXT?50?">SUNVALF8!$B$105:$B$130</definedName>
    <definedName name="XDO_?PORFOLIO_TURNOVER_RATIO_TEXT?51?">SUNVALF9!$B$105:$B$133</definedName>
    <definedName name="XDO_?PORFOLIO_TURNOVER_RATIO_TEXT?6?">MICAP16!$B$105:$B$149</definedName>
    <definedName name="XDO_?PORFOLIO_TURNOVER_RATIO_TEXT?7?">MICAP17!$B$105:$B$153</definedName>
    <definedName name="XDO_?PORFOLIO_TURNOVER_RATIO_TEXT?8?">MICAP3!$B$93:$B$105</definedName>
    <definedName name="XDO_?PORFOLIO_TURNOVER_RATIO_TEXT?9?">MICAP4!$B$105:$B$111</definedName>
    <definedName name="XDO_?PRE_MNTH_LAST_DAY?">CAPEXG!$C$120</definedName>
    <definedName name="XDO_?PRE_MNTH_LAST_DAY?1?">MICAP10!$C$130</definedName>
    <definedName name="XDO_?PRE_MNTH_LAST_DAY?10?">MICAP8!$C$130</definedName>
    <definedName name="XDO_?PRE_MNTH_LAST_DAY?11?">MICAP9!$C$130</definedName>
    <definedName name="XDO_?PRE_MNTH_LAST_DAY?12?">MIDCAP!$C$140</definedName>
    <definedName name="XDO_?PRE_MNTH_LAST_DAY?13?">MULTI1!$C$120</definedName>
    <definedName name="XDO_?PRE_MNTH_LAST_DAY?14?">MULTI2!$C$120</definedName>
    <definedName name="XDO_?PRE_MNTH_LAST_DAY?15?">MULTIP!$C$118</definedName>
    <definedName name="XDO_?PRE_MNTH_LAST_DAY?16?">SESCAP1!$C$138</definedName>
    <definedName name="XDO_?PRE_MNTH_LAST_DAY?17?">SESCAP2!$C$141</definedName>
    <definedName name="XDO_?PRE_MNTH_LAST_DAY?18?">SESCAP3!$C$138</definedName>
    <definedName name="XDO_?PRE_MNTH_LAST_DAY?19?">SESCAP4!$C$130</definedName>
    <definedName name="XDO_?PRE_MNTH_LAST_DAY?2?">MICAP11!$C$137</definedName>
    <definedName name="XDO_?PRE_MNTH_LAST_DAY?20?">SESCAP5!$C$128</definedName>
    <definedName name="XDO_?PRE_MNTH_LAST_DAY?21?">SESCAP6!$C$114</definedName>
    <definedName name="XDO_?PRE_MNTH_LAST_DAY?22?" localSheetId="43">SUNBAL!$C$154</definedName>
    <definedName name="XDO_?PRE_MNTH_LAST_DAY?22?">SESCAP7!$C$96</definedName>
    <definedName name="XDO_?PRE_MNTH_LAST_DAY?23?">SFOCUS!$C$109</definedName>
    <definedName name="XDO_?PRE_MNTH_LAST_DAY?24?">SLTADV3!$C$131</definedName>
    <definedName name="XDO_?PRE_MNTH_LAST_DAY?25?">SLTADV4!$C$120</definedName>
    <definedName name="XDO_?PRE_MNTH_LAST_DAY?26?">SLTAX1!$C$128</definedName>
    <definedName name="XDO_?PRE_MNTH_LAST_DAY?27?">SLTAX2!$C$130</definedName>
    <definedName name="XDO_?PRE_MNTH_LAST_DAY?28?">SLTAX3!$C$137</definedName>
    <definedName name="XDO_?PRE_MNTH_LAST_DAY?29?">SLTAX4!$C$139</definedName>
    <definedName name="XDO_?PRE_MNTH_LAST_DAY?3?">MICAP12!$C$137</definedName>
    <definedName name="XDO_?PRE_MNTH_LAST_DAY?30?">SLTAX5!$C$140</definedName>
    <definedName name="XDO_?PRE_MNTH_LAST_DAY?31?">SLTAX6!$C$138</definedName>
    <definedName name="XDO_?PRE_MNTH_LAST_DAY?32?">SMALL3!$C$128</definedName>
    <definedName name="XDO_?PRE_MNTH_LAST_DAY?33?">SMALL4!$C$129</definedName>
    <definedName name="XDO_?PRE_MNTH_LAST_DAY?34?">SMALL5!$C$129</definedName>
    <definedName name="XDO_?PRE_MNTH_LAST_DAY?35?">SMALL6!$C$127</definedName>
    <definedName name="XDO_?PRE_MNTH_LAST_DAY?36?">SMILE!$C$129</definedName>
    <definedName name="XDO_?PRE_MNTH_LAST_DAY?37?">SRURAL!$C$141</definedName>
    <definedName name="XDO_?PRE_MNTH_LAST_DAY?38?">SSFUND!$C$116</definedName>
    <definedName name="XDO_?PRE_MNTH_LAST_DAY?39?">'SSN100'!$C$179</definedName>
    <definedName name="XDO_?PRE_MNTH_LAST_DAY?4?">MICAP14!$C$142</definedName>
    <definedName name="XDO_?PRE_MNTH_LAST_DAY?40?">STAX!$C$139</definedName>
    <definedName name="XDO_?PRE_MNTH_LAST_DAY?41?">STOP6!$C$113</definedName>
    <definedName name="XDO_?PRE_MNTH_LAST_DAY?42?">STOP7!$C$113</definedName>
    <definedName name="XDO_?PRE_MNTH_LAST_DAY?43?">#REF!</definedName>
    <definedName name="XDO_?PRE_MNTH_LAST_DAY?44?">SUNESF!$C$136</definedName>
    <definedName name="XDO_?PRE_MNTH_LAST_DAY?45?">SUNFOP!$C$99</definedName>
    <definedName name="XDO_?PRE_MNTH_LAST_DAY?46?">SUNVALF10!$C$122</definedName>
    <definedName name="XDO_?PRE_MNTH_LAST_DAY?47?">SUNVALF2!$C$131</definedName>
    <definedName name="XDO_?PRE_MNTH_LAST_DAY?48?">SUNVALF3!$C$132</definedName>
    <definedName name="XDO_?PRE_MNTH_LAST_DAY?49?">SUNVALF7!$C$113</definedName>
    <definedName name="XDO_?PRE_MNTH_LAST_DAY?5?">MICAP15!$C$141</definedName>
    <definedName name="XDO_?PRE_MNTH_LAST_DAY?50?">SUNVALF8!$C$118</definedName>
    <definedName name="XDO_?PRE_MNTH_LAST_DAY?51?">SUNVALF9!$C$121</definedName>
    <definedName name="XDO_?PRE_MNTH_LAST_DAY?6?">MICAP16!$C$137</definedName>
    <definedName name="XDO_?PRE_MNTH_LAST_DAY?7?">MICAP17!$C$141</definedName>
    <definedName name="XDO_?PRE_MNTH_LAST_DAY?8?">MICAP3!$C$81</definedName>
    <definedName name="XDO_?PRE_MNTH_LAST_DAY?9?">MICAP4!$C$99</definedName>
    <definedName name="XDO_?PRE_MNTH_NAV?">CAPEXG!$C$97:$C$124</definedName>
    <definedName name="XDO_?PRE_MNTH_NAV?1?">MICAP10!$C$97:$C$134</definedName>
    <definedName name="XDO_?PRE_MNTH_NAV?10?">MICAP8!$C$97:$C$134</definedName>
    <definedName name="XDO_?PRE_MNTH_NAV?11?">MICAP9!$C$97:$C$134</definedName>
    <definedName name="XDO_?PRE_MNTH_NAV?12?">MIDCAP!$C$97:$C$146</definedName>
    <definedName name="XDO_?PRE_MNTH_NAV?13?">MULTI1!$C$97:$C$124</definedName>
    <definedName name="XDO_?PRE_MNTH_NAV?14?">MULTI2!$C$97:$C$124</definedName>
    <definedName name="XDO_?PRE_MNTH_NAV?15?">MULTIP!$C$97:$C$122</definedName>
    <definedName name="XDO_?PRE_MNTH_NAV?16?">SESCAP1!$C$97:$C$142</definedName>
    <definedName name="XDO_?PRE_MNTH_NAV?17?">SESCAP2!$C$97:$C$145</definedName>
    <definedName name="XDO_?PRE_MNTH_NAV?18?">SESCAP3!$C$97:$C$142</definedName>
    <definedName name="XDO_?PRE_MNTH_NAV?19?">SESCAP4!$C$97:$C$134</definedName>
    <definedName name="XDO_?PRE_MNTH_NAV?2?">MICAP11!$C$97:$C$141</definedName>
    <definedName name="XDO_?PRE_MNTH_NAV?20?">SESCAP5!$C$97:$C$132</definedName>
    <definedName name="XDO_?PRE_MNTH_NAV?21?">SESCAP6!$C$97:$C$118</definedName>
    <definedName name="XDO_?PRE_MNTH_NAV?22?" localSheetId="43">SUNBAL!$C$97:$C$158</definedName>
    <definedName name="XDO_?PRE_MNTH_NAV?22?">SESCAP7!$C$97:$C$100</definedName>
    <definedName name="XDO_?PRE_MNTH_NAV?23?">SFOCUS!$C$97:$C$115</definedName>
    <definedName name="XDO_?PRE_MNTH_NAV?24?">SLTADV3!$C$97:$C$135</definedName>
    <definedName name="XDO_?PRE_MNTH_NAV?25?">SLTADV4!$C$97:$C$124</definedName>
    <definedName name="XDO_?PRE_MNTH_NAV?26?">SLTAX1!$C$97:$C$132</definedName>
    <definedName name="XDO_?PRE_MNTH_NAV?27?">SLTAX2!$C$97:$C$134</definedName>
    <definedName name="XDO_?PRE_MNTH_NAV?28?">SLTAX3!$C$97:$C$141</definedName>
    <definedName name="XDO_?PRE_MNTH_NAV?29?">SLTAX4!$C$97:$C$143</definedName>
    <definedName name="XDO_?PRE_MNTH_NAV?3?">MICAP12!$C$97:$C$141</definedName>
    <definedName name="XDO_?PRE_MNTH_NAV?30?">SLTAX5!$C$97:$C$144</definedName>
    <definedName name="XDO_?PRE_MNTH_NAV?31?">SLTAX6!$C$97:$C$142</definedName>
    <definedName name="XDO_?PRE_MNTH_NAV?32?">SMALL3!$C$97:$C$132</definedName>
    <definedName name="XDO_?PRE_MNTH_NAV?33?">SMALL4!$C$97:$C$133</definedName>
    <definedName name="XDO_?PRE_MNTH_NAV?34?">SMALL5!$C$97:$C$133</definedName>
    <definedName name="XDO_?PRE_MNTH_NAV?35?">SMALL6!$C$97:$C$131</definedName>
    <definedName name="XDO_?PRE_MNTH_NAV?36?">SMILE!$C$97:$C$135</definedName>
    <definedName name="XDO_?PRE_MNTH_NAV?37?">SRURAL!$C$97:$C$145</definedName>
    <definedName name="XDO_?PRE_MNTH_NAV?38?">SSFUND!$C$97:$C$120</definedName>
    <definedName name="XDO_?PRE_MNTH_NAV?39?">'SSN100'!$C$97:$C$183</definedName>
    <definedName name="XDO_?PRE_MNTH_NAV?4?">MICAP14!$C$97:$C$146</definedName>
    <definedName name="XDO_?PRE_MNTH_NAV?40?">STAX!$C$97:$C$143</definedName>
    <definedName name="XDO_?PRE_MNTH_NAV?41?">STOP6!$C$97:$C$117</definedName>
    <definedName name="XDO_?PRE_MNTH_NAV?42?">STOP7!$C$97:$C$117</definedName>
    <definedName name="XDO_?PRE_MNTH_NAV?43?">SUNESF!$C$97:$C$140</definedName>
    <definedName name="XDO_?PRE_MNTH_NAV?44?">SUNFOP!$C$96:$C$105</definedName>
    <definedName name="XDO_?PRE_MNTH_NAV?45?">SUNVALF10!$C$97:$C$126</definedName>
    <definedName name="XDO_?PRE_MNTH_NAV?46?">SUNVALF2!$C$97:$C$135</definedName>
    <definedName name="XDO_?PRE_MNTH_NAV?47?">SUNVALF3!$C$97:$C$136</definedName>
    <definedName name="XDO_?PRE_MNTH_NAV?48?">SUNVALF7!$C$97:$C$117</definedName>
    <definedName name="XDO_?PRE_MNTH_NAV?49?">SUNVALF8!$C$97:$C$122</definedName>
    <definedName name="XDO_?PRE_MNTH_NAV?5?">MICAP15!$C$97:$C$145</definedName>
    <definedName name="XDO_?PRE_MNTH_NAV?50?">SUNVALF9!$C$97:$C$125</definedName>
    <definedName name="XDO_?PRE_MNTH_NAV?6?">MICAP16!$C$97:$C$141</definedName>
    <definedName name="XDO_?PRE_MNTH_NAV?7?">MICAP17!$C$97:$C$145</definedName>
    <definedName name="XDO_?PRE_MNTH_NAV?8?">MICAP3!$C$85:$C$97</definedName>
    <definedName name="XDO_?PRE_MNTH_NAV?9?">MICAP4!$C$97:$C$103</definedName>
    <definedName name="XDO_?RATING_INDUSTRY?">CAPEXG!$D$7:$D$46</definedName>
    <definedName name="XDO_?RATING_INDUSTRY?1?">MICAP10!$D$7:$D$57</definedName>
    <definedName name="XDO_?RATING_INDUSTRY?10?">MICAP8!$D$7:$D$57</definedName>
    <definedName name="XDO_?RATING_INDUSTRY?11?">MICAP9!$D$7:$D$57</definedName>
    <definedName name="XDO_?RATING_INDUSTRY?12?">MIDCAP!$D$7:$D$67</definedName>
    <definedName name="XDO_?RATING_INDUSTRY?13?">MULTI1!$D$7:$D$47</definedName>
    <definedName name="XDO_?RATING_INDUSTRY?14?">MULTI2!$D$7:$D$47</definedName>
    <definedName name="XDO_?RATING_INDUSTRY?15?">MULTIP!$D$7:$D$45</definedName>
    <definedName name="XDO_?RATING_INDUSTRY?16?">SESCAP1!$D$7:$D$65</definedName>
    <definedName name="XDO_?RATING_INDUSTRY?17?">SESCAP2!$D$7:$D$68</definedName>
    <definedName name="XDO_?RATING_INDUSTRY?18?">SESCAP3!$D$7:$D$65</definedName>
    <definedName name="XDO_?RATING_INDUSTRY?19?">SESCAP4!$D$7:$D$57</definedName>
    <definedName name="XDO_?RATING_INDUSTRY?2?">MICAP11!$D$7:$D$64</definedName>
    <definedName name="XDO_?RATING_INDUSTRY?20?">SESCAP5!$D$7:$D$55</definedName>
    <definedName name="XDO_?RATING_INDUSTRY?21?">SESCAP6!$D$7:$D$41</definedName>
    <definedName name="XDO_?RATING_INDUSTRY?22?">SESCAP7!$D$7:$D$23</definedName>
    <definedName name="XDO_?RATING_INDUSTRY?23?">SFOCUS!$D$7:$D$36</definedName>
    <definedName name="XDO_?RATING_INDUSTRY?24?">SLTADV3!$D$7:$D$58</definedName>
    <definedName name="XDO_?RATING_INDUSTRY?25?">SLTADV4!$D$7:$D$47</definedName>
    <definedName name="XDO_?RATING_INDUSTRY?26?">SLTAX1!$D$7:$D$55</definedName>
    <definedName name="XDO_?RATING_INDUSTRY?27?">SLTAX2!$D$7:$D$57</definedName>
    <definedName name="XDO_?RATING_INDUSTRY?28?">SLTAX3!$D$7:$D$64</definedName>
    <definedName name="XDO_?RATING_INDUSTRY?29?">SLTAX4!$D$7:$D$66</definedName>
    <definedName name="XDO_?RATING_INDUSTRY?3?">MICAP12!$D$7:$D$64</definedName>
    <definedName name="XDO_?RATING_INDUSTRY?30?">SLTAX5!$D$7:$D$67</definedName>
    <definedName name="XDO_?RATING_INDUSTRY?31?">SLTAX6!$D$7:$D$65</definedName>
    <definedName name="XDO_?RATING_INDUSTRY?32?">SMALL3!$D$7:$D$55</definedName>
    <definedName name="XDO_?RATING_INDUSTRY?33?">SMALL4!$D$7:$D$56</definedName>
    <definedName name="XDO_?RATING_INDUSTRY?34?">SMALL5!$D$7:$D$56</definedName>
    <definedName name="XDO_?RATING_INDUSTRY?35?">SMALL6!$D$7:$D$54</definedName>
    <definedName name="XDO_?RATING_INDUSTRY?36?">SMILE!$D$7:$D$56</definedName>
    <definedName name="XDO_?RATING_INDUSTRY?37?">SRURAL!$D$7:$D$68</definedName>
    <definedName name="XDO_?RATING_INDUSTRY?38?">SSFUND!$D$7:$D$42</definedName>
    <definedName name="XDO_?RATING_INDUSTRY?39?">'SSN100'!$D$7:$D$106</definedName>
    <definedName name="XDO_?RATING_INDUSTRY?4?">MICAP14!$D$7:$D$69</definedName>
    <definedName name="XDO_?RATING_INDUSTRY?40?">STAX!$D$7:$D$66</definedName>
    <definedName name="XDO_?RATING_INDUSTRY?41?">STOP6!$D$7:$D$40</definedName>
    <definedName name="XDO_?RATING_INDUSTRY?42?">STOP7!$D$7:$D$40</definedName>
    <definedName name="XDO_?RATING_INDUSTRY?43?">SUNESF!$D$7:$D$39</definedName>
    <definedName name="XDO_?RATING_INDUSTRY?44?">SUNFOP!$D$7:$D$26</definedName>
    <definedName name="XDO_?RATING_INDUSTRY?45?">SUNVALF10!$D$7:$D$47</definedName>
    <definedName name="XDO_?RATING_INDUSTRY?46?">SUNVALF2!$D$7:$D$58</definedName>
    <definedName name="XDO_?RATING_INDUSTRY?47?">SUNVALF3!$D$7:$D$59</definedName>
    <definedName name="XDO_?RATING_INDUSTRY?48?">SUNVALF7!$D$7:$D$40</definedName>
    <definedName name="XDO_?RATING_INDUSTRY?49?">SUNVALF8!$D$7:$D$45</definedName>
    <definedName name="XDO_?RATING_INDUSTRY?5?" localSheetId="43">SUNBAL!$D$7:$D$49</definedName>
    <definedName name="XDO_?RATING_INDUSTRY?5?">MICAP15!$D$7:$D$68</definedName>
    <definedName name="XDO_?RATING_INDUSTRY?50?">SUNVALF9!$D$7:$D$46</definedName>
    <definedName name="XDO_?RATING_INDUSTRY?6?">MICAP16!$D$7:$D$64</definedName>
    <definedName name="XDO_?RATING_INDUSTRY?7?">MICAP17!$D$7:$D$68</definedName>
    <definedName name="XDO_?RATING_INDUSTRY?8?">MICAP3!$D$7:$D$8</definedName>
    <definedName name="XDO_?RATING_INDUSTRY?9?">MICAP4!$D$7:$D$26</definedName>
    <definedName name="XDO_?REPO_BONUS_TEXT?22?">SUNBAL!$B$107:$B$170</definedName>
    <definedName name="XDO_?REPO_BONUS_VAL?22?">SUNBAL!$D$107:$D$170</definedName>
    <definedName name="XDO_?REPO_TEXT?">CAPEXG!$B$106:$B$133</definedName>
    <definedName name="XDO_?REPO_TEXT?1?">MICAP10!$B$106:$B$143</definedName>
    <definedName name="XDO_?REPO_TEXT?10?">MICAP8!$B$106:$B$143</definedName>
    <definedName name="XDO_?REPO_TEXT?11?">MICAP9!$B$106:$B$143</definedName>
    <definedName name="XDO_?REPO_TEXT?12?">MIDCAP!$B$106:$B$157</definedName>
    <definedName name="XDO_?REPO_TEXT?13?">MULTI1!$B$106:$B$133</definedName>
    <definedName name="XDO_?REPO_TEXT?14?">MULTI2!$B$106:$B$133</definedName>
    <definedName name="XDO_?REPO_TEXT?15?">MULTIP!$B$106:$B$132</definedName>
    <definedName name="XDO_?REPO_TEXT?16?">SESCAP1!$B$106:$B$151</definedName>
    <definedName name="XDO_?REPO_TEXT?17?">SESCAP2!$B$106:$B$154</definedName>
    <definedName name="XDO_?REPO_TEXT?18?">SESCAP3!$B$106:$B$151</definedName>
    <definedName name="XDO_?REPO_TEXT?19?">SESCAP4!$B$106:$B$143</definedName>
    <definedName name="XDO_?REPO_TEXT?2?">MICAP11!$B$106:$B$150</definedName>
    <definedName name="XDO_?REPO_TEXT?20?">SESCAP5!$B$106:$B$141</definedName>
    <definedName name="XDO_?REPO_TEXT?21?">SESCAP6!$B$106:$B$127</definedName>
    <definedName name="XDO_?REPO_TEXT?22?">SESCAP7!$B$106:$B$109</definedName>
    <definedName name="XDO_?REPO_TEXT?23?">SFOCUS!$B$105:$B$124</definedName>
    <definedName name="XDO_?REPO_TEXT?24?">SLTADV3!$B$106:$B$144</definedName>
    <definedName name="XDO_?REPO_TEXT?25?">SLTADV4!$B$106:$B$133</definedName>
    <definedName name="XDO_?REPO_TEXT?26?">SLTAX1!$B$106:$B$141</definedName>
    <definedName name="XDO_?REPO_TEXT?27?">SLTAX2!$B$106:$B$143</definedName>
    <definedName name="XDO_?REPO_TEXT?28?">SLTAX3!$B$106:$B$150</definedName>
    <definedName name="XDO_?REPO_TEXT?29?">SLTAX4!$B$106:$B$152</definedName>
    <definedName name="XDO_?REPO_TEXT?3?">MICAP12!$B$106:$B$150</definedName>
    <definedName name="XDO_?REPO_TEXT?30?">SLTAX5!$B$106:$B$153</definedName>
    <definedName name="XDO_?REPO_TEXT?31?">SLTAX6!$B$106:$B$151</definedName>
    <definedName name="XDO_?REPO_TEXT?32?">SMALL3!$B$106:$B$141</definedName>
    <definedName name="XDO_?REPO_TEXT?33?">SMALL4!$B$106:$B$142</definedName>
    <definedName name="XDO_?REPO_TEXT?34?">SMALL5!$B$106:$B$142</definedName>
    <definedName name="XDO_?REPO_TEXT?35?">SMALL6!$B$106:$B$140</definedName>
    <definedName name="XDO_?REPO_TEXT?36?">SMILE!$B$106:$B$144</definedName>
    <definedName name="XDO_?REPO_TEXT?37?">SRURAL!$B$106:$B$154</definedName>
    <definedName name="XDO_?REPO_TEXT?38?">SSFUND!$B$105:$B$129</definedName>
    <definedName name="XDO_?REPO_TEXT?39?">'SSN100'!$B$106:$B$192</definedName>
    <definedName name="XDO_?REPO_TEXT?4?">MICAP14!$B$106:$B$155</definedName>
    <definedName name="XDO_?REPO_TEXT?40?">STAX!$B$106:$B$152</definedName>
    <definedName name="XDO_?REPO_TEXT?41?">STOP6!$B$106:$B$126</definedName>
    <definedName name="XDO_?REPO_TEXT?42?">STOP7!$B$106:$B$126</definedName>
    <definedName name="XDO_?REPO_TEXT?43?">#REF!</definedName>
    <definedName name="XDO_?REPO_TEXT?44?">SUNESF!$B$106:$B$151</definedName>
    <definedName name="XDO_?REPO_TEXT?45?">SUNFOP!$B$105:$B$114</definedName>
    <definedName name="XDO_?REPO_TEXT?46?">SUNVALF10!$B$106:$B$135</definedName>
    <definedName name="XDO_?REPO_TEXT?47?">SUNVALF2!$B$106:$B$144</definedName>
    <definedName name="XDO_?REPO_TEXT?48?">SUNVALF3!$B$106:$B$145</definedName>
    <definedName name="XDO_?REPO_TEXT?49?">SUNVALF7!$B$106:$B$126</definedName>
    <definedName name="XDO_?REPO_TEXT?5?">MICAP15!$B$106:$B$154</definedName>
    <definedName name="XDO_?REPO_TEXT?50?">SUNVALF8!$B$106:$B$131</definedName>
    <definedName name="XDO_?REPO_TEXT?51?">SUNVALF9!$B$106:$B$134</definedName>
    <definedName name="XDO_?REPO_TEXT?6?">MICAP16!$B$106:$B$150</definedName>
    <definedName name="XDO_?REPO_TEXT?7?">MICAP17!$B$106:$B$154</definedName>
    <definedName name="XDO_?REPO_TEXT?8?">MICAP3!$B$94:$B$106</definedName>
    <definedName name="XDO_?REPO_TEXT?9?">MICAP4!$B$106:$B$112</definedName>
    <definedName name="XDO_?REPO_VAL?">CAPEXG!$D$106:$D$133</definedName>
    <definedName name="XDO_?REPO_VAL?1?">MICAP10!$D$106:$D$143</definedName>
    <definedName name="XDO_?REPO_VAL?10?">MICAP8!$D$106:$D$143</definedName>
    <definedName name="XDO_?REPO_VAL?11?">MICAP9!$D$106:$D$143</definedName>
    <definedName name="XDO_?REPO_VAL?12?">MIDCAP!$D$106:$D$157</definedName>
    <definedName name="XDO_?REPO_VAL?13?">MULTI1!$D$106:$D$133</definedName>
    <definedName name="XDO_?REPO_VAL?14?">MULTI2!$D$106:$D$133</definedName>
    <definedName name="XDO_?REPO_VAL?15?">MULTIP!$D$106:$D$132</definedName>
    <definedName name="XDO_?REPO_VAL?16?">SESCAP1!$D$106:$D$151</definedName>
    <definedName name="XDO_?REPO_VAL?17?">SESCAP2!$D$106:$D$154</definedName>
    <definedName name="XDO_?REPO_VAL?18?">SESCAP3!$D$106:$D$151</definedName>
    <definedName name="XDO_?REPO_VAL?19?">SESCAP4!$D$106:$D$143</definedName>
    <definedName name="XDO_?REPO_VAL?2?">MICAP11!$D$106:$D$150</definedName>
    <definedName name="XDO_?REPO_VAL?20?">SESCAP5!$D$106:$D$141</definedName>
    <definedName name="XDO_?REPO_VAL?21?">SESCAP6!$D$106:$D$127</definedName>
    <definedName name="XDO_?REPO_VAL?22?">SESCAP7!$D$106:$D$109</definedName>
    <definedName name="XDO_?REPO_VAL?23?">SFOCUS!$D$105:$D$124</definedName>
    <definedName name="XDO_?REPO_VAL?24?">SLTADV3!$D$106:$D$144</definedName>
    <definedName name="XDO_?REPO_VAL?25?">SLTADV4!$D$106:$D$133</definedName>
    <definedName name="XDO_?REPO_VAL?26?">SLTAX1!$D$106:$D$141</definedName>
    <definedName name="XDO_?REPO_VAL?27?">SLTAX2!$D$106:$D$143</definedName>
    <definedName name="XDO_?REPO_VAL?28?">SLTAX3!$D$106:$D$150</definedName>
    <definedName name="XDO_?REPO_VAL?29?">SLTAX4!$D$106:$D$152</definedName>
    <definedName name="XDO_?REPO_VAL?3?">MICAP12!$D$106:$D$150</definedName>
    <definedName name="XDO_?REPO_VAL?30?">SLTAX5!$D$106:$D$153</definedName>
    <definedName name="XDO_?REPO_VAL?31?">SLTAX6!$D$106:$D$151</definedName>
    <definedName name="XDO_?REPO_VAL?32?">SMALL3!$D$106:$D$141</definedName>
    <definedName name="XDO_?REPO_VAL?33?">SMALL4!$D$106:$D$142</definedName>
    <definedName name="XDO_?REPO_VAL?34?">SMALL5!$D$106:$D$142</definedName>
    <definedName name="XDO_?REPO_VAL?35?">SMALL6!$D$106:$D$140</definedName>
    <definedName name="XDO_?REPO_VAL?36?">SMILE!$D$106:$D$144</definedName>
    <definedName name="XDO_?REPO_VAL?37?">SRURAL!$D$106:$D$154</definedName>
    <definedName name="XDO_?REPO_VAL?38?">SSFUND!$D$105:$D$129</definedName>
    <definedName name="XDO_?REPO_VAL?39?">'SSN100'!$D$106:$D$192</definedName>
    <definedName name="XDO_?REPO_VAL?4?">MICAP14!$D$106:$D$155</definedName>
    <definedName name="XDO_?REPO_VAL?40?">STAX!$D$106:$D$152</definedName>
    <definedName name="XDO_?REPO_VAL?41?">STOP6!$D$106:$D$126</definedName>
    <definedName name="XDO_?REPO_VAL?42?">STOP7!$D$106:$D$126</definedName>
    <definedName name="XDO_?REPO_VAL?43?">#REF!</definedName>
    <definedName name="XDO_?REPO_VAL?44?">SUNESF!$D$106:$D$151</definedName>
    <definedName name="XDO_?REPO_VAL?45?">SUNFOP!$D$105:$D$114</definedName>
    <definedName name="XDO_?REPO_VAL?46?">SUNVALF10!$D$106:$D$135</definedName>
    <definedName name="XDO_?REPO_VAL?47?">SUNVALF2!$D$106:$D$144</definedName>
    <definedName name="XDO_?REPO_VAL?48?">SUNVALF3!$D$106:$D$145</definedName>
    <definedName name="XDO_?REPO_VAL?49?">SUNVALF7!$D$106:$D$126</definedName>
    <definedName name="XDO_?REPO_VAL?5?">MICAP15!$D$106:$D$154</definedName>
    <definedName name="XDO_?REPO_VAL?50?">SUNVALF8!$D$106:$D$131</definedName>
    <definedName name="XDO_?REPO_VAL?51?">SUNVALF9!$D$106:$D$134</definedName>
    <definedName name="XDO_?REPO_VAL?6?">MICAP16!$D$106:$D$150</definedName>
    <definedName name="XDO_?REPO_VAL?7?">MICAP17!$D$106:$D$154</definedName>
    <definedName name="XDO_?REPO_VAL?8?">MICAP3!$D$94:$D$106</definedName>
    <definedName name="XDO_?REPO_VAL?9?">MICAP4!$D$106:$D$112</definedName>
    <definedName name="XDO_?RPT_HEADER?">CAPEXG!$A$3</definedName>
    <definedName name="XDO_?RPT_HEADER?1?">MICAP10!$A$3</definedName>
    <definedName name="XDO_?RPT_HEADER?10?">MICAP8!$A$3</definedName>
    <definedName name="XDO_?RPT_HEADER?11?">MICAP9!$A$3</definedName>
    <definedName name="XDO_?RPT_HEADER?12?">MIDCAP!$A$3</definedName>
    <definedName name="XDO_?RPT_HEADER?13?">MULTI1!$A$3</definedName>
    <definedName name="XDO_?RPT_HEADER?14?">MULTI2!$A$3</definedName>
    <definedName name="XDO_?RPT_HEADER?15?">MULTIP!$A$3</definedName>
    <definedName name="XDO_?RPT_HEADER?16?">SESCAP1!$A$3</definedName>
    <definedName name="XDO_?RPT_HEADER?17?">SESCAP2!$A$3</definedName>
    <definedName name="XDO_?RPT_HEADER?18?">SESCAP3!$A$3</definedName>
    <definedName name="XDO_?RPT_HEADER?19?">SESCAP4!$A$3</definedName>
    <definedName name="XDO_?RPT_HEADER?2?">MICAP11!$A$3</definedName>
    <definedName name="XDO_?RPT_HEADER?20?">SESCAP5!$A$3</definedName>
    <definedName name="XDO_?RPT_HEADER?21?">SESCAP6!$A$3</definedName>
    <definedName name="XDO_?RPT_HEADER?22?" localSheetId="43">SUNBAL!$A$3</definedName>
    <definedName name="XDO_?RPT_HEADER?22?">SESCAP7!$A$3</definedName>
    <definedName name="XDO_?RPT_HEADER?23?">SFOCUS!$A$3</definedName>
    <definedName name="XDO_?RPT_HEADER?24?">SLTADV3!$A$3</definedName>
    <definedName name="XDO_?RPT_HEADER?25?">SLTADV4!$A$3</definedName>
    <definedName name="XDO_?RPT_HEADER?26?">SLTAX1!$A$3</definedName>
    <definedName name="XDO_?RPT_HEADER?27?">SLTAX2!$A$3</definedName>
    <definedName name="XDO_?RPT_HEADER?28?">SLTAX3!$A$3</definedName>
    <definedName name="XDO_?RPT_HEADER?29?">SLTAX4!$A$3</definedName>
    <definedName name="XDO_?RPT_HEADER?3?">MICAP12!$A$3</definedName>
    <definedName name="XDO_?RPT_HEADER?30?">SLTAX5!$A$3</definedName>
    <definedName name="XDO_?RPT_HEADER?31?">SLTAX6!$A$3</definedName>
    <definedName name="XDO_?RPT_HEADER?32?">SMALL3!$A$3</definedName>
    <definedName name="XDO_?RPT_HEADER?33?">SMALL4!$A$3</definedName>
    <definedName name="XDO_?RPT_HEADER?34?">SMALL5!$A$3</definedName>
    <definedName name="XDO_?RPT_HEADER?35?">SMALL6!$A$3</definedName>
    <definedName name="XDO_?RPT_HEADER?36?">SMILE!$A$3</definedName>
    <definedName name="XDO_?RPT_HEADER?37?">SRURAL!$A$3</definedName>
    <definedName name="XDO_?RPT_HEADER?38?">SSFUND!$A$3</definedName>
    <definedName name="XDO_?RPT_HEADER?39?">'SSN100'!$A$3</definedName>
    <definedName name="XDO_?RPT_HEADER?4?">MICAP14!$A$3</definedName>
    <definedName name="XDO_?RPT_HEADER?40?">STAX!$A$3</definedName>
    <definedName name="XDO_?RPT_HEADER?41?">STOP6!$A$3</definedName>
    <definedName name="XDO_?RPT_HEADER?42?">STOP7!$A$3</definedName>
    <definedName name="XDO_?RPT_HEADER?43?">#REF!</definedName>
    <definedName name="XDO_?RPT_HEADER?44?">SUNESF!$A$3</definedName>
    <definedName name="XDO_?RPT_HEADER?45?">SUNFOP!$A$3</definedName>
    <definedName name="XDO_?RPT_HEADER?46?">SUNVALF10!$A$3</definedName>
    <definedName name="XDO_?RPT_HEADER?47?">SUNVALF2!$A$3</definedName>
    <definedName name="XDO_?RPT_HEADER?48?">SUNVALF3!$A$3</definedName>
    <definedName name="XDO_?RPT_HEADER?49?">SUNVALF7!$A$3</definedName>
    <definedName name="XDO_?RPT_HEADER?5?">MICAP15!$A$3</definedName>
    <definedName name="XDO_?RPT_HEADER?50?">SUNVALF8!$A$3</definedName>
    <definedName name="XDO_?RPT_HEADER?51?">SUNVALF9!$A$3</definedName>
    <definedName name="XDO_?RPT_HEADER?6?">MICAP16!$A$3</definedName>
    <definedName name="XDO_?RPT_HEADER?7?">MICAP17!$A$3</definedName>
    <definedName name="XDO_?RPT_HEADER?8?">MICAP3!$A$3</definedName>
    <definedName name="XDO_?RPT_HEADER?9?">MICAP4!$A$3</definedName>
    <definedName name="XDO_?SCH_NAME_DIV?">CAPEXG!$B$101:$B$128</definedName>
    <definedName name="XDO_?SCH_NAME_DIV?1?">MICAP10!$B$101:$B$138</definedName>
    <definedName name="XDO_?SCH_NAME_DIV?10?">MICAP8!$B$101:$B$138</definedName>
    <definedName name="XDO_?SCH_NAME_DIV?11?">MICAP9!$B$101:$B$138</definedName>
    <definedName name="XDO_?SCH_NAME_DIV?12?">MIDCAP!$B$101:$B$152</definedName>
    <definedName name="XDO_?SCH_NAME_DIV?13?">MULTI1!$B$101:$B$128</definedName>
    <definedName name="XDO_?SCH_NAME_DIV?14?">MULTI2!$B$101:$B$128</definedName>
    <definedName name="XDO_?SCH_NAME_DIV?15?">MULTIP!$B$101:$B$127</definedName>
    <definedName name="XDO_?SCH_NAME_DIV?16?">SESCAP1!$B$101:$B$146</definedName>
    <definedName name="XDO_?SCH_NAME_DIV?17?">SESCAP2!$B$101:$B$149</definedName>
    <definedName name="XDO_?SCH_NAME_DIV?18?">SESCAP3!$B$101:$B$146</definedName>
    <definedName name="XDO_?SCH_NAME_DIV?19?">SESCAP4!$B$101:$B$138</definedName>
    <definedName name="XDO_?SCH_NAME_DIV?2?">MICAP11!$B$101:$B$145</definedName>
    <definedName name="XDO_?SCH_NAME_DIV?20?">SESCAP5!$B$101:$B$136</definedName>
    <definedName name="XDO_?SCH_NAME_DIV?21?">SESCAP6!$B$101:$B$122</definedName>
    <definedName name="XDO_?SCH_NAME_DIV?22?">SESCAP7!$B$101:$B$104</definedName>
    <definedName name="XDO_?SCH_NAME_DIV?23?">SFOCUS!$B$100:$B$119</definedName>
    <definedName name="XDO_?SCH_NAME_DIV?24?">SLTADV3!$B$101:$B$139</definedName>
    <definedName name="XDO_?SCH_NAME_DIV?25?">SLTADV4!$B$101:$B$128</definedName>
    <definedName name="XDO_?SCH_NAME_DIV?26?">SLTAX1!$B$101:$B$136</definedName>
    <definedName name="XDO_?SCH_NAME_DIV?27?">SLTAX2!$B$101:$B$138</definedName>
    <definedName name="XDO_?SCH_NAME_DIV?28?">SLTAX3!$B$101:$B$145</definedName>
    <definedName name="XDO_?SCH_NAME_DIV?29?">SLTAX4!$B$101:$B$147</definedName>
    <definedName name="XDO_?SCH_NAME_DIV?3?">MICAP12!$B$101:$B$145</definedName>
    <definedName name="XDO_?SCH_NAME_DIV?30?">SLTAX5!$B$101:$B$148</definedName>
    <definedName name="XDO_?SCH_NAME_DIV?31?">SLTAX6!$B$101:$B$146</definedName>
    <definedName name="XDO_?SCH_NAME_DIV?32?">SMALL3!$B$101:$B$136</definedName>
    <definedName name="XDO_?SCH_NAME_DIV?33?">SMALL4!$B$101:$B$137</definedName>
    <definedName name="XDO_?SCH_NAME_DIV?34?">SMALL5!$B$101:$B$137</definedName>
    <definedName name="XDO_?SCH_NAME_DIV?35?">SMALL6!$B$101:$B$135</definedName>
    <definedName name="XDO_?SCH_NAME_DIV?36?">SMILE!$B$101:$B$139</definedName>
    <definedName name="XDO_?SCH_NAME_DIV?37?">SRURAL!$B$101:$B$149</definedName>
    <definedName name="XDO_?SCH_NAME_DIV?38?">SSFUND!$B$101:$B$124</definedName>
    <definedName name="XDO_?SCH_NAME_DIV?39?">'SSN100'!$B$101:$B$187</definedName>
    <definedName name="XDO_?SCH_NAME_DIV?4?">MICAP14!$B$101:$B$150</definedName>
    <definedName name="XDO_?SCH_NAME_DIV?40?">STAX!$B$101:$B$147</definedName>
    <definedName name="XDO_?SCH_NAME_DIV?41?">STOP6!$B$101:$B$121</definedName>
    <definedName name="XDO_?SCH_NAME_DIV?42?">STOP7!$B$101:$B$121</definedName>
    <definedName name="XDO_?SCH_NAME_DIV?43?">#REF!</definedName>
    <definedName name="XDO_?SCH_NAME_DIV?44?">SUNESF!$B$101:$B$144</definedName>
    <definedName name="XDO_?SCH_NAME_DIV?45?">SUNFOP!$B$100:$B$109</definedName>
    <definedName name="XDO_?SCH_NAME_DIV?46?">SUNVALF10!$B$101:$B$130</definedName>
    <definedName name="XDO_?SCH_NAME_DIV?47?">SUNVALF2!$B$101:$B$139</definedName>
    <definedName name="XDO_?SCH_NAME_DIV?48?">SUNVALF3!$B$101:$B$140</definedName>
    <definedName name="XDO_?SCH_NAME_DIV?49?">SUNVALF7!$B$101:$B$121</definedName>
    <definedName name="XDO_?SCH_NAME_DIV?5?">MICAP15!$B$101:$B$149</definedName>
    <definedName name="XDO_?SCH_NAME_DIV?50?">SUNVALF8!$B$101:$B$126</definedName>
    <definedName name="XDO_?SCH_NAME_DIV?51?">SUNVALF9!$B$101:$B$129</definedName>
    <definedName name="XDO_?SCH_NAME_DIV?6?">MICAP16!$B$101:$B$145</definedName>
    <definedName name="XDO_?SCH_NAME_DIV?7?" localSheetId="43">SUNBAL!$B$101:$B$163</definedName>
    <definedName name="XDO_?SCH_NAME_DIV?7?">MICAP17!$B$101:$B$149</definedName>
    <definedName name="XDO_?SCH_NAME_DIV?8?">MICAP3!$B$89:$B$101</definedName>
    <definedName name="XDO_?SCH_NAME_DIV?9?">MICAP4!$B$101:$B$107</definedName>
    <definedName name="XDO_?SCH_NAME_NAV?">CAPEXG!$B$97:$B$124</definedName>
    <definedName name="XDO_?SCH_NAME_NAV?1?">MICAP10!$B$97:$B$134</definedName>
    <definedName name="XDO_?SCH_NAME_NAV?10?">MICAP8!$B$97:$B$134</definedName>
    <definedName name="XDO_?SCH_NAME_NAV?11?">MICAP9!$B$97:$B$134</definedName>
    <definedName name="XDO_?SCH_NAME_NAV?12?">MIDCAP!$B$97:$B$146</definedName>
    <definedName name="XDO_?SCH_NAME_NAV?13?">MULTI1!$B$97:$B$124</definedName>
    <definedName name="XDO_?SCH_NAME_NAV?14?">MULTI2!$B$97:$B$124</definedName>
    <definedName name="XDO_?SCH_NAME_NAV?15?">MULTIP!$B$97:$B$122</definedName>
    <definedName name="XDO_?SCH_NAME_NAV?16?">SESCAP1!$B$97:$B$142</definedName>
    <definedName name="XDO_?SCH_NAME_NAV?17?">SESCAP2!$B$97:$B$145</definedName>
    <definedName name="XDO_?SCH_NAME_NAV?18?">SESCAP3!$B$97:$B$142</definedName>
    <definedName name="XDO_?SCH_NAME_NAV?19?">SESCAP4!$B$97:$B$134</definedName>
    <definedName name="XDO_?SCH_NAME_NAV?2?">MICAP11!$B$97:$B$141</definedName>
    <definedName name="XDO_?SCH_NAME_NAV?20?">SESCAP5!$B$97:$B$132</definedName>
    <definedName name="XDO_?SCH_NAME_NAV?21?">SESCAP6!$B$97:$B$118</definedName>
    <definedName name="XDO_?SCH_NAME_NAV?22?" localSheetId="43">SUNBAL!$B$97:$B$158</definedName>
    <definedName name="XDO_?SCH_NAME_NAV?22?">SESCAP7!$B$97:$B$100</definedName>
    <definedName name="XDO_?SCH_NAME_NAV?23?">SFOCUS!$B$97:$B$115</definedName>
    <definedName name="XDO_?SCH_NAME_NAV?24?">SLTADV3!$B$97:$B$135</definedName>
    <definedName name="XDO_?SCH_NAME_NAV?25?">SLTADV4!$B$97:$B$124</definedName>
    <definedName name="XDO_?SCH_NAME_NAV?26?">SLTAX1!$B$97:$B$132</definedName>
    <definedName name="XDO_?SCH_NAME_NAV?27?">SLTAX2!$B$97:$B$134</definedName>
    <definedName name="XDO_?SCH_NAME_NAV?28?">SLTAX3!$B$97:$B$141</definedName>
    <definedName name="XDO_?SCH_NAME_NAV?29?">SLTAX4!$B$97:$B$143</definedName>
    <definedName name="XDO_?SCH_NAME_NAV?3?">MICAP12!$B$97:$B$141</definedName>
    <definedName name="XDO_?SCH_NAME_NAV?30?">SLTAX5!$B$97:$B$144</definedName>
    <definedName name="XDO_?SCH_NAME_NAV?31?">SLTAX6!$B$97:$B$142</definedName>
    <definedName name="XDO_?SCH_NAME_NAV?32?">SMALL3!$B$97:$B$132</definedName>
    <definedName name="XDO_?SCH_NAME_NAV?33?">SMALL4!$B$97:$B$133</definedName>
    <definedName name="XDO_?SCH_NAME_NAV?34?">SMALL5!$B$97:$B$133</definedName>
    <definedName name="XDO_?SCH_NAME_NAV?35?">SMALL6!$B$97:$B$131</definedName>
    <definedName name="XDO_?SCH_NAME_NAV?36?">SMILE!$B$97:$B$135</definedName>
    <definedName name="XDO_?SCH_NAME_NAV?37?">SRURAL!$B$97:$B$145</definedName>
    <definedName name="XDO_?SCH_NAME_NAV?38?">SSFUND!$B$97:$B$120</definedName>
    <definedName name="XDO_?SCH_NAME_NAV?39?">'SSN100'!$B$97:$B$183</definedName>
    <definedName name="XDO_?SCH_NAME_NAV?4?">MICAP14!$B$97:$B$146</definedName>
    <definedName name="XDO_?SCH_NAME_NAV?40?">STAX!$B$97:$B$143</definedName>
    <definedName name="XDO_?SCH_NAME_NAV?41?">STOP6!$B$97:$B$117</definedName>
    <definedName name="XDO_?SCH_NAME_NAV?42?">STOP7!$B$97:$B$117</definedName>
    <definedName name="XDO_?SCH_NAME_NAV?43?">SUNESF!$B$97:$B$140</definedName>
    <definedName name="XDO_?SCH_NAME_NAV?44?">SUNFOP!$B$96:$B$105</definedName>
    <definedName name="XDO_?SCH_NAME_NAV?45?">SUNVALF10!$B$97:$B$126</definedName>
    <definedName name="XDO_?SCH_NAME_NAV?46?">SUNVALF2!$B$97:$B$135</definedName>
    <definedName name="XDO_?SCH_NAME_NAV?47?">SUNVALF3!$B$97:$B$136</definedName>
    <definedName name="XDO_?SCH_NAME_NAV?48?">SUNVALF7!$B$97:$B$117</definedName>
    <definedName name="XDO_?SCH_NAME_NAV?49?">SUNVALF8!$B$97:$B$122</definedName>
    <definedName name="XDO_?SCH_NAME_NAV?5?">MICAP15!$B$97:$B$145</definedName>
    <definedName name="XDO_?SCH_NAME_NAV?50?">SUNVALF9!$B$97:$B$125</definedName>
    <definedName name="XDO_?SCH_NAME_NAV?6?">MICAP16!$B$97:$B$141</definedName>
    <definedName name="XDO_?SCH_NAME_NAV?7?">MICAP17!$B$97:$B$145</definedName>
    <definedName name="XDO_?SCH_NAME_NAV?8?">MICAP3!$B$85:$B$97</definedName>
    <definedName name="XDO_?SCH_NAME_NAV?9?">MICAP4!$B$97:$B$103</definedName>
    <definedName name="XDO_?SCHEME_NAME?">CAPEXG!$A$2</definedName>
    <definedName name="XDO_?SCHEME_NAME?1?">MICAP10!$A$2</definedName>
    <definedName name="XDO_?SCHEME_NAME?10?">MICAP8!$A$2</definedName>
    <definedName name="XDO_?SCHEME_NAME?11?">MICAP9!$A$2</definedName>
    <definedName name="XDO_?SCHEME_NAME?12?">MIDCAP!$A$2</definedName>
    <definedName name="XDO_?SCHEME_NAME?13?">MULTI1!$A$2</definedName>
    <definedName name="XDO_?SCHEME_NAME?14?">MULTI2!$A$2</definedName>
    <definedName name="XDO_?SCHEME_NAME?15?">MULTIP!$A$2</definedName>
    <definedName name="XDO_?SCHEME_NAME?16?">SESCAP1!$A$2</definedName>
    <definedName name="XDO_?SCHEME_NAME?17?">SESCAP2!$A$2</definedName>
    <definedName name="XDO_?SCHEME_NAME?18?">SESCAP3!$A$2</definedName>
    <definedName name="XDO_?SCHEME_NAME?19?">SESCAP4!$A$2</definedName>
    <definedName name="XDO_?SCHEME_NAME?2?">MICAP11!$A$2</definedName>
    <definedName name="XDO_?SCHEME_NAME?20?">SESCAP5!$A$2</definedName>
    <definedName name="XDO_?SCHEME_NAME?21?">SESCAP6!$A$2</definedName>
    <definedName name="XDO_?SCHEME_NAME?22?" localSheetId="43">SUNBAL!$A$2</definedName>
    <definedName name="XDO_?SCHEME_NAME?22?">SESCAP7!$A$2</definedName>
    <definedName name="XDO_?SCHEME_NAME?23?">SFOCUS!$A$2</definedName>
    <definedName name="XDO_?SCHEME_NAME?24?">SLTADV3!$A$2</definedName>
    <definedName name="XDO_?SCHEME_NAME?25?">SLTADV4!$A$2</definedName>
    <definedName name="XDO_?SCHEME_NAME?26?">SLTAX1!$A$2</definedName>
    <definedName name="XDO_?SCHEME_NAME?27?">SLTAX2!$A$2</definedName>
    <definedName name="XDO_?SCHEME_NAME?28?">SLTAX3!$A$2</definedName>
    <definedName name="XDO_?SCHEME_NAME?29?">SLTAX4!$A$2</definedName>
    <definedName name="XDO_?SCHEME_NAME?3?">MICAP12!$A$2</definedName>
    <definedName name="XDO_?SCHEME_NAME?30?">SLTAX5!$A$2</definedName>
    <definedName name="XDO_?SCHEME_NAME?31?">SLTAX6!$A$2</definedName>
    <definedName name="XDO_?SCHEME_NAME?32?">SMALL3!$A$2</definedName>
    <definedName name="XDO_?SCHEME_NAME?33?">SMALL4!$A$2</definedName>
    <definedName name="XDO_?SCHEME_NAME?34?">SMALL5!$A$2</definedName>
    <definedName name="XDO_?SCHEME_NAME?35?">SMALL6!$A$2</definedName>
    <definedName name="XDO_?SCHEME_NAME?36?">SMILE!$A$2</definedName>
    <definedName name="XDO_?SCHEME_NAME?37?">SRURAL!$A$2</definedName>
    <definedName name="XDO_?SCHEME_NAME?38?">SSFUND!$A$2</definedName>
    <definedName name="XDO_?SCHEME_NAME?39?">'SSN100'!$A$2</definedName>
    <definedName name="XDO_?SCHEME_NAME?4?">MICAP14!$A$2</definedName>
    <definedName name="XDO_?SCHEME_NAME?40?">STAX!$A$2</definedName>
    <definedName name="XDO_?SCHEME_NAME?41?">STOP6!$A$2</definedName>
    <definedName name="XDO_?SCHEME_NAME?42?">STOP7!$A$2</definedName>
    <definedName name="XDO_?SCHEME_NAME?43?">#REF!</definedName>
    <definedName name="XDO_?SCHEME_NAME?44?">SUNESF!$A$2</definedName>
    <definedName name="XDO_?SCHEME_NAME?45?">SUNFOP!$A$2</definedName>
    <definedName name="XDO_?SCHEME_NAME?46?">SUNVALF10!$A$2</definedName>
    <definedName name="XDO_?SCHEME_NAME?47?">SUNVALF2!$A$2</definedName>
    <definedName name="XDO_?SCHEME_NAME?48?">SUNVALF3!$A$2</definedName>
    <definedName name="XDO_?SCHEME_NAME?49?">SUNVALF7!$A$2</definedName>
    <definedName name="XDO_?SCHEME_NAME?5?">MICAP15!$A$2</definedName>
    <definedName name="XDO_?SCHEME_NAME?50?">SUNVALF8!$A$2</definedName>
    <definedName name="XDO_?SCHEME_NAME?51?">SUNVALF9!$A$2</definedName>
    <definedName name="XDO_?SCHEME_NAME?6?">MICAP16!$A$2</definedName>
    <definedName name="XDO_?SCHEME_NAME?7?">MICAP17!$A$2</definedName>
    <definedName name="XDO_?SCHEME_NAME?8?">MICAP3!$A$2</definedName>
    <definedName name="XDO_?SCHEME_NAME?9?">MICAP4!$A$2</definedName>
    <definedName name="XDO_?SL_NO?">CAPEXG!$A$7:$A$46</definedName>
    <definedName name="XDO_?SL_NO?1?">MICAP10!$A$7:$A$57</definedName>
    <definedName name="XDO_?SL_NO?10?">MICAP8!$A$7:$A$57</definedName>
    <definedName name="XDO_?SL_NO?11?">MICAP9!$A$7:$A$57</definedName>
    <definedName name="XDO_?SL_NO?12?">MIDCAP!$A$7:$A$67</definedName>
    <definedName name="XDO_?SL_NO?13?">MULTI1!$A$7:$A$47</definedName>
    <definedName name="XDO_?SL_NO?14?">MULTI2!$A$7:$A$47</definedName>
    <definedName name="XDO_?SL_NO?15?">MULTIP!$A$7:$A$45</definedName>
    <definedName name="XDO_?SL_NO?16?">SESCAP1!$A$7:$A$65</definedName>
    <definedName name="XDO_?SL_NO?17?">SESCAP2!$A$7:$A$68</definedName>
    <definedName name="XDO_?SL_NO?18?">SESCAP3!$A$7:$A$65</definedName>
    <definedName name="XDO_?SL_NO?19?">SESCAP4!$A$7:$A$57</definedName>
    <definedName name="XDO_?SL_NO?2?">MICAP11!$A$7:$A$64</definedName>
    <definedName name="XDO_?SL_NO?20?">SESCAP5!$A$7:$A$55</definedName>
    <definedName name="XDO_?SL_NO?21?">SESCAP6!$A$7:$A$41</definedName>
    <definedName name="XDO_?SL_NO?22?">SESCAP7!$A$7:$A$23</definedName>
    <definedName name="XDO_?SL_NO?23?">SFOCUS!$A$7:$A$36</definedName>
    <definedName name="XDO_?SL_NO?24?">SLTADV3!$A$7:$A$58</definedName>
    <definedName name="XDO_?SL_NO?25?">SLTADV4!$A$7:$A$47</definedName>
    <definedName name="XDO_?SL_NO?26?">SLTAX1!$A$7:$A$55</definedName>
    <definedName name="XDO_?SL_NO?27?">SLTAX2!$A$7:$A$57</definedName>
    <definedName name="XDO_?SL_NO?28?">SLTAX3!$A$7:$A$64</definedName>
    <definedName name="XDO_?SL_NO?29?">SLTAX4!$A$7:$A$66</definedName>
    <definedName name="XDO_?SL_NO?3?">MICAP12!$A$7:$A$64</definedName>
    <definedName name="XDO_?SL_NO?30?">SLTAX5!$A$7:$A$67</definedName>
    <definedName name="XDO_?SL_NO?31?">SLTAX6!$A$7:$A$65</definedName>
    <definedName name="XDO_?SL_NO?32?">SMALL3!$A$7:$A$55</definedName>
    <definedName name="XDO_?SL_NO?33?">SMALL4!$A$7:$A$56</definedName>
    <definedName name="XDO_?SL_NO?34?">SMALL5!$A$7:$A$56</definedName>
    <definedName name="XDO_?SL_NO?35?">SMALL6!$A$7:$A$54</definedName>
    <definedName name="XDO_?SL_NO?36?">SMILE!$A$7:$A$56</definedName>
    <definedName name="XDO_?SL_NO?37?">SRURAL!$A$7:$A$68</definedName>
    <definedName name="XDO_?SL_NO?38?">SSFUND!$A$7:$A$42</definedName>
    <definedName name="XDO_?SL_NO?39?">'SSN100'!$A$7:$A$106</definedName>
    <definedName name="XDO_?SL_NO?4?">MICAP14!$A$7:$A$69</definedName>
    <definedName name="XDO_?SL_NO?40?">STAX!$A$7:$A$66</definedName>
    <definedName name="XDO_?SL_NO?41?">STOP6!$A$7:$A$40</definedName>
    <definedName name="XDO_?SL_NO?42?">STOP7!$A$7:$A$40</definedName>
    <definedName name="XDO_?SL_NO?43?">SUNESF!$A$7:$A$39</definedName>
    <definedName name="XDO_?SL_NO?44?">SUNFOP!$A$7:$A$26</definedName>
    <definedName name="XDO_?SL_NO?45?">SUNVALF10!$A$7:$A$47</definedName>
    <definedName name="XDO_?SL_NO?46?">SUNVALF2!$A$7:$A$58</definedName>
    <definedName name="XDO_?SL_NO?47?">SUNVALF3!$A$7:$A$59</definedName>
    <definedName name="XDO_?SL_NO?48?">SUNVALF7!$A$7:$A$40</definedName>
    <definedName name="XDO_?SL_NO?49?">SUNVALF8!$A$7:$A$45</definedName>
    <definedName name="XDO_?SL_NO?5?" localSheetId="43">SUNBAL!$A$7:$A$49</definedName>
    <definedName name="XDO_?SL_NO?5?">MICAP15!$A$7:$A$68</definedName>
    <definedName name="XDO_?SL_NO?50?">SUNVALF9!$A$7:$A$46</definedName>
    <definedName name="XDO_?SL_NO?6?">MICAP16!$A$7:$A$64</definedName>
    <definedName name="XDO_?SL_NO?7?">MICAP17!$A$7:$A$68</definedName>
    <definedName name="XDO_?SL_NO?8?">MICAP3!$A$7:$A$8</definedName>
    <definedName name="XDO_?SL_NO?9?">MICAP4!$A$7:$A$26</definedName>
    <definedName name="XDO_?UNITS?">CAPEXG!$E$7:$E$46</definedName>
    <definedName name="XDO_?UNITS?1?">MICAP10!$E$7:$E$57</definedName>
    <definedName name="XDO_?UNITS?10?">MICAP8!$E$7:$E$57</definedName>
    <definedName name="XDO_?UNITS?11?">MICAP9!$E$7:$E$57</definedName>
    <definedName name="XDO_?UNITS?12?">MIDCAP!$E$7:$E$67</definedName>
    <definedName name="XDO_?UNITS?13?">MULTI1!$E$7:$E$47</definedName>
    <definedName name="XDO_?UNITS?14?">MULTI2!$E$7:$E$47</definedName>
    <definedName name="XDO_?UNITS?15?">MULTIP!$E$7:$E$45</definedName>
    <definedName name="XDO_?UNITS?16?">SESCAP1!$E$7:$E$65</definedName>
    <definedName name="XDO_?UNITS?17?">SESCAP2!$E$7:$E$68</definedName>
    <definedName name="XDO_?UNITS?18?">SESCAP3!$E$7:$E$65</definedName>
    <definedName name="XDO_?UNITS?19?">SESCAP4!$E$7:$E$57</definedName>
    <definedName name="XDO_?UNITS?2?">MICAP11!$E$7:$E$64</definedName>
    <definedName name="XDO_?UNITS?20?">SESCAP5!$E$7:$E$55</definedName>
    <definedName name="XDO_?UNITS?21?">SESCAP6!$E$7:$E$41</definedName>
    <definedName name="XDO_?UNITS?22?">SESCAP7!$E$7:$E$23</definedName>
    <definedName name="XDO_?UNITS?23?">SFOCUS!$E$7:$E$36</definedName>
    <definedName name="XDO_?UNITS?24?">SLTADV3!$E$7:$E$58</definedName>
    <definedName name="XDO_?UNITS?25?">SLTADV4!$E$7:$E$47</definedName>
    <definedName name="XDO_?UNITS?26?">SLTAX1!$E$7:$E$55</definedName>
    <definedName name="XDO_?UNITS?27?">SLTAX2!$E$7:$E$57</definedName>
    <definedName name="XDO_?UNITS?28?">SLTAX3!$E$7:$E$64</definedName>
    <definedName name="XDO_?UNITS?29?">SLTAX4!$E$7:$E$66</definedName>
    <definedName name="XDO_?UNITS?3?">MICAP12!$E$7:$E$64</definedName>
    <definedName name="XDO_?UNITS?30?">SLTAX5!$E$7:$E$67</definedName>
    <definedName name="XDO_?UNITS?31?">SLTAX6!$E$7:$E$65</definedName>
    <definedName name="XDO_?UNITS?32?">SMALL3!$E$7:$E$55</definedName>
    <definedName name="XDO_?UNITS?33?">SMALL4!$E$7:$E$56</definedName>
    <definedName name="XDO_?UNITS?34?">SMALL5!$E$7:$E$56</definedName>
    <definedName name="XDO_?UNITS?35?">SMALL6!$E$7:$E$54</definedName>
    <definedName name="XDO_?UNITS?36?">SMILE!$E$7:$E$56</definedName>
    <definedName name="XDO_?UNITS?37?">SRURAL!$E$7:$E$68</definedName>
    <definedName name="XDO_?UNITS?38?">SSFUND!$E$7:$E$42</definedName>
    <definedName name="XDO_?UNITS?39?">'SSN100'!$E$7:$E$106</definedName>
    <definedName name="XDO_?UNITS?4?">MICAP14!$E$7:$E$69</definedName>
    <definedName name="XDO_?UNITS?40?">STAX!$E$7:$E$66</definedName>
    <definedName name="XDO_?UNITS?41?">STOP6!$E$7:$E$40</definedName>
    <definedName name="XDO_?UNITS?42?">STOP7!$E$7:$E$40</definedName>
    <definedName name="XDO_?UNITS?43?">SUNESF!$E$7:$E$39</definedName>
    <definedName name="XDO_?UNITS?44?">SUNFOP!$E$7:$E$26</definedName>
    <definedName name="XDO_?UNITS?45?">SUNVALF10!$E$7:$E$47</definedName>
    <definedName name="XDO_?UNITS?46?">SUNVALF2!$E$7:$E$58</definedName>
    <definedName name="XDO_?UNITS?47?">SUNVALF3!$E$7:$E$59</definedName>
    <definedName name="XDO_?UNITS?48?">SUNVALF7!$E$7:$E$40</definedName>
    <definedName name="XDO_?UNITS?49?">SUNVALF8!$E$7:$E$45</definedName>
    <definedName name="XDO_?UNITS?5?" localSheetId="43">SUNBAL!$E$7:$E$49</definedName>
    <definedName name="XDO_?UNITS?5?">MICAP15!$E$7:$E$68</definedName>
    <definedName name="XDO_?UNITS?50?">SUNVALF9!$E$7:$E$46</definedName>
    <definedName name="XDO_?UNITS?6?">MICAP16!$E$7:$E$64</definedName>
    <definedName name="XDO_?UNITS?7?">MICAP17!$E$7:$E$68</definedName>
    <definedName name="XDO_?UNITS?8?">MICAP3!$E$7:$E$8</definedName>
    <definedName name="XDO_?UNITS?9?">MICAP4!$E$7:$E$26</definedName>
    <definedName name="XDO_?VAL_TXT_DIV?">CAPEXG!$D$126</definedName>
    <definedName name="XDO_?VAL_TXT_DIV?1?">MICAP10!$D$136</definedName>
    <definedName name="XDO_?VAL_TXT_DIV?10?">MICAP8!$D$136</definedName>
    <definedName name="XDO_?VAL_TXT_DIV?11?">MICAP9!$D$136</definedName>
    <definedName name="XDO_?VAL_TXT_DIV?12?">MIDCAP!#REF!</definedName>
    <definedName name="XDO_?VAL_TXT_DIV?13?">MULTI1!$D$126</definedName>
    <definedName name="XDO_?VAL_TXT_DIV?14?">MULTI2!$D$126</definedName>
    <definedName name="XDO_?VAL_TXT_DIV?15?">MULTIP!#REF!</definedName>
    <definedName name="XDO_?VAL_TXT_DIV?16?">SESCAP1!$D$144</definedName>
    <definedName name="XDO_?VAL_TXT_DIV?17?">SESCAP2!$D$147</definedName>
    <definedName name="XDO_?VAL_TXT_DIV?18?">SESCAP3!$D$144</definedName>
    <definedName name="XDO_?VAL_TXT_DIV?19?">SESCAP4!$D$136</definedName>
    <definedName name="XDO_?VAL_TXT_DIV?2?">MICAP11!$D$143</definedName>
    <definedName name="XDO_?VAL_TXT_DIV?20?">SESCAP5!$D$134</definedName>
    <definedName name="XDO_?VAL_TXT_DIV?21?">SESCAP6!$D$120</definedName>
    <definedName name="XDO_?VAL_TXT_DIV?22?">SESCAP7!$D$102</definedName>
    <definedName name="XDO_?VAL_TXT_DIV?23?">SFOCUS!$D$117</definedName>
    <definedName name="XDO_?VAL_TXT_DIV?24?">SLTADV3!$D$137</definedName>
    <definedName name="XDO_?VAL_TXT_DIV?25?">SLTADV4!$D$126</definedName>
    <definedName name="XDO_?VAL_TXT_DIV?26?">SLTAX1!$D$134</definedName>
    <definedName name="XDO_?VAL_TXT_DIV?27?">SLTAX2!$D$136</definedName>
    <definedName name="XDO_?VAL_TXT_DIV?28?">SLTAX3!$D$143</definedName>
    <definedName name="XDO_?VAL_TXT_DIV?29?">SLTAX4!$D$145</definedName>
    <definedName name="XDO_?VAL_TXT_DIV?3?">MICAP12!$D$143</definedName>
    <definedName name="XDO_?VAL_TXT_DIV?30?">SLTAX5!$D$146</definedName>
    <definedName name="XDO_?VAL_TXT_DIV?31?">SLTAX6!$D$144</definedName>
    <definedName name="XDO_?VAL_TXT_DIV?32?">SMALL3!$D$134</definedName>
    <definedName name="XDO_?VAL_TXT_DIV?33?">SMALL4!$D$135</definedName>
    <definedName name="XDO_?VAL_TXT_DIV?34?">SMALL5!$D$135</definedName>
    <definedName name="XDO_?VAL_TXT_DIV?35?">SMALL6!$D$133</definedName>
    <definedName name="XDO_?VAL_TXT_DIV?36?">SMILE!$D$137</definedName>
    <definedName name="XDO_?VAL_TXT_DIV?37?">SRURAL!$D$147</definedName>
    <definedName name="XDO_?VAL_TXT_DIV?38?">SSFUND!$D$122</definedName>
    <definedName name="XDO_?VAL_TXT_DIV?39?">'SSN100'!$D$185</definedName>
    <definedName name="XDO_?VAL_TXT_DIV?4?">MICAP14!$D$148</definedName>
    <definedName name="XDO_?VAL_TXT_DIV?40?">STAX!$D$145</definedName>
    <definedName name="XDO_?VAL_TXT_DIV?41?">STOP6!$D$119</definedName>
    <definedName name="XDO_?VAL_TXT_DIV?42?">STOP7!$D$119</definedName>
    <definedName name="XDO_?VAL_TXT_DIV?43?">#REF!</definedName>
    <definedName name="XDO_?VAL_TXT_DIV?44?">#REF!</definedName>
    <definedName name="XDO_?VAL_TXT_DIV?45?">SUNESF!$D$142</definedName>
    <definedName name="XDO_?VAL_TXT_DIV?46?">SUNFOP!$D$107</definedName>
    <definedName name="XDO_?VAL_TXT_DIV?47?">SUNVALF10!$D$128</definedName>
    <definedName name="XDO_?VAL_TXT_DIV?48?">SUNVALF2!$D$137</definedName>
    <definedName name="XDO_?VAL_TXT_DIV?49?">SUNVALF3!$D$138</definedName>
    <definedName name="XDO_?VAL_TXT_DIV?5?">MICAP15!$D$147</definedName>
    <definedName name="XDO_?VAL_TXT_DIV?50?">SUNVALF7!$D$119</definedName>
    <definedName name="XDO_?VAL_TXT_DIV?51?">SUNVALF8!$D$124</definedName>
    <definedName name="XDO_?VAL_TXT_DIV?52?">SUNVALF9!$D$127</definedName>
    <definedName name="XDO_?VAL_TXT_DIV?6?">MICAP16!$D$143</definedName>
    <definedName name="XDO_?VAL_TXT_DIV?7?">MICAP17!$D$147</definedName>
    <definedName name="XDO_?VAL_TXT_DIV?8?">MICAP3!$D$87</definedName>
    <definedName name="XDO_?VAL_TXT_DIV?9?">MICAP4!$D$105</definedName>
    <definedName name="XDO_GROUP_?CASH_OTH_NCA_A?">CAPEXG!$A$109:$G$109</definedName>
    <definedName name="XDO_GROUP_?CASH_OTH_NCA_A?1?">MICAP10!$A$119:$G$119</definedName>
    <definedName name="XDO_GROUP_?CASH_OTH_NCA_A?10?">MICAP8!$A$119:$G$119</definedName>
    <definedName name="XDO_GROUP_?CASH_OTH_NCA_A?11?">MICAP9!$A$119:$G$119</definedName>
    <definedName name="XDO_GROUP_?CASH_OTH_NCA_A?12?">MIDCAP!$A$129:$G$129</definedName>
    <definedName name="XDO_GROUP_?CASH_OTH_NCA_A?13?">MULTI1!$A$109:$G$109</definedName>
    <definedName name="XDO_GROUP_?CASH_OTH_NCA_A?14?">MULTI2!$A$109:$G$109</definedName>
    <definedName name="XDO_GROUP_?CASH_OTH_NCA_A?15?">MULTIP!$A$107:$G$107</definedName>
    <definedName name="XDO_GROUP_?CASH_OTH_NCA_A?16?">SESCAP1!$A$127:$G$127</definedName>
    <definedName name="XDO_GROUP_?CASH_OTH_NCA_A?17?">SESCAP2!$A$130:$G$130</definedName>
    <definedName name="XDO_GROUP_?CASH_OTH_NCA_A?18?">SESCAP3!$A$127:$G$127</definedName>
    <definedName name="XDO_GROUP_?CASH_OTH_NCA_A?19?">SESCAP4!$A$119:$G$119</definedName>
    <definedName name="XDO_GROUP_?CASH_OTH_NCA_A?2?">MICAP11!$A$126:$G$126</definedName>
    <definedName name="XDO_GROUP_?CASH_OTH_NCA_A?20?">SESCAP5!$A$117:$G$117</definedName>
    <definedName name="XDO_GROUP_?CASH_OTH_NCA_A?21?">SESCAP6!$A$103:$G$103</definedName>
    <definedName name="XDO_GROUP_?CASH_OTH_NCA_A?22?" localSheetId="43">SUNBAL!$A$143:$G$143</definedName>
    <definedName name="XDO_GROUP_?CASH_OTH_NCA_A?22?">SESCAP7!$A$85:$G$85</definedName>
    <definedName name="XDO_GROUP_?CASH_OTH_NCA_A?23?">SFOCUS!$A$98:$G$98</definedName>
    <definedName name="XDO_GROUP_?CASH_OTH_NCA_A?24?">SLTADV3!$A$120:$G$120</definedName>
    <definedName name="XDO_GROUP_?CASH_OTH_NCA_A?25?">SLTADV4!$A$109:$G$109</definedName>
    <definedName name="XDO_GROUP_?CASH_OTH_NCA_A?26?">SLTAX1!$A$117:$G$117</definedName>
    <definedName name="XDO_GROUP_?CASH_OTH_NCA_A?27?">SLTAX2!$A$119:$G$119</definedName>
    <definedName name="XDO_GROUP_?CASH_OTH_NCA_A?28?">SLTAX3!$A$126:$G$126</definedName>
    <definedName name="XDO_GROUP_?CASH_OTH_NCA_A?29?">SLTAX4!$A$128:$G$128</definedName>
    <definedName name="XDO_GROUP_?CASH_OTH_NCA_A?3?">MICAP12!$A$126:$G$126</definedName>
    <definedName name="XDO_GROUP_?CASH_OTH_NCA_A?30?">SLTAX5!$A$129:$G$129</definedName>
    <definedName name="XDO_GROUP_?CASH_OTH_NCA_A?31?">SLTAX6!$A$127:$G$127</definedName>
    <definedName name="XDO_GROUP_?CASH_OTH_NCA_A?32?">SMALL3!$A$117:$G$117</definedName>
    <definedName name="XDO_GROUP_?CASH_OTH_NCA_A?33?">SMALL4!$A$118:$G$118</definedName>
    <definedName name="XDO_GROUP_?CASH_OTH_NCA_A?34?">SMALL5!$A$118:$G$118</definedName>
    <definedName name="XDO_GROUP_?CASH_OTH_NCA_A?35?">SMALL6!$A$116:$G$116</definedName>
    <definedName name="XDO_GROUP_?CASH_OTH_NCA_A?36?">SMILE!$A$119:$G$119</definedName>
    <definedName name="XDO_GROUP_?CASH_OTH_NCA_A?37?">SRURAL!$A$130:$G$130</definedName>
    <definedName name="XDO_GROUP_?CASH_OTH_NCA_A?38?">SSFUND!$A$105:$G$105</definedName>
    <definedName name="XDO_GROUP_?CASH_OTH_NCA_A?39?">'SSN100'!$A$168:$G$168</definedName>
    <definedName name="XDO_GROUP_?CASH_OTH_NCA_A?4?">MICAP14!$A$131:$G$131</definedName>
    <definedName name="XDO_GROUP_?CASH_OTH_NCA_A?40?">STAX!$A$128:$G$128</definedName>
    <definedName name="XDO_GROUP_?CASH_OTH_NCA_A?41?">STOP6!$A$102:$G$102</definedName>
    <definedName name="XDO_GROUP_?CASH_OTH_NCA_A?42?">STOP7!$A$102:$G$102</definedName>
    <definedName name="XDO_GROUP_?CASH_OTH_NCA_A?43?">#REF!</definedName>
    <definedName name="XDO_GROUP_?CASH_OTH_NCA_A?44?">SUNESF!$A$125:$G$125</definedName>
    <definedName name="XDO_GROUP_?CASH_OTH_NCA_A?45?">SUNFOP!$A$88:$G$88</definedName>
    <definedName name="XDO_GROUP_?CASH_OTH_NCA_A?46?">SUNVALF10!$A$111:$G$111</definedName>
    <definedName name="XDO_GROUP_?CASH_OTH_NCA_A?47?">SUNVALF2!$A$120:$G$120</definedName>
    <definedName name="XDO_GROUP_?CASH_OTH_NCA_A?48?">SUNVALF3!$A$121:$G$121</definedName>
    <definedName name="XDO_GROUP_?CASH_OTH_NCA_A?49?">SUNVALF7!$A$102:$G$102</definedName>
    <definedName name="XDO_GROUP_?CASH_OTH_NCA_A?5?">MICAP15!$A$130:$G$130</definedName>
    <definedName name="XDO_GROUP_?CASH_OTH_NCA_A?50?">SUNVALF8!$A$107:$G$107</definedName>
    <definedName name="XDO_GROUP_?CASH_OTH_NCA_A?51?">SUNVALF9!$A$110:$G$110</definedName>
    <definedName name="XDO_GROUP_?CASH_OTH_NCA_A?6?">MICAP16!$A$126:$G$126</definedName>
    <definedName name="XDO_GROUP_?CASH_OTH_NCA_A?7?">MICAP17!$A$130:$G$130</definedName>
    <definedName name="XDO_GROUP_?CASH_OTH_NCA_A?8?">MICAP3!$A$70:$G$70</definedName>
    <definedName name="XDO_GROUP_?CASH_OTH_NCA_A?9?">MICAP4!$A$88:$G$88</definedName>
    <definedName name="XDO_GROUP_?DEBT_SEC_A?">CAPEXG!#REF!</definedName>
    <definedName name="XDO_GROUP_?DEBT_SEC_A?1?">MICAP10!#REF!</definedName>
    <definedName name="XDO_GROUP_?DEBT_SEC_A?10?">MICAP8!#REF!</definedName>
    <definedName name="XDO_GROUP_?DEBT_SEC_A?11?">MICAP9!#REF!</definedName>
    <definedName name="XDO_GROUP_?DEBT_SEC_A?12?">MIDCAP!#REF!</definedName>
    <definedName name="XDO_GROUP_?DEBT_SEC_A?13?">MULTI1!#REF!</definedName>
    <definedName name="XDO_GROUP_?DEBT_SEC_A?14?">MULTI2!#REF!</definedName>
    <definedName name="XDO_GROUP_?DEBT_SEC_A?15?">MULTIP!#REF!</definedName>
    <definedName name="XDO_GROUP_?DEBT_SEC_A?16?">SESCAP1!#REF!</definedName>
    <definedName name="XDO_GROUP_?DEBT_SEC_A?17?">SESCAP2!#REF!</definedName>
    <definedName name="XDO_GROUP_?DEBT_SEC_A?18?">SESCAP3!#REF!</definedName>
    <definedName name="XDO_GROUP_?DEBT_SEC_A?19?">SESCAP4!#REF!</definedName>
    <definedName name="XDO_GROUP_?DEBT_SEC_A?2?">MICAP11!#REF!</definedName>
    <definedName name="XDO_GROUP_?DEBT_SEC_A?20?">SESCAP5!#REF!</definedName>
    <definedName name="XDO_GROUP_?DEBT_SEC_A?21?">SESCAP6!#REF!</definedName>
    <definedName name="XDO_GROUP_?DEBT_SEC_A?22?" localSheetId="43">SUNBAL!$A$71:$G$99</definedName>
    <definedName name="XDO_GROUP_?DEBT_SEC_A?22?">SESCAP7!#REF!</definedName>
    <definedName name="XDO_GROUP_?DEBT_SEC_A?23?">SFOCUS!#REF!</definedName>
    <definedName name="XDO_GROUP_?DEBT_SEC_A?24?">SLTADV3!#REF!</definedName>
    <definedName name="XDO_GROUP_?DEBT_SEC_A?25?">SLTADV4!#REF!</definedName>
    <definedName name="XDO_GROUP_?DEBT_SEC_A?26?">SLTAX1!#REF!</definedName>
    <definedName name="XDO_GROUP_?DEBT_SEC_A?27?">SLTAX2!#REF!</definedName>
    <definedName name="XDO_GROUP_?DEBT_SEC_A?28?">SLTAX3!#REF!</definedName>
    <definedName name="XDO_GROUP_?DEBT_SEC_A?29?">SLTAX4!#REF!</definedName>
    <definedName name="XDO_GROUP_?DEBT_SEC_A?3?">MICAP12!#REF!</definedName>
    <definedName name="XDO_GROUP_?DEBT_SEC_A?30?">SLTAX5!#REF!</definedName>
    <definedName name="XDO_GROUP_?DEBT_SEC_A?31?">SLTAX6!#REF!</definedName>
    <definedName name="XDO_GROUP_?DEBT_SEC_A?32?">SMALL3!#REF!</definedName>
    <definedName name="XDO_GROUP_?DEBT_SEC_A?33?">SMALL4!#REF!</definedName>
    <definedName name="XDO_GROUP_?DEBT_SEC_A?34?">SMALL5!#REF!</definedName>
    <definedName name="XDO_GROUP_?DEBT_SEC_A?35?">SMALL6!#REF!</definedName>
    <definedName name="XDO_GROUP_?DEBT_SEC_A?36?">SMILE!#REF!</definedName>
    <definedName name="XDO_GROUP_?DEBT_SEC_A?37?">SRURAL!#REF!</definedName>
    <definedName name="XDO_GROUP_?DEBT_SEC_A?38?">SSFUND!#REF!</definedName>
    <definedName name="XDO_GROUP_?DEBT_SEC_A?39?">'SSN100'!#REF!</definedName>
    <definedName name="XDO_GROUP_?DEBT_SEC_A?4?">MICAP14!#REF!</definedName>
    <definedName name="XDO_GROUP_?DEBT_SEC_A?40?">STAX!#REF!</definedName>
    <definedName name="XDO_GROUP_?DEBT_SEC_A?41?">STOP6!#REF!</definedName>
    <definedName name="XDO_GROUP_?DEBT_SEC_A?42?">STOP7!#REF!</definedName>
    <definedName name="XDO_GROUP_?DEBT_SEC_A?43?">#REF!</definedName>
    <definedName name="XDO_GROUP_?DEBT_SEC_A?44?">SUNESF!$A$76:$G$81</definedName>
    <definedName name="XDO_GROUP_?DEBT_SEC_A?45?">SUNFOP!#REF!</definedName>
    <definedName name="XDO_GROUP_?DEBT_SEC_A?46?">SUNVALF10!#REF!</definedName>
    <definedName name="XDO_GROUP_?DEBT_SEC_A?47?">SUNVALF2!#REF!</definedName>
    <definedName name="XDO_GROUP_?DEBT_SEC_A?48?">SUNVALF3!#REF!</definedName>
    <definedName name="XDO_GROUP_?DEBT_SEC_A?49?">SUNVALF7!#REF!</definedName>
    <definedName name="XDO_GROUP_?DEBT_SEC_A?5?">MICAP15!#REF!</definedName>
    <definedName name="XDO_GROUP_?DEBT_SEC_A?50?">SUNVALF8!#REF!</definedName>
    <definedName name="XDO_GROUP_?DEBT_SEC_A?51?">SUNVALF9!#REF!</definedName>
    <definedName name="XDO_GROUP_?DEBT_SEC_A?6?">MICAP16!#REF!</definedName>
    <definedName name="XDO_GROUP_?DEBT_SEC_A?7?">MICAP17!#REF!</definedName>
    <definedName name="XDO_GROUP_?DEBT_SEC_A?8?">MICAP3!#REF!</definedName>
    <definedName name="XDO_GROUP_?DEBT_SEC_A?9?">MICAP4!#REF!</definedName>
    <definedName name="XDO_GROUP_?DEBT_SEC_B?">CAPEXG!#REF!</definedName>
    <definedName name="XDO_GROUP_?DEBT_SEC_B?1?">MICAP10!#REF!</definedName>
    <definedName name="XDO_GROUP_?DEBT_SEC_B?10?">MICAP8!#REF!</definedName>
    <definedName name="XDO_GROUP_?DEBT_SEC_B?11?" localSheetId="43">[1]SFTPIJ!#REF!</definedName>
    <definedName name="XDO_GROUP_?DEBT_SEC_B?11?">MICAP9!#REF!</definedName>
    <definedName name="XDO_GROUP_?DEBT_SEC_B?12?" localSheetId="43">[1]SFTPIK!#REF!</definedName>
    <definedName name="XDO_GROUP_?DEBT_SEC_B?12?">MIDCAP!#REF!</definedName>
    <definedName name="XDO_GROUP_?DEBT_SEC_B?13?">MULTI1!#REF!</definedName>
    <definedName name="XDO_GROUP_?DEBT_SEC_B?14?">MULTI2!#REF!</definedName>
    <definedName name="XDO_GROUP_?DEBT_SEC_B?15?">MULTIP!#REF!</definedName>
    <definedName name="XDO_GROUP_?DEBT_SEC_B?16?">SESCAP1!#REF!</definedName>
    <definedName name="XDO_GROUP_?DEBT_SEC_B?17?">SESCAP2!#REF!</definedName>
    <definedName name="XDO_GROUP_?DEBT_SEC_B?18?" localSheetId="43">[1]SHYBU!#REF!</definedName>
    <definedName name="XDO_GROUP_?DEBT_SEC_B?18?">SESCAP3!#REF!</definedName>
    <definedName name="XDO_GROUP_?DEBT_SEC_B?19?">SESCAP4!#REF!</definedName>
    <definedName name="XDO_GROUP_?DEBT_SEC_B?2?">MICAP11!#REF!</definedName>
    <definedName name="XDO_GROUP_?DEBT_SEC_B?20?" localSheetId="43">[1]SMMF!#REF!</definedName>
    <definedName name="XDO_GROUP_?DEBT_SEC_B?20?">SESCAP5!#REF!</definedName>
    <definedName name="XDO_GROUP_?DEBT_SEC_B?21?">SESCAP6!#REF!</definedName>
    <definedName name="XDO_GROUP_?DEBT_SEC_B?22?" localSheetId="43">SUNBAL!$A$103:$G$104</definedName>
    <definedName name="XDO_GROUP_?DEBT_SEC_B?22?">SESCAP7!#REF!</definedName>
    <definedName name="XDO_GROUP_?DEBT_SEC_B?23?">SFOCUS!#REF!</definedName>
    <definedName name="XDO_GROUP_?DEBT_SEC_B?24?">SLTADV3!#REF!</definedName>
    <definedName name="XDO_GROUP_?DEBT_SEC_B?25?">SLTADV4!#REF!</definedName>
    <definedName name="XDO_GROUP_?DEBT_SEC_B?26?">SLTAX1!#REF!</definedName>
    <definedName name="XDO_GROUP_?DEBT_SEC_B?27?">SLTAX2!#REF!</definedName>
    <definedName name="XDO_GROUP_?DEBT_SEC_B?28?">SLTAX3!#REF!</definedName>
    <definedName name="XDO_GROUP_?DEBT_SEC_B?29?">SLTAX4!#REF!</definedName>
    <definedName name="XDO_GROUP_?DEBT_SEC_B?3?" localSheetId="43">[1]SFRLTP!#REF!</definedName>
    <definedName name="XDO_GROUP_?DEBT_SEC_B?3?">MICAP12!#REF!</definedName>
    <definedName name="XDO_GROUP_?DEBT_SEC_B?30?">SLTAX5!#REF!</definedName>
    <definedName name="XDO_GROUP_?DEBT_SEC_B?31?">SLTAX6!#REF!</definedName>
    <definedName name="XDO_GROUP_?DEBT_SEC_B?32?">SMALL3!#REF!</definedName>
    <definedName name="XDO_GROUP_?DEBT_SEC_B?33?">SMALL4!#REF!</definedName>
    <definedName name="XDO_GROUP_?DEBT_SEC_B?34?">SMALL5!#REF!</definedName>
    <definedName name="XDO_GROUP_?DEBT_SEC_B?35?">SMALL6!#REF!</definedName>
    <definedName name="XDO_GROUP_?DEBT_SEC_B?36?">SMILE!#REF!</definedName>
    <definedName name="XDO_GROUP_?DEBT_SEC_B?37?">SRURAL!#REF!</definedName>
    <definedName name="XDO_GROUP_?DEBT_SEC_B?38?">SSFUND!#REF!</definedName>
    <definedName name="XDO_GROUP_?DEBT_SEC_B?39?">'SSN100'!#REF!</definedName>
    <definedName name="XDO_GROUP_?DEBT_SEC_B?4?" localSheetId="43">[1]SFRSTP!#REF!</definedName>
    <definedName name="XDO_GROUP_?DEBT_SEC_B?4?">MICAP14!#REF!</definedName>
    <definedName name="XDO_GROUP_?DEBT_SEC_B?40?">STAX!#REF!</definedName>
    <definedName name="XDO_GROUP_?DEBT_SEC_B?41?">STOP6!#REF!</definedName>
    <definedName name="XDO_GROUP_?DEBT_SEC_B?42?">STOP7!#REF!</definedName>
    <definedName name="XDO_GROUP_?DEBT_SEC_B?43?">#REF!</definedName>
    <definedName name="XDO_GROUP_?DEBT_SEC_B?44?">SUNESF!$A$85:$G$85</definedName>
    <definedName name="XDO_GROUP_?DEBT_SEC_B?45?">SUNFOP!#REF!</definedName>
    <definedName name="XDO_GROUP_?DEBT_SEC_B?46?">SUNVALF10!#REF!</definedName>
    <definedName name="XDO_GROUP_?DEBT_SEC_B?47?">SUNVALF2!#REF!</definedName>
    <definedName name="XDO_GROUP_?DEBT_SEC_B?48?">SUNVALF3!#REF!</definedName>
    <definedName name="XDO_GROUP_?DEBT_SEC_B?49?">SUNVALF7!#REF!</definedName>
    <definedName name="XDO_GROUP_?DEBT_SEC_B?5?">MICAP15!#REF!</definedName>
    <definedName name="XDO_GROUP_?DEBT_SEC_B?50?">SUNVALF8!#REF!</definedName>
    <definedName name="XDO_GROUP_?DEBT_SEC_B?51?">SUNVALF9!#REF!</definedName>
    <definedName name="XDO_GROUP_?DEBT_SEC_B?6?">MICAP16!#REF!</definedName>
    <definedName name="XDO_GROUP_?DEBT_SEC_B?7?">MICAP17!#REF!</definedName>
    <definedName name="XDO_GROUP_?DEBT_SEC_B?8?">MICAP3!#REF!</definedName>
    <definedName name="XDO_GROUP_?DEBT_SEC_B?9?" localSheetId="43">[1]SFTPIC!#REF!</definedName>
    <definedName name="XDO_GROUP_?DEBT_SEC_B?9?">MICAP4!#REF!</definedName>
    <definedName name="XDO_GROUP_?DEBT_SEC_C?" localSheetId="43">[1]CP5SR7!#REF!</definedName>
    <definedName name="XDO_GROUP_?DEBT_SEC_C?">CAPEXG!#REF!</definedName>
    <definedName name="XDO_GROUP_?DEBT_SEC_C?1?" localSheetId="43">[1]CP5SR8!#REF!</definedName>
    <definedName name="XDO_GROUP_?DEBT_SEC_C?1?">MICAP10!#REF!</definedName>
    <definedName name="XDO_GROUP_?DEBT_SEC_C?10?" localSheetId="43">[1]SFTPIE!#REF!</definedName>
    <definedName name="XDO_GROUP_?DEBT_SEC_C?10?">MICAP8!#REF!</definedName>
    <definedName name="XDO_GROUP_?DEBT_SEC_C?11?">MICAP9!#REF!</definedName>
    <definedName name="XDO_GROUP_?DEBT_SEC_C?12?">MIDCAP!#REF!</definedName>
    <definedName name="XDO_GROUP_?DEBT_SEC_C?13?" localSheetId="43">[1]SHYBF!#REF!</definedName>
    <definedName name="XDO_GROUP_?DEBT_SEC_C?13?">MULTI1!#REF!</definedName>
    <definedName name="XDO_GROUP_?DEBT_SEC_C?14?" localSheetId="43">[1]SHYBH!#REF!</definedName>
    <definedName name="XDO_GROUP_?DEBT_SEC_C?14?">MULTI2!#REF!</definedName>
    <definedName name="XDO_GROUP_?DEBT_SEC_C?15?" localSheetId="43">[1]SHYBK!#REF!</definedName>
    <definedName name="XDO_GROUP_?DEBT_SEC_C?15?">MULTIP!#REF!</definedName>
    <definedName name="XDO_GROUP_?DEBT_SEC_C?16?" localSheetId="43">[1]SHYBO!#REF!</definedName>
    <definedName name="XDO_GROUP_?DEBT_SEC_C?16?">SESCAP1!#REF!</definedName>
    <definedName name="XDO_GROUP_?DEBT_SEC_C?17?" localSheetId="43">[1]SHYBP!#REF!</definedName>
    <definedName name="XDO_GROUP_?DEBT_SEC_C?17?">SESCAP2!#REF!</definedName>
    <definedName name="XDO_GROUP_?DEBT_SEC_C?18?" localSheetId="43">[1]SHYBU!#REF!</definedName>
    <definedName name="XDO_GROUP_?DEBT_SEC_C?18?">SESCAP3!#REF!</definedName>
    <definedName name="XDO_GROUP_?DEBT_SEC_C?19?" localSheetId="43">'[1]SLIQ+'!#REF!</definedName>
    <definedName name="XDO_GROUP_?DEBT_SEC_C?19?">SESCAP4!#REF!</definedName>
    <definedName name="XDO_GROUP_?DEBT_SEC_C?2?">MICAP11!#REF!</definedName>
    <definedName name="XDO_GROUP_?DEBT_SEC_C?20?" localSheetId="43">[1]SMMF!#REF!</definedName>
    <definedName name="XDO_GROUP_?DEBT_SEC_C?20?">SESCAP5!#REF!</definedName>
    <definedName name="XDO_GROUP_?DEBT_SEC_C?21?">SESCAP6!#REF!</definedName>
    <definedName name="XDO_GROUP_?DEBT_SEC_C?22?" localSheetId="43">SUNBAL!$A$108:$G$108</definedName>
    <definedName name="XDO_GROUP_?DEBT_SEC_C?22?">SESCAP7!#REF!</definedName>
    <definedName name="XDO_GROUP_?DEBT_SEC_C?23?">SFOCUS!#REF!</definedName>
    <definedName name="XDO_GROUP_?DEBT_SEC_C?24?" localSheetId="43">[1]SUNIP!#REF!</definedName>
    <definedName name="XDO_GROUP_?DEBT_SEC_C?24?">SLTADV3!#REF!</definedName>
    <definedName name="XDO_GROUP_?DEBT_SEC_C?25?" localSheetId="43">[1]SUNMIA!#REF!</definedName>
    <definedName name="XDO_GROUP_?DEBT_SEC_C?25?">SLTADV4!#REF!</definedName>
    <definedName name="XDO_GROUP_?DEBT_SEC_C?26?">SLTAX1!#REF!</definedName>
    <definedName name="XDO_GROUP_?DEBT_SEC_C?27?">SLTAX2!#REF!</definedName>
    <definedName name="XDO_GROUP_?DEBT_SEC_C?28?">SLTAX3!#REF!</definedName>
    <definedName name="XDO_GROUP_?DEBT_SEC_C?29?">SLTAX4!#REF!</definedName>
    <definedName name="XDO_GROUP_?DEBT_SEC_C?3?">MICAP12!#REF!</definedName>
    <definedName name="XDO_GROUP_?DEBT_SEC_C?30?">SLTAX5!#REF!</definedName>
    <definedName name="XDO_GROUP_?DEBT_SEC_C?31?">SLTAX6!#REF!</definedName>
    <definedName name="XDO_GROUP_?DEBT_SEC_C?32?">SMALL3!#REF!</definedName>
    <definedName name="XDO_GROUP_?DEBT_SEC_C?33?">SMALL4!#REF!</definedName>
    <definedName name="XDO_GROUP_?DEBT_SEC_C?34?">SMALL5!#REF!</definedName>
    <definedName name="XDO_GROUP_?DEBT_SEC_C?35?">SMALL6!#REF!</definedName>
    <definedName name="XDO_GROUP_?DEBT_SEC_C?36?">SMILE!#REF!</definedName>
    <definedName name="XDO_GROUP_?DEBT_SEC_C?37?">SRURAL!#REF!</definedName>
    <definedName name="XDO_GROUP_?DEBT_SEC_C?38?">SSFUND!#REF!</definedName>
    <definedName name="XDO_GROUP_?DEBT_SEC_C?39?">'SSN100'!#REF!</definedName>
    <definedName name="XDO_GROUP_?DEBT_SEC_C?4?" localSheetId="43">[1]SFRSTP!#REF!</definedName>
    <definedName name="XDO_GROUP_?DEBT_SEC_C?4?">MICAP14!#REF!</definedName>
    <definedName name="XDO_GROUP_?DEBT_SEC_C?40?">STAX!#REF!</definedName>
    <definedName name="XDO_GROUP_?DEBT_SEC_C?41?">STOP6!#REF!</definedName>
    <definedName name="XDO_GROUP_?DEBT_SEC_C?42?">STOP7!#REF!</definedName>
    <definedName name="XDO_GROUP_?DEBT_SEC_C?43?">#REF!</definedName>
    <definedName name="XDO_GROUP_?DEBT_SEC_C?44?">SUNESF!#REF!</definedName>
    <definedName name="XDO_GROUP_?DEBT_SEC_C?45?">SUNFOP!#REF!</definedName>
    <definedName name="XDO_GROUP_?DEBT_SEC_C?46?">SUNVALF10!#REF!</definedName>
    <definedName name="XDO_GROUP_?DEBT_SEC_C?47?">SUNVALF2!#REF!</definedName>
    <definedName name="XDO_GROUP_?DEBT_SEC_C?48?">SUNVALF3!#REF!</definedName>
    <definedName name="XDO_GROUP_?DEBT_SEC_C?49?">SUNVALF7!#REF!</definedName>
    <definedName name="XDO_GROUP_?DEBT_SEC_C?5?">MICAP15!#REF!</definedName>
    <definedName name="XDO_GROUP_?DEBT_SEC_C?50?">SUNVALF8!#REF!</definedName>
    <definedName name="XDO_GROUP_?DEBT_SEC_C?51?">SUNVALF9!#REF!</definedName>
    <definedName name="XDO_GROUP_?DEBT_SEC_C?6?" localSheetId="43">[1]SFTPHI!#REF!</definedName>
    <definedName name="XDO_GROUP_?DEBT_SEC_C?6?">MICAP16!#REF!</definedName>
    <definedName name="XDO_GROUP_?DEBT_SEC_C?7?">MICAP17!#REF!</definedName>
    <definedName name="XDO_GROUP_?DEBT_SEC_C?8?">MICAP3!#REF!</definedName>
    <definedName name="XDO_GROUP_?DEBT_SEC_C?9?">MICAP4!#REF!</definedName>
    <definedName name="XDO_GROUP_?DEBT_SEC_D?" localSheetId="43">[1]CP5SR7!#REF!</definedName>
    <definedName name="XDO_GROUP_?DEBT_SEC_D?">CAPEXG!#REF!</definedName>
    <definedName name="XDO_GROUP_?DEBT_SEC_D?1?" localSheetId="43">[1]CP5SR8!#REF!</definedName>
    <definedName name="XDO_GROUP_?DEBT_SEC_D?1?">MICAP10!#REF!</definedName>
    <definedName name="XDO_GROUP_?DEBT_SEC_D?10?" localSheetId="43">[1]SFTPIE!#REF!</definedName>
    <definedName name="XDO_GROUP_?DEBT_SEC_D?10?">MICAP8!#REF!</definedName>
    <definedName name="XDO_GROUP_?DEBT_SEC_D?11?" localSheetId="43">[1]SFTPIJ!#REF!</definedName>
    <definedName name="XDO_GROUP_?DEBT_SEC_D?11?">MICAP9!#REF!</definedName>
    <definedName name="XDO_GROUP_?DEBT_SEC_D?12?" localSheetId="43">[1]SFTPIK!#REF!</definedName>
    <definedName name="XDO_GROUP_?DEBT_SEC_D?12?">MIDCAP!#REF!</definedName>
    <definedName name="XDO_GROUP_?DEBT_SEC_D?13?" localSheetId="43">[1]SHYBF!#REF!</definedName>
    <definedName name="XDO_GROUP_?DEBT_SEC_D?13?">MULTI1!#REF!</definedName>
    <definedName name="XDO_GROUP_?DEBT_SEC_D?14?" localSheetId="43">[1]SHYBH!#REF!</definedName>
    <definedName name="XDO_GROUP_?DEBT_SEC_D?14?">MULTI2!#REF!</definedName>
    <definedName name="XDO_GROUP_?DEBT_SEC_D?15?" localSheetId="43">[1]SHYBK!#REF!</definedName>
    <definedName name="XDO_GROUP_?DEBT_SEC_D?15?">MULTIP!#REF!</definedName>
    <definedName name="XDO_GROUP_?DEBT_SEC_D?16?" localSheetId="43">[1]SHYBO!#REF!</definedName>
    <definedName name="XDO_GROUP_?DEBT_SEC_D?16?">SESCAP1!#REF!</definedName>
    <definedName name="XDO_GROUP_?DEBT_SEC_D?17?" localSheetId="43">[1]SHYBP!#REF!</definedName>
    <definedName name="XDO_GROUP_?DEBT_SEC_D?17?">SESCAP2!#REF!</definedName>
    <definedName name="XDO_GROUP_?DEBT_SEC_D?18?" localSheetId="43">[1]SHYBU!#REF!</definedName>
    <definedName name="XDO_GROUP_?DEBT_SEC_D?18?">SESCAP3!#REF!</definedName>
    <definedName name="XDO_GROUP_?DEBT_SEC_D?19?">SESCAP4!#REF!</definedName>
    <definedName name="XDO_GROUP_?DEBT_SEC_D?2?">MICAP11!#REF!</definedName>
    <definedName name="XDO_GROUP_?DEBT_SEC_D?20?" localSheetId="43">[1]SMMF!#REF!</definedName>
    <definedName name="XDO_GROUP_?DEBT_SEC_D?20?">SESCAP5!#REF!</definedName>
    <definedName name="XDO_GROUP_?DEBT_SEC_D?21?" localSheetId="43">[1]SMON!#REF!</definedName>
    <definedName name="XDO_GROUP_?DEBT_SEC_D?21?">SESCAP6!#REF!</definedName>
    <definedName name="XDO_GROUP_?DEBT_SEC_D?22?" localSheetId="43">SUNBAL!#REF!</definedName>
    <definedName name="XDO_GROUP_?DEBT_SEC_D?22?">SESCAP7!#REF!</definedName>
    <definedName name="XDO_GROUP_?DEBT_SEC_D?23?">SFOCUS!#REF!</definedName>
    <definedName name="XDO_GROUP_?DEBT_SEC_D?24?">SLTADV3!#REF!</definedName>
    <definedName name="XDO_GROUP_?DEBT_SEC_D?25?">SLTADV4!#REF!</definedName>
    <definedName name="XDO_GROUP_?DEBT_SEC_D?26?">SLTAX1!#REF!</definedName>
    <definedName name="XDO_GROUP_?DEBT_SEC_D?27?">SLTAX2!#REF!</definedName>
    <definedName name="XDO_GROUP_?DEBT_SEC_D?28?">SLTAX3!#REF!</definedName>
    <definedName name="XDO_GROUP_?DEBT_SEC_D?29?">SLTAX4!#REF!</definedName>
    <definedName name="XDO_GROUP_?DEBT_SEC_D?3?" localSheetId="43">[1]SFRLTP!#REF!</definedName>
    <definedName name="XDO_GROUP_?DEBT_SEC_D?3?">MICAP12!#REF!</definedName>
    <definedName name="XDO_GROUP_?DEBT_SEC_D?30?">SLTAX5!#REF!</definedName>
    <definedName name="XDO_GROUP_?DEBT_SEC_D?31?">SLTAX6!#REF!</definedName>
    <definedName name="XDO_GROUP_?DEBT_SEC_D?32?">SMALL3!#REF!</definedName>
    <definedName name="XDO_GROUP_?DEBT_SEC_D?33?">SMALL4!#REF!</definedName>
    <definedName name="XDO_GROUP_?DEBT_SEC_D?34?">SMALL5!#REF!</definedName>
    <definedName name="XDO_GROUP_?DEBT_SEC_D?35?">SMALL6!#REF!</definedName>
    <definedName name="XDO_GROUP_?DEBT_SEC_D?36?">SMILE!#REF!</definedName>
    <definedName name="XDO_GROUP_?DEBT_SEC_D?37?">SRURAL!#REF!</definedName>
    <definedName name="XDO_GROUP_?DEBT_SEC_D?38?">SSFUND!#REF!</definedName>
    <definedName name="XDO_GROUP_?DEBT_SEC_D?39?">'SSN100'!#REF!</definedName>
    <definedName name="XDO_GROUP_?DEBT_SEC_D?4?" localSheetId="43">[1]SFRSTP!#REF!</definedName>
    <definedName name="XDO_GROUP_?DEBT_SEC_D?4?">MICAP14!#REF!</definedName>
    <definedName name="XDO_GROUP_?DEBT_SEC_D?40?">STAX!#REF!</definedName>
    <definedName name="XDO_GROUP_?DEBT_SEC_D?41?">STOP6!#REF!</definedName>
    <definedName name="XDO_GROUP_?DEBT_SEC_D?42?">STOP7!#REF!</definedName>
    <definedName name="XDO_GROUP_?DEBT_SEC_D?43?">#REF!</definedName>
    <definedName name="XDO_GROUP_?DEBT_SEC_D?44?">SUNESF!#REF!</definedName>
    <definedName name="XDO_GROUP_?DEBT_SEC_D?45?">SUNFOP!#REF!</definedName>
    <definedName name="XDO_GROUP_?DEBT_SEC_D?46?">SUNVALF10!#REF!</definedName>
    <definedName name="XDO_GROUP_?DEBT_SEC_D?47?">SUNVALF2!#REF!</definedName>
    <definedName name="XDO_GROUP_?DEBT_SEC_D?48?">SUNVALF3!#REF!</definedName>
    <definedName name="XDO_GROUP_?DEBT_SEC_D?49?">SUNVALF7!#REF!</definedName>
    <definedName name="XDO_GROUP_?DEBT_SEC_D?5?" localSheetId="43">[1]SFTPHC!#REF!</definedName>
    <definedName name="XDO_GROUP_?DEBT_SEC_D?5?">MICAP15!#REF!</definedName>
    <definedName name="XDO_GROUP_?DEBT_SEC_D?50?">SUNVALF8!#REF!</definedName>
    <definedName name="XDO_GROUP_?DEBT_SEC_D?51?">SUNVALF9!#REF!</definedName>
    <definedName name="XDO_GROUP_?DEBT_SEC_D?6?" localSheetId="43">[1]SFTPHI!#REF!</definedName>
    <definedName name="XDO_GROUP_?DEBT_SEC_D?6?">MICAP16!#REF!</definedName>
    <definedName name="XDO_GROUP_?DEBT_SEC_D?7?" localSheetId="43">[1]SFTPHM!#REF!</definedName>
    <definedName name="XDO_GROUP_?DEBT_SEC_D?7?">MICAP17!#REF!</definedName>
    <definedName name="XDO_GROUP_?DEBT_SEC_D?8?" localSheetId="43">[1]SFTPHS!#REF!</definedName>
    <definedName name="XDO_GROUP_?DEBT_SEC_D?8?">MICAP3!#REF!</definedName>
    <definedName name="XDO_GROUP_?DEBT_SEC_D?9?" localSheetId="43">[1]SFTPIC!#REF!</definedName>
    <definedName name="XDO_GROUP_?DEBT_SEC_D?9?">MICAP4!#REF!</definedName>
    <definedName name="XDO_GROUP_?DIVIDEN_PER_PLAN_OPTION?" localSheetId="43">[1]CP5SR7!#REF!</definedName>
    <definedName name="XDO_GROUP_?DIVIDEN_PER_PLAN_OPTION?">CAPEXG!$B$128:$C$128</definedName>
    <definedName name="XDO_GROUP_?DIVIDEN_PER_PLAN_OPTION?1?" localSheetId="43">[1]CP5SR8!#REF!</definedName>
    <definedName name="XDO_GROUP_?DIVIDEN_PER_PLAN_OPTION?1?">MICAP10!$B$138:$C$138</definedName>
    <definedName name="XDO_GROUP_?DIVIDEN_PER_PLAN_OPTION?10?" localSheetId="43">[1]SFTPIE!#REF!</definedName>
    <definedName name="XDO_GROUP_?DIVIDEN_PER_PLAN_OPTION?10?">MICAP8!$B$138:$C$138</definedName>
    <definedName name="XDO_GROUP_?DIVIDEN_PER_PLAN_OPTION?11?" localSheetId="43">[1]SFTPIJ!#REF!</definedName>
    <definedName name="XDO_GROUP_?DIVIDEN_PER_PLAN_OPTION?11?">MICAP9!$B$138:$C$138</definedName>
    <definedName name="XDO_GROUP_?DIVIDEN_PER_PLAN_OPTION?12?" localSheetId="43">[1]SFTPIK!#REF!</definedName>
    <definedName name="XDO_GROUP_?DIVIDEN_PER_PLAN_OPTION?12?">MIDCAP!$B$150:$C$152</definedName>
    <definedName name="XDO_GROUP_?DIVIDEN_PER_PLAN_OPTION?13?" localSheetId="43">[1]SHYBF!#REF!</definedName>
    <definedName name="XDO_GROUP_?DIVIDEN_PER_PLAN_OPTION?13?">MULTI1!$B$128:$C$128</definedName>
    <definedName name="XDO_GROUP_?DIVIDEN_PER_PLAN_OPTION?14?" localSheetId="43">[1]SHYBH!#REF!</definedName>
    <definedName name="XDO_GROUP_?DIVIDEN_PER_PLAN_OPTION?14?">MULTI2!$B$128:$C$128</definedName>
    <definedName name="XDO_GROUP_?DIVIDEN_PER_PLAN_OPTION?15?" localSheetId="43">[1]SHYBK!#REF!</definedName>
    <definedName name="XDO_GROUP_?DIVIDEN_PER_PLAN_OPTION?15?">MULTIP!$B$126:$C$127</definedName>
    <definedName name="XDO_GROUP_?DIVIDEN_PER_PLAN_OPTION?16?" localSheetId="43">[1]SHYBO!#REF!</definedName>
    <definedName name="XDO_GROUP_?DIVIDEN_PER_PLAN_OPTION?16?">SESCAP1!$B$146:$C$146</definedName>
    <definedName name="XDO_GROUP_?DIVIDEN_PER_PLAN_OPTION?17?" localSheetId="43">[1]SHYBP!#REF!</definedName>
    <definedName name="XDO_GROUP_?DIVIDEN_PER_PLAN_OPTION?17?">SESCAP2!$B$149:$C$149</definedName>
    <definedName name="XDO_GROUP_?DIVIDEN_PER_PLAN_OPTION?18?" localSheetId="43">[1]SHYBU!#REF!</definedName>
    <definedName name="XDO_GROUP_?DIVIDEN_PER_PLAN_OPTION?18?">SESCAP3!$B$146:$C$146</definedName>
    <definedName name="XDO_GROUP_?DIVIDEN_PER_PLAN_OPTION?19?">SESCAP4!$B$138:$C$138</definedName>
    <definedName name="XDO_GROUP_?DIVIDEN_PER_PLAN_OPTION?2?">MICAP11!$B$145:$C$145</definedName>
    <definedName name="XDO_GROUP_?DIVIDEN_PER_PLAN_OPTION?20?">SESCAP5!$B$136:$C$136</definedName>
    <definedName name="XDO_GROUP_?DIVIDEN_PER_PLAN_OPTION?21?">SESCAP6!$B$122:$C$122</definedName>
    <definedName name="XDO_GROUP_?DIVIDEN_PER_PLAN_OPTION?22?" localSheetId="43">SUNBAL!$B$162:$C$163</definedName>
    <definedName name="XDO_GROUP_?DIVIDEN_PER_PLAN_OPTION?22?">SESCAP7!$B$104:$C$104</definedName>
    <definedName name="XDO_GROUP_?DIVIDEN_PER_PLAN_OPTION?23?" localSheetId="43">[1]SUNBDS!#REF!</definedName>
    <definedName name="XDO_GROUP_?DIVIDEN_PER_PLAN_OPTION?23?">SFOCUS!$B$119:$C$119</definedName>
    <definedName name="XDO_GROUP_?DIVIDEN_PER_PLAN_OPTION?24?">SLTADV3!$B$139:$C$139</definedName>
    <definedName name="XDO_GROUP_?DIVIDEN_PER_PLAN_OPTION?25?">SLTADV4!$B$128:$C$128</definedName>
    <definedName name="XDO_GROUP_?DIVIDEN_PER_PLAN_OPTION?26?">SLTAX1!$B$136:$C$136</definedName>
    <definedName name="XDO_GROUP_?DIVIDEN_PER_PLAN_OPTION?27?">SLTAX2!$B$138:$C$138</definedName>
    <definedName name="XDO_GROUP_?DIVIDEN_PER_PLAN_OPTION?28?">SLTAX3!$B$145:$C$145</definedName>
    <definedName name="XDO_GROUP_?DIVIDEN_PER_PLAN_OPTION?29?">SLTAX4!$B$147:$C$147</definedName>
    <definedName name="XDO_GROUP_?DIVIDEN_PER_PLAN_OPTION?3?">MICAP12!$B$145:$C$145</definedName>
    <definedName name="XDO_GROUP_?DIVIDEN_PER_PLAN_OPTION?30?">SLTAX5!$B$148:$C$148</definedName>
    <definedName name="XDO_GROUP_?DIVIDEN_PER_PLAN_OPTION?31?">SLTAX6!$B$146:$C$146</definedName>
    <definedName name="XDO_GROUP_?DIVIDEN_PER_PLAN_OPTION?32?">SMALL3!$B$136:$C$136</definedName>
    <definedName name="XDO_GROUP_?DIVIDEN_PER_PLAN_OPTION?33?">SMALL4!$B$137:$C$137</definedName>
    <definedName name="XDO_GROUP_?DIVIDEN_PER_PLAN_OPTION?34?">SMALL5!$B$137:$C$137</definedName>
    <definedName name="XDO_GROUP_?DIVIDEN_PER_PLAN_OPTION?35?">SMALL6!$B$135:$C$135</definedName>
    <definedName name="XDO_GROUP_?DIVIDEN_PER_PLAN_OPTION?36?">SMILE!$B$139:$C$139</definedName>
    <definedName name="XDO_GROUP_?DIVIDEN_PER_PLAN_OPTION?37?">SRURAL!$B$149:$C$149</definedName>
    <definedName name="XDO_GROUP_?DIVIDEN_PER_PLAN_OPTION?38?">SSFUND!$B$124:$C$124</definedName>
    <definedName name="XDO_GROUP_?DIVIDEN_PER_PLAN_OPTION?39?">'SSN100'!$B$187:$C$187</definedName>
    <definedName name="XDO_GROUP_?DIVIDEN_PER_PLAN_OPTION?4?">MICAP14!$B$150:$C$150</definedName>
    <definedName name="XDO_GROUP_?DIVIDEN_PER_PLAN_OPTION?40?">STAX!$B$147:$C$147</definedName>
    <definedName name="XDO_GROUP_?DIVIDEN_PER_PLAN_OPTION?41?">STOP6!$B$121:$C$121</definedName>
    <definedName name="XDO_GROUP_?DIVIDEN_PER_PLAN_OPTION?42?">STOP7!$B$121:$C$121</definedName>
    <definedName name="XDO_GROUP_?DIVIDEN_PER_PLAN_OPTION?43?">#REF!</definedName>
    <definedName name="XDO_GROUP_?DIVIDEN_PER_PLAN_OPTION?44?">SUNESF!$B$144:$C$144</definedName>
    <definedName name="XDO_GROUP_?DIVIDEN_PER_PLAN_OPTION?45?">SUNFOP!$B$109:$C$109</definedName>
    <definedName name="XDO_GROUP_?DIVIDEN_PER_PLAN_OPTION?46?">SUNVALF10!$B$130:$C$130</definedName>
    <definedName name="XDO_GROUP_?DIVIDEN_PER_PLAN_OPTION?47?">SUNVALF2!$B$139:$C$139</definedName>
    <definedName name="XDO_GROUP_?DIVIDEN_PER_PLAN_OPTION?48?">SUNVALF3!$B$140:$C$140</definedName>
    <definedName name="XDO_GROUP_?DIVIDEN_PER_PLAN_OPTION?49?">SUNVALF7!$B$121:$C$121</definedName>
    <definedName name="XDO_GROUP_?DIVIDEN_PER_PLAN_OPTION?5?" localSheetId="43">[1]SFTPHC!#REF!</definedName>
    <definedName name="XDO_GROUP_?DIVIDEN_PER_PLAN_OPTION?5?">MICAP15!$B$149:$C$149</definedName>
    <definedName name="XDO_GROUP_?DIVIDEN_PER_PLAN_OPTION?50?">SUNVALF8!$B$126:$C$126</definedName>
    <definedName name="XDO_GROUP_?DIVIDEN_PER_PLAN_OPTION?51?">SUNVALF9!$B$129:$C$129</definedName>
    <definedName name="XDO_GROUP_?DIVIDEN_PER_PLAN_OPTION?6?" localSheetId="43">[1]SFTPHI!#REF!</definedName>
    <definedName name="XDO_GROUP_?DIVIDEN_PER_PLAN_OPTION?6?">MICAP16!$B$145:$C$145</definedName>
    <definedName name="XDO_GROUP_?DIVIDEN_PER_PLAN_OPTION?7?" localSheetId="43">[1]SFTPHM!#REF!</definedName>
    <definedName name="XDO_GROUP_?DIVIDEN_PER_PLAN_OPTION?7?">MICAP17!$B$149:$C$149</definedName>
    <definedName name="XDO_GROUP_?DIVIDEN_PER_PLAN_OPTION?8?" localSheetId="43">[1]SFTPHS!#REF!</definedName>
    <definedName name="XDO_GROUP_?DIVIDEN_PER_PLAN_OPTION?8?">MICAP3!$B$89:$C$89</definedName>
    <definedName name="XDO_GROUP_?DIVIDEN_PER_PLAN_OPTION?9?" localSheetId="43">[1]SFTPIC!#REF!</definedName>
    <definedName name="XDO_GROUP_?DIVIDEN_PER_PLAN_OPTION?9?">MICAP4!$B$107:$C$107</definedName>
    <definedName name="XDO_GROUP_?EQUITY_SEC_A?">CAPEXG!$A$7:$G$46</definedName>
    <definedName name="XDO_GROUP_?EQUITY_SEC_A?1?">MICAP10!$A$7:$G$57</definedName>
    <definedName name="XDO_GROUP_?EQUITY_SEC_A?10?" localSheetId="43">[1]SFTPIE!#REF!</definedName>
    <definedName name="XDO_GROUP_?EQUITY_SEC_A?10?">MICAP8!$A$7:$G$57</definedName>
    <definedName name="XDO_GROUP_?EQUITY_SEC_A?11?" localSheetId="43">[1]SFTPIJ!#REF!</definedName>
    <definedName name="XDO_GROUP_?EQUITY_SEC_A?11?">MICAP9!$A$7:$G$57</definedName>
    <definedName name="XDO_GROUP_?EQUITY_SEC_A?12?" localSheetId="43">[1]SFTPIK!#REF!</definedName>
    <definedName name="XDO_GROUP_?EQUITY_SEC_A?12?">MIDCAP!$A$7:$G$67</definedName>
    <definedName name="XDO_GROUP_?EQUITY_SEC_A?13?" localSheetId="43">[1]SHYBF!#REF!</definedName>
    <definedName name="XDO_GROUP_?EQUITY_SEC_A?13?">MULTI1!$A$7:$G$47</definedName>
    <definedName name="XDO_GROUP_?EQUITY_SEC_A?14?" localSheetId="43">[1]SHYBH!#REF!</definedName>
    <definedName name="XDO_GROUP_?EQUITY_SEC_A?14?">MULTI2!$A$7:$G$47</definedName>
    <definedName name="XDO_GROUP_?EQUITY_SEC_A?15?" localSheetId="43">[1]SHYBK!#REF!</definedName>
    <definedName name="XDO_GROUP_?EQUITY_SEC_A?15?">MULTIP!$A$7:$G$45</definedName>
    <definedName name="XDO_GROUP_?EQUITY_SEC_A?16?">SESCAP1!$A$7:$G$65</definedName>
    <definedName name="XDO_GROUP_?EQUITY_SEC_A?17?">SESCAP2!$A$7:$G$68</definedName>
    <definedName name="XDO_GROUP_?EQUITY_SEC_A?18?">SESCAP3!$A$7:$G$65</definedName>
    <definedName name="XDO_GROUP_?EQUITY_SEC_A?19?" localSheetId="43">'[1]SLIQ+'!#REF!</definedName>
    <definedName name="XDO_GROUP_?EQUITY_SEC_A?19?">SESCAP4!$A$7:$G$57</definedName>
    <definedName name="XDO_GROUP_?EQUITY_SEC_A?2?" localSheetId="43">[1]DEBTST!#REF!</definedName>
    <definedName name="XDO_GROUP_?EQUITY_SEC_A?2?">MICAP11!$A$7:$G$64</definedName>
    <definedName name="XDO_GROUP_?EQUITY_SEC_A?20?" localSheetId="43">[1]SMMF!#REF!</definedName>
    <definedName name="XDO_GROUP_?EQUITY_SEC_A?20?">SESCAP5!$A$7:$G$55</definedName>
    <definedName name="XDO_GROUP_?EQUITY_SEC_A?21?" localSheetId="43">[1]SMON!#REF!</definedName>
    <definedName name="XDO_GROUP_?EQUITY_SEC_A?21?">SESCAP6!$A$7:$G$41</definedName>
    <definedName name="XDO_GROUP_?EQUITY_SEC_A?22?" localSheetId="43">SUNBAL!$A$7:$G$49</definedName>
    <definedName name="XDO_GROUP_?EQUITY_SEC_A?22?">SESCAP7!$A$7:$G$23</definedName>
    <definedName name="XDO_GROUP_?EQUITY_SEC_A?23?" localSheetId="43">[1]SUNBDS!#REF!</definedName>
    <definedName name="XDO_GROUP_?EQUITY_SEC_A?23?">SFOCUS!$A$7:$G$36</definedName>
    <definedName name="XDO_GROUP_?EQUITY_SEC_A?24?" localSheetId="43">[1]SUNIP!#REF!</definedName>
    <definedName name="XDO_GROUP_?EQUITY_SEC_A?24?">SLTADV3!$A$7:$G$58</definedName>
    <definedName name="XDO_GROUP_?EQUITY_SEC_A?25?">SLTADV4!$A$7:$G$47</definedName>
    <definedName name="XDO_GROUP_?EQUITY_SEC_A?26?">SLTAX1!$A$7:$G$55</definedName>
    <definedName name="XDO_GROUP_?EQUITY_SEC_A?27?">SLTAX2!$A$7:$G$57</definedName>
    <definedName name="XDO_GROUP_?EQUITY_SEC_A?28?">SLTAX3!$A$7:$G$64</definedName>
    <definedName name="XDO_GROUP_?EQUITY_SEC_A?29?">SLTAX4!$A$7:$G$66</definedName>
    <definedName name="XDO_GROUP_?EQUITY_SEC_A?3?" localSheetId="43">[1]SFRLTP!#REF!</definedName>
    <definedName name="XDO_GROUP_?EQUITY_SEC_A?3?">MICAP12!$A$7:$G$64</definedName>
    <definedName name="XDO_GROUP_?EQUITY_SEC_A?30?">SLTAX5!$A$7:$G$67</definedName>
    <definedName name="XDO_GROUP_?EQUITY_SEC_A?31?">SLTAX6!$A$7:$G$65</definedName>
    <definedName name="XDO_GROUP_?EQUITY_SEC_A?32?">SMALL3!$A$7:$G$55</definedName>
    <definedName name="XDO_GROUP_?EQUITY_SEC_A?33?">SMALL4!$A$7:$G$56</definedName>
    <definedName name="XDO_GROUP_?EQUITY_SEC_A?34?">SMALL5!$A$7:$G$56</definedName>
    <definedName name="XDO_GROUP_?EQUITY_SEC_A?35?">SMALL6!$A$7:$G$54</definedName>
    <definedName name="XDO_GROUP_?EQUITY_SEC_A?36?">SMILE!$A$7:$G$56</definedName>
    <definedName name="XDO_GROUP_?EQUITY_SEC_A?37?">SRURAL!$A$7:$G$68</definedName>
    <definedName name="XDO_GROUP_?EQUITY_SEC_A?38?">SSFUND!$A$7:$G$42</definedName>
    <definedName name="XDO_GROUP_?EQUITY_SEC_A?39?">'SSN100'!$A$7:$G$106</definedName>
    <definedName name="XDO_GROUP_?EQUITY_SEC_A?4?" localSheetId="43">[1]SFRSTP!#REF!</definedName>
    <definedName name="XDO_GROUP_?EQUITY_SEC_A?4?">MICAP14!$A$7:$G$69</definedName>
    <definedName name="XDO_GROUP_?EQUITY_SEC_A?40?">STAX!$A$7:$G$66</definedName>
    <definedName name="XDO_GROUP_?EQUITY_SEC_A?41?">STOP6!$A$7:$G$40</definedName>
    <definedName name="XDO_GROUP_?EQUITY_SEC_A?42?">STOP7!$A$7:$G$40</definedName>
    <definedName name="XDO_GROUP_?EQUITY_SEC_A?43?">#REF!</definedName>
    <definedName name="XDO_GROUP_?EQUITY_SEC_A?44?">SUNESF!$A$7:$G$39</definedName>
    <definedName name="XDO_GROUP_?EQUITY_SEC_A?45?">SUNFOP!$A$7:$G$26</definedName>
    <definedName name="XDO_GROUP_?EQUITY_SEC_A?46?">SUNVALF10!$A$7:$G$47</definedName>
    <definedName name="XDO_GROUP_?EQUITY_SEC_A?47?">SUNVALF2!$A$7:$G$58</definedName>
    <definedName name="XDO_GROUP_?EQUITY_SEC_A?48?">SUNVALF3!$A$7:$G$59</definedName>
    <definedName name="XDO_GROUP_?EQUITY_SEC_A?49?">SUNVALF7!$A$7:$G$40</definedName>
    <definedName name="XDO_GROUP_?EQUITY_SEC_A?5?" localSheetId="43">[1]SFTPHC!#REF!</definedName>
    <definedName name="XDO_GROUP_?EQUITY_SEC_A?5?">MICAP15!$A$7:$G$68</definedName>
    <definedName name="XDO_GROUP_?EQUITY_SEC_A?50?">SUNVALF8!$A$7:$G$45</definedName>
    <definedName name="XDO_GROUP_?EQUITY_SEC_A?51?">SUNVALF9!$A$7:$G$46</definedName>
    <definedName name="XDO_GROUP_?EQUITY_SEC_A?6?" localSheetId="43">[1]SFTPHI!#REF!</definedName>
    <definedName name="XDO_GROUP_?EQUITY_SEC_A?6?">MICAP16!$A$7:$G$64</definedName>
    <definedName name="XDO_GROUP_?EQUITY_SEC_A?7?" localSheetId="43">[1]SFTPHM!#REF!</definedName>
    <definedName name="XDO_GROUP_?EQUITY_SEC_A?7?">MICAP17!$A$7:$G$68</definedName>
    <definedName name="XDO_GROUP_?EQUITY_SEC_A?8?" localSheetId="43">[1]SFTPHS!#REF!</definedName>
    <definedName name="XDO_GROUP_?EQUITY_SEC_A?8?">MICAP3!$A$7:$G$8</definedName>
    <definedName name="XDO_GROUP_?EQUITY_SEC_A?9?" localSheetId="43">[1]SFTPIC!#REF!</definedName>
    <definedName name="XDO_GROUP_?EQUITY_SEC_A?9?">MICAP4!$A$7:$G$26</definedName>
    <definedName name="XDO_GROUP_?EQUITY_SEC_B?" localSheetId="43">[1]CP5SR7!#REF!</definedName>
    <definedName name="XDO_GROUP_?EQUITY_SEC_B?">CAPEXG!#REF!</definedName>
    <definedName name="XDO_GROUP_?EQUITY_SEC_B?1?" localSheetId="43">[1]CP5SR8!#REF!</definedName>
    <definedName name="XDO_GROUP_?EQUITY_SEC_B?1?">MICAP10!#REF!</definedName>
    <definedName name="XDO_GROUP_?EQUITY_SEC_B?10?" localSheetId="43">[1]SFTPIE!#REF!</definedName>
    <definedName name="XDO_GROUP_?EQUITY_SEC_B?10?">MICAP8!#REF!</definedName>
    <definedName name="XDO_GROUP_?EQUITY_SEC_B?11?" localSheetId="43">[1]SFTPIJ!#REF!</definedName>
    <definedName name="XDO_GROUP_?EQUITY_SEC_B?11?">MICAP9!#REF!</definedName>
    <definedName name="XDO_GROUP_?EQUITY_SEC_B?12?" localSheetId="43">[1]SFTPIK!#REF!</definedName>
    <definedName name="XDO_GROUP_?EQUITY_SEC_B?12?">MIDCAP!#REF!</definedName>
    <definedName name="XDO_GROUP_?EQUITY_SEC_B?13?" localSheetId="43">[1]SHYBF!#REF!</definedName>
    <definedName name="XDO_GROUP_?EQUITY_SEC_B?13?">MULTI1!#REF!</definedName>
    <definedName name="XDO_GROUP_?EQUITY_SEC_B?14?" localSheetId="43">[1]SHYBH!#REF!</definedName>
    <definedName name="XDO_GROUP_?EQUITY_SEC_B?14?">MULTI2!#REF!</definedName>
    <definedName name="XDO_GROUP_?EQUITY_SEC_B?15?" localSheetId="43">[1]SHYBK!#REF!</definedName>
    <definedName name="XDO_GROUP_?EQUITY_SEC_B?15?">MULTIP!#REF!</definedName>
    <definedName name="XDO_GROUP_?EQUITY_SEC_B?16?" localSheetId="43">[1]SHYBO!#REF!</definedName>
    <definedName name="XDO_GROUP_?EQUITY_SEC_B?16?">SESCAP1!#REF!</definedName>
    <definedName name="XDO_GROUP_?EQUITY_SEC_B?17?" localSheetId="43">[1]SHYBP!#REF!</definedName>
    <definedName name="XDO_GROUP_?EQUITY_SEC_B?17?">SESCAP2!#REF!</definedName>
    <definedName name="XDO_GROUP_?EQUITY_SEC_B?18?" localSheetId="43">[1]SHYBU!#REF!</definedName>
    <definedName name="XDO_GROUP_?EQUITY_SEC_B?18?">SESCAP3!#REF!</definedName>
    <definedName name="XDO_GROUP_?EQUITY_SEC_B?19?" localSheetId="43">'[1]SLIQ+'!#REF!</definedName>
    <definedName name="XDO_GROUP_?EQUITY_SEC_B?19?">SESCAP4!#REF!</definedName>
    <definedName name="XDO_GROUP_?EQUITY_SEC_B?2?" localSheetId="43">[1]DEBTST!#REF!</definedName>
    <definedName name="XDO_GROUP_?EQUITY_SEC_B?2?">MICAP11!#REF!</definedName>
    <definedName name="XDO_GROUP_?EQUITY_SEC_B?20?" localSheetId="43">[1]SMMF!#REF!</definedName>
    <definedName name="XDO_GROUP_?EQUITY_SEC_B?20?">SESCAP5!#REF!</definedName>
    <definedName name="XDO_GROUP_?EQUITY_SEC_B?21?" localSheetId="43">[1]SMON!#REF!</definedName>
    <definedName name="XDO_GROUP_?EQUITY_SEC_B?21?">SESCAP6!#REF!</definedName>
    <definedName name="XDO_GROUP_?EQUITY_SEC_B?22?" localSheetId="43">SUNBAL!#REF!</definedName>
    <definedName name="XDO_GROUP_?EQUITY_SEC_B?22?">SESCAP7!#REF!</definedName>
    <definedName name="XDO_GROUP_?EQUITY_SEC_B?23?" localSheetId="43">[1]SUNBDS!#REF!</definedName>
    <definedName name="XDO_GROUP_?EQUITY_SEC_B?23?">SFOCUS!#REF!</definedName>
    <definedName name="XDO_GROUP_?EQUITY_SEC_B?24?" localSheetId="43">[1]SUNIP!#REF!</definedName>
    <definedName name="XDO_GROUP_?EQUITY_SEC_B?24?">SLTADV3!#REF!</definedName>
    <definedName name="XDO_GROUP_?EQUITY_SEC_B?25?" localSheetId="43">[1]SUNMIA!#REF!</definedName>
    <definedName name="XDO_GROUP_?EQUITY_SEC_B?25?">SLTADV4!#REF!</definedName>
    <definedName name="XDO_GROUP_?EQUITY_SEC_B?26?">SLTAX1!#REF!</definedName>
    <definedName name="XDO_GROUP_?EQUITY_SEC_B?27?">SLTAX2!#REF!</definedName>
    <definedName name="XDO_GROUP_?EQUITY_SEC_B?28?">SLTAX3!#REF!</definedName>
    <definedName name="XDO_GROUP_?EQUITY_SEC_B?29?">SLTAX4!#REF!</definedName>
    <definedName name="XDO_GROUP_?EQUITY_SEC_B?3?" localSheetId="43">[1]SFRLTP!#REF!</definedName>
    <definedName name="XDO_GROUP_?EQUITY_SEC_B?3?">MICAP12!#REF!</definedName>
    <definedName name="XDO_GROUP_?EQUITY_SEC_B?30?">SLTAX5!#REF!</definedName>
    <definedName name="XDO_GROUP_?EQUITY_SEC_B?31?">SLTAX6!#REF!</definedName>
    <definedName name="XDO_GROUP_?EQUITY_SEC_B?32?">SMALL3!#REF!</definedName>
    <definedName name="XDO_GROUP_?EQUITY_SEC_B?33?">SMALL4!#REF!</definedName>
    <definedName name="XDO_GROUP_?EQUITY_SEC_B?34?">SMALL5!#REF!</definedName>
    <definedName name="XDO_GROUP_?EQUITY_SEC_B?35?">SMALL6!#REF!</definedName>
    <definedName name="XDO_GROUP_?EQUITY_SEC_B?36?">SMILE!#REF!</definedName>
    <definedName name="XDO_GROUP_?EQUITY_SEC_B?37?">SRURAL!#REF!</definedName>
    <definedName name="XDO_GROUP_?EQUITY_SEC_B?38?">SSFUND!#REF!</definedName>
    <definedName name="XDO_GROUP_?EQUITY_SEC_B?39?">'SSN100'!#REF!</definedName>
    <definedName name="XDO_GROUP_?EQUITY_SEC_B?4?" localSheetId="43">[1]SFRSTP!#REF!</definedName>
    <definedName name="XDO_GROUP_?EQUITY_SEC_B?4?">MICAP14!#REF!</definedName>
    <definedName name="XDO_GROUP_?EQUITY_SEC_B?40?">STAX!#REF!</definedName>
    <definedName name="XDO_GROUP_?EQUITY_SEC_B?41?">STOP6!#REF!</definedName>
    <definedName name="XDO_GROUP_?EQUITY_SEC_B?42?">STOP7!#REF!</definedName>
    <definedName name="XDO_GROUP_?EQUITY_SEC_B?43?">#REF!</definedName>
    <definedName name="XDO_GROUP_?EQUITY_SEC_B?44?">SUNESF!#REF!</definedName>
    <definedName name="XDO_GROUP_?EQUITY_SEC_B?45?">SUNFOP!#REF!</definedName>
    <definedName name="XDO_GROUP_?EQUITY_SEC_B?46?">SUNVALF10!#REF!</definedName>
    <definedName name="XDO_GROUP_?EQUITY_SEC_B?47?">SUNVALF2!#REF!</definedName>
    <definedName name="XDO_GROUP_?EQUITY_SEC_B?48?">SUNVALF3!#REF!</definedName>
    <definedName name="XDO_GROUP_?EQUITY_SEC_B?49?">SUNVALF7!#REF!</definedName>
    <definedName name="XDO_GROUP_?EQUITY_SEC_B?5?" localSheetId="43">[1]SFTPHC!#REF!</definedName>
    <definedName name="XDO_GROUP_?EQUITY_SEC_B?5?">MICAP15!#REF!</definedName>
    <definedName name="XDO_GROUP_?EQUITY_SEC_B?50?">SUNVALF8!#REF!</definedName>
    <definedName name="XDO_GROUP_?EQUITY_SEC_B?51?">SUNVALF9!#REF!</definedName>
    <definedName name="XDO_GROUP_?EQUITY_SEC_B?6?" localSheetId="43">[1]SFTPHI!#REF!</definedName>
    <definedName name="XDO_GROUP_?EQUITY_SEC_B?6?">MICAP16!#REF!</definedName>
    <definedName name="XDO_GROUP_?EQUITY_SEC_B?7?" localSheetId="43">[1]SFTPHM!#REF!</definedName>
    <definedName name="XDO_GROUP_?EQUITY_SEC_B?7?">MICAP17!#REF!</definedName>
    <definedName name="XDO_GROUP_?EQUITY_SEC_B?8?" localSheetId="43">[1]SFTPHS!#REF!</definedName>
    <definedName name="XDO_GROUP_?EQUITY_SEC_B?8?">MICAP3!#REF!</definedName>
    <definedName name="XDO_GROUP_?EQUITY_SEC_B?9?" localSheetId="43">[1]SFTPIC!#REF!</definedName>
    <definedName name="XDO_GROUP_?EQUITY_SEC_B?9?">MICAP4!#REF!</definedName>
    <definedName name="XDO_GROUP_?EQUITY_SEC_C?" localSheetId="43">[1]CP5SR7!#REF!</definedName>
    <definedName name="XDO_GROUP_?EQUITY_SEC_C?">CAPEXG!$A$53:$G$53</definedName>
    <definedName name="XDO_GROUP_?EQUITY_SEC_C?1?" localSheetId="43">[1]CP5SR8!#REF!</definedName>
    <definedName name="XDO_GROUP_?EQUITY_SEC_C?1?">MICAP10!#REF!</definedName>
    <definedName name="XDO_GROUP_?EQUITY_SEC_C?10?" localSheetId="43">[1]SFTPIE!#REF!</definedName>
    <definedName name="XDO_GROUP_?EQUITY_SEC_C?10?">MICAP8!#REF!</definedName>
    <definedName name="XDO_GROUP_?EQUITY_SEC_C?11?" localSheetId="43">[1]SFTPIJ!#REF!</definedName>
    <definedName name="XDO_GROUP_?EQUITY_SEC_C?11?">MICAP9!#REF!</definedName>
    <definedName name="XDO_GROUP_?EQUITY_SEC_C?12?" localSheetId="43">[1]SFTPIK!#REF!</definedName>
    <definedName name="XDO_GROUP_?EQUITY_SEC_C?12?">MIDCAP!#REF!</definedName>
    <definedName name="XDO_GROUP_?EQUITY_SEC_C?13?" localSheetId="43">[1]SHYBF!#REF!</definedName>
    <definedName name="XDO_GROUP_?EQUITY_SEC_C?13?">MULTI1!#REF!</definedName>
    <definedName name="XDO_GROUP_?EQUITY_SEC_C?14?" localSheetId="43">[1]SHYBH!#REF!</definedName>
    <definedName name="XDO_GROUP_?EQUITY_SEC_C?14?">MULTI2!#REF!</definedName>
    <definedName name="XDO_GROUP_?EQUITY_SEC_C?15?" localSheetId="43">[1]SHYBK!#REF!</definedName>
    <definedName name="XDO_GROUP_?EQUITY_SEC_C?15?">MULTIP!#REF!</definedName>
    <definedName name="XDO_GROUP_?EQUITY_SEC_C?16?" localSheetId="43">[1]SHYBO!#REF!</definedName>
    <definedName name="XDO_GROUP_?EQUITY_SEC_C?16?">SESCAP1!#REF!</definedName>
    <definedName name="XDO_GROUP_?EQUITY_SEC_C?17?" localSheetId="43">[1]SHYBP!#REF!</definedName>
    <definedName name="XDO_GROUP_?EQUITY_SEC_C?17?">SESCAP2!#REF!</definedName>
    <definedName name="XDO_GROUP_?EQUITY_SEC_C?18?" localSheetId="43">[1]SHYBU!#REF!</definedName>
    <definedName name="XDO_GROUP_?EQUITY_SEC_C?18?">SESCAP3!#REF!</definedName>
    <definedName name="XDO_GROUP_?EQUITY_SEC_C?19?" localSheetId="43">'[1]SLIQ+'!#REF!</definedName>
    <definedName name="XDO_GROUP_?EQUITY_SEC_C?19?">SESCAP4!#REF!</definedName>
    <definedName name="XDO_GROUP_?EQUITY_SEC_C?2?" localSheetId="43">[1]DEBTST!#REF!</definedName>
    <definedName name="XDO_GROUP_?EQUITY_SEC_C?2?">MICAP11!#REF!</definedName>
    <definedName name="XDO_GROUP_?EQUITY_SEC_C?20?" localSheetId="43">[1]SMMF!#REF!</definedName>
    <definedName name="XDO_GROUP_?EQUITY_SEC_C?20?">SESCAP5!#REF!</definedName>
    <definedName name="XDO_GROUP_?EQUITY_SEC_C?21?" localSheetId="43">[1]SMON!#REF!</definedName>
    <definedName name="XDO_GROUP_?EQUITY_SEC_C?21?">SESCAP6!#REF!</definedName>
    <definedName name="XDO_GROUP_?EQUITY_SEC_C?22?" localSheetId="43">SUNBAL!#REF!</definedName>
    <definedName name="XDO_GROUP_?EQUITY_SEC_C?22?">SESCAP7!#REF!</definedName>
    <definedName name="XDO_GROUP_?EQUITY_SEC_C?23?" localSheetId="43">[1]SUNBDS!#REF!</definedName>
    <definedName name="XDO_GROUP_?EQUITY_SEC_C?23?">SFOCUS!#REF!</definedName>
    <definedName name="XDO_GROUP_?EQUITY_SEC_C?24?" localSheetId="43">[1]SUNIP!#REF!</definedName>
    <definedName name="XDO_GROUP_?EQUITY_SEC_C?24?">SLTADV3!#REF!</definedName>
    <definedName name="XDO_GROUP_?EQUITY_SEC_C?25?" localSheetId="43">[1]SUNMIA!#REF!</definedName>
    <definedName name="XDO_GROUP_?EQUITY_SEC_C?25?">SLTADV4!#REF!</definedName>
    <definedName name="XDO_GROUP_?EQUITY_SEC_C?26?">SLTAX1!#REF!</definedName>
    <definedName name="XDO_GROUP_?EQUITY_SEC_C?27?">SLTAX2!#REF!</definedName>
    <definedName name="XDO_GROUP_?EQUITY_SEC_C?28?">SLTAX3!#REF!</definedName>
    <definedName name="XDO_GROUP_?EQUITY_SEC_C?29?">SLTAX4!#REF!</definedName>
    <definedName name="XDO_GROUP_?EQUITY_SEC_C?3?" localSheetId="43">[1]SFRLTP!#REF!</definedName>
    <definedName name="XDO_GROUP_?EQUITY_SEC_C?3?">MICAP12!#REF!</definedName>
    <definedName name="XDO_GROUP_?EQUITY_SEC_C?30?">SLTAX5!#REF!</definedName>
    <definedName name="XDO_GROUP_?EQUITY_SEC_C?31?">SLTAX6!#REF!</definedName>
    <definedName name="XDO_GROUP_?EQUITY_SEC_C?32?">SMALL3!#REF!</definedName>
    <definedName name="XDO_GROUP_?EQUITY_SEC_C?33?">SMALL4!#REF!</definedName>
    <definedName name="XDO_GROUP_?EQUITY_SEC_C?34?">SMALL5!#REF!</definedName>
    <definedName name="XDO_GROUP_?EQUITY_SEC_C?35?">SMALL6!#REF!</definedName>
    <definedName name="XDO_GROUP_?EQUITY_SEC_C?36?">SMILE!$A$63:$G$63</definedName>
    <definedName name="XDO_GROUP_?EQUITY_SEC_C?37?">SRURAL!#REF!</definedName>
    <definedName name="XDO_GROUP_?EQUITY_SEC_C?38?">SSFUND!#REF!</definedName>
    <definedName name="XDO_GROUP_?EQUITY_SEC_C?39?">'SSN100'!#REF!</definedName>
    <definedName name="XDO_GROUP_?EQUITY_SEC_C?4?" localSheetId="43">[1]SFRSTP!#REF!</definedName>
    <definedName name="XDO_GROUP_?EQUITY_SEC_C?4?">MICAP14!#REF!</definedName>
    <definedName name="XDO_GROUP_?EQUITY_SEC_C?40?">STAX!#REF!</definedName>
    <definedName name="XDO_GROUP_?EQUITY_SEC_C?41?">STOP6!#REF!</definedName>
    <definedName name="XDO_GROUP_?EQUITY_SEC_C?42?">STOP7!#REF!</definedName>
    <definedName name="XDO_GROUP_?EQUITY_SEC_C?43?">#REF!</definedName>
    <definedName name="XDO_GROUP_?EQUITY_SEC_C?44?">SUNESF!#REF!</definedName>
    <definedName name="XDO_GROUP_?EQUITY_SEC_C?45?">SUNFOP!#REF!</definedName>
    <definedName name="XDO_GROUP_?EQUITY_SEC_C?46?">SUNVALF10!#REF!</definedName>
    <definedName name="XDO_GROUP_?EQUITY_SEC_C?47?">SUNVALF2!#REF!</definedName>
    <definedName name="XDO_GROUP_?EQUITY_SEC_C?48?">SUNVALF3!#REF!</definedName>
    <definedName name="XDO_GROUP_?EQUITY_SEC_C?49?">SUNVALF7!#REF!</definedName>
    <definedName name="XDO_GROUP_?EQUITY_SEC_C?5?" localSheetId="43">[1]SFTPHC!#REF!</definedName>
    <definedName name="XDO_GROUP_?EQUITY_SEC_C?5?">MICAP15!#REF!</definedName>
    <definedName name="XDO_GROUP_?EQUITY_SEC_C?50?">SUNVALF8!#REF!</definedName>
    <definedName name="XDO_GROUP_?EQUITY_SEC_C?51?">SUNVALF9!#REF!</definedName>
    <definedName name="XDO_GROUP_?EQUITY_SEC_C?6?" localSheetId="43">[1]SFTPHI!#REF!</definedName>
    <definedName name="XDO_GROUP_?EQUITY_SEC_C?6?">MICAP16!#REF!</definedName>
    <definedName name="XDO_GROUP_?EQUITY_SEC_C?7?" localSheetId="43">[1]SFTPHM!#REF!</definedName>
    <definedName name="XDO_GROUP_?EQUITY_SEC_C?7?">MICAP17!#REF!</definedName>
    <definedName name="XDO_GROUP_?EQUITY_SEC_C?8?" localSheetId="43">[1]SFTPHS!#REF!</definedName>
    <definedName name="XDO_GROUP_?EQUITY_SEC_C?8?">MICAP3!#REF!</definedName>
    <definedName name="XDO_GROUP_?EQUITY_SEC_C?9?" localSheetId="43">[1]SFTPIC!#REF!</definedName>
    <definedName name="XDO_GROUP_?EQUITY_SEC_C?9?">MICAP4!#REF!</definedName>
    <definedName name="XDO_GROUP_?EQUITY_SEC_D?" localSheetId="43">[1]CP5SR7!#REF!</definedName>
    <definedName name="XDO_GROUP_?EQUITY_SEC_D?">CAPEXG!#REF!</definedName>
    <definedName name="XDO_GROUP_?EQUITY_SEC_D?1?" localSheetId="43">[1]CP5SR8!#REF!</definedName>
    <definedName name="XDO_GROUP_?EQUITY_SEC_D?1?">MICAP10!#REF!</definedName>
    <definedName name="XDO_GROUP_?EQUITY_SEC_D?10?" localSheetId="43">[1]SFTPIE!#REF!</definedName>
    <definedName name="XDO_GROUP_?EQUITY_SEC_D?10?">MICAP8!#REF!</definedName>
    <definedName name="XDO_GROUP_?EQUITY_SEC_D?11?" localSheetId="43">[1]SFTPIJ!#REF!</definedName>
    <definedName name="XDO_GROUP_?EQUITY_SEC_D?11?">MICAP9!#REF!</definedName>
    <definedName name="XDO_GROUP_?EQUITY_SEC_D?12?" localSheetId="43">[1]SFTPIK!#REF!</definedName>
    <definedName name="XDO_GROUP_?EQUITY_SEC_D?12?">MIDCAP!#REF!</definedName>
    <definedName name="XDO_GROUP_?EQUITY_SEC_D?13?" localSheetId="43">[1]SHYBF!#REF!</definedName>
    <definedName name="XDO_GROUP_?EQUITY_SEC_D?13?">MULTI1!#REF!</definedName>
    <definedName name="XDO_GROUP_?EQUITY_SEC_D?14?" localSheetId="43">[1]SHYBH!#REF!</definedName>
    <definedName name="XDO_GROUP_?EQUITY_SEC_D?14?">MULTI2!#REF!</definedName>
    <definedName name="XDO_GROUP_?EQUITY_SEC_D?15?" localSheetId="43">[1]SHYBK!#REF!</definedName>
    <definedName name="XDO_GROUP_?EQUITY_SEC_D?15?">MULTIP!#REF!</definedName>
    <definedName name="XDO_GROUP_?EQUITY_SEC_D?16?" localSheetId="43">[1]SHYBO!#REF!</definedName>
    <definedName name="XDO_GROUP_?EQUITY_SEC_D?16?">SESCAP1!#REF!</definedName>
    <definedName name="XDO_GROUP_?EQUITY_SEC_D?17?" localSheetId="43">[1]SHYBP!#REF!</definedName>
    <definedName name="XDO_GROUP_?EQUITY_SEC_D?17?">SESCAP2!#REF!</definedName>
    <definedName name="XDO_GROUP_?EQUITY_SEC_D?18?" localSheetId="43">[1]SHYBU!#REF!</definedName>
    <definedName name="XDO_GROUP_?EQUITY_SEC_D?18?">SESCAP3!#REF!</definedName>
    <definedName name="XDO_GROUP_?EQUITY_SEC_D?19?" localSheetId="43">'[1]SLIQ+'!#REF!</definedName>
    <definedName name="XDO_GROUP_?EQUITY_SEC_D?19?">SESCAP4!#REF!</definedName>
    <definedName name="XDO_GROUP_?EQUITY_SEC_D?2?" localSheetId="43">[1]DEBTST!#REF!</definedName>
    <definedName name="XDO_GROUP_?EQUITY_SEC_D?2?">MICAP11!#REF!</definedName>
    <definedName name="XDO_GROUP_?EQUITY_SEC_D?20?" localSheetId="43">[1]SMMF!#REF!</definedName>
    <definedName name="XDO_GROUP_?EQUITY_SEC_D?20?">SESCAP5!#REF!</definedName>
    <definedName name="XDO_GROUP_?EQUITY_SEC_D?21?" localSheetId="43">[1]SMON!#REF!</definedName>
    <definedName name="XDO_GROUP_?EQUITY_SEC_D?21?">SESCAP6!#REF!</definedName>
    <definedName name="XDO_GROUP_?EQUITY_SEC_D?22?" localSheetId="43">SUNBAL!#REF!</definedName>
    <definedName name="XDO_GROUP_?EQUITY_SEC_D?22?">SESCAP7!#REF!</definedName>
    <definedName name="XDO_GROUP_?EQUITY_SEC_D?23?" localSheetId="43">[1]SUNBDS!#REF!</definedName>
    <definedName name="XDO_GROUP_?EQUITY_SEC_D?23?">SFOCUS!#REF!</definedName>
    <definedName name="XDO_GROUP_?EQUITY_SEC_D?24?" localSheetId="43">[1]SUNIP!#REF!</definedName>
    <definedName name="XDO_GROUP_?EQUITY_SEC_D?24?">SLTADV3!#REF!</definedName>
    <definedName name="XDO_GROUP_?EQUITY_SEC_D?25?" localSheetId="43">[1]SUNMIA!#REF!</definedName>
    <definedName name="XDO_GROUP_?EQUITY_SEC_D?25?">SLTADV4!#REF!</definedName>
    <definedName name="XDO_GROUP_?EQUITY_SEC_D?26?">SLTAX1!#REF!</definedName>
    <definedName name="XDO_GROUP_?EQUITY_SEC_D?27?">SLTAX2!#REF!</definedName>
    <definedName name="XDO_GROUP_?EQUITY_SEC_D?28?">SLTAX3!#REF!</definedName>
    <definedName name="XDO_GROUP_?EQUITY_SEC_D?29?">SLTAX4!#REF!</definedName>
    <definedName name="XDO_GROUP_?EQUITY_SEC_D?3?" localSheetId="43">[1]SFRLTP!#REF!</definedName>
    <definedName name="XDO_GROUP_?EQUITY_SEC_D?3?">MICAP12!#REF!</definedName>
    <definedName name="XDO_GROUP_?EQUITY_SEC_D?30?">SLTAX5!#REF!</definedName>
    <definedName name="XDO_GROUP_?EQUITY_SEC_D?31?">SLTAX6!#REF!</definedName>
    <definedName name="XDO_GROUP_?EQUITY_SEC_D?32?">SMALL3!#REF!</definedName>
    <definedName name="XDO_GROUP_?EQUITY_SEC_D?33?">SMALL4!#REF!</definedName>
    <definedName name="XDO_GROUP_?EQUITY_SEC_D?34?">SMALL5!#REF!</definedName>
    <definedName name="XDO_GROUP_?EQUITY_SEC_D?35?">SMALL6!#REF!</definedName>
    <definedName name="XDO_GROUP_?EQUITY_SEC_D?36?">SMILE!#REF!</definedName>
    <definedName name="XDO_GROUP_?EQUITY_SEC_D?37?">SRURAL!#REF!</definedName>
    <definedName name="XDO_GROUP_?EQUITY_SEC_D?38?">SSFUND!#REF!</definedName>
    <definedName name="XDO_GROUP_?EQUITY_SEC_D?39?">'SSN100'!#REF!</definedName>
    <definedName name="XDO_GROUP_?EQUITY_SEC_D?4?" localSheetId="43">[1]SFRSTP!#REF!</definedName>
    <definedName name="XDO_GROUP_?EQUITY_SEC_D?4?">MICAP14!#REF!</definedName>
    <definedName name="XDO_GROUP_?EQUITY_SEC_D?40?">STAX!#REF!</definedName>
    <definedName name="XDO_GROUP_?EQUITY_SEC_D?41?">STOP6!#REF!</definedName>
    <definedName name="XDO_GROUP_?EQUITY_SEC_D?42?">STOP7!#REF!</definedName>
    <definedName name="XDO_GROUP_?EQUITY_SEC_D?43?">#REF!</definedName>
    <definedName name="XDO_GROUP_?EQUITY_SEC_D?44?">SUNESF!#REF!</definedName>
    <definedName name="XDO_GROUP_?EQUITY_SEC_D?45?">SUNFOP!#REF!</definedName>
    <definedName name="XDO_GROUP_?EQUITY_SEC_D?46?">SUNVALF10!#REF!</definedName>
    <definedName name="XDO_GROUP_?EQUITY_SEC_D?47?">SUNVALF2!#REF!</definedName>
    <definedName name="XDO_GROUP_?EQUITY_SEC_D?48?">SUNVALF3!#REF!</definedName>
    <definedName name="XDO_GROUP_?EQUITY_SEC_D?49?">SUNVALF7!#REF!</definedName>
    <definedName name="XDO_GROUP_?EQUITY_SEC_D?5?" localSheetId="43">[1]SFTPHC!#REF!</definedName>
    <definedName name="XDO_GROUP_?EQUITY_SEC_D?5?">MICAP15!#REF!</definedName>
    <definedName name="XDO_GROUP_?EQUITY_SEC_D?50?">SUNVALF8!#REF!</definedName>
    <definedName name="XDO_GROUP_?EQUITY_SEC_D?51?">SUNVALF9!#REF!</definedName>
    <definedName name="XDO_GROUP_?EQUITY_SEC_D?6?" localSheetId="43">[1]SFTPHI!#REF!</definedName>
    <definedName name="XDO_GROUP_?EQUITY_SEC_D?6?">MICAP16!#REF!</definedName>
    <definedName name="XDO_GROUP_?EQUITY_SEC_D?7?" localSheetId="43">[1]SFTPHM!#REF!</definedName>
    <definedName name="XDO_GROUP_?EQUITY_SEC_D?7?">MICAP17!#REF!</definedName>
    <definedName name="XDO_GROUP_?EQUITY_SEC_D?8?" localSheetId="43">[1]SFTPHS!#REF!</definedName>
    <definedName name="XDO_GROUP_?EQUITY_SEC_D?8?">MICAP3!#REF!</definedName>
    <definedName name="XDO_GROUP_?EQUITY_SEC_D?9?" localSheetId="43">[1]SFTPIC!#REF!</definedName>
    <definedName name="XDO_GROUP_?EQUITY_SEC_D?9?">MICAP4!#REF!</definedName>
    <definedName name="XDO_GROUP_?EQUITY_SEC_E?" localSheetId="43">[1]CP5SR7!#REF!</definedName>
    <definedName name="XDO_GROUP_?EQUITY_SEC_E?">CAPEXG!#REF!</definedName>
    <definedName name="XDO_GROUP_?EQUITY_SEC_E?1?" localSheetId="43">[1]CP5SR8!#REF!</definedName>
    <definedName name="XDO_GROUP_?EQUITY_SEC_E?1?">MICAP10!#REF!</definedName>
    <definedName name="XDO_GROUP_?EQUITY_SEC_E?10?" localSheetId="43">[1]SFTPIE!#REF!</definedName>
    <definedName name="XDO_GROUP_?EQUITY_SEC_E?10?">MICAP8!#REF!</definedName>
    <definedName name="XDO_GROUP_?EQUITY_SEC_E?11?" localSheetId="43">[1]SFTPIJ!#REF!</definedName>
    <definedName name="XDO_GROUP_?EQUITY_SEC_E?11?">MICAP9!#REF!</definedName>
    <definedName name="XDO_GROUP_?EQUITY_SEC_E?12?" localSheetId="43">[1]SFTPIK!#REF!</definedName>
    <definedName name="XDO_GROUP_?EQUITY_SEC_E?12?">MIDCAP!#REF!</definedName>
    <definedName name="XDO_GROUP_?EQUITY_SEC_E?13?" localSheetId="43">[1]SHYBF!#REF!</definedName>
    <definedName name="XDO_GROUP_?EQUITY_SEC_E?13?">MULTI1!#REF!</definedName>
    <definedName name="XDO_GROUP_?EQUITY_SEC_E?14?" localSheetId="43">[1]SHYBH!#REF!</definedName>
    <definedName name="XDO_GROUP_?EQUITY_SEC_E?14?">MULTI2!#REF!</definedName>
    <definedName name="XDO_GROUP_?EQUITY_SEC_E?15?" localSheetId="43">[1]SHYBK!#REF!</definedName>
    <definedName name="XDO_GROUP_?EQUITY_SEC_E?15?">MULTIP!#REF!</definedName>
    <definedName name="XDO_GROUP_?EQUITY_SEC_E?16?" localSheetId="43">[1]SHYBO!#REF!</definedName>
    <definedName name="XDO_GROUP_?EQUITY_SEC_E?16?">SESCAP1!#REF!</definedName>
    <definedName name="XDO_GROUP_?EQUITY_SEC_E?17?" localSheetId="43">[1]SHYBP!#REF!</definedName>
    <definedName name="XDO_GROUP_?EQUITY_SEC_E?17?">SESCAP2!#REF!</definedName>
    <definedName name="XDO_GROUP_?EQUITY_SEC_E?18?" localSheetId="43">[1]SHYBU!#REF!</definedName>
    <definedName name="XDO_GROUP_?EQUITY_SEC_E?18?">SESCAP3!#REF!</definedName>
    <definedName name="XDO_GROUP_?EQUITY_SEC_E?19?" localSheetId="43">'[1]SLIQ+'!#REF!</definedName>
    <definedName name="XDO_GROUP_?EQUITY_SEC_E?19?">SESCAP4!#REF!</definedName>
    <definedName name="XDO_GROUP_?EQUITY_SEC_E?2?" localSheetId="43">[1]DEBTST!#REF!</definedName>
    <definedName name="XDO_GROUP_?EQUITY_SEC_E?2?">MICAP11!#REF!</definedName>
    <definedName name="XDO_GROUP_?EQUITY_SEC_E?20?" localSheetId="43">[1]SMMF!#REF!</definedName>
    <definedName name="XDO_GROUP_?EQUITY_SEC_E?20?">SESCAP5!#REF!</definedName>
    <definedName name="XDO_GROUP_?EQUITY_SEC_E?21?" localSheetId="43">[1]SMON!#REF!</definedName>
    <definedName name="XDO_GROUP_?EQUITY_SEC_E?21?">SESCAP6!#REF!</definedName>
    <definedName name="XDO_GROUP_?EQUITY_SEC_E?22?" localSheetId="43">SUNBAL!#REF!</definedName>
    <definedName name="XDO_GROUP_?EQUITY_SEC_E?22?">SESCAP7!#REF!</definedName>
    <definedName name="XDO_GROUP_?EQUITY_SEC_E?23?" localSheetId="43">[1]SUNBDS!#REF!</definedName>
    <definedName name="XDO_GROUP_?EQUITY_SEC_E?23?">SFOCUS!#REF!</definedName>
    <definedName name="XDO_GROUP_?EQUITY_SEC_E?24?" localSheetId="43">[1]SUNIP!#REF!</definedName>
    <definedName name="XDO_GROUP_?EQUITY_SEC_E?24?">SLTADV3!#REF!</definedName>
    <definedName name="XDO_GROUP_?EQUITY_SEC_E?25?" localSheetId="43">[1]SUNMIA!#REF!</definedName>
    <definedName name="XDO_GROUP_?EQUITY_SEC_E?25?">SLTADV4!#REF!</definedName>
    <definedName name="XDO_GROUP_?EQUITY_SEC_E?26?">SLTAX1!#REF!</definedName>
    <definedName name="XDO_GROUP_?EQUITY_SEC_E?27?">SLTAX2!#REF!</definedName>
    <definedName name="XDO_GROUP_?EQUITY_SEC_E?28?">SLTAX3!#REF!</definedName>
    <definedName name="XDO_GROUP_?EQUITY_SEC_E?29?">SLTAX4!#REF!</definedName>
    <definedName name="XDO_GROUP_?EQUITY_SEC_E?3?" localSheetId="43">[1]SFRLTP!#REF!</definedName>
    <definedName name="XDO_GROUP_?EQUITY_SEC_E?3?">MICAP12!#REF!</definedName>
    <definedName name="XDO_GROUP_?EQUITY_SEC_E?30?">SLTAX5!#REF!</definedName>
    <definedName name="XDO_GROUP_?EQUITY_SEC_E?31?">SLTAX6!#REF!</definedName>
    <definedName name="XDO_GROUP_?EQUITY_SEC_E?32?">SMALL3!#REF!</definedName>
    <definedName name="XDO_GROUP_?EQUITY_SEC_E?33?">SMALL4!#REF!</definedName>
    <definedName name="XDO_GROUP_?EQUITY_SEC_E?34?">SMALL5!#REF!</definedName>
    <definedName name="XDO_GROUP_?EQUITY_SEC_E?35?">SMALL6!#REF!</definedName>
    <definedName name="XDO_GROUP_?EQUITY_SEC_E?36?">SMILE!#REF!</definedName>
    <definedName name="XDO_GROUP_?EQUITY_SEC_E?37?">SRURAL!#REF!</definedName>
    <definedName name="XDO_GROUP_?EQUITY_SEC_E?38?">SSFUND!#REF!</definedName>
    <definedName name="XDO_GROUP_?EQUITY_SEC_E?39?">'SSN100'!#REF!</definedName>
    <definedName name="XDO_GROUP_?EQUITY_SEC_E?4?" localSheetId="43">[1]SFRSTP!#REF!</definedName>
    <definedName name="XDO_GROUP_?EQUITY_SEC_E?4?">MICAP14!#REF!</definedName>
    <definedName name="XDO_GROUP_?EQUITY_SEC_E?40?">STAX!#REF!</definedName>
    <definedName name="XDO_GROUP_?EQUITY_SEC_E?41?">STOP6!#REF!</definedName>
    <definedName name="XDO_GROUP_?EQUITY_SEC_E?42?">STOP7!#REF!</definedName>
    <definedName name="XDO_GROUP_?EQUITY_SEC_E?43?">#REF!</definedName>
    <definedName name="XDO_GROUP_?EQUITY_SEC_E?44?">SUNESF!#REF!</definedName>
    <definedName name="XDO_GROUP_?EQUITY_SEC_E?45?">SUNFOP!#REF!</definedName>
    <definedName name="XDO_GROUP_?EQUITY_SEC_E?46?">SUNVALF10!#REF!</definedName>
    <definedName name="XDO_GROUP_?EQUITY_SEC_E?47?">SUNVALF2!#REF!</definedName>
    <definedName name="XDO_GROUP_?EQUITY_SEC_E?48?">SUNVALF3!#REF!</definedName>
    <definedName name="XDO_GROUP_?EQUITY_SEC_E?49?">SUNVALF7!#REF!</definedName>
    <definedName name="XDO_GROUP_?EQUITY_SEC_E?5?" localSheetId="43">[1]SFTPHC!#REF!</definedName>
    <definedName name="XDO_GROUP_?EQUITY_SEC_E?5?">MICAP15!#REF!</definedName>
    <definedName name="XDO_GROUP_?EQUITY_SEC_E?50?">SUNVALF8!#REF!</definedName>
    <definedName name="XDO_GROUP_?EQUITY_SEC_E?51?">SUNVALF9!#REF!</definedName>
    <definedName name="XDO_GROUP_?EQUITY_SEC_E?6?" localSheetId="43">[1]SFTPHI!#REF!</definedName>
    <definedName name="XDO_GROUP_?EQUITY_SEC_E?6?">MICAP16!#REF!</definedName>
    <definedName name="XDO_GROUP_?EQUITY_SEC_E?7?" localSheetId="43">[1]SFTPHM!#REF!</definedName>
    <definedName name="XDO_GROUP_?EQUITY_SEC_E?7?">MICAP17!#REF!</definedName>
    <definedName name="XDO_GROUP_?EQUITY_SEC_E?8?" localSheetId="43">[1]SFTPHS!#REF!</definedName>
    <definedName name="XDO_GROUP_?EQUITY_SEC_E?8?">MICAP3!#REF!</definedName>
    <definedName name="XDO_GROUP_?EQUITY_SEC_E?9?" localSheetId="43">[1]SFTPIC!#REF!</definedName>
    <definedName name="XDO_GROUP_?EQUITY_SEC_E?9?">MICAP4!#REF!</definedName>
    <definedName name="XDO_GROUP_?EQUITY_SEC_F?" localSheetId="43">[1]CP5SR7!#REF!</definedName>
    <definedName name="XDO_GROUP_?EQUITY_SEC_F?">CAPEXG!#REF!</definedName>
    <definedName name="XDO_GROUP_?EQUITY_SEC_F?1?" localSheetId="43">[1]CP5SR8!#REF!</definedName>
    <definedName name="XDO_GROUP_?EQUITY_SEC_F?1?">MICAP10!#REF!</definedName>
    <definedName name="XDO_GROUP_?EQUITY_SEC_F?10?" localSheetId="43">[1]SFTPIE!#REF!</definedName>
    <definedName name="XDO_GROUP_?EQUITY_SEC_F?10?">MICAP8!#REF!</definedName>
    <definedName name="XDO_GROUP_?EQUITY_SEC_F?11?" localSheetId="43">[1]SFTPIJ!#REF!</definedName>
    <definedName name="XDO_GROUP_?EQUITY_SEC_F?11?">MICAP9!#REF!</definedName>
    <definedName name="XDO_GROUP_?EQUITY_SEC_F?12?" localSheetId="43">[1]SFTPIK!#REF!</definedName>
    <definedName name="XDO_GROUP_?EQUITY_SEC_F?12?">MIDCAP!#REF!</definedName>
    <definedName name="XDO_GROUP_?EQUITY_SEC_F?13?" localSheetId="43">[1]SHYBF!#REF!</definedName>
    <definedName name="XDO_GROUP_?EQUITY_SEC_F?13?">MULTI1!#REF!</definedName>
    <definedName name="XDO_GROUP_?EQUITY_SEC_F?14?" localSheetId="43">[1]SHYBH!#REF!</definedName>
    <definedName name="XDO_GROUP_?EQUITY_SEC_F?14?">MULTI2!#REF!</definedName>
    <definedName name="XDO_GROUP_?EQUITY_SEC_F?15?" localSheetId="43">[1]SHYBK!#REF!</definedName>
    <definedName name="XDO_GROUP_?EQUITY_SEC_F?15?">MULTIP!#REF!</definedName>
    <definedName name="XDO_GROUP_?EQUITY_SEC_F?16?" localSheetId="43">[1]SHYBO!#REF!</definedName>
    <definedName name="XDO_GROUP_?EQUITY_SEC_F?16?">SESCAP1!#REF!</definedName>
    <definedName name="XDO_GROUP_?EQUITY_SEC_F?17?" localSheetId="43">[1]SHYBP!#REF!</definedName>
    <definedName name="XDO_GROUP_?EQUITY_SEC_F?17?">SESCAP2!#REF!</definedName>
    <definedName name="XDO_GROUP_?EQUITY_SEC_F?18?" localSheetId="43">[1]SHYBU!#REF!</definedName>
    <definedName name="XDO_GROUP_?EQUITY_SEC_F?18?">SESCAP3!#REF!</definedName>
    <definedName name="XDO_GROUP_?EQUITY_SEC_F?19?" localSheetId="43">'[1]SLIQ+'!#REF!</definedName>
    <definedName name="XDO_GROUP_?EQUITY_SEC_F?19?">SESCAP4!#REF!</definedName>
    <definedName name="XDO_GROUP_?EQUITY_SEC_F?2?" localSheetId="43">[1]DEBTST!#REF!</definedName>
    <definedName name="XDO_GROUP_?EQUITY_SEC_F?2?">MICAP11!#REF!</definedName>
    <definedName name="XDO_GROUP_?EQUITY_SEC_F?20?" localSheetId="43">[1]SMMF!#REF!</definedName>
    <definedName name="XDO_GROUP_?EQUITY_SEC_F?20?">SESCAP5!#REF!</definedName>
    <definedName name="XDO_GROUP_?EQUITY_SEC_F?21?" localSheetId="43">[1]SMON!#REF!</definedName>
    <definedName name="XDO_GROUP_?EQUITY_SEC_F?21?">SESCAP6!#REF!</definedName>
    <definedName name="XDO_GROUP_?EQUITY_SEC_F?22?" localSheetId="43">SUNBAL!#REF!</definedName>
    <definedName name="XDO_GROUP_?EQUITY_SEC_F?22?">SESCAP7!#REF!</definedName>
    <definedName name="XDO_GROUP_?EQUITY_SEC_F?23?" localSheetId="43">[1]SUNBDS!#REF!</definedName>
    <definedName name="XDO_GROUP_?EQUITY_SEC_F?23?">SFOCUS!#REF!</definedName>
    <definedName name="XDO_GROUP_?EQUITY_SEC_F?24?" localSheetId="43">[1]SUNIP!#REF!</definedName>
    <definedName name="XDO_GROUP_?EQUITY_SEC_F?24?">SLTADV3!#REF!</definedName>
    <definedName name="XDO_GROUP_?EQUITY_SEC_F?25?" localSheetId="43">[1]SUNMIA!#REF!</definedName>
    <definedName name="XDO_GROUP_?EQUITY_SEC_F?25?">SLTADV4!#REF!</definedName>
    <definedName name="XDO_GROUP_?EQUITY_SEC_F?26?">SLTAX1!#REF!</definedName>
    <definedName name="XDO_GROUP_?EQUITY_SEC_F?27?">SLTAX2!#REF!</definedName>
    <definedName name="XDO_GROUP_?EQUITY_SEC_F?28?">SLTAX3!#REF!</definedName>
    <definedName name="XDO_GROUP_?EQUITY_SEC_F?29?">SLTAX4!#REF!</definedName>
    <definedName name="XDO_GROUP_?EQUITY_SEC_F?3?" localSheetId="43">[1]SFRLTP!#REF!</definedName>
    <definedName name="XDO_GROUP_?EQUITY_SEC_F?3?">MICAP12!#REF!</definedName>
    <definedName name="XDO_GROUP_?EQUITY_SEC_F?30?">SLTAX5!#REF!</definedName>
    <definedName name="XDO_GROUP_?EQUITY_SEC_F?31?">SLTAX6!#REF!</definedName>
    <definedName name="XDO_GROUP_?EQUITY_SEC_F?32?">SMALL3!#REF!</definedName>
    <definedName name="XDO_GROUP_?EQUITY_SEC_F?33?">SMALL4!#REF!</definedName>
    <definedName name="XDO_GROUP_?EQUITY_SEC_F?34?">SMALL5!#REF!</definedName>
    <definedName name="XDO_GROUP_?EQUITY_SEC_F?35?">SMALL6!#REF!</definedName>
    <definedName name="XDO_GROUP_?EQUITY_SEC_F?36?">SMILE!#REF!</definedName>
    <definedName name="XDO_GROUP_?EQUITY_SEC_F?37?">SRURAL!#REF!</definedName>
    <definedName name="XDO_GROUP_?EQUITY_SEC_F?38?">SSFUND!#REF!</definedName>
    <definedName name="XDO_GROUP_?EQUITY_SEC_F?39?">'SSN100'!#REF!</definedName>
    <definedName name="XDO_GROUP_?EQUITY_SEC_F?4?" localSheetId="43">[1]SFRSTP!#REF!</definedName>
    <definedName name="XDO_GROUP_?EQUITY_SEC_F?4?">MICAP14!#REF!</definedName>
    <definedName name="XDO_GROUP_?EQUITY_SEC_F?40?">STAX!#REF!</definedName>
    <definedName name="XDO_GROUP_?EQUITY_SEC_F?41?">STOP6!#REF!</definedName>
    <definedName name="XDO_GROUP_?EQUITY_SEC_F?42?">STOP7!#REF!</definedName>
    <definedName name="XDO_GROUP_?EQUITY_SEC_F?43?">#REF!</definedName>
    <definedName name="XDO_GROUP_?EQUITY_SEC_F?44?">SUNESF!$A$55:$G$69</definedName>
    <definedName name="XDO_GROUP_?EQUITY_SEC_F?45?">SUNFOP!#REF!</definedName>
    <definedName name="XDO_GROUP_?EQUITY_SEC_F?46?">SUNVALF10!$A$63:$G$64</definedName>
    <definedName name="XDO_GROUP_?EQUITY_SEC_F?47?">SUNVALF2!#REF!</definedName>
    <definedName name="XDO_GROUP_?EQUITY_SEC_F?48?">SUNVALF3!#REF!</definedName>
    <definedName name="XDO_GROUP_?EQUITY_SEC_F?49?">SUNVALF7!#REF!</definedName>
    <definedName name="XDO_GROUP_?EQUITY_SEC_F?5?" localSheetId="43">[1]SFTPHC!#REF!</definedName>
    <definedName name="XDO_GROUP_?EQUITY_SEC_F?5?">MICAP15!#REF!</definedName>
    <definedName name="XDO_GROUP_?EQUITY_SEC_F?50?">SUNVALF8!#REF!</definedName>
    <definedName name="XDO_GROUP_?EQUITY_SEC_F?51?">SUNVALF9!$A$62:$G$63</definedName>
    <definedName name="XDO_GROUP_?EQUITY_SEC_F?6?" localSheetId="43">[1]SFTPHI!#REF!</definedName>
    <definedName name="XDO_GROUP_?EQUITY_SEC_F?6?">MICAP16!#REF!</definedName>
    <definedName name="XDO_GROUP_?EQUITY_SEC_F?7?" localSheetId="43">[1]SFTPHM!#REF!</definedName>
    <definedName name="XDO_GROUP_?EQUITY_SEC_F?7?">MICAP17!#REF!</definedName>
    <definedName name="XDO_GROUP_?EQUITY_SEC_F?8?" localSheetId="43">[1]SFTPHS!#REF!</definedName>
    <definedName name="XDO_GROUP_?EQUITY_SEC_F?8?">MICAP3!#REF!</definedName>
    <definedName name="XDO_GROUP_?EQUITY_SEC_F?9?" localSheetId="43">[1]SFTPIC!#REF!</definedName>
    <definedName name="XDO_GROUP_?EQUITY_SEC_F?9?">MICAP4!#REF!</definedName>
    <definedName name="XDO_GROUP_?G_PORTFOLIO_TURN_OVER_RATIO?">CAPEXG!$B$132:$F$132</definedName>
    <definedName name="XDO_GROUP_?G_PORTFOLIO_TURN_OVER_RATIO?1?">MICAP10!$B$142:$F$142</definedName>
    <definedName name="XDO_GROUP_?G_PORTFOLIO_TURN_OVER_RATIO?10?">MICAP8!$B$142:$F$142</definedName>
    <definedName name="XDO_GROUP_?G_PORTFOLIO_TURN_OVER_RATIO?11?">MICAP9!$B$142:$F$142</definedName>
    <definedName name="XDO_GROUP_?G_PORTFOLIO_TURN_OVER_RATIO?12?">MIDCAP!$B$156:$F$156</definedName>
    <definedName name="XDO_GROUP_?G_PORTFOLIO_TURN_OVER_RATIO?13?">MULTI1!$B$132:$F$132</definedName>
    <definedName name="XDO_GROUP_?G_PORTFOLIO_TURN_OVER_RATIO?14?">MULTI2!$B$132:$F$132</definedName>
    <definedName name="XDO_GROUP_?G_PORTFOLIO_TURN_OVER_RATIO?15?">MULTIP!$B$131:$F$131</definedName>
    <definedName name="XDO_GROUP_?G_PORTFOLIO_TURN_OVER_RATIO?16?">SESCAP1!$B$150:$F$150</definedName>
    <definedName name="XDO_GROUP_?G_PORTFOLIO_TURN_OVER_RATIO?17?">SESCAP2!$B$153:$F$153</definedName>
    <definedName name="XDO_GROUP_?G_PORTFOLIO_TURN_OVER_RATIO?18?">SESCAP3!$B$150:$F$150</definedName>
    <definedName name="XDO_GROUP_?G_PORTFOLIO_TURN_OVER_RATIO?19?">SESCAP4!$B$142:$F$142</definedName>
    <definedName name="XDO_GROUP_?G_PORTFOLIO_TURN_OVER_RATIO?2?">MICAP11!$B$149:$F$149</definedName>
    <definedName name="XDO_GROUP_?G_PORTFOLIO_TURN_OVER_RATIO?20?">SESCAP5!$B$140:$F$140</definedName>
    <definedName name="XDO_GROUP_?G_PORTFOLIO_TURN_OVER_RATIO?21?">SESCAP6!$B$126:$F$126</definedName>
    <definedName name="XDO_GROUP_?G_PORTFOLIO_TURN_OVER_RATIO?22?">SESCAP7!$B$108:$F$108</definedName>
    <definedName name="XDO_GROUP_?G_PORTFOLIO_TURN_OVER_RATIO?23?">SFOCUS!$B$123:$F$123</definedName>
    <definedName name="XDO_GROUP_?G_PORTFOLIO_TURN_OVER_RATIO?24?">SLTADV3!$B$143:$F$143</definedName>
    <definedName name="XDO_GROUP_?G_PORTFOLIO_TURN_OVER_RATIO?25?">SLTADV4!$B$132:$F$132</definedName>
    <definedName name="XDO_GROUP_?G_PORTFOLIO_TURN_OVER_RATIO?26?">SLTAX1!$B$140:$F$140</definedName>
    <definedName name="XDO_GROUP_?G_PORTFOLIO_TURN_OVER_RATIO?27?">SLTAX2!$B$142:$F$142</definedName>
    <definedName name="XDO_GROUP_?G_PORTFOLIO_TURN_OVER_RATIO?28?">SLTAX3!$B$149:$F$149</definedName>
    <definedName name="XDO_GROUP_?G_PORTFOLIO_TURN_OVER_RATIO?29?">SLTAX4!$B$151:$F$151</definedName>
    <definedName name="XDO_GROUP_?G_PORTFOLIO_TURN_OVER_RATIO?3?">MICAP12!$B$149:$F$149</definedName>
    <definedName name="XDO_GROUP_?G_PORTFOLIO_TURN_OVER_RATIO?30?">SLTAX5!$B$152:$F$152</definedName>
    <definedName name="XDO_GROUP_?G_PORTFOLIO_TURN_OVER_RATIO?31?">SLTAX6!$B$150:$F$150</definedName>
    <definedName name="XDO_GROUP_?G_PORTFOLIO_TURN_OVER_RATIO?32?">SMALL3!$B$140:$F$140</definedName>
    <definedName name="XDO_GROUP_?G_PORTFOLIO_TURN_OVER_RATIO?33?">SMALL4!$B$141:$F$141</definedName>
    <definedName name="XDO_GROUP_?G_PORTFOLIO_TURN_OVER_RATIO?34?">SMALL5!$B$141:$F$141</definedName>
    <definedName name="XDO_GROUP_?G_PORTFOLIO_TURN_OVER_RATIO?35?">SMALL6!$B$139:$F$139</definedName>
    <definedName name="XDO_GROUP_?G_PORTFOLIO_TURN_OVER_RATIO?36?">SMILE!$B$143:$F$143</definedName>
    <definedName name="XDO_GROUP_?G_PORTFOLIO_TURN_OVER_RATIO?37?">SRURAL!$B$153:$F$153</definedName>
    <definedName name="XDO_GROUP_?G_PORTFOLIO_TURN_OVER_RATIO?38?">SSFUND!$B$128:$F$128</definedName>
    <definedName name="XDO_GROUP_?G_PORTFOLIO_TURN_OVER_RATIO?39?">'SSN100'!$B$191:$F$191</definedName>
    <definedName name="XDO_GROUP_?G_PORTFOLIO_TURN_OVER_RATIO?4?">MICAP14!$B$154:$F$154</definedName>
    <definedName name="XDO_GROUP_?G_PORTFOLIO_TURN_OVER_RATIO?40?">STAX!$B$151:$F$151</definedName>
    <definedName name="XDO_GROUP_?G_PORTFOLIO_TURN_OVER_RATIO?41?">STOP6!$B$125:$F$125</definedName>
    <definedName name="XDO_GROUP_?G_PORTFOLIO_TURN_OVER_RATIO?42?">STOP7!$B$125:$F$125</definedName>
    <definedName name="XDO_GROUP_?G_PORTFOLIO_TURN_OVER_RATIO?43?">#REF!</definedName>
    <definedName name="XDO_GROUP_?G_PORTFOLIO_TURN_OVER_RATIO?44?">SUNESF!$B$150:$F$150</definedName>
    <definedName name="XDO_GROUP_?G_PORTFOLIO_TURN_OVER_RATIO?45?">SUNFOP!$B$113:$F$113</definedName>
    <definedName name="XDO_GROUP_?G_PORTFOLIO_TURN_OVER_RATIO?46?">SUNVALF10!$B$134:$F$134</definedName>
    <definedName name="XDO_GROUP_?G_PORTFOLIO_TURN_OVER_RATIO?47?">SUNVALF2!$B$143:$F$143</definedName>
    <definedName name="XDO_GROUP_?G_PORTFOLIO_TURN_OVER_RATIO?48?">SUNVALF3!$B$144:$F$144</definedName>
    <definedName name="XDO_GROUP_?G_PORTFOLIO_TURN_OVER_RATIO?49?">SUNVALF7!$B$125:$F$125</definedName>
    <definedName name="XDO_GROUP_?G_PORTFOLIO_TURN_OVER_RATIO?5?">MICAP15!$B$153:$F$153</definedName>
    <definedName name="XDO_GROUP_?G_PORTFOLIO_TURN_OVER_RATIO?50?">SUNVALF8!$B$130:$F$130</definedName>
    <definedName name="XDO_GROUP_?G_PORTFOLIO_TURN_OVER_RATIO?51?">SUNVALF9!$B$133:$F$133</definedName>
    <definedName name="XDO_GROUP_?G_PORTFOLIO_TURN_OVER_RATIO?6?">MICAP16!$B$149:$F$149</definedName>
    <definedName name="XDO_GROUP_?G_PORTFOLIO_TURN_OVER_RATIO?7?">MICAP17!$B$153:$F$153</definedName>
    <definedName name="XDO_GROUP_?G_PORTFOLIO_TURN_OVER_RATIO?8?">MICAP3!$B$93:$F$93</definedName>
    <definedName name="XDO_GROUP_?G_PORTFOLIO_TURN_OVER_RATIO?9?">MICAP4!$B$111:$F$111</definedName>
    <definedName name="XDO_GROUP_?MARGIN_MONEY_FR_DERIVATIVE_A?" localSheetId="43">[1]CP5SR7!#REF!</definedName>
    <definedName name="XDO_GROUP_?MARGIN_MONEY_FR_DERIVATIVE_A?">CAPEXG!#REF!</definedName>
    <definedName name="XDO_GROUP_?MARGIN_MONEY_FR_DERIVATIVE_A?1?" localSheetId="43">[1]CP5SR8!#REF!</definedName>
    <definedName name="XDO_GROUP_?MARGIN_MONEY_FR_DERIVATIVE_A?1?">MICAP10!#REF!</definedName>
    <definedName name="XDO_GROUP_?MARGIN_MONEY_FR_DERIVATIVE_A?10?" localSheetId="43">[1]SFTPIE!#REF!</definedName>
    <definedName name="XDO_GROUP_?MARGIN_MONEY_FR_DERIVATIVE_A?10?">MICAP8!#REF!</definedName>
    <definedName name="XDO_GROUP_?MARGIN_MONEY_FR_DERIVATIVE_A?11?" localSheetId="43">[1]SFTPIJ!#REF!</definedName>
    <definedName name="XDO_GROUP_?MARGIN_MONEY_FR_DERIVATIVE_A?11?">MICAP9!#REF!</definedName>
    <definedName name="XDO_GROUP_?MARGIN_MONEY_FR_DERIVATIVE_A?12?" localSheetId="43">[1]SFTPIK!#REF!</definedName>
    <definedName name="XDO_GROUP_?MARGIN_MONEY_FR_DERIVATIVE_A?12?">MIDCAP!#REF!</definedName>
    <definedName name="XDO_GROUP_?MARGIN_MONEY_FR_DERIVATIVE_A?13?" localSheetId="43">[1]SHYBF!#REF!</definedName>
    <definedName name="XDO_GROUP_?MARGIN_MONEY_FR_DERIVATIVE_A?13?">MULTI1!#REF!</definedName>
    <definedName name="XDO_GROUP_?MARGIN_MONEY_FR_DERIVATIVE_A?14?" localSheetId="43">[1]SHYBH!#REF!</definedName>
    <definedName name="XDO_GROUP_?MARGIN_MONEY_FR_DERIVATIVE_A?14?">MULTI2!#REF!</definedName>
    <definedName name="XDO_GROUP_?MARGIN_MONEY_FR_DERIVATIVE_A?15?" localSheetId="43">[1]SHYBK!#REF!</definedName>
    <definedName name="XDO_GROUP_?MARGIN_MONEY_FR_DERIVATIVE_A?15?">MULTIP!#REF!</definedName>
    <definedName name="XDO_GROUP_?MARGIN_MONEY_FR_DERIVATIVE_A?16?" localSheetId="43">[1]SHYBO!#REF!</definedName>
    <definedName name="XDO_GROUP_?MARGIN_MONEY_FR_DERIVATIVE_A?16?">SESCAP1!#REF!</definedName>
    <definedName name="XDO_GROUP_?MARGIN_MONEY_FR_DERIVATIVE_A?17?" localSheetId="43">[1]SHYBP!#REF!</definedName>
    <definedName name="XDO_GROUP_?MARGIN_MONEY_FR_DERIVATIVE_A?17?">SESCAP2!#REF!</definedName>
    <definedName name="XDO_GROUP_?MARGIN_MONEY_FR_DERIVATIVE_A?18?" localSheetId="43">[1]SHYBU!#REF!</definedName>
    <definedName name="XDO_GROUP_?MARGIN_MONEY_FR_DERIVATIVE_A?18?">SESCAP3!#REF!</definedName>
    <definedName name="XDO_GROUP_?MARGIN_MONEY_FR_DERIVATIVE_A?19?" localSheetId="43">'[1]SLIQ+'!#REF!</definedName>
    <definedName name="XDO_GROUP_?MARGIN_MONEY_FR_DERIVATIVE_A?19?">SESCAP4!#REF!</definedName>
    <definedName name="XDO_GROUP_?MARGIN_MONEY_FR_DERIVATIVE_A?2?" localSheetId="43">[1]DEBTST!#REF!</definedName>
    <definedName name="XDO_GROUP_?MARGIN_MONEY_FR_DERIVATIVE_A?2?">MICAP11!#REF!</definedName>
    <definedName name="XDO_GROUP_?MARGIN_MONEY_FR_DERIVATIVE_A?20?" localSheetId="43">[1]SMMF!#REF!</definedName>
    <definedName name="XDO_GROUP_?MARGIN_MONEY_FR_DERIVATIVE_A?20?">SESCAP5!#REF!</definedName>
    <definedName name="XDO_GROUP_?MARGIN_MONEY_FR_DERIVATIVE_A?21?" localSheetId="43">[1]SMON!#REF!</definedName>
    <definedName name="XDO_GROUP_?MARGIN_MONEY_FR_DERIVATIVE_A?21?">SESCAP6!#REF!</definedName>
    <definedName name="XDO_GROUP_?MARGIN_MONEY_FR_DERIVATIVE_A?22?" localSheetId="43">SUNBAL!#REF!</definedName>
    <definedName name="XDO_GROUP_?MARGIN_MONEY_FR_DERIVATIVE_A?22?">SESCAP7!#REF!</definedName>
    <definedName name="XDO_GROUP_?MARGIN_MONEY_FR_DERIVATIVE_A?23?" localSheetId="43">[1]SUNBDS!#REF!</definedName>
    <definedName name="XDO_GROUP_?MARGIN_MONEY_FR_DERIVATIVE_A?23?">SFOCUS!#REF!</definedName>
    <definedName name="XDO_GROUP_?MARGIN_MONEY_FR_DERIVATIVE_A?24?" localSheetId="43">[1]SUNIP!#REF!</definedName>
    <definedName name="XDO_GROUP_?MARGIN_MONEY_FR_DERIVATIVE_A?24?">SLTADV3!#REF!</definedName>
    <definedName name="XDO_GROUP_?MARGIN_MONEY_FR_DERIVATIVE_A?25?" localSheetId="43">[1]SUNMIA!#REF!</definedName>
    <definedName name="XDO_GROUP_?MARGIN_MONEY_FR_DERIVATIVE_A?25?">SLTADV4!#REF!</definedName>
    <definedName name="XDO_GROUP_?MARGIN_MONEY_FR_DERIVATIVE_A?26?">SLTAX1!#REF!</definedName>
    <definedName name="XDO_GROUP_?MARGIN_MONEY_FR_DERIVATIVE_A?27?">SLTAX2!#REF!</definedName>
    <definedName name="XDO_GROUP_?MARGIN_MONEY_FR_DERIVATIVE_A?28?">SLTAX3!#REF!</definedName>
    <definedName name="XDO_GROUP_?MARGIN_MONEY_FR_DERIVATIVE_A?29?">SLTAX4!#REF!</definedName>
    <definedName name="XDO_GROUP_?MARGIN_MONEY_FR_DERIVATIVE_A?3?" localSheetId="43">[1]SFRLTP!#REF!</definedName>
    <definedName name="XDO_GROUP_?MARGIN_MONEY_FR_DERIVATIVE_A?3?">MICAP12!#REF!</definedName>
    <definedName name="XDO_GROUP_?MARGIN_MONEY_FR_DERIVATIVE_A?30?">SLTAX5!#REF!</definedName>
    <definedName name="XDO_GROUP_?MARGIN_MONEY_FR_DERIVATIVE_A?31?">SLTAX6!#REF!</definedName>
    <definedName name="XDO_GROUP_?MARGIN_MONEY_FR_DERIVATIVE_A?32?">SMALL3!#REF!</definedName>
    <definedName name="XDO_GROUP_?MARGIN_MONEY_FR_DERIVATIVE_A?33?">SMALL4!#REF!</definedName>
    <definedName name="XDO_GROUP_?MARGIN_MONEY_FR_DERIVATIVE_A?34?">SMALL5!#REF!</definedName>
    <definedName name="XDO_GROUP_?MARGIN_MONEY_FR_DERIVATIVE_A?35?">SMALL6!#REF!</definedName>
    <definedName name="XDO_GROUP_?MARGIN_MONEY_FR_DERIVATIVE_A?36?">SMILE!#REF!</definedName>
    <definedName name="XDO_GROUP_?MARGIN_MONEY_FR_DERIVATIVE_A?37?">SRURAL!#REF!</definedName>
    <definedName name="XDO_GROUP_?MARGIN_MONEY_FR_DERIVATIVE_A?38?">SSFUND!#REF!</definedName>
    <definedName name="XDO_GROUP_?MARGIN_MONEY_FR_DERIVATIVE_A?39?">'SSN100'!#REF!</definedName>
    <definedName name="XDO_GROUP_?MARGIN_MONEY_FR_DERIVATIVE_A?4?" localSheetId="43">[1]SFRSTP!#REF!</definedName>
    <definedName name="XDO_GROUP_?MARGIN_MONEY_FR_DERIVATIVE_A?4?">MICAP14!#REF!</definedName>
    <definedName name="XDO_GROUP_?MARGIN_MONEY_FR_DERIVATIVE_A?40?">STAX!#REF!</definedName>
    <definedName name="XDO_GROUP_?MARGIN_MONEY_FR_DERIVATIVE_A?41?">STOP6!#REF!</definedName>
    <definedName name="XDO_GROUP_?MARGIN_MONEY_FR_DERIVATIVE_A?42?">STOP7!#REF!</definedName>
    <definedName name="XDO_GROUP_?MARGIN_MONEY_FR_DERIVATIVE_A?43?">#REF!</definedName>
    <definedName name="XDO_GROUP_?MARGIN_MONEY_FR_DERIVATIVE_A?44?">SUNESF!$A$124:$G$124</definedName>
    <definedName name="XDO_GROUP_?MARGIN_MONEY_FR_DERIVATIVE_A?45?">SUNFOP!#REF!</definedName>
    <definedName name="XDO_GROUP_?MARGIN_MONEY_FR_DERIVATIVE_A?46?">SUNVALF10!#REF!</definedName>
    <definedName name="XDO_GROUP_?MARGIN_MONEY_FR_DERIVATIVE_A?47?">SUNVALF2!#REF!</definedName>
    <definedName name="XDO_GROUP_?MARGIN_MONEY_FR_DERIVATIVE_A?48?">SUNVALF3!#REF!</definedName>
    <definedName name="XDO_GROUP_?MARGIN_MONEY_FR_DERIVATIVE_A?49?">SUNVALF7!#REF!</definedName>
    <definedName name="XDO_GROUP_?MARGIN_MONEY_FR_DERIVATIVE_A?5?" localSheetId="43">[1]SFTPHC!#REF!</definedName>
    <definedName name="XDO_GROUP_?MARGIN_MONEY_FR_DERIVATIVE_A?5?">MICAP15!#REF!</definedName>
    <definedName name="XDO_GROUP_?MARGIN_MONEY_FR_DERIVATIVE_A?50?">SUNVALF8!#REF!</definedName>
    <definedName name="XDO_GROUP_?MARGIN_MONEY_FR_DERIVATIVE_A?51?">SUNVALF9!#REF!</definedName>
    <definedName name="XDO_GROUP_?MARGIN_MONEY_FR_DERIVATIVE_A?6?" localSheetId="43">[1]SFTPHI!#REF!</definedName>
    <definedName name="XDO_GROUP_?MARGIN_MONEY_FR_DERIVATIVE_A?6?">MICAP16!#REF!</definedName>
    <definedName name="XDO_GROUP_?MARGIN_MONEY_FR_DERIVATIVE_A?7?" localSheetId="43">[1]SFTPHM!#REF!</definedName>
    <definedName name="XDO_GROUP_?MARGIN_MONEY_FR_DERIVATIVE_A?7?">MICAP17!#REF!</definedName>
    <definedName name="XDO_GROUP_?MARGIN_MONEY_FR_DERIVATIVE_A?8?" localSheetId="43">[1]SFTPHS!#REF!</definedName>
    <definedName name="XDO_GROUP_?MARGIN_MONEY_FR_DERIVATIVE_A?8?">MICAP3!#REF!</definedName>
    <definedName name="XDO_GROUP_?MARGIN_MONEY_FR_DERIVATIVE_A?9?" localSheetId="43">[1]SFTPIC!#REF!</definedName>
    <definedName name="XDO_GROUP_?MARGIN_MONEY_FR_DERIVATIVE_A?9?">MICAP4!#REF!</definedName>
    <definedName name="XDO_GROUP_?MONEY_MARKET_SEC_A?" localSheetId="43">[1]CP5SR7!#REF!</definedName>
    <definedName name="XDO_GROUP_?MONEY_MARKET_SEC_A?">CAPEXG!#REF!</definedName>
    <definedName name="XDO_GROUP_?MONEY_MARKET_SEC_A?1?" localSheetId="43">[1]CP5SR8!#REF!</definedName>
    <definedName name="XDO_GROUP_?MONEY_MARKET_SEC_A?1?">MICAP10!#REF!</definedName>
    <definedName name="XDO_GROUP_?MONEY_MARKET_SEC_A?10?" localSheetId="43">[1]SFTPIE!#REF!</definedName>
    <definedName name="XDO_GROUP_?MONEY_MARKET_SEC_A?10?">MICAP8!#REF!</definedName>
    <definedName name="XDO_GROUP_?MONEY_MARKET_SEC_A?11?" localSheetId="43">[1]SFTPIJ!#REF!</definedName>
    <definedName name="XDO_GROUP_?MONEY_MARKET_SEC_A?11?">MICAP9!#REF!</definedName>
    <definedName name="XDO_GROUP_?MONEY_MARKET_SEC_A?12?" localSheetId="43">[1]SFTPIK!#REF!</definedName>
    <definedName name="XDO_GROUP_?MONEY_MARKET_SEC_A?12?">MIDCAP!#REF!</definedName>
    <definedName name="XDO_GROUP_?MONEY_MARKET_SEC_A?13?">MULTI1!#REF!</definedName>
    <definedName name="XDO_GROUP_?MONEY_MARKET_SEC_A?14?">MULTI2!#REF!</definedName>
    <definedName name="XDO_GROUP_?MONEY_MARKET_SEC_A?15?">MULTIP!#REF!</definedName>
    <definedName name="XDO_GROUP_?MONEY_MARKET_SEC_A?16?" localSheetId="43">[1]SHYBO!#REF!</definedName>
    <definedName name="XDO_GROUP_?MONEY_MARKET_SEC_A?16?">SESCAP1!#REF!</definedName>
    <definedName name="XDO_GROUP_?MONEY_MARKET_SEC_A?17?" localSheetId="43">[1]SHYBP!#REF!</definedName>
    <definedName name="XDO_GROUP_?MONEY_MARKET_SEC_A?17?">SESCAP2!#REF!</definedName>
    <definedName name="XDO_GROUP_?MONEY_MARKET_SEC_A?18?" localSheetId="43">[1]SHYBU!#REF!</definedName>
    <definedName name="XDO_GROUP_?MONEY_MARKET_SEC_A?18?">SESCAP3!#REF!</definedName>
    <definedName name="XDO_GROUP_?MONEY_MARKET_SEC_A?19?">SESCAP4!#REF!</definedName>
    <definedName name="XDO_GROUP_?MONEY_MARKET_SEC_A?2?">MICAP11!#REF!</definedName>
    <definedName name="XDO_GROUP_?MONEY_MARKET_SEC_A?20?">SESCAP5!#REF!</definedName>
    <definedName name="XDO_GROUP_?MONEY_MARKET_SEC_A?21?">SESCAP6!#REF!</definedName>
    <definedName name="XDO_GROUP_?MONEY_MARKET_SEC_A?22?" localSheetId="43">SUNBAL!#REF!</definedName>
    <definedName name="XDO_GROUP_?MONEY_MARKET_SEC_A?22?">SESCAP7!#REF!</definedName>
    <definedName name="XDO_GROUP_?MONEY_MARKET_SEC_A?23?" localSheetId="43">[1]SUNBDS!#REF!</definedName>
    <definedName name="XDO_GROUP_?MONEY_MARKET_SEC_A?23?">SFOCUS!#REF!</definedName>
    <definedName name="XDO_GROUP_?MONEY_MARKET_SEC_A?24?">SLTADV3!#REF!</definedName>
    <definedName name="XDO_GROUP_?MONEY_MARKET_SEC_A?25?" localSheetId="43">[1]SUNMIA!#REF!</definedName>
    <definedName name="XDO_GROUP_?MONEY_MARKET_SEC_A?25?">SLTADV4!#REF!</definedName>
    <definedName name="XDO_GROUP_?MONEY_MARKET_SEC_A?26?">SLTAX1!#REF!</definedName>
    <definedName name="XDO_GROUP_?MONEY_MARKET_SEC_A?27?">SLTAX2!#REF!</definedName>
    <definedName name="XDO_GROUP_?MONEY_MARKET_SEC_A?28?">SLTAX3!#REF!</definedName>
    <definedName name="XDO_GROUP_?MONEY_MARKET_SEC_A?29?">SLTAX4!#REF!</definedName>
    <definedName name="XDO_GROUP_?MONEY_MARKET_SEC_A?3?" localSheetId="43">[1]SFRLTP!#REF!</definedName>
    <definedName name="XDO_GROUP_?MONEY_MARKET_SEC_A?3?">MICAP12!#REF!</definedName>
    <definedName name="XDO_GROUP_?MONEY_MARKET_SEC_A?30?">SLTAX5!#REF!</definedName>
    <definedName name="XDO_GROUP_?MONEY_MARKET_SEC_A?31?">SLTAX6!#REF!</definedName>
    <definedName name="XDO_GROUP_?MONEY_MARKET_SEC_A?32?">SMALL3!#REF!</definedName>
    <definedName name="XDO_GROUP_?MONEY_MARKET_SEC_A?33?">SMALL4!#REF!</definedName>
    <definedName name="XDO_GROUP_?MONEY_MARKET_SEC_A?34?">SMALL5!#REF!</definedName>
    <definedName name="XDO_GROUP_?MONEY_MARKET_SEC_A?35?">SMALL6!#REF!</definedName>
    <definedName name="XDO_GROUP_?MONEY_MARKET_SEC_A?36?">SMILE!#REF!</definedName>
    <definedName name="XDO_GROUP_?MONEY_MARKET_SEC_A?37?">SRURAL!#REF!</definedName>
    <definedName name="XDO_GROUP_?MONEY_MARKET_SEC_A?38?">SSFUND!#REF!</definedName>
    <definedName name="XDO_GROUP_?MONEY_MARKET_SEC_A?39?">'SSN100'!#REF!</definedName>
    <definedName name="XDO_GROUP_?MONEY_MARKET_SEC_A?4?" localSheetId="43">[1]SFRSTP!#REF!</definedName>
    <definedName name="XDO_GROUP_?MONEY_MARKET_SEC_A?4?">MICAP14!#REF!</definedName>
    <definedName name="XDO_GROUP_?MONEY_MARKET_SEC_A?40?">STAX!#REF!</definedName>
    <definedName name="XDO_GROUP_?MONEY_MARKET_SEC_A?41?">STOP6!#REF!</definedName>
    <definedName name="XDO_GROUP_?MONEY_MARKET_SEC_A?42?">STOP7!#REF!</definedName>
    <definedName name="XDO_GROUP_?MONEY_MARKET_SEC_A?43?">#REF!</definedName>
    <definedName name="XDO_GROUP_?MONEY_MARKET_SEC_A?44?">SUNESF!$A$98:$G$98</definedName>
    <definedName name="XDO_GROUP_?MONEY_MARKET_SEC_A?45?">SUNFOP!#REF!</definedName>
    <definedName name="XDO_GROUP_?MONEY_MARKET_SEC_A?46?">SUNVALF10!#REF!</definedName>
    <definedName name="XDO_GROUP_?MONEY_MARKET_SEC_A?47?">SUNVALF2!#REF!</definedName>
    <definedName name="XDO_GROUP_?MONEY_MARKET_SEC_A?48?">SUNVALF3!#REF!</definedName>
    <definedName name="XDO_GROUP_?MONEY_MARKET_SEC_A?49?">SUNVALF7!#REF!</definedName>
    <definedName name="XDO_GROUP_?MONEY_MARKET_SEC_A?5?">MICAP15!#REF!</definedName>
    <definedName name="XDO_GROUP_?MONEY_MARKET_SEC_A?50?">SUNVALF8!#REF!</definedName>
    <definedName name="XDO_GROUP_?MONEY_MARKET_SEC_A?51?">SUNVALF9!#REF!</definedName>
    <definedName name="XDO_GROUP_?MONEY_MARKET_SEC_A?6?">MICAP16!#REF!</definedName>
    <definedName name="XDO_GROUP_?MONEY_MARKET_SEC_A?7?" localSheetId="43">[1]SFTPHM!#REF!</definedName>
    <definedName name="XDO_GROUP_?MONEY_MARKET_SEC_A?7?">MICAP17!#REF!</definedName>
    <definedName name="XDO_GROUP_?MONEY_MARKET_SEC_A?8?" localSheetId="43">[1]SFTPHS!#REF!</definedName>
    <definedName name="XDO_GROUP_?MONEY_MARKET_SEC_A?8?">MICAP3!#REF!</definedName>
    <definedName name="XDO_GROUP_?MONEY_MARKET_SEC_A?9?" localSheetId="43">[1]SFTPIC!#REF!</definedName>
    <definedName name="XDO_GROUP_?MONEY_MARKET_SEC_A?9?">MICAP4!#REF!</definedName>
    <definedName name="XDO_GROUP_?MONEY_MARKET_SEC_B?" localSheetId="43">[1]CP5SR7!#REF!</definedName>
    <definedName name="XDO_GROUP_?MONEY_MARKET_SEC_B?">CAPEXG!#REF!</definedName>
    <definedName name="XDO_GROUP_?MONEY_MARKET_SEC_B?1?" localSheetId="43">[1]CP5SR8!#REF!</definedName>
    <definedName name="XDO_GROUP_?MONEY_MARKET_SEC_B?1?">MICAP10!#REF!</definedName>
    <definedName name="XDO_GROUP_?MONEY_MARKET_SEC_B?10?" localSheetId="43">[1]SFTPIE!#REF!</definedName>
    <definedName name="XDO_GROUP_?MONEY_MARKET_SEC_B?10?">MICAP8!#REF!</definedName>
    <definedName name="XDO_GROUP_?MONEY_MARKET_SEC_B?11?" localSheetId="43">[1]SFTPIJ!#REF!</definedName>
    <definedName name="XDO_GROUP_?MONEY_MARKET_SEC_B?11?">MICAP9!#REF!</definedName>
    <definedName name="XDO_GROUP_?MONEY_MARKET_SEC_B?12?" localSheetId="43">[1]SFTPIK!#REF!</definedName>
    <definedName name="XDO_GROUP_?MONEY_MARKET_SEC_B?12?">MIDCAP!#REF!</definedName>
    <definedName name="XDO_GROUP_?MONEY_MARKET_SEC_B?13?" localSheetId="43">[1]SHYBF!#REF!</definedName>
    <definedName name="XDO_GROUP_?MONEY_MARKET_SEC_B?13?">MULTI1!#REF!</definedName>
    <definedName name="XDO_GROUP_?MONEY_MARKET_SEC_B?14?" localSheetId="43">[1]SHYBH!#REF!</definedName>
    <definedName name="XDO_GROUP_?MONEY_MARKET_SEC_B?14?">MULTI2!#REF!</definedName>
    <definedName name="XDO_GROUP_?MONEY_MARKET_SEC_B?15?" localSheetId="43">[1]SHYBK!#REF!</definedName>
    <definedName name="XDO_GROUP_?MONEY_MARKET_SEC_B?15?">MULTIP!#REF!</definedName>
    <definedName name="XDO_GROUP_?MONEY_MARKET_SEC_B?16?" localSheetId="43">[1]SHYBO!#REF!</definedName>
    <definedName name="XDO_GROUP_?MONEY_MARKET_SEC_B?16?">SESCAP1!#REF!</definedName>
    <definedName name="XDO_GROUP_?MONEY_MARKET_SEC_B?17?" localSheetId="43">[1]SHYBP!#REF!</definedName>
    <definedName name="XDO_GROUP_?MONEY_MARKET_SEC_B?17?">SESCAP2!#REF!</definedName>
    <definedName name="XDO_GROUP_?MONEY_MARKET_SEC_B?18?" localSheetId="43">[1]SHYBU!#REF!</definedName>
    <definedName name="XDO_GROUP_?MONEY_MARKET_SEC_B?18?">SESCAP3!#REF!</definedName>
    <definedName name="XDO_GROUP_?MONEY_MARKET_SEC_B?19?">SESCAP4!#REF!</definedName>
    <definedName name="XDO_GROUP_?MONEY_MARKET_SEC_B?2?" localSheetId="43">[1]DEBTST!#REF!</definedName>
    <definedName name="XDO_GROUP_?MONEY_MARKET_SEC_B?2?">MICAP11!#REF!</definedName>
    <definedName name="XDO_GROUP_?MONEY_MARKET_SEC_B?20?">SESCAP5!#REF!</definedName>
    <definedName name="XDO_GROUP_?MONEY_MARKET_SEC_B?21?">SESCAP6!#REF!</definedName>
    <definedName name="XDO_GROUP_?MONEY_MARKET_SEC_B?22?" localSheetId="43">SUNBAL!#REF!</definedName>
    <definedName name="XDO_GROUP_?MONEY_MARKET_SEC_B?22?">SESCAP7!#REF!</definedName>
    <definedName name="XDO_GROUP_?MONEY_MARKET_SEC_B?23?" localSheetId="43">[1]SUNBDS!#REF!</definedName>
    <definedName name="XDO_GROUP_?MONEY_MARKET_SEC_B?23?">SFOCUS!#REF!</definedName>
    <definedName name="XDO_GROUP_?MONEY_MARKET_SEC_B?24?">SLTADV3!#REF!</definedName>
    <definedName name="XDO_GROUP_?MONEY_MARKET_SEC_B?25?" localSheetId="43">[1]SUNMIA!#REF!</definedName>
    <definedName name="XDO_GROUP_?MONEY_MARKET_SEC_B?25?">SLTADV4!#REF!</definedName>
    <definedName name="XDO_GROUP_?MONEY_MARKET_SEC_B?26?">SLTAX1!#REF!</definedName>
    <definedName name="XDO_GROUP_?MONEY_MARKET_SEC_B?27?">SLTAX2!#REF!</definedName>
    <definedName name="XDO_GROUP_?MONEY_MARKET_SEC_B?28?">SLTAX3!#REF!</definedName>
    <definedName name="XDO_GROUP_?MONEY_MARKET_SEC_B?29?">SLTAX4!#REF!</definedName>
    <definedName name="XDO_GROUP_?MONEY_MARKET_SEC_B?3?" localSheetId="43">[1]SFRLTP!#REF!</definedName>
    <definedName name="XDO_GROUP_?MONEY_MARKET_SEC_B?3?">MICAP12!#REF!</definedName>
    <definedName name="XDO_GROUP_?MONEY_MARKET_SEC_B?30?">SLTAX5!#REF!</definedName>
    <definedName name="XDO_GROUP_?MONEY_MARKET_SEC_B?31?">SLTAX6!#REF!</definedName>
    <definedName name="XDO_GROUP_?MONEY_MARKET_SEC_B?32?">SMALL3!#REF!</definedName>
    <definedName name="XDO_GROUP_?MONEY_MARKET_SEC_B?33?">SMALL4!#REF!</definedName>
    <definedName name="XDO_GROUP_?MONEY_MARKET_SEC_B?34?">SMALL5!#REF!</definedName>
    <definedName name="XDO_GROUP_?MONEY_MARKET_SEC_B?35?">SMALL6!#REF!</definedName>
    <definedName name="XDO_GROUP_?MONEY_MARKET_SEC_B?36?">SMILE!#REF!</definedName>
    <definedName name="XDO_GROUP_?MONEY_MARKET_SEC_B?37?">SRURAL!#REF!</definedName>
    <definedName name="XDO_GROUP_?MONEY_MARKET_SEC_B?38?">SSFUND!#REF!</definedName>
    <definedName name="XDO_GROUP_?MONEY_MARKET_SEC_B?39?">'SSN100'!#REF!</definedName>
    <definedName name="XDO_GROUP_?MONEY_MARKET_SEC_B?4?" localSheetId="43">[1]SFRSTP!#REF!</definedName>
    <definedName name="XDO_GROUP_?MONEY_MARKET_SEC_B?4?">MICAP14!#REF!</definedName>
    <definedName name="XDO_GROUP_?MONEY_MARKET_SEC_B?40?">STAX!#REF!</definedName>
    <definedName name="XDO_GROUP_?MONEY_MARKET_SEC_B?41?">STOP6!#REF!</definedName>
    <definedName name="XDO_GROUP_?MONEY_MARKET_SEC_B?42?">STOP7!#REF!</definedName>
    <definedName name="XDO_GROUP_?MONEY_MARKET_SEC_B?43?">#REF!</definedName>
    <definedName name="XDO_GROUP_?MONEY_MARKET_SEC_B?44?">SUNESF!#REF!</definedName>
    <definedName name="XDO_GROUP_?MONEY_MARKET_SEC_B?45?">SUNFOP!#REF!</definedName>
    <definedName name="XDO_GROUP_?MONEY_MARKET_SEC_B?46?">SUNVALF10!#REF!</definedName>
    <definedName name="XDO_GROUP_?MONEY_MARKET_SEC_B?47?">SUNVALF2!#REF!</definedName>
    <definedName name="XDO_GROUP_?MONEY_MARKET_SEC_B?48?">SUNVALF3!#REF!</definedName>
    <definedName name="XDO_GROUP_?MONEY_MARKET_SEC_B?49?">SUNVALF7!#REF!</definedName>
    <definedName name="XDO_GROUP_?MONEY_MARKET_SEC_B?5?" localSheetId="43">[1]SFTPHC!#REF!</definedName>
    <definedName name="XDO_GROUP_?MONEY_MARKET_SEC_B?5?">MICAP15!#REF!</definedName>
    <definedName name="XDO_GROUP_?MONEY_MARKET_SEC_B?50?">SUNVALF8!#REF!</definedName>
    <definedName name="XDO_GROUP_?MONEY_MARKET_SEC_B?51?">SUNVALF9!#REF!</definedName>
    <definedName name="XDO_GROUP_?MONEY_MARKET_SEC_B?6?" localSheetId="43">[1]SFTPHI!#REF!</definedName>
    <definedName name="XDO_GROUP_?MONEY_MARKET_SEC_B?6?">MICAP16!#REF!</definedName>
    <definedName name="XDO_GROUP_?MONEY_MARKET_SEC_B?7?" localSheetId="43">[1]SFTPHM!#REF!</definedName>
    <definedName name="XDO_GROUP_?MONEY_MARKET_SEC_B?7?">MICAP17!#REF!</definedName>
    <definedName name="XDO_GROUP_?MONEY_MARKET_SEC_B?8?" localSheetId="43">[1]SFTPHS!#REF!</definedName>
    <definedName name="XDO_GROUP_?MONEY_MARKET_SEC_B?8?">MICAP3!#REF!</definedName>
    <definedName name="XDO_GROUP_?MONEY_MARKET_SEC_B?9?" localSheetId="43">[1]SFTPIC!#REF!</definedName>
    <definedName name="XDO_GROUP_?MONEY_MARKET_SEC_B?9?">MICAP4!#REF!</definedName>
    <definedName name="XDO_GROUP_?MONEY_MARKET_SEC_C?" localSheetId="43">[1]CP5SR7!#REF!</definedName>
    <definedName name="XDO_GROUP_?MONEY_MARKET_SEC_C?">CAPEXG!#REF!</definedName>
    <definedName name="XDO_GROUP_?MONEY_MARKET_SEC_C?1?" localSheetId="43">[1]CP5SR8!#REF!</definedName>
    <definedName name="XDO_GROUP_?MONEY_MARKET_SEC_C?1?">MICAP10!#REF!</definedName>
    <definedName name="XDO_GROUP_?MONEY_MARKET_SEC_C?10?" localSheetId="43">[1]SFTPIE!#REF!</definedName>
    <definedName name="XDO_GROUP_?MONEY_MARKET_SEC_C?10?">MICAP8!#REF!</definedName>
    <definedName name="XDO_GROUP_?MONEY_MARKET_SEC_C?11?" localSheetId="43">[1]SFTPIJ!#REF!</definedName>
    <definedName name="XDO_GROUP_?MONEY_MARKET_SEC_C?11?">MICAP9!#REF!</definedName>
    <definedName name="XDO_GROUP_?MONEY_MARKET_SEC_C?12?" localSheetId="43">[1]SFTPIK!#REF!</definedName>
    <definedName name="XDO_GROUP_?MONEY_MARKET_SEC_C?12?">MIDCAP!#REF!</definedName>
    <definedName name="XDO_GROUP_?MONEY_MARKET_SEC_C?13?" localSheetId="43">[1]SHYBF!#REF!</definedName>
    <definedName name="XDO_GROUP_?MONEY_MARKET_SEC_C?13?">MULTI1!#REF!</definedName>
    <definedName name="XDO_GROUP_?MONEY_MARKET_SEC_C?14?" localSheetId="43">[1]SHYBH!#REF!</definedName>
    <definedName name="XDO_GROUP_?MONEY_MARKET_SEC_C?14?">MULTI2!#REF!</definedName>
    <definedName name="XDO_GROUP_?MONEY_MARKET_SEC_C?15?" localSheetId="43">[1]SHYBK!#REF!</definedName>
    <definedName name="XDO_GROUP_?MONEY_MARKET_SEC_C?15?">MULTIP!#REF!</definedName>
    <definedName name="XDO_GROUP_?MONEY_MARKET_SEC_C?16?" localSheetId="43">[1]SHYBO!#REF!</definedName>
    <definedName name="XDO_GROUP_?MONEY_MARKET_SEC_C?16?">SESCAP1!#REF!</definedName>
    <definedName name="XDO_GROUP_?MONEY_MARKET_SEC_C?17?" localSheetId="43">[1]SHYBP!#REF!</definedName>
    <definedName name="XDO_GROUP_?MONEY_MARKET_SEC_C?17?">SESCAP2!#REF!</definedName>
    <definedName name="XDO_GROUP_?MONEY_MARKET_SEC_C?18?" localSheetId="43">[1]SHYBU!#REF!</definedName>
    <definedName name="XDO_GROUP_?MONEY_MARKET_SEC_C?18?">SESCAP3!#REF!</definedName>
    <definedName name="XDO_GROUP_?MONEY_MARKET_SEC_C?19?" localSheetId="43">'[1]SLIQ+'!#REF!</definedName>
    <definedName name="XDO_GROUP_?MONEY_MARKET_SEC_C?19?">SESCAP4!#REF!</definedName>
    <definedName name="XDO_GROUP_?MONEY_MARKET_SEC_C?2?" localSheetId="43">[1]DEBTST!#REF!</definedName>
    <definedName name="XDO_GROUP_?MONEY_MARKET_SEC_C?2?">MICAP11!#REF!</definedName>
    <definedName name="XDO_GROUP_?MONEY_MARKET_SEC_C?20?" localSheetId="43">[1]SMMF!#REF!</definedName>
    <definedName name="XDO_GROUP_?MONEY_MARKET_SEC_C?20?">SESCAP5!#REF!</definedName>
    <definedName name="XDO_GROUP_?MONEY_MARKET_SEC_C?21?">SESCAP6!#REF!</definedName>
    <definedName name="XDO_GROUP_?MONEY_MARKET_SEC_C?22?" localSheetId="43">SUNBAL!#REF!</definedName>
    <definedName name="XDO_GROUP_?MONEY_MARKET_SEC_C?22?">SESCAP7!#REF!</definedName>
    <definedName name="XDO_GROUP_?MONEY_MARKET_SEC_C?23?" localSheetId="43">[1]SUNBDS!#REF!</definedName>
    <definedName name="XDO_GROUP_?MONEY_MARKET_SEC_C?23?">SFOCUS!#REF!</definedName>
    <definedName name="XDO_GROUP_?MONEY_MARKET_SEC_C?24?" localSheetId="43">[1]SUNIP!#REF!</definedName>
    <definedName name="XDO_GROUP_?MONEY_MARKET_SEC_C?24?">SLTADV3!#REF!</definedName>
    <definedName name="XDO_GROUP_?MONEY_MARKET_SEC_C?25?" localSheetId="43">[1]SUNMIA!#REF!</definedName>
    <definedName name="XDO_GROUP_?MONEY_MARKET_SEC_C?25?">SLTADV4!#REF!</definedName>
    <definedName name="XDO_GROUP_?MONEY_MARKET_SEC_C?26?">SLTAX1!#REF!</definedName>
    <definedName name="XDO_GROUP_?MONEY_MARKET_SEC_C?27?">SLTAX2!#REF!</definedName>
    <definedName name="XDO_GROUP_?MONEY_MARKET_SEC_C?28?">SLTAX3!#REF!</definedName>
    <definedName name="XDO_GROUP_?MONEY_MARKET_SEC_C?29?">SLTAX4!#REF!</definedName>
    <definedName name="XDO_GROUP_?MONEY_MARKET_SEC_C?3?" localSheetId="43">[1]SFRLTP!#REF!</definedName>
    <definedName name="XDO_GROUP_?MONEY_MARKET_SEC_C?3?">MICAP12!#REF!</definedName>
    <definedName name="XDO_GROUP_?MONEY_MARKET_SEC_C?30?">SLTAX5!#REF!</definedName>
    <definedName name="XDO_GROUP_?MONEY_MARKET_SEC_C?31?">SLTAX6!#REF!</definedName>
    <definedName name="XDO_GROUP_?MONEY_MARKET_SEC_C?32?">SMALL3!#REF!</definedName>
    <definedName name="XDO_GROUP_?MONEY_MARKET_SEC_C?33?">SMALL4!#REF!</definedName>
    <definedName name="XDO_GROUP_?MONEY_MARKET_SEC_C?34?">SMALL5!#REF!</definedName>
    <definedName name="XDO_GROUP_?MONEY_MARKET_SEC_C?35?">SMALL6!#REF!</definedName>
    <definedName name="XDO_GROUP_?MONEY_MARKET_SEC_C?36?">SMILE!#REF!</definedName>
    <definedName name="XDO_GROUP_?MONEY_MARKET_SEC_C?37?">SRURAL!#REF!</definedName>
    <definedName name="XDO_GROUP_?MONEY_MARKET_SEC_C?38?">SSFUND!#REF!</definedName>
    <definedName name="XDO_GROUP_?MONEY_MARKET_SEC_C?39?">'SSN100'!#REF!</definedName>
    <definedName name="XDO_GROUP_?MONEY_MARKET_SEC_C?4?" localSheetId="43">[1]SFRSTP!#REF!</definedName>
    <definedName name="XDO_GROUP_?MONEY_MARKET_SEC_C?4?">MICAP14!#REF!</definedName>
    <definedName name="XDO_GROUP_?MONEY_MARKET_SEC_C?40?">STAX!#REF!</definedName>
    <definedName name="XDO_GROUP_?MONEY_MARKET_SEC_C?41?">STOP6!#REF!</definedName>
    <definedName name="XDO_GROUP_?MONEY_MARKET_SEC_C?42?">STOP7!#REF!</definedName>
    <definedName name="XDO_GROUP_?MONEY_MARKET_SEC_C?43?">#REF!</definedName>
    <definedName name="XDO_GROUP_?MONEY_MARKET_SEC_C?44?">SUNESF!#REF!</definedName>
    <definedName name="XDO_GROUP_?MONEY_MARKET_SEC_C?45?">SUNFOP!#REF!</definedName>
    <definedName name="XDO_GROUP_?MONEY_MARKET_SEC_C?46?">SUNVALF10!#REF!</definedName>
    <definedName name="XDO_GROUP_?MONEY_MARKET_SEC_C?47?">SUNVALF2!#REF!</definedName>
    <definedName name="XDO_GROUP_?MONEY_MARKET_SEC_C?48?">SUNVALF3!#REF!</definedName>
    <definedName name="XDO_GROUP_?MONEY_MARKET_SEC_C?49?">SUNVALF7!#REF!</definedName>
    <definedName name="XDO_GROUP_?MONEY_MARKET_SEC_C?5?" localSheetId="43">[1]SFTPHC!#REF!</definedName>
    <definedName name="XDO_GROUP_?MONEY_MARKET_SEC_C?5?">MICAP15!#REF!</definedName>
    <definedName name="XDO_GROUP_?MONEY_MARKET_SEC_C?50?">SUNVALF8!#REF!</definedName>
    <definedName name="XDO_GROUP_?MONEY_MARKET_SEC_C?51?">SUNVALF9!#REF!</definedName>
    <definedName name="XDO_GROUP_?MONEY_MARKET_SEC_C?6?" localSheetId="43">[1]SFTPHI!#REF!</definedName>
    <definedName name="XDO_GROUP_?MONEY_MARKET_SEC_C?6?">MICAP16!#REF!</definedName>
    <definedName name="XDO_GROUP_?MONEY_MARKET_SEC_C?7?" localSheetId="43">[1]SFTPHM!#REF!</definedName>
    <definedName name="XDO_GROUP_?MONEY_MARKET_SEC_C?7?">MICAP17!#REF!</definedName>
    <definedName name="XDO_GROUP_?MONEY_MARKET_SEC_C?8?" localSheetId="43">[1]SFTPHS!#REF!</definedName>
    <definedName name="XDO_GROUP_?MONEY_MARKET_SEC_C?8?">MICAP3!#REF!</definedName>
    <definedName name="XDO_GROUP_?MONEY_MARKET_SEC_C?9?" localSheetId="43">[1]SFTPIC!#REF!</definedName>
    <definedName name="XDO_GROUP_?MONEY_MARKET_SEC_C?9?">MICAP4!#REF!</definedName>
    <definedName name="XDO_GROUP_?MONEY_MARKET_SEC_D?">CAPEXG!$A$93:$G$93</definedName>
    <definedName name="XDO_GROUP_?MONEY_MARKET_SEC_D?1?">MICAP10!$A$103:$G$103</definedName>
    <definedName name="XDO_GROUP_?MONEY_MARKET_SEC_D?10?">MICAP8!$A$103:$G$103</definedName>
    <definedName name="XDO_GROUP_?MONEY_MARKET_SEC_D?11?">MICAP9!$A$103:$G$103</definedName>
    <definedName name="XDO_GROUP_?MONEY_MARKET_SEC_D?12?">MIDCAP!$A$113:$G$113</definedName>
    <definedName name="XDO_GROUP_?MONEY_MARKET_SEC_D?13?">MULTI1!$A$93:$G$93</definedName>
    <definedName name="XDO_GROUP_?MONEY_MARKET_SEC_D?14?">MULTI2!$A$93:$G$93</definedName>
    <definedName name="XDO_GROUP_?MONEY_MARKET_SEC_D?15?">MULTIP!$A$91:$G$91</definedName>
    <definedName name="XDO_GROUP_?MONEY_MARKET_SEC_D?16?">SESCAP1!$A$111:$G$111</definedName>
    <definedName name="XDO_GROUP_?MONEY_MARKET_SEC_D?17?">SESCAP2!$A$114:$G$114</definedName>
    <definedName name="XDO_GROUP_?MONEY_MARKET_SEC_D?18?">SESCAP3!$A$111:$G$111</definedName>
    <definedName name="XDO_GROUP_?MONEY_MARKET_SEC_D?19?">SESCAP4!$A$103:$G$103</definedName>
    <definedName name="XDO_GROUP_?MONEY_MARKET_SEC_D?2?">MICAP11!$A$110:$G$110</definedName>
    <definedName name="XDO_GROUP_?MONEY_MARKET_SEC_D?20?">SESCAP5!$A$101:$G$101</definedName>
    <definedName name="XDO_GROUP_?MONEY_MARKET_SEC_D?21?">SESCAP6!$A$87:$G$87</definedName>
    <definedName name="XDO_GROUP_?MONEY_MARKET_SEC_D?22?" localSheetId="43">SUNBAL!$A$127:$G$127</definedName>
    <definedName name="XDO_GROUP_?MONEY_MARKET_SEC_D?22?">SESCAP7!$A$69:$G$69</definedName>
    <definedName name="XDO_GROUP_?MONEY_MARKET_SEC_D?23?">SFOCUS!$A$82:$G$82</definedName>
    <definedName name="XDO_GROUP_?MONEY_MARKET_SEC_D?24?">SLTADV3!$A$104:$G$104</definedName>
    <definedName name="XDO_GROUP_?MONEY_MARKET_SEC_D?25?">SLTADV4!$A$93:$G$93</definedName>
    <definedName name="XDO_GROUP_?MONEY_MARKET_SEC_D?26?">SLTAX1!$A$101:$G$101</definedName>
    <definedName name="XDO_GROUP_?MONEY_MARKET_SEC_D?27?">SLTAX2!$A$103:$G$103</definedName>
    <definedName name="XDO_GROUP_?MONEY_MARKET_SEC_D?28?">SLTAX3!$A$110:$G$110</definedName>
    <definedName name="XDO_GROUP_?MONEY_MARKET_SEC_D?29?">SLTAX4!$A$112:$G$112</definedName>
    <definedName name="XDO_GROUP_?MONEY_MARKET_SEC_D?3?">MICAP12!$A$110:$G$110</definedName>
    <definedName name="XDO_GROUP_?MONEY_MARKET_SEC_D?30?">SLTAX5!$A$113:$G$113</definedName>
    <definedName name="XDO_GROUP_?MONEY_MARKET_SEC_D?31?">SLTAX6!$A$111:$G$111</definedName>
    <definedName name="XDO_GROUP_?MONEY_MARKET_SEC_D?32?">SMALL3!$A$101:$G$101</definedName>
    <definedName name="XDO_GROUP_?MONEY_MARKET_SEC_D?33?">SMALL4!$A$102:$G$102</definedName>
    <definedName name="XDO_GROUP_?MONEY_MARKET_SEC_D?34?">SMALL5!$A$102:$G$102</definedName>
    <definedName name="XDO_GROUP_?MONEY_MARKET_SEC_D?35?">SMALL6!$A$100:$G$100</definedName>
    <definedName name="XDO_GROUP_?MONEY_MARKET_SEC_D?36?">SMILE!$A$103:$G$103</definedName>
    <definedName name="XDO_GROUP_?MONEY_MARKET_SEC_D?37?">SRURAL!$A$114:$G$114</definedName>
    <definedName name="XDO_GROUP_?MONEY_MARKET_SEC_D?38?">SSFUND!$A$88:$G$89</definedName>
    <definedName name="XDO_GROUP_?MONEY_MARKET_SEC_D?39?">'SSN100'!$A$152:$G$152</definedName>
    <definedName name="XDO_GROUP_?MONEY_MARKET_SEC_D?4?">MICAP14!$A$115:$G$115</definedName>
    <definedName name="XDO_GROUP_?MONEY_MARKET_SEC_D?40?">STAX!$A$112:$G$112</definedName>
    <definedName name="XDO_GROUP_?MONEY_MARKET_SEC_D?41?">STOP6!$A$86:$G$86</definedName>
    <definedName name="XDO_GROUP_?MONEY_MARKET_SEC_D?42?">STOP7!$A$86:$G$86</definedName>
    <definedName name="XDO_GROUP_?MONEY_MARKET_SEC_D?43?">#REF!</definedName>
    <definedName name="XDO_GROUP_?MONEY_MARKET_SEC_D?44?">SUNESF!$A$108:$G$108</definedName>
    <definedName name="XDO_GROUP_?MONEY_MARKET_SEC_D?45?">SUNFOP!$A$72:$G$72</definedName>
    <definedName name="XDO_GROUP_?MONEY_MARKET_SEC_D?46?">SUNVALF10!$A$95:$G$95</definedName>
    <definedName name="XDO_GROUP_?MONEY_MARKET_SEC_D?47?">SUNVALF2!$A$104:$G$104</definedName>
    <definedName name="XDO_GROUP_?MONEY_MARKET_SEC_D?48?">SUNVALF3!$A$105:$G$105</definedName>
    <definedName name="XDO_GROUP_?MONEY_MARKET_SEC_D?49?">SUNVALF7!$A$86:$G$86</definedName>
    <definedName name="XDO_GROUP_?MONEY_MARKET_SEC_D?5?">MICAP15!$A$114:$G$114</definedName>
    <definedName name="XDO_GROUP_?MONEY_MARKET_SEC_D?50?">SUNVALF8!$A$91:$G$91</definedName>
    <definedName name="XDO_GROUP_?MONEY_MARKET_SEC_D?51?">SUNVALF9!$A$94:$G$94</definedName>
    <definedName name="XDO_GROUP_?MONEY_MARKET_SEC_D?6?">MICAP16!$A$110:$G$110</definedName>
    <definedName name="XDO_GROUP_?MONEY_MARKET_SEC_D?7?">MICAP17!$A$114:$G$114</definedName>
    <definedName name="XDO_GROUP_?MONEY_MARKET_SEC_D?8?">MICAP3!$A$54:$G$54</definedName>
    <definedName name="XDO_GROUP_?MONEY_MARKET_SEC_D?9?">MICAP4!$A$72:$G$72</definedName>
    <definedName name="XDO_GROUP_?MUTUAL_FUND_SEC_A?" localSheetId="43">[1]CP5SR7!#REF!</definedName>
    <definedName name="XDO_GROUP_?MUTUAL_FUND_SEC_A?">CAPEXG!#REF!</definedName>
    <definedName name="XDO_GROUP_?MUTUAL_FUND_SEC_A?1?" localSheetId="43">[1]CP5SR8!#REF!</definedName>
    <definedName name="XDO_GROUP_?MUTUAL_FUND_SEC_A?1?">MICAP10!#REF!</definedName>
    <definedName name="XDO_GROUP_?MUTUAL_FUND_SEC_A?10?" localSheetId="43">[1]SFTPIE!#REF!</definedName>
    <definedName name="XDO_GROUP_?MUTUAL_FUND_SEC_A?10?">MICAP8!#REF!</definedName>
    <definedName name="XDO_GROUP_?MUTUAL_FUND_SEC_A?11?" localSheetId="43">[1]SFTPIJ!#REF!</definedName>
    <definedName name="XDO_GROUP_?MUTUAL_FUND_SEC_A?11?">MICAP9!#REF!</definedName>
    <definedName name="XDO_GROUP_?MUTUAL_FUND_SEC_A?12?" localSheetId="43">[1]SFTPIK!#REF!</definedName>
    <definedName name="XDO_GROUP_?MUTUAL_FUND_SEC_A?12?">MIDCAP!#REF!</definedName>
    <definedName name="XDO_GROUP_?MUTUAL_FUND_SEC_A?13?" localSheetId="43">[1]SHYBF!#REF!</definedName>
    <definedName name="XDO_GROUP_?MUTUAL_FUND_SEC_A?13?">MULTI1!#REF!</definedName>
    <definedName name="XDO_GROUP_?MUTUAL_FUND_SEC_A?14?" localSheetId="43">[1]SHYBH!#REF!</definedName>
    <definedName name="XDO_GROUP_?MUTUAL_FUND_SEC_A?14?">MULTI2!#REF!</definedName>
    <definedName name="XDO_GROUP_?MUTUAL_FUND_SEC_A?15?" localSheetId="43">[1]SHYBK!#REF!</definedName>
    <definedName name="XDO_GROUP_?MUTUAL_FUND_SEC_A?15?">MULTIP!#REF!</definedName>
    <definedName name="XDO_GROUP_?MUTUAL_FUND_SEC_A?16?" localSheetId="43">[1]SHYBO!#REF!</definedName>
    <definedName name="XDO_GROUP_?MUTUAL_FUND_SEC_A?16?">SESCAP1!#REF!</definedName>
    <definedName name="XDO_GROUP_?MUTUAL_FUND_SEC_A?17?" localSheetId="43">[1]SHYBP!#REF!</definedName>
    <definedName name="XDO_GROUP_?MUTUAL_FUND_SEC_A?17?">SESCAP2!#REF!</definedName>
    <definedName name="XDO_GROUP_?MUTUAL_FUND_SEC_A?18?" localSheetId="43">[1]SHYBU!#REF!</definedName>
    <definedName name="XDO_GROUP_?MUTUAL_FUND_SEC_A?18?">SESCAP3!#REF!</definedName>
    <definedName name="XDO_GROUP_?MUTUAL_FUND_SEC_A?19?" localSheetId="43">'[1]SLIQ+'!#REF!</definedName>
    <definedName name="XDO_GROUP_?MUTUAL_FUND_SEC_A?19?">SESCAP4!#REF!</definedName>
    <definedName name="XDO_GROUP_?MUTUAL_FUND_SEC_A?2?" localSheetId="43">[1]DEBTST!#REF!</definedName>
    <definedName name="XDO_GROUP_?MUTUAL_FUND_SEC_A?2?">MICAP11!#REF!</definedName>
    <definedName name="XDO_GROUP_?MUTUAL_FUND_SEC_A?20?" localSheetId="43">[1]SMMF!#REF!</definedName>
    <definedName name="XDO_GROUP_?MUTUAL_FUND_SEC_A?20?">SESCAP5!#REF!</definedName>
    <definedName name="XDO_GROUP_?MUTUAL_FUND_SEC_A?21?" localSheetId="43">[1]SMON!#REF!</definedName>
    <definedName name="XDO_GROUP_?MUTUAL_FUND_SEC_A?21?">SESCAP6!#REF!</definedName>
    <definedName name="XDO_GROUP_?MUTUAL_FUND_SEC_A?22?" localSheetId="43">SUNBAL!#REF!</definedName>
    <definedName name="XDO_GROUP_?MUTUAL_FUND_SEC_A?22?">SESCAP7!#REF!</definedName>
    <definedName name="XDO_GROUP_?MUTUAL_FUND_SEC_A?23?" localSheetId="43">[1]SUNBDS!#REF!</definedName>
    <definedName name="XDO_GROUP_?MUTUAL_FUND_SEC_A?23?">SFOCUS!#REF!</definedName>
    <definedName name="XDO_GROUP_?MUTUAL_FUND_SEC_A?24?" localSheetId="43">[1]SUNIP!#REF!</definedName>
    <definedName name="XDO_GROUP_?MUTUAL_FUND_SEC_A?24?">SLTADV3!#REF!</definedName>
    <definedName name="XDO_GROUP_?MUTUAL_FUND_SEC_A?25?" localSheetId="43">[1]SUNMIA!#REF!</definedName>
    <definedName name="XDO_GROUP_?MUTUAL_FUND_SEC_A?25?">SLTADV4!#REF!</definedName>
    <definedName name="XDO_GROUP_?MUTUAL_FUND_SEC_A?26?">SLTAX1!#REF!</definedName>
    <definedName name="XDO_GROUP_?MUTUAL_FUND_SEC_A?27?">SLTAX2!#REF!</definedName>
    <definedName name="XDO_GROUP_?MUTUAL_FUND_SEC_A?28?">SLTAX3!#REF!</definedName>
    <definedName name="XDO_GROUP_?MUTUAL_FUND_SEC_A?29?">SLTAX4!#REF!</definedName>
    <definedName name="XDO_GROUP_?MUTUAL_FUND_SEC_A?3?" localSheetId="43">[1]SFRLTP!#REF!</definedName>
    <definedName name="XDO_GROUP_?MUTUAL_FUND_SEC_A?3?">MICAP12!#REF!</definedName>
    <definedName name="XDO_GROUP_?MUTUAL_FUND_SEC_A?30?">SLTAX5!#REF!</definedName>
    <definedName name="XDO_GROUP_?MUTUAL_FUND_SEC_A?31?">SLTAX6!#REF!</definedName>
    <definedName name="XDO_GROUP_?MUTUAL_FUND_SEC_A?32?">SMALL3!#REF!</definedName>
    <definedName name="XDO_GROUP_?MUTUAL_FUND_SEC_A?33?">SMALL4!#REF!</definedName>
    <definedName name="XDO_GROUP_?MUTUAL_FUND_SEC_A?34?">SMALL5!#REF!</definedName>
    <definedName name="XDO_GROUP_?MUTUAL_FUND_SEC_A?35?">SMALL6!#REF!</definedName>
    <definedName name="XDO_GROUP_?MUTUAL_FUND_SEC_A?36?">SMILE!#REF!</definedName>
    <definedName name="XDO_GROUP_?MUTUAL_FUND_SEC_A?37?">SRURAL!#REF!</definedName>
    <definedName name="XDO_GROUP_?MUTUAL_FUND_SEC_A?38?">SSFUND!#REF!</definedName>
    <definedName name="XDO_GROUP_?MUTUAL_FUND_SEC_A?39?">'SSN100'!#REF!</definedName>
    <definedName name="XDO_GROUP_?MUTUAL_FUND_SEC_A?4?" localSheetId="43">[1]SFRSTP!#REF!</definedName>
    <definedName name="XDO_GROUP_?MUTUAL_FUND_SEC_A?4?">MICAP14!#REF!</definedName>
    <definedName name="XDO_GROUP_?MUTUAL_FUND_SEC_A?40?">STAX!#REF!</definedName>
    <definedName name="XDO_GROUP_?MUTUAL_FUND_SEC_A?41?">STOP6!#REF!</definedName>
    <definedName name="XDO_GROUP_?MUTUAL_FUND_SEC_A?42?">STOP7!#REF!</definedName>
    <definedName name="XDO_GROUP_?MUTUAL_FUND_SEC_A?43?">#REF!</definedName>
    <definedName name="XDO_GROUP_?MUTUAL_FUND_SEC_A?44?">SUNESF!#REF!</definedName>
    <definedName name="XDO_GROUP_?MUTUAL_FUND_SEC_A?45?">SUNFOP!#REF!</definedName>
    <definedName name="XDO_GROUP_?MUTUAL_FUND_SEC_A?46?">SUNVALF10!#REF!</definedName>
    <definedName name="XDO_GROUP_?MUTUAL_FUND_SEC_A?47?">SUNVALF2!#REF!</definedName>
    <definedName name="XDO_GROUP_?MUTUAL_FUND_SEC_A?48?">SUNVALF3!#REF!</definedName>
    <definedName name="XDO_GROUP_?MUTUAL_FUND_SEC_A?49?">SUNVALF7!#REF!</definedName>
    <definedName name="XDO_GROUP_?MUTUAL_FUND_SEC_A?5?" localSheetId="43">[1]SFTPHC!#REF!</definedName>
    <definedName name="XDO_GROUP_?MUTUAL_FUND_SEC_A?5?">MICAP15!#REF!</definedName>
    <definedName name="XDO_GROUP_?MUTUAL_FUND_SEC_A?50?">SUNVALF8!#REF!</definedName>
    <definedName name="XDO_GROUP_?MUTUAL_FUND_SEC_A?51?">SUNVALF9!#REF!</definedName>
    <definedName name="XDO_GROUP_?MUTUAL_FUND_SEC_A?6?" localSheetId="43">[1]SFTPHI!#REF!</definedName>
    <definedName name="XDO_GROUP_?MUTUAL_FUND_SEC_A?6?">MICAP16!#REF!</definedName>
    <definedName name="XDO_GROUP_?MUTUAL_FUND_SEC_A?7?" localSheetId="43">[1]SFTPHM!#REF!</definedName>
    <definedName name="XDO_GROUP_?MUTUAL_FUND_SEC_A?7?">MICAP17!#REF!</definedName>
    <definedName name="XDO_GROUP_?MUTUAL_FUND_SEC_A?8?" localSheetId="43">[1]SFTPHS!#REF!</definedName>
    <definedName name="XDO_GROUP_?MUTUAL_FUND_SEC_A?8?">MICAP3!#REF!</definedName>
    <definedName name="XDO_GROUP_?MUTUAL_FUND_SEC_A?9?" localSheetId="43">[1]SFTPIC!#REF!</definedName>
    <definedName name="XDO_GROUP_?MUTUAL_FUND_SEC_A?9?">MICAP4!#REF!</definedName>
    <definedName name="XDO_GROUP_?NAV_PER_PLAN_OPTION?">CAPEXG!$B$121:$D$124</definedName>
    <definedName name="XDO_GROUP_?NAV_PER_PLAN_OPTION?1?">MICAP10!$B$131:$D$134</definedName>
    <definedName name="XDO_GROUP_?NAV_PER_PLAN_OPTION?10?">MICAP8!$B$131:$D$134</definedName>
    <definedName name="XDO_GROUP_?NAV_PER_PLAN_OPTION?11?">MICAP9!$B$131:$D$134</definedName>
    <definedName name="XDO_GROUP_?NAV_PER_PLAN_OPTION?12?">MIDCAP!$B$141:$D$146</definedName>
    <definedName name="XDO_GROUP_?NAV_PER_PLAN_OPTION?13?">MULTI1!$B$121:$D$124</definedName>
    <definedName name="XDO_GROUP_?NAV_PER_PLAN_OPTION?14?">MULTI2!$B$121:$D$124</definedName>
    <definedName name="XDO_GROUP_?NAV_PER_PLAN_OPTION?15?">MULTIP!$B$119:$D$122</definedName>
    <definedName name="XDO_GROUP_?NAV_PER_PLAN_OPTION?16?">SESCAP1!$B$139:$D$142</definedName>
    <definedName name="XDO_GROUP_?NAV_PER_PLAN_OPTION?17?">SESCAP2!$B$142:$D$145</definedName>
    <definedName name="XDO_GROUP_?NAV_PER_PLAN_OPTION?18?">SESCAP3!$B$139:$D$142</definedName>
    <definedName name="XDO_GROUP_?NAV_PER_PLAN_OPTION?19?">SESCAP4!$B$131:$D$134</definedName>
    <definedName name="XDO_GROUP_?NAV_PER_PLAN_OPTION?2?">MICAP11!$B$138:$D$141</definedName>
    <definedName name="XDO_GROUP_?NAV_PER_PLAN_OPTION?20?">SESCAP5!$B$129:$D$132</definedName>
    <definedName name="XDO_GROUP_?NAV_PER_PLAN_OPTION?21?">SESCAP6!$B$115:$D$118</definedName>
    <definedName name="XDO_GROUP_?NAV_PER_PLAN_OPTION?22?" localSheetId="43">SUNBAL!$B$155:$D$158</definedName>
    <definedName name="XDO_GROUP_?NAV_PER_PLAN_OPTION?22?">SESCAP7!$B$97:$D$100</definedName>
    <definedName name="XDO_GROUP_?NAV_PER_PLAN_OPTION?23?">SFOCUS!$B$110:$D$115</definedName>
    <definedName name="XDO_GROUP_?NAV_PER_PLAN_OPTION?24?">SLTADV3!$B$132:$D$135</definedName>
    <definedName name="XDO_GROUP_?NAV_PER_PLAN_OPTION?25?">SLTADV4!$B$121:$D$124</definedName>
    <definedName name="XDO_GROUP_?NAV_PER_PLAN_OPTION?26?">SLTAX1!$B$129:$D$132</definedName>
    <definedName name="XDO_GROUP_?NAV_PER_PLAN_OPTION?27?">SLTAX2!$B$131:$D$134</definedName>
    <definedName name="XDO_GROUP_?NAV_PER_PLAN_OPTION?28?">SLTAX3!$B$138:$D$141</definedName>
    <definedName name="XDO_GROUP_?NAV_PER_PLAN_OPTION?29?">SLTAX4!$B$140:$D$143</definedName>
    <definedName name="XDO_GROUP_?NAV_PER_PLAN_OPTION?3?">MICAP12!$B$138:$D$141</definedName>
    <definedName name="XDO_GROUP_?NAV_PER_PLAN_OPTION?30?">SLTAX5!$B$141:$D$144</definedName>
    <definedName name="XDO_GROUP_?NAV_PER_PLAN_OPTION?31?">SLTAX6!$B$139:$D$142</definedName>
    <definedName name="XDO_GROUP_?NAV_PER_PLAN_OPTION?32?">SMALL3!$B$129:$D$132</definedName>
    <definedName name="XDO_GROUP_?NAV_PER_PLAN_OPTION?33?">SMALL4!$B$130:$D$133</definedName>
    <definedName name="XDO_GROUP_?NAV_PER_PLAN_OPTION?34?">SMALL5!$B$130:$D$133</definedName>
    <definedName name="XDO_GROUP_?NAV_PER_PLAN_OPTION?35?">SMALL6!$B$128:$D$131</definedName>
    <definedName name="XDO_GROUP_?NAV_PER_PLAN_OPTION?36?">SMILE!$B$130:$D$135</definedName>
    <definedName name="XDO_GROUP_?NAV_PER_PLAN_OPTION?37?">SRURAL!$B$142:$D$145</definedName>
    <definedName name="XDO_GROUP_?NAV_PER_PLAN_OPTION?38?">SSFUND!$B$117:$D$120</definedName>
    <definedName name="XDO_GROUP_?NAV_PER_PLAN_OPTION?39?">'SSN100'!$B$180:$D$183</definedName>
    <definedName name="XDO_GROUP_?NAV_PER_PLAN_OPTION?4?">MICAP14!$B$143:$D$146</definedName>
    <definedName name="XDO_GROUP_?NAV_PER_PLAN_OPTION?40?">STAX!$B$140:$D$143</definedName>
    <definedName name="XDO_GROUP_?NAV_PER_PLAN_OPTION?41?">STOP6!$B$114:$D$117</definedName>
    <definedName name="XDO_GROUP_?NAV_PER_PLAN_OPTION?42?">STOP7!$B$114:$D$117</definedName>
    <definedName name="XDO_GROUP_?NAV_PER_PLAN_OPTION?43?">#REF!</definedName>
    <definedName name="XDO_GROUP_?NAV_PER_PLAN_OPTION?44?">SUNESF!$B$137:$D$140</definedName>
    <definedName name="XDO_GROUP_?NAV_PER_PLAN_OPTION?45?">SUNFOP!$B$100:$D$105</definedName>
    <definedName name="XDO_GROUP_?NAV_PER_PLAN_OPTION?46?">SUNVALF10!$B$123:$D$126</definedName>
    <definedName name="XDO_GROUP_?NAV_PER_PLAN_OPTION?47?">SUNVALF2!$B$132:$D$135</definedName>
    <definedName name="XDO_GROUP_?NAV_PER_PLAN_OPTION?48?">SUNVALF3!$B$133:$D$136</definedName>
    <definedName name="XDO_GROUP_?NAV_PER_PLAN_OPTION?49?">SUNVALF7!$B$114:$D$117</definedName>
    <definedName name="XDO_GROUP_?NAV_PER_PLAN_OPTION?5?">MICAP15!$B$142:$D$145</definedName>
    <definedName name="XDO_GROUP_?NAV_PER_PLAN_OPTION?50?">SUNVALF8!$B$119:$D$122</definedName>
    <definedName name="XDO_GROUP_?NAV_PER_PLAN_OPTION?51?">SUNVALF9!$B$122:$D$125</definedName>
    <definedName name="XDO_GROUP_?NAV_PER_PLAN_OPTION?6?">MICAP16!$B$138:$D$141</definedName>
    <definedName name="XDO_GROUP_?NAV_PER_PLAN_OPTION?7?">MICAP17!$B$142:$D$145</definedName>
    <definedName name="XDO_GROUP_?NAV_PER_PLAN_OPTION?8?">MICAP3!$B$82:$D$85</definedName>
    <definedName name="XDO_GROUP_?NAV_PER_PLAN_OPTION?9?">MICAP4!$B$100:$D$103</definedName>
    <definedName name="XDO_GROUP_?OTHERS_A?" localSheetId="43">[1]CP5SR7!#REF!</definedName>
    <definedName name="XDO_GROUP_?OTHERS_A?">CAPEXG!#REF!</definedName>
    <definedName name="XDO_GROUP_?OTHERS_A?1?" localSheetId="43">[1]CP5SR8!#REF!</definedName>
    <definedName name="XDO_GROUP_?OTHERS_A?1?">MICAP10!#REF!</definedName>
    <definedName name="XDO_GROUP_?OTHERS_A?10?" localSheetId="43">[1]SFTPIE!#REF!</definedName>
    <definedName name="XDO_GROUP_?OTHERS_A?10?">MICAP8!#REF!</definedName>
    <definedName name="XDO_GROUP_?OTHERS_A?11?" localSheetId="43">[1]SFTPIJ!#REF!</definedName>
    <definedName name="XDO_GROUP_?OTHERS_A?11?">MICAP9!#REF!</definedName>
    <definedName name="XDO_GROUP_?OTHERS_A?12?" localSheetId="43">[1]SFTPIK!#REF!</definedName>
    <definedName name="XDO_GROUP_?OTHERS_A?12?">MIDCAP!#REF!</definedName>
    <definedName name="XDO_GROUP_?OTHERS_A?13?" localSheetId="43">[1]SHYBF!#REF!</definedName>
    <definedName name="XDO_GROUP_?OTHERS_A?13?">MULTI1!#REF!</definedName>
    <definedName name="XDO_GROUP_?OTHERS_A?14?" localSheetId="43">[1]SHYBH!#REF!</definedName>
    <definedName name="XDO_GROUP_?OTHERS_A?14?">MULTI2!#REF!</definedName>
    <definedName name="XDO_GROUP_?OTHERS_A?15?" localSheetId="43">[1]SHYBK!#REF!</definedName>
    <definedName name="XDO_GROUP_?OTHERS_A?15?">MULTIP!#REF!</definedName>
    <definedName name="XDO_GROUP_?OTHERS_A?16?" localSheetId="43">[1]SHYBO!#REF!</definedName>
    <definedName name="XDO_GROUP_?OTHERS_A?16?">SESCAP1!#REF!</definedName>
    <definedName name="XDO_GROUP_?OTHERS_A?17?" localSheetId="43">[1]SHYBP!#REF!</definedName>
    <definedName name="XDO_GROUP_?OTHERS_A?17?">SESCAP2!#REF!</definedName>
    <definedName name="XDO_GROUP_?OTHERS_A?18?" localSheetId="43">[1]SHYBU!#REF!</definedName>
    <definedName name="XDO_GROUP_?OTHERS_A?18?">SESCAP3!#REF!</definedName>
    <definedName name="XDO_GROUP_?OTHERS_A?19?" localSheetId="43">'[1]SLIQ+'!#REF!</definedName>
    <definedName name="XDO_GROUP_?OTHERS_A?19?">SESCAP4!#REF!</definedName>
    <definedName name="XDO_GROUP_?OTHERS_A?2?" localSheetId="43">[1]DEBTST!#REF!</definedName>
    <definedName name="XDO_GROUP_?OTHERS_A?2?">MICAP11!#REF!</definedName>
    <definedName name="XDO_GROUP_?OTHERS_A?20?" localSheetId="43">[1]SMMF!#REF!</definedName>
    <definedName name="XDO_GROUP_?OTHERS_A?20?">SESCAP5!#REF!</definedName>
    <definedName name="XDO_GROUP_?OTHERS_A?21?" localSheetId="43">[1]SMON!#REF!</definedName>
    <definedName name="XDO_GROUP_?OTHERS_A?21?">SESCAP6!#REF!</definedName>
    <definedName name="XDO_GROUP_?OTHERS_A?22?" localSheetId="43">SUNBAL!#REF!</definedName>
    <definedName name="XDO_GROUP_?OTHERS_A?22?">SESCAP7!#REF!</definedName>
    <definedName name="XDO_GROUP_?OTHERS_A?23?" localSheetId="43">[1]SUNBDS!#REF!</definedName>
    <definedName name="XDO_GROUP_?OTHERS_A?23?">SFOCUS!#REF!</definedName>
    <definedName name="XDO_GROUP_?OTHERS_A?24?" localSheetId="43">[1]SUNIP!#REF!</definedName>
    <definedName name="XDO_GROUP_?OTHERS_A?24?">SLTADV3!#REF!</definedName>
    <definedName name="XDO_GROUP_?OTHERS_A?25?" localSheetId="43">[1]SUNMIA!#REF!</definedName>
    <definedName name="XDO_GROUP_?OTHERS_A?25?">SLTADV4!#REF!</definedName>
    <definedName name="XDO_GROUP_?OTHERS_A?26?">SLTAX1!#REF!</definedName>
    <definedName name="XDO_GROUP_?OTHERS_A?27?">SLTAX2!#REF!</definedName>
    <definedName name="XDO_GROUP_?OTHERS_A?28?">SLTAX3!#REF!</definedName>
    <definedName name="XDO_GROUP_?OTHERS_A?29?">SLTAX4!#REF!</definedName>
    <definedName name="XDO_GROUP_?OTHERS_A?3?" localSheetId="43">[1]SFRLTP!#REF!</definedName>
    <definedName name="XDO_GROUP_?OTHERS_A?3?">MICAP12!#REF!</definedName>
    <definedName name="XDO_GROUP_?OTHERS_A?30?">SLTAX5!#REF!</definedName>
    <definedName name="XDO_GROUP_?OTHERS_A?31?">SLTAX6!#REF!</definedName>
    <definedName name="XDO_GROUP_?OTHERS_A?32?">SMALL3!#REF!</definedName>
    <definedName name="XDO_GROUP_?OTHERS_A?33?">SMALL4!#REF!</definedName>
    <definedName name="XDO_GROUP_?OTHERS_A?34?">SMALL5!#REF!</definedName>
    <definedName name="XDO_GROUP_?OTHERS_A?35?">SMALL6!#REF!</definedName>
    <definedName name="XDO_GROUP_?OTHERS_A?36?">SMILE!#REF!</definedName>
    <definedName name="XDO_GROUP_?OTHERS_A?37?">SRURAL!#REF!</definedName>
    <definedName name="XDO_GROUP_?OTHERS_A?38?">SSFUND!#REF!</definedName>
    <definedName name="XDO_GROUP_?OTHERS_A?39?">'SSN100'!#REF!</definedName>
    <definedName name="XDO_GROUP_?OTHERS_A?4?" localSheetId="43">[1]SFRSTP!#REF!</definedName>
    <definedName name="XDO_GROUP_?OTHERS_A?4?">MICAP14!#REF!</definedName>
    <definedName name="XDO_GROUP_?OTHERS_A?40?">STAX!#REF!</definedName>
    <definedName name="XDO_GROUP_?OTHERS_A?41?">STOP6!#REF!</definedName>
    <definedName name="XDO_GROUP_?OTHERS_A?42?">STOP7!#REF!</definedName>
    <definedName name="XDO_GROUP_?OTHERS_A?43?">#REF!</definedName>
    <definedName name="XDO_GROUP_?OTHERS_A?44?">SUNESF!#REF!</definedName>
    <definedName name="XDO_GROUP_?OTHERS_A?45?">SUNFOP!#REF!</definedName>
    <definedName name="XDO_GROUP_?OTHERS_A?46?">SUNVALF10!#REF!</definedName>
    <definedName name="XDO_GROUP_?OTHERS_A?47?">SUNVALF2!#REF!</definedName>
    <definedName name="XDO_GROUP_?OTHERS_A?48?">SUNVALF3!#REF!</definedName>
    <definedName name="XDO_GROUP_?OTHERS_A?49?">SUNVALF7!#REF!</definedName>
    <definedName name="XDO_GROUP_?OTHERS_A?5?" localSheetId="43">[1]SFTPHC!#REF!</definedName>
    <definedName name="XDO_GROUP_?OTHERS_A?5?">MICAP15!#REF!</definedName>
    <definedName name="XDO_GROUP_?OTHERS_A?50?">SUNVALF8!#REF!</definedName>
    <definedName name="XDO_GROUP_?OTHERS_A?51?">SUNVALF9!#REF!</definedName>
    <definedName name="XDO_GROUP_?OTHERS_A?6?" localSheetId="43">[1]SFTPHI!#REF!</definedName>
    <definedName name="XDO_GROUP_?OTHERS_A?6?">MICAP16!#REF!</definedName>
    <definedName name="XDO_GROUP_?OTHERS_A?7?" localSheetId="43">[1]SFTPHM!#REF!</definedName>
    <definedName name="XDO_GROUP_?OTHERS_A?7?">MICAP17!#REF!</definedName>
    <definedName name="XDO_GROUP_?OTHERS_A?8?" localSheetId="43">[1]SFTPHS!#REF!</definedName>
    <definedName name="XDO_GROUP_?OTHERS_A?8?">MICAP3!#REF!</definedName>
    <definedName name="XDO_GROUP_?OTHERS_A?9?" localSheetId="43">[1]SFTPIC!#REF!</definedName>
    <definedName name="XDO_GROUP_?OTHERS_A?9?">MICAP4!#REF!</definedName>
    <definedName name="XDO_GROUP_?OTHERS_B?" localSheetId="43">[1]CP5SR7!#REF!</definedName>
    <definedName name="XDO_GROUP_?OTHERS_B?">CAPEXG!#REF!</definedName>
    <definedName name="XDO_GROUP_?OTHERS_B?1?" localSheetId="43">[1]CP5SR8!#REF!</definedName>
    <definedName name="XDO_GROUP_?OTHERS_B?1?">MICAP10!#REF!</definedName>
    <definedName name="XDO_GROUP_?OTHERS_B?10?" localSheetId="43">[1]SFTPIE!#REF!</definedName>
    <definedName name="XDO_GROUP_?OTHERS_B?10?">MICAP8!#REF!</definedName>
    <definedName name="XDO_GROUP_?OTHERS_B?11?" localSheetId="43">[1]SFTPIJ!#REF!</definedName>
    <definedName name="XDO_GROUP_?OTHERS_B?11?">MICAP9!#REF!</definedName>
    <definedName name="XDO_GROUP_?OTHERS_B?12?" localSheetId="43">[1]SFTPIK!#REF!</definedName>
    <definedName name="XDO_GROUP_?OTHERS_B?12?">MIDCAP!#REF!</definedName>
    <definedName name="XDO_GROUP_?OTHERS_B?13?" localSheetId="43">[1]SHYBF!#REF!</definedName>
    <definedName name="XDO_GROUP_?OTHERS_B?13?">MULTI1!#REF!</definedName>
    <definedName name="XDO_GROUP_?OTHERS_B?14?" localSheetId="43">[1]SHYBH!#REF!</definedName>
    <definedName name="XDO_GROUP_?OTHERS_B?14?">MULTI2!#REF!</definedName>
    <definedName name="XDO_GROUP_?OTHERS_B?15?" localSheetId="43">[1]SHYBK!#REF!</definedName>
    <definedName name="XDO_GROUP_?OTHERS_B?15?">MULTIP!#REF!</definedName>
    <definedName name="XDO_GROUP_?OTHERS_B?16?" localSheetId="43">[1]SHYBO!#REF!</definedName>
    <definedName name="XDO_GROUP_?OTHERS_B?16?">SESCAP1!#REF!</definedName>
    <definedName name="XDO_GROUP_?OTHERS_B?17?" localSheetId="43">[1]SHYBP!#REF!</definedName>
    <definedName name="XDO_GROUP_?OTHERS_B?17?">SESCAP2!#REF!</definedName>
    <definedName name="XDO_GROUP_?OTHERS_B?18?" localSheetId="43">[1]SHYBU!#REF!</definedName>
    <definedName name="XDO_GROUP_?OTHERS_B?18?">SESCAP3!#REF!</definedName>
    <definedName name="XDO_GROUP_?OTHERS_B?19?" localSheetId="43">'[1]SLIQ+'!#REF!</definedName>
    <definedName name="XDO_GROUP_?OTHERS_B?19?">SESCAP4!#REF!</definedName>
    <definedName name="XDO_GROUP_?OTHERS_B?2?" localSheetId="43">[1]DEBTST!#REF!</definedName>
    <definedName name="XDO_GROUP_?OTHERS_B?2?">MICAP11!#REF!</definedName>
    <definedName name="XDO_GROUP_?OTHERS_B?20?" localSheetId="43">[1]SMMF!#REF!</definedName>
    <definedName name="XDO_GROUP_?OTHERS_B?20?">SESCAP5!#REF!</definedName>
    <definedName name="XDO_GROUP_?OTHERS_B?21?" localSheetId="43">[1]SMON!#REF!</definedName>
    <definedName name="XDO_GROUP_?OTHERS_B?21?">SESCAP6!#REF!</definedName>
    <definedName name="XDO_GROUP_?OTHERS_B?22?" localSheetId="43">SUNBAL!#REF!</definedName>
    <definedName name="XDO_GROUP_?OTHERS_B?22?">SESCAP7!#REF!</definedName>
    <definedName name="XDO_GROUP_?OTHERS_B?23?" localSheetId="43">[1]SUNBDS!#REF!</definedName>
    <definedName name="XDO_GROUP_?OTHERS_B?23?">SFOCUS!#REF!</definedName>
    <definedName name="XDO_GROUP_?OTHERS_B?24?" localSheetId="43">[1]SUNIP!#REF!</definedName>
    <definedName name="XDO_GROUP_?OTHERS_B?24?">SLTADV3!#REF!</definedName>
    <definedName name="XDO_GROUP_?OTHERS_B?25?" localSheetId="43">[1]SUNMIA!#REF!</definedName>
    <definedName name="XDO_GROUP_?OTHERS_B?25?">SLTADV4!#REF!</definedName>
    <definedName name="XDO_GROUP_?OTHERS_B?26?">SLTAX1!#REF!</definedName>
    <definedName name="XDO_GROUP_?OTHERS_B?27?">SLTAX2!#REF!</definedName>
    <definedName name="XDO_GROUP_?OTHERS_B?28?">SLTAX3!#REF!</definedName>
    <definedName name="XDO_GROUP_?OTHERS_B?29?">SLTAX4!#REF!</definedName>
    <definedName name="XDO_GROUP_?OTHERS_B?3?" localSheetId="43">[1]SFRLTP!#REF!</definedName>
    <definedName name="XDO_GROUP_?OTHERS_B?3?">MICAP12!#REF!</definedName>
    <definedName name="XDO_GROUP_?OTHERS_B?30?">SLTAX5!#REF!</definedName>
    <definedName name="XDO_GROUP_?OTHERS_B?31?">SLTAX6!#REF!</definedName>
    <definedName name="XDO_GROUP_?OTHERS_B?32?">SMALL3!#REF!</definedName>
    <definedName name="XDO_GROUP_?OTHERS_B?33?">SMALL4!#REF!</definedName>
    <definedName name="XDO_GROUP_?OTHERS_B?34?">SMALL5!#REF!</definedName>
    <definedName name="XDO_GROUP_?OTHERS_B?35?">SMALL6!#REF!</definedName>
    <definedName name="XDO_GROUP_?OTHERS_B?36?">SMILE!#REF!</definedName>
    <definedName name="XDO_GROUP_?OTHERS_B?37?">SRURAL!#REF!</definedName>
    <definedName name="XDO_GROUP_?OTHERS_B?38?">SSFUND!#REF!</definedName>
    <definedName name="XDO_GROUP_?OTHERS_B?39?">'SSN100'!#REF!</definedName>
    <definedName name="XDO_GROUP_?OTHERS_B?4?" localSheetId="43">[1]SFRSTP!#REF!</definedName>
    <definedName name="XDO_GROUP_?OTHERS_B?4?">MICAP14!#REF!</definedName>
    <definedName name="XDO_GROUP_?OTHERS_B?40?">STAX!#REF!</definedName>
    <definedName name="XDO_GROUP_?OTHERS_B?41?">STOP6!#REF!</definedName>
    <definedName name="XDO_GROUP_?OTHERS_B?42?">STOP7!#REF!</definedName>
    <definedName name="XDO_GROUP_?OTHERS_B?43?">#REF!</definedName>
    <definedName name="XDO_GROUP_?OTHERS_B?44?">SUNESF!#REF!</definedName>
    <definedName name="XDO_GROUP_?OTHERS_B?45?">SUNFOP!#REF!</definedName>
    <definedName name="XDO_GROUP_?OTHERS_B?46?">SUNVALF10!#REF!</definedName>
    <definedName name="XDO_GROUP_?OTHERS_B?47?">SUNVALF2!#REF!</definedName>
    <definedName name="XDO_GROUP_?OTHERS_B?48?">SUNVALF3!#REF!</definedName>
    <definedName name="XDO_GROUP_?OTHERS_B?49?">SUNVALF7!#REF!</definedName>
    <definedName name="XDO_GROUP_?OTHERS_B?5?" localSheetId="43">[1]SFTPHC!#REF!</definedName>
    <definedName name="XDO_GROUP_?OTHERS_B?5?">MICAP15!#REF!</definedName>
    <definedName name="XDO_GROUP_?OTHERS_B?50?">SUNVALF8!#REF!</definedName>
    <definedName name="XDO_GROUP_?OTHERS_B?51?">SUNVALF9!#REF!</definedName>
    <definedName name="XDO_GROUP_?OTHERS_B?6?" localSheetId="43">[1]SFTPHI!#REF!</definedName>
    <definedName name="XDO_GROUP_?OTHERS_B?6?">MICAP16!#REF!</definedName>
    <definedName name="XDO_GROUP_?OTHERS_B?7?" localSheetId="43">[1]SFTPHM!#REF!</definedName>
    <definedName name="XDO_GROUP_?OTHERS_B?7?">MICAP17!#REF!</definedName>
    <definedName name="XDO_GROUP_?OTHERS_B?8?" localSheetId="43">[1]SFTPHS!#REF!</definedName>
    <definedName name="XDO_GROUP_?OTHERS_B?8?">MICAP3!#REF!</definedName>
    <definedName name="XDO_GROUP_?OTHERS_B?9?" localSheetId="43">[1]SFTPIC!#REF!</definedName>
    <definedName name="XDO_GROUP_?OTHERS_B?9?">MICAP4!#REF!</definedName>
    <definedName name="XDO_GROUP_?REPO_BONUS?22?">SUNBAL!$B$170:$F$170</definedName>
    <definedName name="XDO_GROUP_?REPO_CORPORATE?">CAPEXG!$B$133:$F$133</definedName>
    <definedName name="XDO_GROUP_?REPO_CORPORATE?1?">MICAP10!$B$143:$F$143</definedName>
    <definedName name="XDO_GROUP_?REPO_CORPORATE?10?">MICAP8!$B$143:$F$143</definedName>
    <definedName name="XDO_GROUP_?REPO_CORPORATE?11?">MICAP9!$B$143:$F$143</definedName>
    <definedName name="XDO_GROUP_?REPO_CORPORATE?12?">MIDCAP!$B$157:$F$157</definedName>
    <definedName name="XDO_GROUP_?REPO_CORPORATE?13?">MULTI1!$B$133:$F$133</definedName>
    <definedName name="XDO_GROUP_?REPO_CORPORATE?14?">MULTI2!$B$133:$F$133</definedName>
    <definedName name="XDO_GROUP_?REPO_CORPORATE?15?">MULTIP!$B$132:$F$132</definedName>
    <definedName name="XDO_GROUP_?REPO_CORPORATE?16?">SESCAP1!$B$151:$F$151</definedName>
    <definedName name="XDO_GROUP_?REPO_CORPORATE?17?">SESCAP2!$B$154:$F$154</definedName>
    <definedName name="XDO_GROUP_?REPO_CORPORATE?18?">SESCAP3!$B$151:$F$151</definedName>
    <definedName name="XDO_GROUP_?REPO_CORPORATE?19?">SESCAP4!$B$143:$F$143</definedName>
    <definedName name="XDO_GROUP_?REPO_CORPORATE?2?">MICAP11!$B$150:$F$150</definedName>
    <definedName name="XDO_GROUP_?REPO_CORPORATE?20?">SESCAP5!$B$141:$F$141</definedName>
    <definedName name="XDO_GROUP_?REPO_CORPORATE?21?">SESCAP6!$B$127:$F$127</definedName>
    <definedName name="XDO_GROUP_?REPO_CORPORATE?22?">SESCAP7!$B$109:$F$109</definedName>
    <definedName name="XDO_GROUP_?REPO_CORPORATE?23?">SFOCUS!$B$124:$F$124</definedName>
    <definedName name="XDO_GROUP_?REPO_CORPORATE?24?">SLTADV3!$B$144:$F$144</definedName>
    <definedName name="XDO_GROUP_?REPO_CORPORATE?25?">SLTADV4!$B$133:$F$133</definedName>
    <definedName name="XDO_GROUP_?REPO_CORPORATE?26?">SLTAX1!$B$141:$F$141</definedName>
    <definedName name="XDO_GROUP_?REPO_CORPORATE?27?">SLTAX2!$B$143:$F$143</definedName>
    <definedName name="XDO_GROUP_?REPO_CORPORATE?28?">SLTAX3!$B$150:$F$150</definedName>
    <definedName name="XDO_GROUP_?REPO_CORPORATE?29?">SLTAX4!$B$152:$F$152</definedName>
    <definedName name="XDO_GROUP_?REPO_CORPORATE?3?">MICAP12!$B$150:$F$150</definedName>
    <definedName name="XDO_GROUP_?REPO_CORPORATE?30?">SLTAX5!$B$153:$F$153</definedName>
    <definedName name="XDO_GROUP_?REPO_CORPORATE?31?">SLTAX6!$B$151:$F$151</definedName>
    <definedName name="XDO_GROUP_?REPO_CORPORATE?32?">SMALL3!$B$141:$F$141</definedName>
    <definedName name="XDO_GROUP_?REPO_CORPORATE?33?">SMALL4!$B$142:$F$142</definedName>
    <definedName name="XDO_GROUP_?REPO_CORPORATE?34?">SMALL5!$B$142:$F$142</definedName>
    <definedName name="XDO_GROUP_?REPO_CORPORATE?35?">SMALL6!$B$140:$F$140</definedName>
    <definedName name="XDO_GROUP_?REPO_CORPORATE?36?">SMILE!$B$144:$F$144</definedName>
    <definedName name="XDO_GROUP_?REPO_CORPORATE?37?">SRURAL!$B$154:$F$154</definedName>
    <definedName name="XDO_GROUP_?REPO_CORPORATE?38?">SSFUND!$B$129:$F$129</definedName>
    <definedName name="XDO_GROUP_?REPO_CORPORATE?39?">'SSN100'!$B$192:$F$192</definedName>
    <definedName name="XDO_GROUP_?REPO_CORPORATE?4?">MICAP14!$B$155:$F$155</definedName>
    <definedName name="XDO_GROUP_?REPO_CORPORATE?40?">STAX!$B$152:$F$152</definedName>
    <definedName name="XDO_GROUP_?REPO_CORPORATE?41?">STOP6!$B$126:$F$126</definedName>
    <definedName name="XDO_GROUP_?REPO_CORPORATE?42?">STOP7!$B$126:$F$126</definedName>
    <definedName name="XDO_GROUP_?REPO_CORPORATE?43?">#REF!</definedName>
    <definedName name="XDO_GROUP_?REPO_CORPORATE?44?">SUNESF!$B$151:$F$151</definedName>
    <definedName name="XDO_GROUP_?REPO_CORPORATE?45?">SUNFOP!$B$114:$F$114</definedName>
    <definedName name="XDO_GROUP_?REPO_CORPORATE?46?">SUNVALF10!$B$135:$F$135</definedName>
    <definedName name="XDO_GROUP_?REPO_CORPORATE?47?">SUNVALF2!$B$144:$F$144</definedName>
    <definedName name="XDO_GROUP_?REPO_CORPORATE?48?">SUNVALF3!$B$145:$F$145</definedName>
    <definedName name="XDO_GROUP_?REPO_CORPORATE?49?">SUNVALF7!$B$126:$F$126</definedName>
    <definedName name="XDO_GROUP_?REPO_CORPORATE?5?">MICAP15!$B$154:$F$154</definedName>
    <definedName name="XDO_GROUP_?REPO_CORPORATE?50?">SUNVALF8!$B$131:$F$131</definedName>
    <definedName name="XDO_GROUP_?REPO_CORPORATE?51?">SUNVALF9!$B$134:$F$134</definedName>
    <definedName name="XDO_GROUP_?REPO_CORPORATE?6?">MICAP16!$B$150:$F$150</definedName>
    <definedName name="XDO_GROUP_?REPO_CORPORATE?7?">MICAP17!$B$154:$F$154</definedName>
    <definedName name="XDO_GROUP_?REPO_CORPORATE?8?">MICAP3!$B$94:$F$94</definedName>
    <definedName name="XDO_GROUP_?REPO_CORPORATE?9?">MICAP4!$B$112:$F$112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59" l="1"/>
  <c r="F17" i="59"/>
  <c r="G17" i="59" s="1"/>
  <c r="G16" i="59"/>
  <c r="F13" i="59"/>
  <c r="G13" i="59" s="1"/>
  <c r="G10" i="59"/>
  <c r="G9" i="59"/>
  <c r="G8" i="59"/>
  <c r="G7" i="59"/>
  <c r="G6" i="59"/>
  <c r="G21" i="59" l="1"/>
  <c r="F105" i="58" l="1"/>
  <c r="E105" i="58"/>
  <c r="D105" i="58"/>
  <c r="C105" i="58"/>
  <c r="G67" i="58"/>
  <c r="F67" i="58"/>
  <c r="E67" i="58"/>
  <c r="D67" i="58"/>
  <c r="C67" i="58"/>
  <c r="F66" i="58"/>
  <c r="D66" i="58"/>
  <c r="G64" i="58"/>
  <c r="F64" i="58"/>
  <c r="E64" i="58"/>
  <c r="D64" i="58"/>
  <c r="C64" i="58"/>
  <c r="G63" i="58"/>
  <c r="F63" i="58"/>
  <c r="E63" i="58"/>
  <c r="D63" i="58"/>
  <c r="C63" i="58"/>
  <c r="G62" i="58"/>
  <c r="F62" i="58"/>
  <c r="E62" i="58"/>
  <c r="D62" i="58"/>
  <c r="C62" i="58"/>
  <c r="G61" i="58"/>
  <c r="F61" i="58"/>
  <c r="E61" i="58"/>
  <c r="D61" i="58"/>
  <c r="C61" i="58"/>
  <c r="G60" i="58"/>
  <c r="F60" i="58"/>
  <c r="E60" i="58"/>
  <c r="D60" i="58"/>
  <c r="C60" i="58"/>
  <c r="G59" i="58"/>
  <c r="F59" i="58"/>
  <c r="E59" i="58"/>
  <c r="D59" i="58"/>
  <c r="C59" i="58"/>
  <c r="G42" i="58"/>
  <c r="F42" i="58"/>
  <c r="E42" i="58"/>
  <c r="D42" i="58"/>
  <c r="C42" i="58"/>
  <c r="G38" i="58"/>
  <c r="F38" i="58"/>
  <c r="E38" i="58"/>
  <c r="D38" i="58"/>
  <c r="C38" i="58"/>
  <c r="G37" i="58"/>
  <c r="F37" i="58"/>
  <c r="E37" i="58"/>
  <c r="D37" i="58"/>
  <c r="C37" i="58"/>
  <c r="G36" i="58"/>
  <c r="F36" i="58"/>
  <c r="E36" i="58"/>
  <c r="D36" i="58"/>
  <c r="C36" i="58"/>
  <c r="G35" i="58"/>
  <c r="F35" i="58"/>
  <c r="E35" i="58"/>
  <c r="D35" i="58"/>
  <c r="C35" i="58"/>
  <c r="G34" i="58"/>
  <c r="F34" i="58"/>
  <c r="E34" i="58"/>
  <c r="D34" i="58"/>
  <c r="C34" i="58"/>
  <c r="E33" i="58"/>
  <c r="D33" i="58"/>
  <c r="F74" i="56" l="1"/>
  <c r="G74" i="56" s="1"/>
  <c r="G73" i="56"/>
  <c r="F71" i="56"/>
  <c r="F75" i="56" s="1"/>
  <c r="G75" i="56" s="1"/>
  <c r="G70" i="56"/>
  <c r="F49" i="56"/>
  <c r="G47" i="56"/>
  <c r="G46" i="56"/>
  <c r="G45" i="56"/>
  <c r="G44" i="56"/>
  <c r="G43" i="56"/>
  <c r="G42" i="56"/>
  <c r="G41" i="56"/>
  <c r="G40" i="56"/>
  <c r="G39" i="56"/>
  <c r="G38" i="56"/>
  <c r="G37" i="56"/>
  <c r="G36" i="56"/>
  <c r="G35" i="56"/>
  <c r="G34" i="56"/>
  <c r="G33" i="56"/>
  <c r="G32" i="56"/>
  <c r="G31" i="56"/>
  <c r="G30" i="56"/>
  <c r="G29" i="56"/>
  <c r="G28" i="56"/>
  <c r="G27" i="56"/>
  <c r="G26" i="56"/>
  <c r="G25" i="56"/>
  <c r="G24" i="56"/>
  <c r="G23" i="56"/>
  <c r="F20" i="56"/>
  <c r="G20" i="56" s="1"/>
  <c r="G18" i="56"/>
  <c r="G17" i="56"/>
  <c r="G16" i="56"/>
  <c r="G15" i="56"/>
  <c r="G14" i="56"/>
  <c r="G13" i="56"/>
  <c r="F75" i="55"/>
  <c r="G74" i="55"/>
  <c r="G75" i="55" s="1"/>
  <c r="F72" i="55"/>
  <c r="F76" i="55" s="1"/>
  <c r="G76" i="55" s="1"/>
  <c r="G71" i="55"/>
  <c r="G72" i="55" s="1"/>
  <c r="F50" i="55"/>
  <c r="G50" i="55" s="1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G28" i="55"/>
  <c r="G27" i="55"/>
  <c r="G26" i="55"/>
  <c r="G25" i="55"/>
  <c r="G24" i="55"/>
  <c r="G23" i="55"/>
  <c r="G20" i="55"/>
  <c r="F20" i="55"/>
  <c r="F54" i="55" s="1"/>
  <c r="G54" i="55" s="1"/>
  <c r="G18" i="55"/>
  <c r="G17" i="55"/>
  <c r="G16" i="55"/>
  <c r="G15" i="55"/>
  <c r="G14" i="55"/>
  <c r="G13" i="55"/>
  <c r="F53" i="56" l="1"/>
  <c r="G53" i="56" s="1"/>
  <c r="G77" i="56"/>
  <c r="G71" i="56"/>
  <c r="G78" i="55"/>
  <c r="G49" i="56"/>
</calcChain>
</file>

<file path=xl/sharedStrings.xml><?xml version="1.0" encoding="utf-8"?>
<sst xmlns="http://schemas.openxmlformats.org/spreadsheetml/2006/main" count="12864" uniqueCount="1396">
  <si>
    <t>SUNDARAM MUTUAL FUND</t>
  </si>
  <si>
    <t>Sundaram Infrastructure Advantage Fund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</si>
  <si>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</si>
  <si>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</si>
  <si>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</si>
  <si>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</si>
  <si>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</si>
  <si>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</si>
  <si>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</si>
  <si>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</si>
  <si>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</si>
  <si>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INE090A01021</t>
  </si>
  <si>
    <t>ICICI Bank Ltd</t>
  </si>
  <si>
    <t>Banks</t>
  </si>
  <si>
    <t>INE331A01037</t>
  </si>
  <si>
    <t>The Ramco Cements Ltd</t>
  </si>
  <si>
    <t>Cement</t>
  </si>
  <si>
    <t>INE671A01010</t>
  </si>
  <si>
    <t>Honeywell Automation India Ltd</t>
  </si>
  <si>
    <t>Industrial Capital Goods</t>
  </si>
  <si>
    <t>INE018A01030</t>
  </si>
  <si>
    <t>Larsen &amp; Toubro Ltd</t>
  </si>
  <si>
    <t>Construction Project</t>
  </si>
  <si>
    <t>INE536A01023</t>
  </si>
  <si>
    <t>Grindwell Norton Ltd</t>
  </si>
  <si>
    <t>Industrial Products</t>
  </si>
  <si>
    <t>INE325A01013</t>
  </si>
  <si>
    <t>Timken India Ltd</t>
  </si>
  <si>
    <t>INE074A01025</t>
  </si>
  <si>
    <t>Praj Industries Ltd</t>
  </si>
  <si>
    <t>INE002A01018</t>
  </si>
  <si>
    <t>Reliance Industries Ltd</t>
  </si>
  <si>
    <t>Petroleum Products</t>
  </si>
  <si>
    <t>INE531A01024</t>
  </si>
  <si>
    <t>Kansai Nerolac Paints Ltd</t>
  </si>
  <si>
    <t>Consumer Non Durables</t>
  </si>
  <si>
    <t>INE220B01022</t>
  </si>
  <si>
    <t>Kalpataru Power Transmission Ltd</t>
  </si>
  <si>
    <t>Power</t>
  </si>
  <si>
    <t>INE152A01029</t>
  </si>
  <si>
    <t>Thermax Ltd</t>
  </si>
  <si>
    <t>INE040A01026</t>
  </si>
  <si>
    <t>HDFC Bank Ltd</t>
  </si>
  <si>
    <t>INE858B01011</t>
  </si>
  <si>
    <t>ISGEC Heavy  Engineering Ltd</t>
  </si>
  <si>
    <t>INE999A01015</t>
  </si>
  <si>
    <t>KSB Ltd</t>
  </si>
  <si>
    <t>INE070A01015</t>
  </si>
  <si>
    <t>Shree Cement Ltd</t>
  </si>
  <si>
    <t>INE349A01021</t>
  </si>
  <si>
    <t>NRB Bearing Ltd</t>
  </si>
  <si>
    <t>INE868B01028</t>
  </si>
  <si>
    <t>NCC Ltd</t>
  </si>
  <si>
    <t>INE749A01030</t>
  </si>
  <si>
    <t>Jindal Steel &amp; Power Ltd</t>
  </si>
  <si>
    <t>Ferrous Metals</t>
  </si>
  <si>
    <t>INE062A01020</t>
  </si>
  <si>
    <t>State Bank of India</t>
  </si>
  <si>
    <t>INE195J01029</t>
  </si>
  <si>
    <t>PNC Infratech Ltd</t>
  </si>
  <si>
    <t>Construction</t>
  </si>
  <si>
    <t>INE442H01029</t>
  </si>
  <si>
    <t>Ashoka Buildcon Ltd</t>
  </si>
  <si>
    <t>INE472A01039</t>
  </si>
  <si>
    <t>Blue Star Ltd</t>
  </si>
  <si>
    <t>Consumer Durables</t>
  </si>
  <si>
    <t>INE791I01019</t>
  </si>
  <si>
    <t>Brigade Enterprises Ltd</t>
  </si>
  <si>
    <t>INE460H01021</t>
  </si>
  <si>
    <t>Star Cement Ltd</t>
  </si>
  <si>
    <t>INE935N01012</t>
  </si>
  <si>
    <t>Dixon Technologies (India) Ltd</t>
  </si>
  <si>
    <t>INE713T01010</t>
  </si>
  <si>
    <t>Apollo Micro Systems Ltd</t>
  </si>
  <si>
    <t>INE470A01017</t>
  </si>
  <si>
    <t>3M India Ltd</t>
  </si>
  <si>
    <t>Commercial Services</t>
  </si>
  <si>
    <t>INE823G01014</t>
  </si>
  <si>
    <t>JK Cement Ltd</t>
  </si>
  <si>
    <t>INE766P01016</t>
  </si>
  <si>
    <t>Mahindra Logistics Ltd</t>
  </si>
  <si>
    <t>Transportation</t>
  </si>
  <si>
    <t>INE415A01038</t>
  </si>
  <si>
    <t>HSIL Ltd</t>
  </si>
  <si>
    <t>INE686A01026</t>
  </si>
  <si>
    <t>ITD Cementation India Ltd</t>
  </si>
  <si>
    <t>INE264T01014</t>
  </si>
  <si>
    <t>Capacite Infraprojects Ltd</t>
  </si>
  <si>
    <t>INE284A01012</t>
  </si>
  <si>
    <t>ESAB India Ltd</t>
  </si>
  <si>
    <t>INE386A01015</t>
  </si>
  <si>
    <t>Vesuvius India Ltd</t>
  </si>
  <si>
    <t>INE386C01029</t>
  </si>
  <si>
    <t>Astra Microwave Products Ltd</t>
  </si>
  <si>
    <t>Telecom -  Equipment &amp; Accessories</t>
  </si>
  <si>
    <t>INE956G01038</t>
  </si>
  <si>
    <t>VA Tech Wabag Ltd</t>
  </si>
  <si>
    <t>Engineering Services</t>
  </si>
  <si>
    <t>INE419M01019</t>
  </si>
  <si>
    <t>TD Power Systems Ltd</t>
  </si>
  <si>
    <t>INE177A01018</t>
  </si>
  <si>
    <t>Ingersoll Rand (India) Ltd</t>
  </si>
  <si>
    <t>INE324L01013</t>
  </si>
  <si>
    <t>R.P.P. Infra Projects Ltd</t>
  </si>
  <si>
    <t>INE066F01012</t>
  </si>
  <si>
    <t>Hindustan Aeronautics Ltd</t>
  </si>
  <si>
    <t>Aerospace &amp; Defense</t>
  </si>
  <si>
    <t>Sub Total</t>
  </si>
  <si>
    <t>(b) Overseas Security</t>
  </si>
  <si>
    <t>(c) Privately Placed / Unlisted</t>
  </si>
  <si>
    <t>INE551A01022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</si>
  <si>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</si>
  <si>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</si>
  <si>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</si>
  <si>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</si>
  <si>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</si>
  <si>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</si>
  <si>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</si>
  <si>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</si>
  <si>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</si>
  <si>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</si>
  <si>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</si>
  <si>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</si>
  <si>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</si>
  <si>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</si>
  <si>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</si>
  <si>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</si>
  <si>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</si>
  <si>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</si>
  <si>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</si>
  <si>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</si>
  <si>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</si>
  <si>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 xml:space="preserve">  # percentage to NAV of security is less than 0.01%  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</si>
  <si>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</si>
  <si>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</si>
  <si>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</si>
  <si>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</si>
  <si>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</si>
  <si>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</si>
  <si>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</si>
  <si>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</si>
  <si>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31/12/2018</t>
  </si>
  <si>
    <t>31/01/2019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</si>
  <si>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</si>
  <si>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</si>
  <si>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</si>
  <si>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</si>
  <si>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</si>
  <si>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</si>
  <si>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at the end of the period</t>
  </si>
  <si>
    <t>g) Portfolio Turnover Ratio</t>
  </si>
  <si>
    <t>h) Repo in corporate debt</t>
  </si>
  <si>
    <t>Sundaram Select Micro Cap Series X</t>
  </si>
  <si>
    <t>INE951I01027</t>
  </si>
  <si>
    <t>V-Guard Industries Ltd</t>
  </si>
  <si>
    <t>INE878B01027</t>
  </si>
  <si>
    <t>KEI Industries Ltd</t>
  </si>
  <si>
    <t>INE048G01026</t>
  </si>
  <si>
    <t>Navin Fluorine International Ltd</t>
  </si>
  <si>
    <t>Chemicals</t>
  </si>
  <si>
    <t>INE075I01017</t>
  </si>
  <si>
    <t>Healthcare Global Enterprises Ltd</t>
  </si>
  <si>
    <t>Healthcare Services</t>
  </si>
  <si>
    <t>INE578A01017</t>
  </si>
  <si>
    <t>HeidelbergCEMENT India Ltd</t>
  </si>
  <si>
    <t>INE227C01017</t>
  </si>
  <si>
    <t>MM Forgings Ltd</t>
  </si>
  <si>
    <t>INE191H01014</t>
  </si>
  <si>
    <t>PVR Ltd</t>
  </si>
  <si>
    <t>Media &amp; Entertainment</t>
  </si>
  <si>
    <t>INE287B01021</t>
  </si>
  <si>
    <t>Subros Ltd</t>
  </si>
  <si>
    <t>Auto Ancillaries</t>
  </si>
  <si>
    <t>INE334L01012</t>
  </si>
  <si>
    <t>Ujjivan Financial Services Ltd</t>
  </si>
  <si>
    <t>Finance</t>
  </si>
  <si>
    <t>INE045A01017</t>
  </si>
  <si>
    <t>Ador Welding Ltd</t>
  </si>
  <si>
    <t>INE049A01027</t>
  </si>
  <si>
    <t>Himatsingka Seide Ltd</t>
  </si>
  <si>
    <t>Textile Products</t>
  </si>
  <si>
    <t>INE383A01012</t>
  </si>
  <si>
    <t>The India Cements Ltd</t>
  </si>
  <si>
    <t>INE348B01021</t>
  </si>
  <si>
    <t>Century Plyboards (India) Ltd</t>
  </si>
  <si>
    <t>INE717A01029</t>
  </si>
  <si>
    <t>Kennametal India Ltd</t>
  </si>
  <si>
    <t>INE503A01015</t>
  </si>
  <si>
    <t>DCB Bank Ltd</t>
  </si>
  <si>
    <t>INE594H01019</t>
  </si>
  <si>
    <t>Thyrocare Technologies Ltd</t>
  </si>
  <si>
    <t>INE978A01027</t>
  </si>
  <si>
    <t>Heritage Foods Ltd</t>
  </si>
  <si>
    <t>INE384A01010</t>
  </si>
  <si>
    <t>Rane Holdings Ltd</t>
  </si>
  <si>
    <t>INE877F01012</t>
  </si>
  <si>
    <t>PTC India Ltd</t>
  </si>
  <si>
    <t>INE782A01015</t>
  </si>
  <si>
    <t>Johnson Controls Hitachi AirConditioning India Ltd</t>
  </si>
  <si>
    <t>INE896L01010</t>
  </si>
  <si>
    <t>Indostar Capital Finance Ltd</t>
  </si>
  <si>
    <t>INE765D01014</t>
  </si>
  <si>
    <t>WPIL Ltd</t>
  </si>
  <si>
    <t>INE136B01020</t>
  </si>
  <si>
    <t>Cyient Ltd</t>
  </si>
  <si>
    <t>Software</t>
  </si>
  <si>
    <t>INE942G01012</t>
  </si>
  <si>
    <t>Mcleod Russel India Ltd</t>
  </si>
  <si>
    <t>INE312H01016</t>
  </si>
  <si>
    <t>INOX Leisure Ltd</t>
  </si>
  <si>
    <t>INE834I01025</t>
  </si>
  <si>
    <t>Khadim India Ltd</t>
  </si>
  <si>
    <t>INE863B01011</t>
  </si>
  <si>
    <t>Premier Explosives Ltd</t>
  </si>
  <si>
    <t>INE060A01024</t>
  </si>
  <si>
    <t>Navneet Education Ltd</t>
  </si>
  <si>
    <t>INE457F01013</t>
  </si>
  <si>
    <t>Salzer Electronics Ltd</t>
  </si>
  <si>
    <t>INE325C01035</t>
  </si>
  <si>
    <t>Dollar Industries Ltd</t>
  </si>
  <si>
    <t>INE142I01023</t>
  </si>
  <si>
    <t>Take Solutions Ltd</t>
  </si>
  <si>
    <t>INE891D01026</t>
  </si>
  <si>
    <t>Redington (India) Ltd</t>
  </si>
  <si>
    <t>INE451A01017</t>
  </si>
  <si>
    <t>Force Motors Ltd</t>
  </si>
  <si>
    <t>Auto</t>
  </si>
  <si>
    <t>INE807K01035</t>
  </si>
  <si>
    <t>S Chand and Company Ltd</t>
  </si>
  <si>
    <t>INE022I01019</t>
  </si>
  <si>
    <t>Asian Granito India Ltd</t>
  </si>
  <si>
    <t>INE570D01018</t>
  </si>
  <si>
    <t>Arrow Greentech Ltd</t>
  </si>
  <si>
    <t>Sundaram Select Micro Cap-Series XI</t>
  </si>
  <si>
    <t>INE976A01021</t>
  </si>
  <si>
    <t>West Coast Paper Mills Ltd</t>
  </si>
  <si>
    <t>Paper</t>
  </si>
  <si>
    <t>INE670A01012</t>
  </si>
  <si>
    <t>Tata Elxsi Ltd</t>
  </si>
  <si>
    <t>INE998I01010</t>
  </si>
  <si>
    <t>Mahindra Holidays &amp; Resorts India Ltd</t>
  </si>
  <si>
    <t>Hotels, Resorts And Other Recreational Activities</t>
  </si>
  <si>
    <t>INE613A01020</t>
  </si>
  <si>
    <t>Rallis India Ltd</t>
  </si>
  <si>
    <t>Pesticides</t>
  </si>
  <si>
    <t>INE934S01014</t>
  </si>
  <si>
    <t>GNA Axles Ltd</t>
  </si>
  <si>
    <t>INE586B01026</t>
  </si>
  <si>
    <t>Taj GVK Hotels &amp; Resorts Ltd</t>
  </si>
  <si>
    <t>INE793A01012</t>
  </si>
  <si>
    <t>Accelya Kale Solutions Ltd</t>
  </si>
  <si>
    <t>INE572A01028</t>
  </si>
  <si>
    <t>JB Chemicals &amp; Pharmaceuticals Ltd</t>
  </si>
  <si>
    <t>Pharmaceuticals</t>
  </si>
  <si>
    <t>INE611L01021</t>
  </si>
  <si>
    <t>Indian Terrain Fashions Ltd</t>
  </si>
  <si>
    <t>INE152M01016</t>
  </si>
  <si>
    <t>Triveni Turbine Ltd</t>
  </si>
  <si>
    <t>INE131A01031</t>
  </si>
  <si>
    <t>Gujarat Mineral Development Corporation Ltd</t>
  </si>
  <si>
    <t>Minerals/Mining</t>
  </si>
  <si>
    <t>INE201M01011</t>
  </si>
  <si>
    <t>CL Educate Ltd</t>
  </si>
  <si>
    <t>Diversified Consumer Services</t>
  </si>
  <si>
    <t>Sundaram Select Micro Cap Series XII</t>
  </si>
  <si>
    <t>Sundaram Select Micro Cap Series XIV</t>
  </si>
  <si>
    <t>INE614A01028</t>
  </si>
  <si>
    <t>Ramco Industries Ltd</t>
  </si>
  <si>
    <t>INE285A01027</t>
  </si>
  <si>
    <t>Elgi Equipments Ltd</t>
  </si>
  <si>
    <t>INE296E01026</t>
  </si>
  <si>
    <t>Rajapalayam Mills Ltd</t>
  </si>
  <si>
    <t>Textiles - Cotton</t>
  </si>
  <si>
    <t>INE337A01034</t>
  </si>
  <si>
    <t>LG Balakrishnan &amp; Bros Ltd</t>
  </si>
  <si>
    <t>INE189B01011</t>
  </si>
  <si>
    <t>INEOS Styrolution India Ltd</t>
  </si>
  <si>
    <t>INE492A01029</t>
  </si>
  <si>
    <t>Clariant Chemicals (India) Ltd</t>
  </si>
  <si>
    <t>INE872A01014</t>
  </si>
  <si>
    <t>Srei Infrastructure Finance Ltd</t>
  </si>
  <si>
    <t>INE302M01033</t>
  </si>
  <si>
    <t>Prabhat Dairy Ltd</t>
  </si>
  <si>
    <t>Sundaram Select Micro Cap Series XV</t>
  </si>
  <si>
    <t>INE296G01013</t>
  </si>
  <si>
    <t>Muthoot Capital Services Ltd</t>
  </si>
  <si>
    <t>Sundaram Select Micro Cap Series XVI</t>
  </si>
  <si>
    <t>INE884B01025</t>
  </si>
  <si>
    <t>Kirloskar Ferrous Ind Ltd</t>
  </si>
  <si>
    <t>INE405A01021</t>
  </si>
  <si>
    <t>Ultramarine &amp; Pigments Ltd</t>
  </si>
  <si>
    <t>Sundaram Select Micro Cap Series XVII</t>
  </si>
  <si>
    <t>INE750A01020</t>
  </si>
  <si>
    <t>Oriental Hotels Ltd</t>
  </si>
  <si>
    <t>Sundaram Select Micro Cap Series III</t>
  </si>
  <si>
    <t>Sundaram Select Micro Cap Series IV</t>
  </si>
  <si>
    <t>INE260B01028</t>
  </si>
  <si>
    <t>Godfrey Phillips India Ltd</t>
  </si>
  <si>
    <t>INE778U01029</t>
  </si>
  <si>
    <t>TCNS Clothing Co. Ltd</t>
  </si>
  <si>
    <t>Sundaram Select Micro Cap Series VIII</t>
  </si>
  <si>
    <t>Sundaram Select Micro Cap Series IX</t>
  </si>
  <si>
    <t>Sundaram Mid Cap Fund</t>
  </si>
  <si>
    <t>INE849A01020</t>
  </si>
  <si>
    <t>Trent Ltd</t>
  </si>
  <si>
    <t>Retailing</t>
  </si>
  <si>
    <t>INE647O01011</t>
  </si>
  <si>
    <t>Aditya Birla Fashion and Retail Ltd</t>
  </si>
  <si>
    <t>INE302A01020</t>
  </si>
  <si>
    <t>Exide Industries Ltd</t>
  </si>
  <si>
    <t>INE437A01024</t>
  </si>
  <si>
    <t>Apollo Hospitals Enterprise Ltd</t>
  </si>
  <si>
    <t>INE513A01014</t>
  </si>
  <si>
    <t>Schaeffler India Ltd</t>
  </si>
  <si>
    <t>INE105A01035</t>
  </si>
  <si>
    <t>Sundaram Clayton Ltd</t>
  </si>
  <si>
    <t>INE298A01020</t>
  </si>
  <si>
    <t>Cummins India Ltd</t>
  </si>
  <si>
    <t>INE203G01027</t>
  </si>
  <si>
    <t>Indraprastha Gas Ltd</t>
  </si>
  <si>
    <t>Gas</t>
  </si>
  <si>
    <t>INE230A01023</t>
  </si>
  <si>
    <t>EIH Ltd</t>
  </si>
  <si>
    <t>INE010V01017</t>
  </si>
  <si>
    <t>L&amp;T Technology Services Ltd</t>
  </si>
  <si>
    <t>INE536H01010</t>
  </si>
  <si>
    <t>Mahindra CIE Automotive Ltd</t>
  </si>
  <si>
    <t>INE342J01019</t>
  </si>
  <si>
    <t>Wabco India Ltd</t>
  </si>
  <si>
    <t>INE171A01029</t>
  </si>
  <si>
    <t>The Federal Bank  Ltd</t>
  </si>
  <si>
    <t>INE491A01021</t>
  </si>
  <si>
    <t>City Union Bank Ltd</t>
  </si>
  <si>
    <t>INE615P01015</t>
  </si>
  <si>
    <t>Quess Corp Ltd</t>
  </si>
  <si>
    <t>INE976G01028</t>
  </si>
  <si>
    <t>RBL Bank Ltd</t>
  </si>
  <si>
    <t>INE356A01018</t>
  </si>
  <si>
    <t>MphasiS Ltd</t>
  </si>
  <si>
    <t>INE121A01016</t>
  </si>
  <si>
    <t>Cholamandalam Investment and Finance Company Ltd</t>
  </si>
  <si>
    <t>INE092A01019</t>
  </si>
  <si>
    <t>Tata Chemicals Ltd</t>
  </si>
  <si>
    <t>INE716A01013</t>
  </si>
  <si>
    <t>Whirlpool of India Ltd</t>
  </si>
  <si>
    <t>INE685A01028</t>
  </si>
  <si>
    <t>Torrent Pharmaceuticals Ltd</t>
  </si>
  <si>
    <t>INE192A01025</t>
  </si>
  <si>
    <t>Tata Global Beverages Ltd</t>
  </si>
  <si>
    <t>INE179A01014</t>
  </si>
  <si>
    <t>Procter &amp; Gamble Hygiene and Health Care Ltd</t>
  </si>
  <si>
    <t>INE180A01020</t>
  </si>
  <si>
    <t>Max Financial Services Ltd</t>
  </si>
  <si>
    <t>INE200M01013</t>
  </si>
  <si>
    <t>Varun Beverages Ltd</t>
  </si>
  <si>
    <t>INE774D01024</t>
  </si>
  <si>
    <t>Mahindra &amp; Mahindra Financial Services Ltd</t>
  </si>
  <si>
    <t>INE752P01024</t>
  </si>
  <si>
    <t>Future Retail Ltd</t>
  </si>
  <si>
    <t>INE169A01031</t>
  </si>
  <si>
    <t>Coromandel International Ltd</t>
  </si>
  <si>
    <t>Fertilisers</t>
  </si>
  <si>
    <t>INE668F01031</t>
  </si>
  <si>
    <t>Jyothy Laboratories Ltd</t>
  </si>
  <si>
    <t>INE115A01026</t>
  </si>
  <si>
    <t>LIC Housing Finance Ltd</t>
  </si>
  <si>
    <t>INE722A01011</t>
  </si>
  <si>
    <t>Shriram City Union Finance Ltd</t>
  </si>
  <si>
    <t>INE462A01022</t>
  </si>
  <si>
    <t>Bayer Cropscience Ltd</t>
  </si>
  <si>
    <t>INE018I01017</t>
  </si>
  <si>
    <t>MindTree Ltd</t>
  </si>
  <si>
    <t>INE548C01032</t>
  </si>
  <si>
    <t>Emami Ltd</t>
  </si>
  <si>
    <t>INE530B01024</t>
  </si>
  <si>
    <t>IIFL Holdings Ltd</t>
  </si>
  <si>
    <t>INE036D01028</t>
  </si>
  <si>
    <t>Karur Vysya Bank Ltd</t>
  </si>
  <si>
    <t>INE285J01010</t>
  </si>
  <si>
    <t>Security and Intelligence Services (India) Ltd</t>
  </si>
  <si>
    <t>INE528G01027</t>
  </si>
  <si>
    <t>Yes Bank Ltd</t>
  </si>
  <si>
    <t>INE987B01026</t>
  </si>
  <si>
    <t>Natco Pharma Ltd</t>
  </si>
  <si>
    <t>INE763G01038</t>
  </si>
  <si>
    <t>ICICI Securities Ltd</t>
  </si>
  <si>
    <t>INE780C01023</t>
  </si>
  <si>
    <t>JM FInancial Ltd</t>
  </si>
  <si>
    <t>INE093I01010</t>
  </si>
  <si>
    <t>Oberoi Realty Ltd</t>
  </si>
  <si>
    <t>INE117A01022</t>
  </si>
  <si>
    <t>ABB India Ltd</t>
  </si>
  <si>
    <t>INE256A01028</t>
  </si>
  <si>
    <t>Zee Entertainment Enterprises Ltd</t>
  </si>
  <si>
    <t>Margin Money For Derivatives</t>
  </si>
  <si>
    <t>Institutional Plan - Growth</t>
  </si>
  <si>
    <t>Institutional Plan - Dividend</t>
  </si>
  <si>
    <t>As Per Annexure-A</t>
  </si>
  <si>
    <t>Sundaram Multi Cap Fund Series I</t>
  </si>
  <si>
    <t>INE238A01034</t>
  </si>
  <si>
    <t>Axis Bank Ltd</t>
  </si>
  <si>
    <t>INE154A01025</t>
  </si>
  <si>
    <t>ITC Ltd</t>
  </si>
  <si>
    <t>INE669C01036</t>
  </si>
  <si>
    <t>Tech Mahindra Ltd</t>
  </si>
  <si>
    <t>INE089A01023</t>
  </si>
  <si>
    <t>Dr. Reddy's Laboratories Ltd</t>
  </si>
  <si>
    <t>INE406A01037</t>
  </si>
  <si>
    <t>Aurobindo Pharma Ltd</t>
  </si>
  <si>
    <t>INE158A01026</t>
  </si>
  <si>
    <t>Hero MotoCorp Ltd</t>
  </si>
  <si>
    <t>INE797F01012</t>
  </si>
  <si>
    <t>Jubilant Foodworks Ltd</t>
  </si>
  <si>
    <t>INE494B01023</t>
  </si>
  <si>
    <t>TVS Motor Company Ltd</t>
  </si>
  <si>
    <t>INE021A01026</t>
  </si>
  <si>
    <t>Asian Paints Ltd</t>
  </si>
  <si>
    <t>INE123W01016</t>
  </si>
  <si>
    <t>SBI Life Insurance Company Ltd</t>
  </si>
  <si>
    <t>INE299U01018</t>
  </si>
  <si>
    <t>Crompton Greaves Consumer Electricals Ltd</t>
  </si>
  <si>
    <t>INE262H01013</t>
  </si>
  <si>
    <t>Persistent Systems Ltd</t>
  </si>
  <si>
    <t>INE917I01010</t>
  </si>
  <si>
    <t>Bajaj Auto Ltd</t>
  </si>
  <si>
    <t>INE765G01017</t>
  </si>
  <si>
    <t>ICICI Lombard General Insurance Company Ltd</t>
  </si>
  <si>
    <t>INE101A01026</t>
  </si>
  <si>
    <t>Mahindra &amp; Mahindra Ltd</t>
  </si>
  <si>
    <t>INE854D01024</t>
  </si>
  <si>
    <t>United Spirits Ltd</t>
  </si>
  <si>
    <t>INE883A01011</t>
  </si>
  <si>
    <t>MRF Ltd</t>
  </si>
  <si>
    <t>INE795G01014</t>
  </si>
  <si>
    <t>HDFC Life Insurance Company Ltd</t>
  </si>
  <si>
    <t>INE127D01025</t>
  </si>
  <si>
    <t>HDFC Asset Management Company Ltd</t>
  </si>
  <si>
    <t>INE095A01012</t>
  </si>
  <si>
    <t>IndusInd Bank Ltd</t>
  </si>
  <si>
    <t>INE463A01038</t>
  </si>
  <si>
    <t>Berger Paints (I) Ltd</t>
  </si>
  <si>
    <t>INE180K01011</t>
  </si>
  <si>
    <t>Bharat Financial Inclusion Ltd</t>
  </si>
  <si>
    <t>Sundaram Large and Mid Cap Fund</t>
  </si>
  <si>
    <t>INE009A01021</t>
  </si>
  <si>
    <t>Infosys Ltd</t>
  </si>
  <si>
    <t>INE296A01024</t>
  </si>
  <si>
    <t>Bajaj Finance Ltd</t>
  </si>
  <si>
    <t>INE498L01015</t>
  </si>
  <si>
    <t>L&amp;T Finance Holdings Ltd</t>
  </si>
  <si>
    <t>INE226A01021</t>
  </si>
  <si>
    <t>Voltas Ltd</t>
  </si>
  <si>
    <t>INE001A01036</t>
  </si>
  <si>
    <t>Housing Development Finance Corporation Ltd</t>
  </si>
  <si>
    <t>INE481G01011</t>
  </si>
  <si>
    <t>Ultratech Cement Ltd</t>
  </si>
  <si>
    <t>Rupees Per Unit</t>
  </si>
  <si>
    <t>Sundaram Emerging Small Cap Series I</t>
  </si>
  <si>
    <t>INE142Z01019</t>
  </si>
  <si>
    <t>Orient Electric Ltd</t>
  </si>
  <si>
    <t>INE332A01027</t>
  </si>
  <si>
    <t>Thomas Cook (India) Ltd</t>
  </si>
  <si>
    <t>Services</t>
  </si>
  <si>
    <t>INE988K01017</t>
  </si>
  <si>
    <t>Equitas Holdings Ltd</t>
  </si>
  <si>
    <t>INE741K01010</t>
  </si>
  <si>
    <t>Creditaccess Grameen Ltd</t>
  </si>
  <si>
    <t>INE511C01022</t>
  </si>
  <si>
    <t>Magma Fincorp Ltd</t>
  </si>
  <si>
    <t>INE120A01034</t>
  </si>
  <si>
    <t>Carborundum Universal Ltd</t>
  </si>
  <si>
    <t>INE794B01026</t>
  </si>
  <si>
    <t>Balaji Telefilms Ltd</t>
  </si>
  <si>
    <t>INE301A01014</t>
  </si>
  <si>
    <t>Raymond Ltd</t>
  </si>
  <si>
    <t>INE425Y01011</t>
  </si>
  <si>
    <t>CESC Ventures Ltd</t>
  </si>
  <si>
    <t>INE631A01022</t>
  </si>
  <si>
    <t>Shanthi Gears Ltd</t>
  </si>
  <si>
    <t>INE688A01022</t>
  </si>
  <si>
    <t>Transport Corporation of India Ltd</t>
  </si>
  <si>
    <t>Sundaram Emerging Small Cap Series II</t>
  </si>
  <si>
    <t>INE216P01012</t>
  </si>
  <si>
    <t>Aavas Financiers Ltd</t>
  </si>
  <si>
    <t>INE092B01025</t>
  </si>
  <si>
    <t>India Nippon Electricals Ltd</t>
  </si>
  <si>
    <t>Sundaram Emerging Small Cap Series III</t>
  </si>
  <si>
    <t>INE209A01019</t>
  </si>
  <si>
    <t>Agro Tech Foods Ltd</t>
  </si>
  <si>
    <t>INE544R01013</t>
  </si>
  <si>
    <t>Greenlam Industries Ltd</t>
  </si>
  <si>
    <t>Sundaram Emerging Small Cap Series IV</t>
  </si>
  <si>
    <t>Sundaram Emerging Small Cap Series V</t>
  </si>
  <si>
    <t>Sundaram Emerging Small Cap Series VI</t>
  </si>
  <si>
    <t>INE970X01018</t>
  </si>
  <si>
    <t>Lemon Tree Hotels Ltd</t>
  </si>
  <si>
    <t>Sundaram Emerging Small Cap Series VII</t>
  </si>
  <si>
    <t>INE172A01027</t>
  </si>
  <si>
    <t>Castrol India Ltd</t>
  </si>
  <si>
    <t>Sundaram Select Focus</t>
  </si>
  <si>
    <t>INE237A01028</t>
  </si>
  <si>
    <t>Kotak Mahindra Bank Ltd</t>
  </si>
  <si>
    <t>INE733E01010</t>
  </si>
  <si>
    <t>NTPC Ltd</t>
  </si>
  <si>
    <t>INE467B01029</t>
  </si>
  <si>
    <t>Tata Consultancy Services Ltd</t>
  </si>
  <si>
    <t>INE585B01010</t>
  </si>
  <si>
    <t>Maruti Suzuki India Ltd</t>
  </si>
  <si>
    <t>INE397D01024</t>
  </si>
  <si>
    <t>Bharti Airtel Ltd</t>
  </si>
  <si>
    <t>Telecom - Services</t>
  </si>
  <si>
    <t>INE205A01025</t>
  </si>
  <si>
    <t>Vedanta Ltd</t>
  </si>
  <si>
    <t>Non - Ferrous Metals</t>
  </si>
  <si>
    <t>Sundaram Long Term Tax Advantage Fund Series III</t>
  </si>
  <si>
    <t>INE475B01022</t>
  </si>
  <si>
    <t>Hikal Ltd</t>
  </si>
  <si>
    <t>Sundaram Long Term Tax Advantage Fund Series IV</t>
  </si>
  <si>
    <t>INE825A01012</t>
  </si>
  <si>
    <t>Vardhman Textiles Ltd</t>
  </si>
  <si>
    <t>INE030A01027</t>
  </si>
  <si>
    <t>Hindustan UniLever Ltd</t>
  </si>
  <si>
    <t>INE129A01019</t>
  </si>
  <si>
    <t>GAIL (India) Ltd</t>
  </si>
  <si>
    <t>INE522F01014</t>
  </si>
  <si>
    <t>Coal India Ltd</t>
  </si>
  <si>
    <t>INE139A01034</t>
  </si>
  <si>
    <t>National Aluminium Company Ltd</t>
  </si>
  <si>
    <t>INE119A01028</t>
  </si>
  <si>
    <t>Balrampur Chini Mills Ltd</t>
  </si>
  <si>
    <t>INE259A01022</t>
  </si>
  <si>
    <t>Colgate Palmolive (India) Ltd</t>
  </si>
  <si>
    <t>INE047A01021</t>
  </si>
  <si>
    <t>Grasim Industries Ltd</t>
  </si>
  <si>
    <t>INE242A01010</t>
  </si>
  <si>
    <t>Indian Oil Corporation Ltd</t>
  </si>
  <si>
    <t>INE029A01011</t>
  </si>
  <si>
    <t>Bharat Petroleum Corporation Ltd</t>
  </si>
  <si>
    <t>INE860A01027</t>
  </si>
  <si>
    <t>HCL Technologies Ltd</t>
  </si>
  <si>
    <t>INE028A01039</t>
  </si>
  <si>
    <t>Bank of Baroda</t>
  </si>
  <si>
    <t>Sundaram Long Term Micro Cap Tax Advantage Fund Series III</t>
  </si>
  <si>
    <t>INE246B01019</t>
  </si>
  <si>
    <t>Ramco Systems Ltd</t>
  </si>
  <si>
    <t>Sundaram Long Term Micro Cap Tax Advantage Fund Series IV</t>
  </si>
  <si>
    <t>Sundaram Long Term Micro Cap Tax Advantage Fund Series V</t>
  </si>
  <si>
    <t>INE705A01016</t>
  </si>
  <si>
    <t>Vijaya Bank</t>
  </si>
  <si>
    <t>Sundaram Long Term Micro Cap Tax Advantage Fund Series VI</t>
  </si>
  <si>
    <t>INE918I01018</t>
  </si>
  <si>
    <t>Bajaj Finserv Ltd</t>
  </si>
  <si>
    <t>INE486A01013</t>
  </si>
  <si>
    <t>CESC Ltd</t>
  </si>
  <si>
    <t>INE003A01024</t>
  </si>
  <si>
    <t>Siemens Ltd</t>
  </si>
  <si>
    <t>INE628A01036</t>
  </si>
  <si>
    <t>UPL Ltd</t>
  </si>
  <si>
    <t>INE176A01028</t>
  </si>
  <si>
    <t>Bata India Ltd</t>
  </si>
  <si>
    <t>INE776C01039</t>
  </si>
  <si>
    <t>GMR Infrastructure Ltd</t>
  </si>
  <si>
    <t>INE387A01021</t>
  </si>
  <si>
    <t>Sundram Fasteners Ltd</t>
  </si>
  <si>
    <t>INE775A01035</t>
  </si>
  <si>
    <t>Motherson Sumi Systems Ltd</t>
  </si>
  <si>
    <t>INE020801028</t>
  </si>
  <si>
    <t>Spencers Retail Ltd</t>
  </si>
  <si>
    <t>Sundaram Select Small Cap Series V</t>
  </si>
  <si>
    <t>Sundaram Select Small Cap Series VI</t>
  </si>
  <si>
    <t>Sundaram Small Cap Fund</t>
  </si>
  <si>
    <t>INE098F01031</t>
  </si>
  <si>
    <t>Amrutanjan Health Care Ltd</t>
  </si>
  <si>
    <t>INE278H01035</t>
  </si>
  <si>
    <t>Sandhar Technologies Ltd</t>
  </si>
  <si>
    <t>INE295F01017</t>
  </si>
  <si>
    <t>Butterfly Gandhimathi Appliances Ltd</t>
  </si>
  <si>
    <t>INE274F01020</t>
  </si>
  <si>
    <t>Westlife Development Ltd</t>
  </si>
  <si>
    <t>Sundaram Rural and Consumption Fund</t>
  </si>
  <si>
    <t>INE216A01030</t>
  </si>
  <si>
    <t>Britannia Industries Ltd</t>
  </si>
  <si>
    <t>INE016A01026</t>
  </si>
  <si>
    <t>Dabur India Ltd</t>
  </si>
  <si>
    <t>INE690A01010</t>
  </si>
  <si>
    <t>TTK Prestige Ltd</t>
  </si>
  <si>
    <t>INE239A01016</t>
  </si>
  <si>
    <t>Nestle India Ltd</t>
  </si>
  <si>
    <t>INE012A01025</t>
  </si>
  <si>
    <t>ACC Ltd</t>
  </si>
  <si>
    <t>INE196A01026</t>
  </si>
  <si>
    <t>Marico Ltd</t>
  </si>
  <si>
    <t>INE102D01028</t>
  </si>
  <si>
    <t>Godrej Consumer Products Ltd</t>
  </si>
  <si>
    <t>INE085A01013</t>
  </si>
  <si>
    <t>Chambal Fertilizers &amp; Chemicals Ltd</t>
  </si>
  <si>
    <t>INE318A01026</t>
  </si>
  <si>
    <t>Pidilite Industries Ltd</t>
  </si>
  <si>
    <t>INE563J01010</t>
  </si>
  <si>
    <t>Astec LifeSciences Ltd</t>
  </si>
  <si>
    <t>INE850D01014</t>
  </si>
  <si>
    <t>Godrej Agrovet Ltd</t>
  </si>
  <si>
    <t>INE764D01017</t>
  </si>
  <si>
    <t>V.S.T Tillers Tractors Ltd</t>
  </si>
  <si>
    <t>INE348L01012</t>
  </si>
  <si>
    <t>MAS Financial Services Ltd</t>
  </si>
  <si>
    <t>INE026A01025</t>
  </si>
  <si>
    <t>Gujarat State Fertilizers &amp; Chemicals Ltd</t>
  </si>
  <si>
    <t>INE107A01015</t>
  </si>
  <si>
    <t>Tamil Nadu Newsprint &amp; Papers Ltd</t>
  </si>
  <si>
    <t>INE175A01038</t>
  </si>
  <si>
    <t>Jain Irrigation Systems Ltd</t>
  </si>
  <si>
    <t>INE070I01018</t>
  </si>
  <si>
    <t>Insecticides (India) Ltd</t>
  </si>
  <si>
    <t>INE264A01014</t>
  </si>
  <si>
    <t>GlaxoSmithKline Consumer Healthcare Ltd</t>
  </si>
  <si>
    <t>Sundaram Services Fund</t>
  </si>
  <si>
    <t>INE280A01028</t>
  </si>
  <si>
    <t>Titan Company Ltd</t>
  </si>
  <si>
    <t>INE663F01024</t>
  </si>
  <si>
    <t>Info Edge (India) Ltd</t>
  </si>
  <si>
    <t>INE298J01013</t>
  </si>
  <si>
    <t>Reliance Nippon Life Asset Management Ltd</t>
  </si>
  <si>
    <t>Reverse Repo</t>
  </si>
  <si>
    <t>Sundaram Smart NIFTY 100 Equal Weight Fund</t>
  </si>
  <si>
    <t>INE075A01022</t>
  </si>
  <si>
    <t>Wipro Ltd</t>
  </si>
  <si>
    <t>INE121J01017</t>
  </si>
  <si>
    <t>Bharti Infratel Ltd</t>
  </si>
  <si>
    <t>INE881D01027</t>
  </si>
  <si>
    <t>Oracle Financial Services Software Ltd</t>
  </si>
  <si>
    <t>INE326A01037</t>
  </si>
  <si>
    <t>Lupin Ltd</t>
  </si>
  <si>
    <t>INE646L01027</t>
  </si>
  <si>
    <t>Interglobe Aviation Ltd</t>
  </si>
  <si>
    <t>INE376G01013</t>
  </si>
  <si>
    <t>Biocon Ltd</t>
  </si>
  <si>
    <t>INE155A01022</t>
  </si>
  <si>
    <t>Tata Motors Ltd</t>
  </si>
  <si>
    <t>INE347G01014</t>
  </si>
  <si>
    <t>Petronet LNG Ltd</t>
  </si>
  <si>
    <t>INE176B01034</t>
  </si>
  <si>
    <t>Havells India Ltd</t>
  </si>
  <si>
    <t>INE584A01023</t>
  </si>
  <si>
    <t>NMDC Ltd</t>
  </si>
  <si>
    <t>INE111A01025</t>
  </si>
  <si>
    <t>Container Corporation of India Ltd</t>
  </si>
  <si>
    <t>INE059A01026</t>
  </si>
  <si>
    <t>Cipla Ltd</t>
  </si>
  <si>
    <t>INE044A01036</t>
  </si>
  <si>
    <t>Sun Pharmaceutical Industries Ltd</t>
  </si>
  <si>
    <t>INE848E01016</t>
  </si>
  <si>
    <t>NHPC Ltd</t>
  </si>
  <si>
    <t>INE323A01026</t>
  </si>
  <si>
    <t>Bosch Ltd</t>
  </si>
  <si>
    <t>INE213A01029</t>
  </si>
  <si>
    <t>Oil &amp; Natural Gas Corporation Ltd</t>
  </si>
  <si>
    <t>Oil</t>
  </si>
  <si>
    <t>INE752E01010</t>
  </si>
  <si>
    <t>Power Grid Corporation of India Ltd</t>
  </si>
  <si>
    <t>INE094A01015</t>
  </si>
  <si>
    <t>Hindustan Petroleum Corporation Ltd</t>
  </si>
  <si>
    <t>INE038A01020</t>
  </si>
  <si>
    <t>Hindalco Industries Ltd</t>
  </si>
  <si>
    <t>INE079A01024</t>
  </si>
  <si>
    <t>Ambuja Cements Ltd</t>
  </si>
  <si>
    <t>INE267A01025</t>
  </si>
  <si>
    <t>Hindustan Zinc Ltd</t>
  </si>
  <si>
    <t>INE274J01014</t>
  </si>
  <si>
    <t>Oil India Ltd</t>
  </si>
  <si>
    <t>INE263A01024</t>
  </si>
  <si>
    <t>Bharat Electronics Ltd</t>
  </si>
  <si>
    <t>INE010B01027</t>
  </si>
  <si>
    <t>Cadila Healthcare Ltd</t>
  </si>
  <si>
    <t>INE081A01012</t>
  </si>
  <si>
    <t>Tata Steel Ltd</t>
  </si>
  <si>
    <t>INE470Y01017</t>
  </si>
  <si>
    <t>The New India Assurance Company Ltd</t>
  </si>
  <si>
    <t>INE257A01026</t>
  </si>
  <si>
    <t>Bharat Heavy Electricals Ltd</t>
  </si>
  <si>
    <t>INE742F01042</t>
  </si>
  <si>
    <t>Adani Ports and Special Economic Zone Ltd</t>
  </si>
  <si>
    <t>INE019A01038</t>
  </si>
  <si>
    <t>JSW Steel Ltd</t>
  </si>
  <si>
    <t>INE114A01011</t>
  </si>
  <si>
    <t>Steel Authority of India Ltd</t>
  </si>
  <si>
    <t>INE424H01027</t>
  </si>
  <si>
    <t>SUN TV Network Ltd</t>
  </si>
  <si>
    <t>INE726G01019</t>
  </si>
  <si>
    <t>ICICI Prudential Life Insurance Company Ltd</t>
  </si>
  <si>
    <t>INE140A01024</t>
  </si>
  <si>
    <t>Piramal Enterprises Ltd</t>
  </si>
  <si>
    <t>INE481Y01014</t>
  </si>
  <si>
    <t>General Insurance Corporation of India</t>
  </si>
  <si>
    <t>INE271C01023</t>
  </si>
  <si>
    <t>DLF Ltd</t>
  </si>
  <si>
    <t>INE192R01011</t>
  </si>
  <si>
    <t>Avenue Supermarts Ltd</t>
  </si>
  <si>
    <t>INE674K01013</t>
  </si>
  <si>
    <t>Aditya Birla Capital Ltd</t>
  </si>
  <si>
    <t>INE721A01013</t>
  </si>
  <si>
    <t>Shriram Transport Finance Company Ltd</t>
  </si>
  <si>
    <t>INE148I01020</t>
  </si>
  <si>
    <t>Indiabulls Housing Finance Ltd</t>
  </si>
  <si>
    <t>INE669E01016</t>
  </si>
  <si>
    <t>Vodafone Idea Ltd</t>
  </si>
  <si>
    <t>INE208A01029</t>
  </si>
  <si>
    <t>Ashok Leyland Ltd</t>
  </si>
  <si>
    <t>INE066A01013</t>
  </si>
  <si>
    <t>Eicher Motors Ltd</t>
  </si>
  <si>
    <t>INE545U01014</t>
  </si>
  <si>
    <t>Bandhan Bank Ltd</t>
  </si>
  <si>
    <t>Sundaram Diversified Equity</t>
  </si>
  <si>
    <t>Sundaram TOP 100-Series-VI</t>
  </si>
  <si>
    <t>INE095N01031</t>
  </si>
  <si>
    <t>NBCC (India) Ltd</t>
  </si>
  <si>
    <t>Sundaram TOP 100-Series-VII</t>
  </si>
  <si>
    <t>Sundaram Equity Savings Fund</t>
  </si>
  <si>
    <t>INE686F01025</t>
  </si>
  <si>
    <t>United Breweries Ltd</t>
  </si>
  <si>
    <t>IN9155A01020</t>
  </si>
  <si>
    <t>Index Future</t>
  </si>
  <si>
    <t>Stock Future</t>
  </si>
  <si>
    <t>INE053F07AK6</t>
  </si>
  <si>
    <t>Indian Railway Finance Corporation Ltd - 7.65% - 15/03/2021**</t>
  </si>
  <si>
    <t>CRISIL AAA</t>
  </si>
  <si>
    <t>INE115A07NN1</t>
  </si>
  <si>
    <t>LIC Housing Finance Ltd - 9.02% - 03/12/2020**</t>
  </si>
  <si>
    <t>INE134E08IC5</t>
  </si>
  <si>
    <t>Power Finance Corporation Ltd - 7.85% - 15/04/2019</t>
  </si>
  <si>
    <t>INE110L07070</t>
  </si>
  <si>
    <t>Reliance Jio Infocomm Ltd - 8.32% - 08/07/2021**</t>
  </si>
  <si>
    <t>INE756I07BH2</t>
  </si>
  <si>
    <t>HDB Financial Services Ltd - 7.8% - 29/06/2020**</t>
  </si>
  <si>
    <t>INE752E07GK3</t>
  </si>
  <si>
    <t>Power Grid Corporation of India Ltd - 8.9% - 25/02/2020**</t>
  </si>
  <si>
    <t>INE053T07026</t>
  </si>
  <si>
    <t>ONGC Mangalore Petrochemicals Ltd - 8.12% - 10/06/2019**</t>
  </si>
  <si>
    <t>IND AAA</t>
  </si>
  <si>
    <t>INE040A16CC8</t>
  </si>
  <si>
    <t>HDFC Bank Ltd - 08/03/2019**</t>
  </si>
  <si>
    <t>CRISIL A1+</t>
  </si>
  <si>
    <t>** Thinly traded / Non Traded Securities</t>
  </si>
  <si>
    <t>Sundaram Financial Services Opportunities Fund</t>
  </si>
  <si>
    <t>Sundaram Value Fund Series X</t>
  </si>
  <si>
    <t>INE245A01021</t>
  </si>
  <si>
    <t>Tata Power Company Ltd</t>
  </si>
  <si>
    <t>INE571A01020</t>
  </si>
  <si>
    <t>IPCA Laboratories Ltd</t>
  </si>
  <si>
    <t>Index Option</t>
  </si>
  <si>
    <t>Sundaram Value Fund Series-II</t>
  </si>
  <si>
    <t>Sundaram Value Fund Series-III</t>
  </si>
  <si>
    <t>Sundaram Value Fund Series VII</t>
  </si>
  <si>
    <t>INE805C01028</t>
  </si>
  <si>
    <t>KCP Ltd</t>
  </si>
  <si>
    <t>INE732C01016</t>
  </si>
  <si>
    <t>NCL Industries Ltd</t>
  </si>
  <si>
    <t>Sundaram Value Fund Series VIII</t>
  </si>
  <si>
    <t>Sundaram Value Fund Series IX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</si>
  <si>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</si>
  <si>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</si>
  <si>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</si>
  <si>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</si>
  <si>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</si>
  <si>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</si>
  <si>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</si>
  <si>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</si>
  <si>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</si>
  <si>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</si>
  <si>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</si>
  <si>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</si>
  <si>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</si>
  <si>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</si>
  <si>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</si>
  <si>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</si>
  <si>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</si>
  <si>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</si>
  <si>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</si>
  <si>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</si>
  <si>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</si>
  <si>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</si>
  <si>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</si>
  <si>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</si>
  <si>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</si>
  <si>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</si>
  <si>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</si>
  <si>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test="count(.//G_ASSET_GROUP[TRADED_Y_N='N']/UNITS)&gt;0"&gt;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</si>
  <si>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</si>
  <si>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&lt;xsl:text&gt;  # percentage to NAV of security is less than 0.01%  &lt;/xsl:text&gt;
 &lt;/xsl:when&gt;&lt;xsl:otherwise&gt;&lt;/xsl:otherwise&gt;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</si>
  <si>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</si>
  <si>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</si>
  <si>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</si>
  <si>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</si>
  <si>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</si>
  <si>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</si>
  <si>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</si>
  <si>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</si>
  <si>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</si>
  <si>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</si>
  <si>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</si>
  <si>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</si>
  <si>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</si>
  <si>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</si>
  <si>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</si>
  <si>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</si>
  <si>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</si>
  <si>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</si>
  <si>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</si>
  <si>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</si>
  <si>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</si>
  <si>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</si>
  <si>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</si>
  <si>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</si>
  <si>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</si>
  <si>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</si>
  <si>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</si>
  <si>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</si>
  <si>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</si>
  <si>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</si>
  <si>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</si>
  <si>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</si>
  <si>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</si>
  <si>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</si>
  <si>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</si>
  <si>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</si>
  <si>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</si>
  <si>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</si>
  <si>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</si>
  <si>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</si>
  <si>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</si>
  <si>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</si>
  <si>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</si>
  <si>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</si>
  <si>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</si>
  <si>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</si>
  <si>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</si>
  <si>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</si>
  <si>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</si>
  <si>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</si>
  <si>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</si>
  <si>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</si>
  <si>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</si>
  <si>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</si>
  <si>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</si>
  <si>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</si>
  <si>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</si>
  <si>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</si>
  <si>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</si>
  <si>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</si>
  <si>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</si>
  <si>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</si>
  <si>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</si>
  <si>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</si>
  <si>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</si>
  <si>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</si>
  <si>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</si>
  <si>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</si>
  <si>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</si>
  <si>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</si>
  <si>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</si>
  <si>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</si>
  <si>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</si>
  <si>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</si>
  <si>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</si>
  <si>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</si>
  <si>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</si>
  <si>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</si>
  <si>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</si>
  <si>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</si>
  <si>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</si>
  <si>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</si>
  <si>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</si>
  <si>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</si>
  <si>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</si>
  <si>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</si>
  <si>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</si>
  <si>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</si>
  <si>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</si>
  <si>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</si>
  <si>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</si>
  <si>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</si>
  <si>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</si>
  <si>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</si>
  <si>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</si>
  <si>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</si>
  <si>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</si>
  <si>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</si>
  <si>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</si>
  <si>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</si>
  <si>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</si>
  <si>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</si>
  <si>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</si>
  <si>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</si>
  <si>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</si>
  <si>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</si>
  <si>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</si>
  <si>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</si>
  <si>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</si>
  <si>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</si>
  <si>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</si>
  <si>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</si>
  <si>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</si>
  <si>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</si>
  <si>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</si>
  <si>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</si>
  <si>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</si>
  <si>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</si>
  <si>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</si>
  <si>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</si>
  <si>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</si>
  <si>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</si>
  <si>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</si>
  <si>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</si>
  <si>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</si>
  <si>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</si>
  <si>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</si>
  <si>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</si>
  <si>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</si>
  <si>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</si>
  <si>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</si>
  <si>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</si>
  <si>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</si>
  <si>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</si>
  <si>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</si>
  <si>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</si>
  <si>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</si>
  <si>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</si>
  <si>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</si>
  <si>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</si>
  <si>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</si>
  <si>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</si>
  <si>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</si>
  <si>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</si>
  <si>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</si>
  <si>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</si>
  <si>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</si>
  <si>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</si>
  <si>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</si>
  <si>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</si>
  <si>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</si>
  <si>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</si>
  <si>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</si>
  <si>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</si>
  <si>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</si>
  <si>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</si>
  <si>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</si>
  <si>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</si>
  <si>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</si>
  <si>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</si>
  <si>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</si>
  <si>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</si>
  <si>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</si>
  <si>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</si>
  <si>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</si>
  <si>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</si>
  <si>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</si>
  <si>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</si>
  <si>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</si>
  <si>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</si>
  <si>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</si>
  <si>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</si>
  <si>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</si>
  <si>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</si>
  <si>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</si>
  <si>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</si>
  <si>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</si>
  <si>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</si>
  <si>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</si>
  <si>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</si>
  <si>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</si>
  <si>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</si>
  <si>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</si>
  <si>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</si>
  <si>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</si>
  <si>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</si>
  <si>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</si>
  <si>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</si>
  <si>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</si>
  <si>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</si>
  <si>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</si>
  <si>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</si>
  <si>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</si>
  <si>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</si>
  <si>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</si>
  <si>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</si>
  <si>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</si>
  <si>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</si>
  <si>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</si>
  <si>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</si>
  <si>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</si>
  <si>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</si>
  <si>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</si>
  <si>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</si>
  <si>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</si>
  <si>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</si>
  <si>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</si>
  <si>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</si>
  <si>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</si>
  <si>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</si>
  <si>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</si>
  <si>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</si>
  <si>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</si>
  <si>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</si>
  <si>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</si>
  <si>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</si>
  <si>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</si>
  <si>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</si>
  <si>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</si>
  <si>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</si>
  <si>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</si>
  <si>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</si>
  <si>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</si>
  <si>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</si>
  <si>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</si>
  <si>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</si>
  <si>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</si>
  <si>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</si>
  <si>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</si>
  <si>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</si>
  <si>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</si>
  <si>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</si>
  <si>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</si>
  <si>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</si>
  <si>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</si>
  <si>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</si>
  <si>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</si>
  <si>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</si>
  <si>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</si>
  <si>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</si>
  <si>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</si>
  <si>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</si>
  <si>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</si>
  <si>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</si>
  <si>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</si>
  <si>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</si>
  <si>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</si>
  <si>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</si>
  <si>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</si>
  <si>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</si>
  <si>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</si>
  <si>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</si>
  <si>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</si>
  <si>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</si>
  <si>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</si>
  <si>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</si>
  <si>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</si>
  <si>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</si>
  <si>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</si>
  <si>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</si>
  <si>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</si>
  <si>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</si>
  <si>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</si>
  <si>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</si>
  <si>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</si>
  <si>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</si>
  <si>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</si>
  <si>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</si>
  <si>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</si>
  <si>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</si>
  <si>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</si>
  <si>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</si>
  <si>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</si>
  <si>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</si>
  <si>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</si>
  <si>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</si>
  <si>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</si>
  <si>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</si>
  <si>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</si>
  <si>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</si>
  <si>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XDO_GROUP_?G_PORTFOLIO_TURN_OVER_RATIO?</t>
  </si>
  <si>
    <t>&lt;xsl:for-each select=".//G_PORTFOLIO_TURN_OVER_RATIO"&gt;</t>
  </si>
  <si>
    <t>Repo</t>
  </si>
  <si>
    <t>XDO_GROUP_?REPO_CORPORATE?</t>
  </si>
  <si>
    <t>&lt;xsl:for-each select=".//G_REPO_CORPORATE"&gt;</t>
  </si>
  <si>
    <t>Bonus</t>
  </si>
  <si>
    <t>XDO_GROUP_?DIV_BONUS?</t>
  </si>
  <si>
    <t>&lt;xsl:for-each select=".//G_DIV_BONUS"&gt;</t>
  </si>
  <si>
    <t>f) Total investments in foreign securities /ADR'S/GDR'S  at the end of the period</t>
  </si>
  <si>
    <t>Individual &amp; HUF</t>
  </si>
  <si>
    <t>Sovereign</t>
  </si>
  <si>
    <t>6.35% Central Government Securities 02/01/2020</t>
  </si>
  <si>
    <t>IN0020020171</t>
  </si>
  <si>
    <t>Tata Sons Pvt Ltd - 9.25% - 19/06/2019**</t>
  </si>
  <si>
    <t>INE895D07479</t>
  </si>
  <si>
    <t>CRISIL AA</t>
  </si>
  <si>
    <t>TMF Holdings Ltd - 24/01/2020**</t>
  </si>
  <si>
    <t>INE909H08253</t>
  </si>
  <si>
    <t>REC Ltd - 8.06% - 31/05/2023**</t>
  </si>
  <si>
    <t>INE020B08849</t>
  </si>
  <si>
    <t>ICRA AA</t>
  </si>
  <si>
    <t>Yes Bank Ltd - 9.9% - 31/10/2022**</t>
  </si>
  <si>
    <t>INE528G08246</t>
  </si>
  <si>
    <t>Power Finance Corporation Ltd - 8.7% - 14/05/2020**</t>
  </si>
  <si>
    <t>INE134E08CX4</t>
  </si>
  <si>
    <t>Bajaj Finance Ltd - 10% - 25/04/2019**</t>
  </si>
  <si>
    <t>INE296A07BB9</t>
  </si>
  <si>
    <t>IND AA+</t>
  </si>
  <si>
    <t>Shriram Transport Finance Company Ltd - 8.45% - 27/03/2020**</t>
  </si>
  <si>
    <t>INE721A07NR7</t>
  </si>
  <si>
    <t>LIC Housing Finance Ltd - 8.3% - 15/07/2021**</t>
  </si>
  <si>
    <t>INE115A07JY6</t>
  </si>
  <si>
    <t>Power Grid Corporation of India Ltd - 8.4% - 27/05/2019**</t>
  </si>
  <si>
    <t>INE752E07ML9</t>
  </si>
  <si>
    <t>ICRA AA+</t>
  </si>
  <si>
    <t>Cholamandalam Investment and Finance Company Ltd - 9.9022% - 28/06/2019**</t>
  </si>
  <si>
    <t>INE121A07HX0</t>
  </si>
  <si>
    <t>LIC Housing Finance Ltd - 9.3% - 14/09/2022**</t>
  </si>
  <si>
    <t>INE115A07CY1</t>
  </si>
  <si>
    <t>ICRA AAA</t>
  </si>
  <si>
    <t>L&amp;T Housing Finance Ltd - 9.79% - 28/06/2019**</t>
  </si>
  <si>
    <t>INE476M07131</t>
  </si>
  <si>
    <t>National Bank for Agricultural &amp; Rural Development - 7.85% - 31/05/2019**</t>
  </si>
  <si>
    <t>INE261F08642</t>
  </si>
  <si>
    <t>Power Finance Corporation Ltd - 9.69% - 02/03/2019**</t>
  </si>
  <si>
    <t>INE134E07513</t>
  </si>
  <si>
    <t>IND A+</t>
  </si>
  <si>
    <t>Punjab National Bank - 9.21% - 29/03/2022**</t>
  </si>
  <si>
    <t>INE160A08118</t>
  </si>
  <si>
    <t>ICRA AA-</t>
  </si>
  <si>
    <t>Yes Bank Ltd - 9% - 18/10/2022**</t>
  </si>
  <si>
    <t>INE528G08394</t>
  </si>
  <si>
    <t>ICICI Bank Ltd - 9.2% - 17/03/2022**</t>
  </si>
  <si>
    <t>INE090A08TW2</t>
  </si>
  <si>
    <t>CRISIL AAA (SO)</t>
  </si>
  <si>
    <t>Oriental Nagpur Betul Highway ltd - 8.28% - 30/09/2020**</t>
  </si>
  <si>
    <t>INE105N07084</t>
  </si>
  <si>
    <t>Aditya Birla Finance Ltd - 9.75% - 04/04/2019**</t>
  </si>
  <si>
    <t>INE860H07466</t>
  </si>
  <si>
    <t>CRISIL AA+</t>
  </si>
  <si>
    <t>Bank of Baroda - 8.65% - 11/08/2022**</t>
  </si>
  <si>
    <t>INE028A08117</t>
  </si>
  <si>
    <t>Axis Bank Ltd - 8.75% - 28/06/2022**</t>
  </si>
  <si>
    <t>INE238A08443</t>
  </si>
  <si>
    <t>PowerLinks Transmission Ltd - 7.6% - 08/02/2019**</t>
  </si>
  <si>
    <t>INE297G08016</t>
  </si>
  <si>
    <t>INE721A07OA1</t>
  </si>
  <si>
    <t>State Bank of India - 9.56% - 04/12/2023**</t>
  </si>
  <si>
    <t>INE062A08173</t>
  </si>
  <si>
    <t>REC Ltd - 7.24% - 21/10/2021**</t>
  </si>
  <si>
    <t>INE020B08997</t>
  </si>
  <si>
    <t>State Bank of India - 8.39% - 25/10/2021**</t>
  </si>
  <si>
    <t>INE062A08140</t>
  </si>
  <si>
    <t>Export Import Bank of India - 8.6% - 31/03/2022**</t>
  </si>
  <si>
    <t>INE514E08FL5</t>
  </si>
  <si>
    <t>HDFC Bank Ltd - 8.85% - 12/05/2022**</t>
  </si>
  <si>
    <t>INE040A08377</t>
  </si>
  <si>
    <t>State Bank of India - 8.15% - 02/08/2022**</t>
  </si>
  <si>
    <t>INE062A08157</t>
  </si>
  <si>
    <t>Housing Development Finance Corporation Ltd - 7.85% - 21/06/2019**</t>
  </si>
  <si>
    <t>INE001A07RF0</t>
  </si>
  <si>
    <t>(f) Derivative</t>
  </si>
  <si>
    <t>Aarti Industries Ltd</t>
  </si>
  <si>
    <t>INE769A01020</t>
  </si>
  <si>
    <t>Monthly Portfolio Statement for the month ended 31 January 2019</t>
  </si>
  <si>
    <t>Sundaram Equity Hybrid Fund</t>
  </si>
  <si>
    <t>#</t>
  </si>
  <si>
    <t>b) Total value and percentage of illiquid equity shares **</t>
  </si>
  <si>
    <t>0.00 / #</t>
  </si>
  <si>
    <t>Sundaram Multi Cap Fund Series II</t>
  </si>
  <si>
    <t>Sundaram Long Term Tax Advantage Fund Series I</t>
  </si>
  <si>
    <t>Sundaram Long Term Tax Advantage Fund Series II</t>
  </si>
  <si>
    <t>Sundaram Select Small Cap Series III</t>
  </si>
  <si>
    <t>Sundaram Select Small Cap Series IV</t>
  </si>
  <si>
    <t>Hindustan Dorr-Oliver Ltd **</t>
  </si>
  <si>
    <t>i) Portfolio Turnover Ratio</t>
  </si>
  <si>
    <t>j) Repo in corporate debt</t>
  </si>
  <si>
    <t>g) Average  Maturity - only for Debt portion (years)</t>
  </si>
  <si>
    <t>h) Macaulay Duration - only for Debt portion (years)</t>
  </si>
  <si>
    <t>Tata Motors Ltd - DVR</t>
  </si>
  <si>
    <t>(d) Reverse Repo / TREPS</t>
  </si>
  <si>
    <t>TREPS</t>
  </si>
  <si>
    <t>Nifty 50 Feb 2019</t>
  </si>
  <si>
    <t>Tata Motors Ltd - DVR  Feb 2019</t>
  </si>
  <si>
    <t>Sun Pharmaceutical Industries Ltd Feb 2019</t>
  </si>
  <si>
    <t>State Bank of India Feb 2019</t>
  </si>
  <si>
    <t>Mahindra &amp; Mahindra Ltd Feb 2019</t>
  </si>
  <si>
    <t>ICICI Bank Ltd Feb 2019</t>
  </si>
  <si>
    <t>United Breweries Ltd Feb 2019</t>
  </si>
  <si>
    <t>Maruti Suzuki India Ltd Feb 2019</t>
  </si>
  <si>
    <t>Titan Company Ltd Feb 2019</t>
  </si>
  <si>
    <t>Housing Development Finance Corporation Ltd Feb 2019</t>
  </si>
  <si>
    <t>ITC Ltd Feb 2019</t>
  </si>
  <si>
    <t>Dabur India Ltd Feb 2019</t>
  </si>
  <si>
    <t>Asian Paints Ltd Feb 2019</t>
  </si>
  <si>
    <t>Berger Paints (I) Ltd Feb 2019</t>
  </si>
  <si>
    <t>Reliance Industries Ltd Feb 2019</t>
  </si>
  <si>
    <t>Nifty Option Dec 2020 10500</t>
  </si>
  <si>
    <t>Nifty Option Dec 2020 11000</t>
  </si>
  <si>
    <t>Shriram Transport Finance Company Ltd - 8.5% - 03/08/2021 - (Put Option - Exp: 04/02/2019)**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</si>
  <si>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</si>
  <si>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</si>
  <si>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</si>
  <si>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</si>
  <si>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</si>
  <si>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</si>
  <si>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</si>
  <si>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</t>
  </si>
  <si>
    <t>NIL</t>
  </si>
  <si>
    <t/>
  </si>
  <si>
    <t>Total</t>
  </si>
  <si>
    <t>FOREIGN SECURITIES/OVERSEAS ETFS</t>
  </si>
  <si>
    <t>American Depository Receipt</t>
  </si>
  <si>
    <t>US03524A1088</t>
  </si>
  <si>
    <t>ANHEUSER-BUSCH INBEV-SPON ADR</t>
  </si>
  <si>
    <t>Beverages</t>
  </si>
  <si>
    <t>US8923313071</t>
  </si>
  <si>
    <t>TOYOTA MOTOR CORP - SPON ADR</t>
  </si>
  <si>
    <t>Automotive</t>
  </si>
  <si>
    <t>US4381283088</t>
  </si>
  <si>
    <t>HONDA MOTOR CO LTD-SPON ADR</t>
  </si>
  <si>
    <t>US4557931098</t>
  </si>
  <si>
    <t>INDITEX-UNSPON ADR</t>
  </si>
  <si>
    <t>Consumer Discretionary</t>
  </si>
  <si>
    <t>US4258831050</t>
  </si>
  <si>
    <t>HENNES &amp; MAURITZ AB-UNSPON ADR</t>
  </si>
  <si>
    <t>US5024413065</t>
  </si>
  <si>
    <t>LVMH MOET HENNESSY-UNSPON ADR</t>
  </si>
  <si>
    <t>International Equity Shares</t>
  </si>
  <si>
    <t>US0231351067</t>
  </si>
  <si>
    <t>AMAZON.COM INC</t>
  </si>
  <si>
    <t>Product Distribution</t>
  </si>
  <si>
    <t>US02079K3059</t>
  </si>
  <si>
    <t>ALPHABET INC. CLASS A</t>
  </si>
  <si>
    <t>Internet / Intranet</t>
  </si>
  <si>
    <t>US5949181045</t>
  </si>
  <si>
    <t>MICROSOFT CORP</t>
  </si>
  <si>
    <t>Computers - Software</t>
  </si>
  <si>
    <t>US0378331005</t>
  </si>
  <si>
    <t>APPLE INC</t>
  </si>
  <si>
    <t>Manufacturing</t>
  </si>
  <si>
    <t>US5801351017</t>
  </si>
  <si>
    <t>MCDONALD'S CORPORATION</t>
  </si>
  <si>
    <t>Restaurant</t>
  </si>
  <si>
    <t>US7427181091</t>
  </si>
  <si>
    <t>PROCTER &amp; GAMBLE CO/THE</t>
  </si>
  <si>
    <t>Consumer Staples</t>
  </si>
  <si>
    <t>US1912161007</t>
  </si>
  <si>
    <t>COCA-COLA COMPANY</t>
  </si>
  <si>
    <t>Beverage</t>
  </si>
  <si>
    <t>US4592001014</t>
  </si>
  <si>
    <t>INTERNATIONAL BUSINESS MACHINES CORP</t>
  </si>
  <si>
    <t>Computer Services</t>
  </si>
  <si>
    <t>FR0000121014</t>
  </si>
  <si>
    <t>LVMH MOET HENNESSY LOUIS VUITTON SA</t>
  </si>
  <si>
    <t>US30303M1027</t>
  </si>
  <si>
    <t>FACEBOOK INC</t>
  </si>
  <si>
    <t>US2546871060</t>
  </si>
  <si>
    <t>THE WALT DISNEY COMPANY</t>
  </si>
  <si>
    <t>Media &amp; Broadcasting</t>
  </si>
  <si>
    <t>US4581401001</t>
  </si>
  <si>
    <t>INTEL CORPORATION</t>
  </si>
  <si>
    <t>Electronic Compon/ Instruments</t>
  </si>
  <si>
    <t>US46625H1005</t>
  </si>
  <si>
    <t>JP MORGAN CHASE &amp; CO</t>
  </si>
  <si>
    <t>Financials</t>
  </si>
  <si>
    <t>US17275R1023</t>
  </si>
  <si>
    <t>CISCO SYSTEMS INC</t>
  </si>
  <si>
    <t>Networking</t>
  </si>
  <si>
    <t>US68389X1054</t>
  </si>
  <si>
    <t>ORACLE CORPORATION</t>
  </si>
  <si>
    <t>Software &amp; Services</t>
  </si>
  <si>
    <t>DE0005190003</t>
  </si>
  <si>
    <t>BAYERISCHE MOTOREN WERKE AG</t>
  </si>
  <si>
    <t>Automobile Industry</t>
  </si>
  <si>
    <t>US6541061031</t>
  </si>
  <si>
    <t>NIKE INC</t>
  </si>
  <si>
    <t>Footware</t>
  </si>
  <si>
    <t>US9113121068</t>
  </si>
  <si>
    <t>UNITED PARCEL SERVICE INC</t>
  </si>
  <si>
    <t>Courier</t>
  </si>
  <si>
    <t>US3696041033</t>
  </si>
  <si>
    <t>GENERAL ELECTRIC COMPANY</t>
  </si>
  <si>
    <t>Diversified Manufacturing</t>
  </si>
  <si>
    <t>US7134481081</t>
  </si>
  <si>
    <t>PEPSICO INC</t>
  </si>
  <si>
    <t>US0258161092</t>
  </si>
  <si>
    <t>AMERICAN EXPRESS COMPANY</t>
  </si>
  <si>
    <t>DE0007164600</t>
  </si>
  <si>
    <t>SAP SE</t>
  </si>
  <si>
    <t>Information Technology</t>
  </si>
  <si>
    <t>IE00B4BNMY34</t>
  </si>
  <si>
    <t>ACCENTURE LTD-CL A</t>
  </si>
  <si>
    <t>DE0007100000</t>
  </si>
  <si>
    <t>DAIMLER AG-REGISTERED SHARES</t>
  </si>
  <si>
    <t>FR0000052292</t>
  </si>
  <si>
    <t>HERMES INTERNATIONAL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</si>
  <si>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</si>
  <si>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</si>
  <si>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</si>
  <si>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</si>
  <si>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</si>
  <si>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</si>
  <si>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</si>
  <si>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</si>
  <si>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Reverse Repo / TREPS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</si>
  <si>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</si>
  <si>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</si>
  <si>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</si>
  <si>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</si>
  <si>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</si>
  <si>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</si>
  <si>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</si>
  <si>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</si>
  <si>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</si>
  <si>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</si>
  <si>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</si>
  <si>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</si>
  <si>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</si>
  <si>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</si>
  <si>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5,501.45 Lacs</t>
  </si>
  <si>
    <t>g) Portfolio Turnover Ratio - 15.46%</t>
  </si>
  <si>
    <t>h) Investment in repo in corporate debt - Nil</t>
  </si>
  <si>
    <t>SUNDARAM WORLD BRAND SERIES III</t>
  </si>
  <si>
    <t>f) Total investments in foreign securities /ADR'S/GDR'S  at the end of the period - Rs 3,970.72 Lacs</t>
  </si>
  <si>
    <t>g) Portfolio Turnover Ratio - 15.56%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</si>
  <si>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</si>
  <si>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</si>
  <si>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</si>
  <si>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</si>
  <si>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Jan 31,2019 :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</si>
  <si>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</si>
  <si>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</si>
  <si>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</si>
  <si>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</si>
  <si>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</si>
  <si>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</si>
  <si>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Short</t>
  </si>
  <si>
    <t xml:space="preserve">Total percentage of existing assets hedged through futures as a percentage of net assets </t>
  </si>
  <si>
    <t>%</t>
  </si>
  <si>
    <t>For the period ended Jan 31, 2019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</si>
  <si>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</si>
  <si>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</si>
  <si>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</si>
  <si>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</si>
  <si>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</si>
  <si>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Large And Mid Cap Fund</t>
  </si>
  <si>
    <t>Sundaram  Financial Services Opportunities Fund</t>
  </si>
  <si>
    <t>B. Other than hedging positions through futures as on Jan 31, 2019 :</t>
  </si>
  <si>
    <t>Margin maintained in       (Rs. in Lakhs) *</t>
  </si>
  <si>
    <t>Long</t>
  </si>
  <si>
    <t>Total percentage of existing assets due to non-hedging positions as a percentage of net assets</t>
  </si>
  <si>
    <t>For the period ended Jan 31, 2019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</si>
  <si>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</si>
  <si>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</si>
  <si>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Sundaram Service Fund</t>
  </si>
  <si>
    <t>C. Hedging Positions through Put Options as on Jan 31, 2019 :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</si>
  <si>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</si>
  <si>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</si>
  <si>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</si>
  <si>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</si>
  <si>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</si>
  <si>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</si>
  <si>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Jan 31, 2019, the following hedging transactions through options which have been already exercised/expired</t>
  </si>
  <si>
    <t>Total Number of contracts entered into</t>
  </si>
  <si>
    <t>Net Profit/(Loss) on all contracts 
(Rs. in Lakhs)</t>
  </si>
  <si>
    <t>D. Other than Hedging Positions through options as on Jan 31, 2019 :</t>
  </si>
  <si>
    <t>-</t>
  </si>
  <si>
    <t xml:space="preserve">Total Exposure through Options other than hedging as a percentage of net assets </t>
  </si>
  <si>
    <t>For the period ended Jan 31, 2019, the following non hedging transactions through options which have been already exercised/expired</t>
  </si>
  <si>
    <t>Gross Notional value of contracts where futures were bought(Rs. in Lakhs)</t>
  </si>
  <si>
    <t>Gross Notional value of contracts where futures were sold (Rs. in Lakhs)</t>
  </si>
  <si>
    <t>E. Hedging Positions through Swaps as on Jan 31, 2019 - Nil</t>
  </si>
  <si>
    <t>F. Hedging Positions through Interest Rate Futures as on Jan 31, 2019 :</t>
  </si>
  <si>
    <t xml:space="preserve">Futures Price
When Purchased 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</si>
  <si>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</si>
  <si>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</si>
  <si>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</si>
  <si>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Jan 31, 2019 following were the hedging transactions through Interest Rate Futures which have been squared off/ expired</t>
  </si>
  <si>
    <t>* Note: Margin maintained denotes security specific margin.</t>
  </si>
  <si>
    <t>SUNDARAM GLOBAL ADVANTAGE FUND</t>
  </si>
  <si>
    <t>Monthly Portfolio Statement for the period ended 31 January 2019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</si>
  <si>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</si>
  <si>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</si>
  <si>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</si>
  <si>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</si>
  <si>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</si>
  <si>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</si>
  <si>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</si>
  <si>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</si>
  <si>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</si>
  <si>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</si>
  <si>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</si>
  <si>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</si>
  <si>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</si>
  <si>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</si>
  <si>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</si>
  <si>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</si>
  <si>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</si>
  <si>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</si>
  <si>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</si>
  <si>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</si>
  <si>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</si>
  <si>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</si>
  <si>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</si>
  <si>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1,905.07 lacs</t>
  </si>
  <si>
    <t>g) Repo in Corporate Debt - 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</si>
</sst>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 * #,##0.00_ ;_ * \-#,##0.00_ ;_ * &quot;-&quot;??_ ;_ @_ "/>
    <numFmt numFmtId="164" formatCode="_(* #,##0.00_);_(* \(#,##0.00\);_(* &quot;-&quot;??_);_(@_)"/>
    <numFmt numFmtId="165" formatCode="0.00_);[Red]\(0.00\)"/>
    <numFmt numFmtId="166" formatCode="0.0000_);[Red]\(0.0000\)"/>
    <numFmt numFmtId="167" formatCode="\(#,##0.00\);\(#,##0.00\)"/>
    <numFmt numFmtId="168" formatCode="\(#,##0.00%\);\(#,##0.00%\)"/>
    <numFmt numFmtId="169" formatCode="_(* #,##0.000000_);_(* \(#,##0.000000\);_(* &quot;-&quot;??????_);_(@_)"/>
    <numFmt numFmtId="170" formatCode="_(* #,##0.000000_);_(* \(#,##0.000000\);_(* &quot;-&quot;??_);_(@_)"/>
    <numFmt numFmtId="171" formatCode="\(###0.00\);\(###0.00\)"/>
    <numFmt numFmtId="172" formatCode="\(###00\);\(###00\)"/>
    <numFmt numFmtId="173" formatCode="#,##0.00000000"/>
    <numFmt numFmtId="174" formatCode="dd\/mm\/yyyy"/>
    <numFmt numFmtId="175" formatCode="0.0000"/>
    <numFmt numFmtId="176" formatCode="#,##0.00000"/>
    <numFmt numFmtId="177" formatCode="#,##0.000000"/>
    <numFmt numFmtId="178" formatCode="0.000000000"/>
    <numFmt numFmtId="179" formatCode="#,##0.0000"/>
    <numFmt numFmtId="180" formatCode="#,##0.0000;\(#,##0.0000\)"/>
    <numFmt numFmtId="181" formatCode="_(* #,##0_);_(* \(#,##0\);_(* &quot;-&quot;??_);_(@_)"/>
    <numFmt numFmtId="182" formatCode="#,##0.000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63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9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1" fillId="0" borderId="12"/>
    <xf numFmtId="0" fontId="4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</cellStyleXfs>
  <cellXfs count="415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10" applyFont="1" applyFill="1" applyBorder="1"/>
    <xf numFmtId="15" fontId="3" fillId="2" borderId="1" xfId="10" applyNumberFormat="1" applyFont="1" applyFill="1" applyBorder="1" applyAlignment="1">
      <alignment horizontal="left"/>
    </xf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8" fillId="0" borderId="0" xfId="0" applyFont="1" applyAlignment="1">
      <alignment wrapText="1"/>
    </xf>
    <xf numFmtId="1" fontId="9" fillId="8" borderId="1" xfId="4" applyNumberFormat="1" applyFont="1" applyFill="1" applyBorder="1" applyAlignment="1">
      <alignment horizontal="center" vertical="center" wrapText="1"/>
    </xf>
    <xf numFmtId="0" fontId="9" fillId="8" borderId="1" xfId="4" applyFont="1" applyFill="1" applyBorder="1" applyAlignment="1">
      <alignment horizontal="left" vertical="center" wrapText="1"/>
    </xf>
    <xf numFmtId="15" fontId="10" fillId="8" borderId="2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left" vertical="center" wrapText="1"/>
    </xf>
    <xf numFmtId="10" fontId="9" fillId="8" borderId="1" xfId="11" applyNumberFormat="1" applyFont="1" applyFill="1" applyBorder="1" applyAlignment="1">
      <alignment horizontal="right" vertical="center" wrapText="1"/>
    </xf>
    <xf numFmtId="1" fontId="9" fillId="8" borderId="1" xfId="8" applyNumberFormat="1" applyFont="1" applyFill="1" applyBorder="1" applyAlignment="1">
      <alignment horizontal="center" vertical="center" wrapText="1"/>
    </xf>
    <xf numFmtId="0" fontId="9" fillId="8" borderId="1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vertical="center" wrapText="1"/>
    </xf>
    <xf numFmtId="0" fontId="10" fillId="8" borderId="1" xfId="4" applyFont="1" applyFill="1" applyBorder="1" applyAlignment="1">
      <alignment horizontal="left" vertical="center" wrapText="1"/>
    </xf>
    <xf numFmtId="10" fontId="10" fillId="8" borderId="1" xfId="4" applyNumberFormat="1" applyFont="1" applyFill="1" applyBorder="1" applyAlignment="1">
      <alignment horizontal="left" vertical="center" wrapText="1"/>
    </xf>
    <xf numFmtId="0" fontId="9" fillId="8" borderId="2" xfId="4" applyFont="1" applyFill="1" applyBorder="1" applyAlignment="1">
      <alignment vertical="center" wrapText="1"/>
    </xf>
    <xf numFmtId="1" fontId="10" fillId="8" borderId="1" xfId="8" applyNumberFormat="1" applyFont="1" applyFill="1" applyBorder="1" applyAlignment="1">
      <alignment horizontal="left" vertical="center" wrapText="1"/>
    </xf>
    <xf numFmtId="10" fontId="10" fillId="8" borderId="1" xfId="11" applyNumberFormat="1" applyFont="1" applyFill="1" applyBorder="1" applyAlignment="1">
      <alignment horizontal="right" vertical="center" wrapText="1"/>
    </xf>
    <xf numFmtId="0" fontId="9" fillId="8" borderId="2" xfId="8" applyFont="1" applyFill="1" applyBorder="1" applyAlignment="1">
      <alignment vertical="center" wrapText="1"/>
    </xf>
    <xf numFmtId="0" fontId="9" fillId="8" borderId="1" xfId="8" applyNumberFormat="1" applyFont="1" applyFill="1" applyBorder="1" applyAlignment="1">
      <alignment horizontal="left" vertical="center" wrapText="1"/>
    </xf>
    <xf numFmtId="1" fontId="9" fillId="8" borderId="1" xfId="5" applyNumberFormat="1" applyFont="1" applyFill="1" applyBorder="1" applyAlignment="1">
      <alignment horizontal="center" vertical="center" wrapText="1"/>
    </xf>
    <xf numFmtId="15" fontId="9" fillId="8" borderId="1" xfId="5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center" vertical="center" wrapText="1"/>
    </xf>
    <xf numFmtId="0" fontId="9" fillId="8" borderId="1" xfId="9" applyFont="1" applyFill="1" applyBorder="1" applyAlignment="1">
      <alignment horizontal="left" vertical="center" wrapText="1"/>
    </xf>
    <xf numFmtId="1" fontId="10" fillId="8" borderId="1" xfId="9" applyNumberFormat="1" applyFont="1" applyFill="1" applyBorder="1" applyAlignment="1">
      <alignment horizontal="left" vertical="center" wrapText="1"/>
    </xf>
    <xf numFmtId="10" fontId="10" fillId="8" borderId="1" xfId="12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lef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horizontal="left" vertical="center" wrapText="1"/>
    </xf>
    <xf numFmtId="0" fontId="10" fillId="8" borderId="1" xfId="8" applyFont="1" applyFill="1" applyBorder="1" applyAlignment="1">
      <alignment horizontal="left" vertical="center" wrapText="1"/>
    </xf>
    <xf numFmtId="15" fontId="9" fillId="8" borderId="1" xfId="4" applyNumberFormat="1" applyFont="1" applyFill="1" applyBorder="1" applyAlignment="1">
      <alignment horizontal="left" vertical="center" wrapText="1"/>
    </xf>
    <xf numFmtId="10" fontId="9" fillId="8" borderId="1" xfId="4" applyNumberFormat="1" applyFont="1" applyFill="1" applyBorder="1" applyAlignment="1">
      <alignment horizontal="right" vertical="center" wrapText="1"/>
    </xf>
    <xf numFmtId="10" fontId="9" fillId="8" borderId="1" xfId="8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vertical="center" wrapText="1"/>
    </xf>
    <xf numFmtId="0" fontId="9" fillId="8" borderId="2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horizontal="left" vertical="top" wrapText="1"/>
    </xf>
    <xf numFmtId="0" fontId="9" fillId="8" borderId="0" xfId="0" applyFont="1" applyFill="1"/>
    <xf numFmtId="0" fontId="10" fillId="8" borderId="1" xfId="7" applyFont="1" applyFill="1" applyBorder="1" applyAlignment="1">
      <alignment horizontal="center" vertical="center" wrapText="1"/>
    </xf>
    <xf numFmtId="0" fontId="10" fillId="8" borderId="1" xfId="7" applyFont="1" applyFill="1" applyBorder="1" applyAlignment="1">
      <alignment horizontal="center" vertical="center"/>
    </xf>
    <xf numFmtId="0" fontId="11" fillId="8" borderId="1" xfId="4" applyFont="1" applyFill="1" applyBorder="1" applyAlignment="1">
      <alignment horizontal="center" vertical="center" wrapText="1"/>
    </xf>
    <xf numFmtId="0" fontId="11" fillId="8" borderId="1" xfId="4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vertical="center"/>
    </xf>
    <xf numFmtId="0" fontId="9" fillId="8" borderId="3" xfId="0" applyFont="1" applyFill="1" applyBorder="1"/>
    <xf numFmtId="0" fontId="5" fillId="8" borderId="2" xfId="0" applyFont="1" applyFill="1" applyBorder="1" applyAlignment="1">
      <alignment horizontal="left" vertical="center"/>
    </xf>
    <xf numFmtId="0" fontId="9" fillId="8" borderId="4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/>
    </xf>
    <xf numFmtId="0" fontId="9" fillId="8" borderId="1" xfId="0" applyFont="1" applyFill="1" applyBorder="1"/>
    <xf numFmtId="166" fontId="9" fillId="8" borderId="1" xfId="0" applyNumberFormat="1" applyFont="1" applyFill="1" applyBorder="1"/>
    <xf numFmtId="0" fontId="9" fillId="8" borderId="4" xfId="7" applyFont="1" applyFill="1" applyBorder="1" applyAlignment="1">
      <alignment horizontal="left" vertical="center"/>
    </xf>
    <xf numFmtId="10" fontId="10" fillId="8" borderId="1" xfId="0" applyNumberFormat="1" applyFont="1" applyFill="1" applyBorder="1" applyAlignment="1">
      <alignment horizontal="left" vertical="center"/>
    </xf>
    <xf numFmtId="1" fontId="9" fillId="8" borderId="1" xfId="8" applyNumberFormat="1" applyFont="1" applyFill="1" applyBorder="1" applyAlignment="1">
      <alignment horizontal="right" vertical="center" wrapText="1"/>
    </xf>
    <xf numFmtId="1" fontId="10" fillId="8" borderId="1" xfId="4" applyNumberFormat="1" applyFont="1" applyFill="1" applyBorder="1" applyAlignment="1">
      <alignment horizontal="left" vertical="center" wrapText="1"/>
    </xf>
    <xf numFmtId="1" fontId="10" fillId="8" borderId="1" xfId="8" applyNumberFormat="1" applyFont="1" applyFill="1" applyBorder="1" applyAlignment="1">
      <alignment horizontal="right" vertical="center" wrapText="1"/>
    </xf>
    <xf numFmtId="1" fontId="10" fillId="8" borderId="1" xfId="9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right" vertical="center" wrapText="1"/>
    </xf>
    <xf numFmtId="1" fontId="9" fillId="8" borderId="1" xfId="4" applyNumberFormat="1" applyFont="1" applyFill="1" applyBorder="1" applyAlignment="1">
      <alignment horizontal="right" vertical="center" wrapText="1"/>
    </xf>
    <xf numFmtId="2" fontId="9" fillId="8" borderId="1" xfId="1" applyNumberFormat="1" applyFont="1" applyFill="1" applyBorder="1" applyAlignment="1">
      <alignment horizontal="right" vertical="center" wrapText="1"/>
    </xf>
    <xf numFmtId="2" fontId="10" fillId="8" borderId="1" xfId="4" applyNumberFormat="1" applyFont="1" applyFill="1" applyBorder="1" applyAlignment="1">
      <alignment horizontal="left" vertical="center" wrapText="1"/>
    </xf>
    <xf numFmtId="2" fontId="10" fillId="8" borderId="1" xfId="1" applyNumberFormat="1" applyFont="1" applyFill="1" applyBorder="1" applyAlignment="1">
      <alignment horizontal="right" vertical="center" wrapText="1"/>
    </xf>
    <xf numFmtId="2" fontId="10" fillId="8" borderId="1" xfId="2" applyNumberFormat="1" applyFont="1" applyFill="1" applyBorder="1" applyAlignment="1">
      <alignment horizontal="right" vertical="center" wrapText="1"/>
    </xf>
    <xf numFmtId="2" fontId="9" fillId="8" borderId="1" xfId="9" applyNumberFormat="1" applyFont="1" applyFill="1" applyBorder="1" applyAlignment="1">
      <alignment horizontal="right" vertical="center" wrapText="1"/>
    </xf>
    <xf numFmtId="2" fontId="9" fillId="8" borderId="1" xfId="4" applyNumberFormat="1" applyFont="1" applyFill="1" applyBorder="1" applyAlignment="1">
      <alignment horizontal="right" vertical="center" wrapText="1"/>
    </xf>
    <xf numFmtId="2" fontId="9" fillId="8" borderId="1" xfId="8" applyNumberFormat="1" applyFont="1" applyFill="1" applyBorder="1" applyAlignment="1">
      <alignment horizontal="right" vertical="center" wrapText="1"/>
    </xf>
    <xf numFmtId="0" fontId="6" fillId="0" borderId="1" xfId="9" applyFont="1" applyFill="1" applyBorder="1" applyAlignment="1">
      <alignment horizontal="center" vertical="center"/>
    </xf>
    <xf numFmtId="14" fontId="6" fillId="0" borderId="1" xfId="7" applyNumberFormat="1" applyFont="1" applyFill="1" applyBorder="1" applyAlignment="1">
      <alignment horizontal="center" vertical="center" wrapText="1"/>
    </xf>
    <xf numFmtId="0" fontId="5" fillId="8" borderId="2" xfId="7" applyFont="1" applyFill="1" applyBorder="1" applyAlignment="1">
      <alignment horizontal="left" vertical="center"/>
    </xf>
    <xf numFmtId="0" fontId="10" fillId="8" borderId="1" xfId="0" applyFont="1" applyFill="1" applyBorder="1"/>
    <xf numFmtId="0" fontId="10" fillId="8" borderId="0" xfId="0" applyFont="1" applyFill="1" applyAlignment="1">
      <alignment horizontal="center" vertical="center"/>
    </xf>
    <xf numFmtId="164" fontId="9" fillId="8" borderId="0" xfId="0" applyNumberFormat="1" applyFont="1" applyFill="1"/>
    <xf numFmtId="0" fontId="10" fillId="8" borderId="1" xfId="0" applyFont="1" applyFill="1" applyBorder="1" applyAlignment="1">
      <alignment vertical="center"/>
    </xf>
    <xf numFmtId="0" fontId="9" fillId="8" borderId="0" xfId="0" applyFont="1" applyFill="1" applyBorder="1"/>
    <xf numFmtId="167" fontId="10" fillId="8" borderId="1" xfId="0" applyNumberFormat="1" applyFont="1" applyFill="1" applyBorder="1" applyAlignment="1">
      <alignment horizontal="left" vertical="center"/>
    </xf>
    <xf numFmtId="0" fontId="11" fillId="8" borderId="2" xfId="4" applyFont="1" applyFill="1" applyBorder="1" applyAlignment="1">
      <alignment horizontal="center" vertical="center" wrapText="1"/>
    </xf>
    <xf numFmtId="0" fontId="5" fillId="8" borderId="0" xfId="0" applyFont="1" applyFill="1"/>
    <xf numFmtId="0" fontId="5" fillId="8" borderId="0" xfId="0" applyFont="1" applyFill="1" applyBorder="1"/>
    <xf numFmtId="10" fontId="6" fillId="8" borderId="1" xfId="0" applyNumberFormat="1" applyFont="1" applyFill="1" applyBorder="1" applyAlignment="1">
      <alignment horizontal="left" vertical="center"/>
    </xf>
    <xf numFmtId="0" fontId="5" fillId="8" borderId="4" xfId="0" applyFont="1" applyFill="1" applyBorder="1" applyAlignment="1">
      <alignment vertical="center"/>
    </xf>
    <xf numFmtId="165" fontId="6" fillId="8" borderId="1" xfId="0" applyNumberFormat="1" applyFont="1" applyFill="1" applyBorder="1" applyAlignment="1">
      <alignment horizontal="left" vertical="center"/>
    </xf>
    <xf numFmtId="167" fontId="6" fillId="8" borderId="1" xfId="0" applyNumberFormat="1" applyFont="1" applyFill="1" applyBorder="1" applyAlignment="1">
      <alignment horizontal="left" vertical="center"/>
    </xf>
    <xf numFmtId="169" fontId="5" fillId="8" borderId="1" xfId="3" applyNumberFormat="1" applyFont="1" applyFill="1" applyBorder="1"/>
    <xf numFmtId="0" fontId="5" fillId="8" borderId="1" xfId="0" applyFont="1" applyFill="1" applyBorder="1"/>
    <xf numFmtId="0" fontId="6" fillId="8" borderId="1" xfId="6" applyFont="1" applyFill="1" applyBorder="1" applyAlignment="1">
      <alignment horizontal="center" vertical="center" wrapText="1"/>
    </xf>
    <xf numFmtId="0" fontId="6" fillId="8" borderId="1" xfId="9" applyFont="1" applyFill="1" applyBorder="1" applyAlignment="1">
      <alignment horizontal="center" vertical="center"/>
    </xf>
    <xf numFmtId="0" fontId="5" fillId="8" borderId="1" xfId="7" applyFont="1" applyFill="1" applyBorder="1" applyAlignment="1">
      <alignment horizontal="left" vertical="center"/>
    </xf>
    <xf numFmtId="166" fontId="5" fillId="8" borderId="1" xfId="0" applyNumberFormat="1" applyFont="1" applyFill="1" applyBorder="1"/>
    <xf numFmtId="0" fontId="6" fillId="8" borderId="1" xfId="7" applyFont="1" applyFill="1" applyBorder="1" applyAlignment="1">
      <alignment horizontal="center" vertical="center"/>
    </xf>
    <xf numFmtId="0" fontId="6" fillId="8" borderId="1" xfId="7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/>
    </xf>
    <xf numFmtId="0" fontId="5" fillId="8" borderId="3" xfId="0" applyFont="1" applyFill="1" applyBorder="1"/>
    <xf numFmtId="0" fontId="6" fillId="8" borderId="4" xfId="0" applyFont="1" applyFill="1" applyBorder="1" applyAlignment="1">
      <alignment vertical="center"/>
    </xf>
    <xf numFmtId="0" fontId="6" fillId="8" borderId="2" xfId="0" applyFont="1" applyFill="1" applyBorder="1" applyAlignment="1">
      <alignment horizontal="left" vertical="center"/>
    </xf>
    <xf numFmtId="10" fontId="6" fillId="8" borderId="1" xfId="11" applyNumberFormat="1" applyFont="1" applyFill="1" applyBorder="1" applyAlignment="1">
      <alignment horizontal="right" vertical="center" wrapText="1"/>
    </xf>
    <xf numFmtId="2" fontId="6" fillId="8" borderId="1" xfId="1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horizontal="left" vertical="top" wrapText="1"/>
    </xf>
    <xf numFmtId="0" fontId="5" fillId="8" borderId="1" xfId="8" applyFont="1" applyFill="1" applyBorder="1" applyAlignment="1">
      <alignment horizontal="left" vertical="center" wrapText="1"/>
    </xf>
    <xf numFmtId="1" fontId="5" fillId="8" borderId="1" xfId="8" applyNumberFormat="1" applyFont="1" applyFill="1" applyBorder="1" applyAlignment="1">
      <alignment horizontal="center" vertical="center" wrapText="1"/>
    </xf>
    <xf numFmtId="10" fontId="5" fillId="8" borderId="1" xfId="11" applyNumberFormat="1" applyFont="1" applyFill="1" applyBorder="1" applyAlignment="1">
      <alignment horizontal="right" vertical="center" wrapText="1"/>
    </xf>
    <xf numFmtId="2" fontId="5" fillId="8" borderId="1" xfId="1" applyNumberFormat="1" applyFont="1" applyFill="1" applyBorder="1" applyAlignment="1">
      <alignment horizontal="right" vertical="center" wrapText="1"/>
    </xf>
    <xf numFmtId="1" fontId="5" fillId="8" borderId="1" xfId="8" applyNumberFormat="1" applyFont="1" applyFill="1" applyBorder="1" applyAlignment="1">
      <alignment horizontal="right" vertical="center" wrapText="1"/>
    </xf>
    <xf numFmtId="0" fontId="5" fillId="8" borderId="2" xfId="8" applyFont="1" applyFill="1" applyBorder="1" applyAlignment="1">
      <alignment horizontal="left" vertical="center" wrapText="1"/>
    </xf>
    <xf numFmtId="10" fontId="5" fillId="8" borderId="1" xfId="8" applyNumberFormat="1" applyFont="1" applyFill="1" applyBorder="1" applyAlignment="1">
      <alignment horizontal="right" vertical="center" wrapText="1"/>
    </xf>
    <xf numFmtId="2" fontId="5" fillId="8" borderId="1" xfId="8" applyNumberFormat="1" applyFont="1" applyFill="1" applyBorder="1" applyAlignment="1">
      <alignment horizontal="right" vertical="center" wrapText="1"/>
    </xf>
    <xf numFmtId="0" fontId="5" fillId="8" borderId="2" xfId="8" applyFont="1" applyFill="1" applyBorder="1" applyAlignment="1">
      <alignment vertical="center" wrapText="1"/>
    </xf>
    <xf numFmtId="0" fontId="6" fillId="8" borderId="1" xfId="8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vertical="center" wrapText="1"/>
    </xf>
    <xf numFmtId="10" fontId="6" fillId="8" borderId="1" xfId="4" applyNumberFormat="1" applyFont="1" applyFill="1" applyBorder="1" applyAlignment="1">
      <alignment horizontal="left" vertical="center" wrapText="1"/>
    </xf>
    <xf numFmtId="2" fontId="6" fillId="8" borderId="1" xfId="4" applyNumberFormat="1" applyFont="1" applyFill="1" applyBorder="1" applyAlignment="1">
      <alignment horizontal="left" vertical="center" wrapText="1"/>
    </xf>
    <xf numFmtId="1" fontId="6" fillId="8" borderId="1" xfId="4" applyNumberFormat="1" applyFont="1" applyFill="1" applyBorder="1" applyAlignment="1">
      <alignment horizontal="left" vertical="center" wrapText="1"/>
    </xf>
    <xf numFmtId="0" fontId="6" fillId="8" borderId="1" xfId="4" applyFont="1" applyFill="1" applyBorder="1" applyAlignment="1">
      <alignment horizontal="left" vertical="center" wrapText="1"/>
    </xf>
    <xf numFmtId="1" fontId="5" fillId="8" borderId="1" xfId="8" applyNumberFormat="1" applyFont="1" applyFill="1" applyBorder="1" applyAlignment="1">
      <alignment horizontal="left" vertical="center" wrapText="1"/>
    </xf>
    <xf numFmtId="15" fontId="6" fillId="8" borderId="2" xfId="8" applyNumberFormat="1" applyFont="1" applyFill="1" applyBorder="1" applyAlignment="1">
      <alignment horizontal="left" vertical="center" wrapText="1"/>
    </xf>
    <xf numFmtId="0" fontId="5" fillId="8" borderId="1" xfId="4" applyFont="1" applyFill="1" applyBorder="1" applyAlignment="1">
      <alignment horizontal="left" vertical="center" wrapText="1"/>
    </xf>
    <xf numFmtId="1" fontId="5" fillId="8" borderId="1" xfId="4" applyNumberFormat="1" applyFont="1" applyFill="1" applyBorder="1" applyAlignment="1">
      <alignment horizontal="center" vertical="center" wrapText="1"/>
    </xf>
    <xf numFmtId="0" fontId="6" fillId="8" borderId="2" xfId="8" applyFont="1" applyFill="1" applyBorder="1" applyAlignment="1">
      <alignment horizontal="left" vertical="center" wrapText="1"/>
    </xf>
    <xf numFmtId="0" fontId="5" fillId="8" borderId="1" xfId="8" applyNumberFormat="1" applyFont="1" applyFill="1" applyBorder="1" applyAlignment="1">
      <alignment horizontal="left" vertical="center" wrapText="1"/>
    </xf>
    <xf numFmtId="0" fontId="5" fillId="8" borderId="2" xfId="4" applyFont="1" applyFill="1" applyBorder="1" applyAlignment="1">
      <alignment vertical="center" wrapText="1"/>
    </xf>
    <xf numFmtId="0" fontId="6" fillId="8" borderId="2" xfId="8" applyFont="1" applyFill="1" applyBorder="1" applyAlignment="1">
      <alignment vertical="center" wrapText="1"/>
    </xf>
    <xf numFmtId="15" fontId="5" fillId="8" borderId="1" xfId="4" applyNumberFormat="1" applyFont="1" applyFill="1" applyBorder="1" applyAlignment="1">
      <alignment horizontal="left" vertical="center" wrapText="1"/>
    </xf>
    <xf numFmtId="10" fontId="5" fillId="8" borderId="1" xfId="4" applyNumberFormat="1" applyFont="1" applyFill="1" applyBorder="1" applyAlignment="1">
      <alignment horizontal="right" vertical="center" wrapText="1"/>
    </xf>
    <xf numFmtId="2" fontId="5" fillId="8" borderId="1" xfId="4" applyNumberFormat="1" applyFont="1" applyFill="1" applyBorder="1" applyAlignment="1">
      <alignment horizontal="right" vertical="center" wrapText="1"/>
    </xf>
    <xf numFmtId="1" fontId="5" fillId="8" borderId="1" xfId="4" applyNumberFormat="1" applyFont="1" applyFill="1" applyBorder="1" applyAlignment="1">
      <alignment horizontal="right" vertical="center" wrapText="1"/>
    </xf>
    <xf numFmtId="10" fontId="5" fillId="8" borderId="1" xfId="9" applyNumberFormat="1" applyFont="1" applyFill="1" applyBorder="1" applyAlignment="1">
      <alignment horizontal="right" vertical="center" wrapText="1"/>
    </xf>
    <xf numFmtId="2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left" vertical="center" wrapText="1"/>
    </xf>
    <xf numFmtId="0" fontId="5" fillId="8" borderId="1" xfId="9" applyFont="1" applyFill="1" applyBorder="1" applyAlignment="1">
      <alignment horizontal="left" vertical="center" wrapText="1"/>
    </xf>
    <xf numFmtId="1" fontId="5" fillId="8" borderId="1" xfId="9" applyNumberFormat="1" applyFont="1" applyFill="1" applyBorder="1" applyAlignment="1">
      <alignment horizontal="center" vertical="center" wrapText="1"/>
    </xf>
    <xf numFmtId="10" fontId="6" fillId="8" borderId="1" xfId="12" applyNumberFormat="1" applyFont="1" applyFill="1" applyBorder="1" applyAlignment="1">
      <alignment horizontal="right" vertical="center" wrapText="1"/>
    </xf>
    <xf numFmtId="2" fontId="6" fillId="8" borderId="1" xfId="2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left" vertical="center" wrapText="1"/>
    </xf>
    <xf numFmtId="15" fontId="5" fillId="8" borderId="1" xfId="5" applyNumberFormat="1" applyFont="1" applyFill="1" applyBorder="1" applyAlignment="1">
      <alignment horizontal="left" vertical="center" wrapText="1"/>
    </xf>
    <xf numFmtId="1" fontId="5" fillId="8" borderId="1" xfId="5" applyNumberFormat="1" applyFont="1" applyFill="1" applyBorder="1" applyAlignment="1">
      <alignment horizontal="center" vertical="center" wrapText="1"/>
    </xf>
    <xf numFmtId="0" fontId="9" fillId="8" borderId="1" xfId="7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170" fontId="9" fillId="8" borderId="1" xfId="0" applyNumberFormat="1" applyFont="1" applyFill="1" applyBorder="1"/>
    <xf numFmtId="2" fontId="9" fillId="8" borderId="0" xfId="0" applyNumberFormat="1" applyFont="1" applyFill="1"/>
    <xf numFmtId="10" fontId="9" fillId="8" borderId="0" xfId="0" applyNumberFormat="1" applyFont="1" applyFill="1"/>
    <xf numFmtId="2" fontId="5" fillId="8" borderId="0" xfId="0" applyNumberFormat="1" applyFont="1" applyFill="1"/>
    <xf numFmtId="10" fontId="5" fillId="8" borderId="0" xfId="0" applyNumberFormat="1" applyFont="1" applyFill="1"/>
    <xf numFmtId="168" fontId="9" fillId="8" borderId="1" xfId="8" applyNumberFormat="1" applyFont="1" applyFill="1" applyBorder="1" applyAlignment="1">
      <alignment horizontal="right" vertical="center" wrapText="1"/>
    </xf>
    <xf numFmtId="167" fontId="9" fillId="8" borderId="1" xfId="8" applyNumberFormat="1" applyFont="1" applyFill="1" applyBorder="1" applyAlignment="1">
      <alignment horizontal="right" vertical="center" wrapText="1"/>
    </xf>
    <xf numFmtId="167" fontId="5" fillId="8" borderId="1" xfId="8" applyNumberFormat="1" applyFont="1" applyFill="1" applyBorder="1" applyAlignment="1">
      <alignment horizontal="right" vertical="center" wrapText="1"/>
    </xf>
    <xf numFmtId="168" fontId="5" fillId="8" borderId="1" xfId="8" applyNumberFormat="1" applyFont="1" applyFill="1" applyBorder="1" applyAlignment="1">
      <alignment horizontal="right" vertical="center" wrapText="1"/>
    </xf>
    <xf numFmtId="171" fontId="5" fillId="8" borderId="1" xfId="8" applyNumberFormat="1" applyFont="1" applyFill="1" applyBorder="1" applyAlignment="1">
      <alignment horizontal="right" vertical="center" wrapText="1"/>
    </xf>
    <xf numFmtId="171" fontId="6" fillId="8" borderId="1" xfId="8" applyNumberFormat="1" applyFont="1" applyFill="1" applyBorder="1" applyAlignment="1">
      <alignment horizontal="right" vertical="center" wrapText="1"/>
    </xf>
    <xf numFmtId="168" fontId="6" fillId="8" borderId="1" xfId="8" applyNumberFormat="1" applyFont="1" applyFill="1" applyBorder="1" applyAlignment="1">
      <alignment horizontal="right" vertical="center" wrapText="1"/>
    </xf>
    <xf numFmtId="172" fontId="5" fillId="8" borderId="1" xfId="8" applyNumberFormat="1" applyFont="1" applyFill="1" applyBorder="1" applyAlignment="1">
      <alignment horizontal="right" vertical="center" wrapText="1"/>
    </xf>
    <xf numFmtId="0" fontId="13" fillId="0" borderId="0" xfId="0" applyNumberFormat="1" applyFont="1" applyFill="1" applyBorder="1" applyAlignment="1"/>
    <xf numFmtId="0" fontId="14" fillId="8" borderId="1" xfId="4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 applyProtection="1">
      <alignment horizontal="left" vertical="center" wrapText="1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5" fillId="0" borderId="8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</xf>
    <xf numFmtId="4" fontId="15" fillId="0" borderId="8" xfId="0" applyNumberFormat="1" applyFont="1" applyFill="1" applyBorder="1" applyAlignment="1" applyProtection="1">
      <alignment horizontal="center" vertical="center" wrapText="1"/>
    </xf>
    <xf numFmtId="10" fontId="15" fillId="0" borderId="1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Fill="1" applyBorder="1" applyAlignment="1"/>
    <xf numFmtId="0" fontId="16" fillId="0" borderId="1" xfId="0" applyNumberFormat="1" applyFont="1" applyFill="1" applyBorder="1" applyAlignment="1" applyProtection="1">
      <alignment horizontal="left" vertical="top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4" fontId="18" fillId="0" borderId="1" xfId="0" applyNumberFormat="1" applyFont="1" applyFill="1" applyBorder="1" applyAlignment="1" applyProtection="1">
      <alignment horizontal="center" vertical="center" wrapText="1"/>
    </xf>
    <xf numFmtId="10" fontId="18" fillId="0" borderId="1" xfId="0" applyNumberFormat="1" applyFont="1" applyFill="1" applyBorder="1" applyAlignment="1" applyProtection="1">
      <alignment horizontal="center" vertical="center" wrapText="1"/>
    </xf>
    <xf numFmtId="4" fontId="18" fillId="0" borderId="1" xfId="0" applyNumberFormat="1" applyFont="1" applyFill="1" applyBorder="1" applyAlignment="1" applyProtection="1">
      <alignment horizontal="right" vertical="top" wrapText="1"/>
    </xf>
    <xf numFmtId="10" fontId="18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NumberFormat="1" applyFont="1" applyFill="1" applyBorder="1" applyAlignment="1" applyProtection="1">
      <alignment horizontal="left" vertical="top" wrapText="1"/>
    </xf>
    <xf numFmtId="0" fontId="19" fillId="0" borderId="1" xfId="0" applyNumberFormat="1" applyFont="1" applyFill="1" applyBorder="1" applyAlignment="1" applyProtection="1">
      <alignment horizontal="left" vertical="top" wrapText="1"/>
    </xf>
    <xf numFmtId="3" fontId="19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NumberFormat="1" applyFont="1" applyFill="1" applyBorder="1" applyAlignment="1" applyProtection="1">
      <alignment horizontal="left" vertical="top" wrapText="1"/>
    </xf>
    <xf numFmtId="4" fontId="19" fillId="0" borderId="1" xfId="0" applyNumberFormat="1" applyFont="1" applyFill="1" applyBorder="1" applyAlignment="1" applyProtection="1">
      <alignment horizontal="right" vertical="top" wrapText="1"/>
    </xf>
    <xf numFmtId="10" fontId="19" fillId="0" borderId="1" xfId="0" applyNumberFormat="1" applyFont="1" applyFill="1" applyBorder="1" applyAlignment="1" applyProtection="1">
      <alignment horizontal="right" vertical="top" wrapText="1"/>
    </xf>
    <xf numFmtId="0" fontId="16" fillId="0" borderId="1" xfId="0" applyNumberFormat="1" applyFont="1" applyFill="1" applyBorder="1" applyAlignment="1">
      <alignment horizontal="center"/>
    </xf>
    <xf numFmtId="10" fontId="19" fillId="0" borderId="1" xfId="13" applyNumberFormat="1" applyFont="1" applyFill="1" applyBorder="1" applyAlignment="1" applyProtection="1">
      <alignment horizontal="right" vertical="top" wrapText="1"/>
    </xf>
    <xf numFmtId="4" fontId="13" fillId="0" borderId="0" xfId="0" applyNumberFormat="1" applyFont="1" applyFill="1" applyBorder="1" applyAlignment="1"/>
    <xf numFmtId="0" fontId="16" fillId="0" borderId="0" xfId="0" applyNumberFormat="1" applyFont="1" applyFill="1" applyBorder="1" applyAlignment="1" applyProtection="1">
      <alignment horizontal="left" vertical="top" wrapText="1"/>
    </xf>
    <xf numFmtId="0" fontId="19" fillId="0" borderId="0" xfId="0" applyNumberFormat="1" applyFont="1" applyFill="1" applyBorder="1" applyAlignment="1" applyProtection="1">
      <alignment horizontal="left" vertical="top" wrapText="1"/>
    </xf>
    <xf numFmtId="3" fontId="19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Font="1" applyBorder="1"/>
    <xf numFmtId="4" fontId="20" fillId="0" borderId="0" xfId="0" applyNumberFormat="1" applyFont="1" applyBorder="1"/>
    <xf numFmtId="10" fontId="13" fillId="0" borderId="0" xfId="0" applyNumberFormat="1" applyFont="1" applyFill="1" applyBorder="1" applyAlignment="1"/>
    <xf numFmtId="4" fontId="17" fillId="0" borderId="1" xfId="0" applyNumberFormat="1" applyFont="1" applyFill="1" applyBorder="1" applyAlignment="1" applyProtection="1">
      <alignment horizontal="right" vertical="top" wrapText="1"/>
    </xf>
    <xf numFmtId="10" fontId="17" fillId="0" borderId="1" xfId="13" applyNumberFormat="1" applyFont="1" applyFill="1" applyBorder="1" applyAlignment="1" applyProtection="1">
      <alignment horizontal="right" vertical="top" wrapText="1"/>
    </xf>
    <xf numFmtId="10" fontId="17" fillId="0" borderId="1" xfId="0" applyNumberFormat="1" applyFont="1" applyFill="1" applyBorder="1" applyAlignment="1" applyProtection="1">
      <alignment horizontal="right" vertical="top" wrapText="1"/>
    </xf>
    <xf numFmtId="10" fontId="13" fillId="0" borderId="0" xfId="13" applyNumberFormat="1" applyFont="1" applyFill="1" applyBorder="1" applyAlignment="1"/>
    <xf numFmtId="3" fontId="13" fillId="0" borderId="0" xfId="0" applyNumberFormat="1" applyFont="1" applyFill="1" applyBorder="1" applyAlignment="1"/>
    <xf numFmtId="10" fontId="18" fillId="0" borderId="1" xfId="13" applyNumberFormat="1" applyFont="1" applyFill="1" applyBorder="1" applyAlignment="1" applyProtection="1">
      <alignment horizontal="right" vertical="top" wrapText="1"/>
    </xf>
    <xf numFmtId="0" fontId="21" fillId="0" borderId="1" xfId="0" applyFont="1" applyBorder="1"/>
    <xf numFmtId="2" fontId="18" fillId="0" borderId="1" xfId="0" applyNumberFormat="1" applyFont="1" applyFill="1" applyBorder="1" applyAlignment="1" applyProtection="1">
      <alignment horizontal="right" vertical="top" wrapText="1"/>
    </xf>
    <xf numFmtId="0" fontId="16" fillId="0" borderId="1" xfId="0" applyFont="1" applyBorder="1"/>
    <xf numFmtId="2" fontId="19" fillId="0" borderId="1" xfId="0" applyNumberFormat="1" applyFont="1" applyFill="1" applyBorder="1" applyAlignment="1" applyProtection="1">
      <alignment horizontal="right" vertical="top" wrapText="1"/>
    </xf>
    <xf numFmtId="10" fontId="16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Font="1" applyFill="1" applyBorder="1"/>
    <xf numFmtId="4" fontId="19" fillId="0" borderId="1" xfId="0" applyNumberFormat="1" applyFont="1" applyFill="1" applyBorder="1" applyAlignment="1" applyProtection="1">
      <alignment horizontal="left" vertical="top" wrapText="1"/>
    </xf>
    <xf numFmtId="10" fontId="19" fillId="0" borderId="1" xfId="0" applyNumberFormat="1" applyFont="1" applyFill="1" applyBorder="1" applyAlignment="1" applyProtection="1">
      <alignment horizontal="left" vertical="top" wrapText="1"/>
    </xf>
    <xf numFmtId="0" fontId="16" fillId="0" borderId="0" xfId="0" applyNumberFormat="1" applyFont="1" applyFill="1" applyBorder="1" applyAlignment="1"/>
    <xf numFmtId="173" fontId="16" fillId="0" borderId="0" xfId="0" applyNumberFormat="1" applyFont="1" applyFill="1" applyBorder="1" applyAlignment="1" applyProtection="1">
      <alignment horizontal="left" vertical="top" wrapText="1"/>
    </xf>
    <xf numFmtId="10" fontId="16" fillId="0" borderId="0" xfId="0" applyNumberFormat="1" applyFont="1" applyFill="1" applyBorder="1" applyAlignment="1" applyProtection="1">
      <alignment horizontal="left" vertical="top" wrapText="1"/>
    </xf>
    <xf numFmtId="0" fontId="22" fillId="0" borderId="0" xfId="0" applyFont="1" applyAlignment="1">
      <alignment wrapText="1"/>
    </xf>
    <xf numFmtId="0" fontId="23" fillId="0" borderId="0" xfId="0" applyFont="1"/>
    <xf numFmtId="4" fontId="23" fillId="0" borderId="0" xfId="0" applyNumberFormat="1" applyFont="1"/>
    <xf numFmtId="10" fontId="16" fillId="0" borderId="0" xfId="0" applyNumberFormat="1" applyFont="1" applyFill="1" applyBorder="1" applyAlignment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/>
    <xf numFmtId="0" fontId="22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174" fontId="25" fillId="0" borderId="1" xfId="7" applyNumberFormat="1" applyFont="1" applyFill="1" applyBorder="1" applyAlignment="1">
      <alignment horizontal="center" wrapText="1"/>
    </xf>
    <xf numFmtId="0" fontId="24" fillId="0" borderId="1" xfId="0" applyFont="1" applyBorder="1"/>
    <xf numFmtId="175" fontId="24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4" fontId="16" fillId="0" borderId="0" xfId="0" applyNumberFormat="1" applyFont="1" applyFill="1" applyBorder="1" applyAlignment="1"/>
    <xf numFmtId="0" fontId="24" fillId="0" borderId="0" xfId="0" applyFont="1"/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6" fillId="0" borderId="1" xfId="0" applyNumberFormat="1" applyFont="1" applyFill="1" applyBorder="1" applyAlignment="1" applyProtection="1">
      <alignment horizontal="center" vertical="center" wrapText="1"/>
    </xf>
    <xf numFmtId="4" fontId="15" fillId="0" borderId="1" xfId="0" applyNumberFormat="1" applyFont="1" applyFill="1" applyBorder="1" applyAlignment="1" applyProtection="1">
      <alignment horizontal="center" vertical="center" wrapText="1"/>
    </xf>
    <xf numFmtId="10" fontId="26" fillId="0" borderId="1" xfId="0" applyNumberFormat="1" applyFont="1" applyFill="1" applyBorder="1" applyAlignment="1" applyProtection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left" vertical="top" wrapText="1"/>
    </xf>
    <xf numFmtId="0" fontId="16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 applyProtection="1">
      <alignment horizontal="left" vertical="top" wrapText="1"/>
    </xf>
    <xf numFmtId="0" fontId="28" fillId="0" borderId="1" xfId="0" applyFont="1" applyFill="1" applyBorder="1"/>
    <xf numFmtId="4" fontId="16" fillId="0" borderId="1" xfId="0" applyNumberFormat="1" applyFont="1" applyFill="1" applyBorder="1" applyAlignment="1" applyProtection="1">
      <alignment horizontal="right" vertical="top" wrapText="1"/>
    </xf>
    <xf numFmtId="176" fontId="16" fillId="0" borderId="0" xfId="0" applyNumberFormat="1" applyFont="1" applyFill="1" applyBorder="1" applyAlignment="1" applyProtection="1">
      <alignment horizontal="left" vertical="top" wrapText="1"/>
    </xf>
    <xf numFmtId="177" fontId="13" fillId="0" borderId="0" xfId="0" applyNumberFormat="1" applyFont="1" applyFill="1" applyBorder="1" applyAlignment="1"/>
    <xf numFmtId="0" fontId="22" fillId="0" borderId="0" xfId="0" applyFont="1" applyBorder="1" applyAlignment="1">
      <alignment wrapText="1"/>
    </xf>
    <xf numFmtId="0" fontId="23" fillId="0" borderId="0" xfId="0" applyFont="1" applyBorder="1"/>
    <xf numFmtId="4" fontId="23" fillId="0" borderId="0" xfId="0" applyNumberFormat="1" applyFont="1" applyBorder="1"/>
    <xf numFmtId="0" fontId="24" fillId="0" borderId="0" xfId="0" applyFont="1" applyBorder="1" applyAlignment="1">
      <alignment horizontal="center"/>
    </xf>
    <xf numFmtId="0" fontId="24" fillId="0" borderId="0" xfId="0" applyFont="1" applyBorder="1"/>
    <xf numFmtId="0" fontId="16" fillId="0" borderId="0" xfId="0" applyNumberFormat="1" applyFont="1" applyFill="1" applyBorder="1" applyAlignment="1">
      <alignment horizontal="right"/>
    </xf>
    <xf numFmtId="0" fontId="23" fillId="0" borderId="0" xfId="0" applyFont="1" applyFill="1"/>
    <xf numFmtId="0" fontId="21" fillId="0" borderId="0" xfId="0" applyFont="1" applyFill="1"/>
    <xf numFmtId="0" fontId="27" fillId="0" borderId="0" xfId="0" applyFont="1" applyFill="1"/>
    <xf numFmtId="0" fontId="25" fillId="0" borderId="0" xfId="0" applyFont="1" applyFill="1"/>
    <xf numFmtId="0" fontId="25" fillId="0" borderId="1" xfId="0" applyFont="1" applyFill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left" vertical="top"/>
    </xf>
    <xf numFmtId="0" fontId="29" fillId="0" borderId="1" xfId="0" applyFont="1" applyFill="1" applyBorder="1" applyAlignment="1">
      <alignment horizontal="center" vertical="top"/>
    </xf>
    <xf numFmtId="2" fontId="29" fillId="0" borderId="1" xfId="0" applyNumberFormat="1" applyFont="1" applyFill="1" applyBorder="1" applyAlignment="1">
      <alignment horizontal="right" vertical="top" wrapText="1"/>
    </xf>
    <xf numFmtId="0" fontId="29" fillId="0" borderId="1" xfId="0" applyFont="1" applyFill="1" applyBorder="1" applyAlignment="1">
      <alignment horizontal="right" vertical="top" wrapText="1"/>
    </xf>
    <xf numFmtId="0" fontId="0" fillId="0" borderId="0" xfId="0" applyProtection="1">
      <protection locked="0"/>
    </xf>
    <xf numFmtId="0" fontId="29" fillId="0" borderId="10" xfId="0" applyFont="1" applyFill="1" applyBorder="1" applyAlignment="1">
      <alignment horizontal="center"/>
    </xf>
    <xf numFmtId="0" fontId="16" fillId="0" borderId="10" xfId="0" applyFont="1" applyFill="1" applyBorder="1" applyAlignment="1" applyProtection="1">
      <alignment horizontal="center"/>
      <protection locked="0"/>
    </xf>
    <xf numFmtId="0" fontId="29" fillId="0" borderId="10" xfId="0" applyFont="1" applyFill="1" applyBorder="1" applyAlignment="1">
      <alignment horizontal="center" vertical="top"/>
    </xf>
    <xf numFmtId="164" fontId="16" fillId="0" borderId="10" xfId="3" applyFont="1" applyFill="1" applyBorder="1" applyAlignment="1" applyProtection="1">
      <alignment horizontal="center"/>
      <protection locked="0"/>
    </xf>
    <xf numFmtId="0" fontId="25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168" fontId="5" fillId="8" borderId="1" xfId="11" applyNumberFormat="1" applyFont="1" applyFill="1" applyBorder="1" applyAlignment="1">
      <alignment horizontal="center" vertical="center" wrapText="1"/>
    </xf>
    <xf numFmtId="0" fontId="16" fillId="0" borderId="1" xfId="0" applyFont="1" applyFill="1" applyBorder="1"/>
    <xf numFmtId="0" fontId="16" fillId="0" borderId="1" xfId="3" applyNumberFormat="1" applyFont="1" applyFill="1" applyBorder="1" applyAlignment="1">
      <alignment horizontal="center"/>
    </xf>
    <xf numFmtId="4" fontId="16" fillId="0" borderId="1" xfId="3" applyNumberFormat="1" applyFont="1" applyFill="1" applyBorder="1"/>
    <xf numFmtId="164" fontId="16" fillId="0" borderId="1" xfId="3" applyFont="1" applyFill="1" applyBorder="1"/>
    <xf numFmtId="164" fontId="16" fillId="0" borderId="11" xfId="3" applyFont="1" applyFill="1" applyBorder="1"/>
    <xf numFmtId="164" fontId="16" fillId="0" borderId="0" xfId="0" applyNumberFormat="1" applyFont="1" applyFill="1"/>
    <xf numFmtId="4" fontId="23" fillId="0" borderId="0" xfId="0" applyNumberFormat="1" applyFont="1" applyFill="1"/>
    <xf numFmtId="0" fontId="29" fillId="0" borderId="1" xfId="0" applyFont="1" applyFill="1" applyBorder="1"/>
    <xf numFmtId="0" fontId="16" fillId="0" borderId="1" xfId="0" applyFont="1" applyFill="1" applyBorder="1" applyAlignment="1">
      <alignment vertical="top" wrapText="1"/>
    </xf>
    <xf numFmtId="0" fontId="23" fillId="0" borderId="1" xfId="0" applyNumberFormat="1" applyFont="1" applyFill="1" applyBorder="1" applyAlignment="1">
      <alignment horizontal="center"/>
    </xf>
    <xf numFmtId="4" fontId="29" fillId="0" borderId="1" xfId="0" applyNumberFormat="1" applyFont="1" applyFill="1" applyBorder="1" applyAlignment="1">
      <alignment horizontal="right"/>
    </xf>
    <xf numFmtId="4" fontId="29" fillId="0" borderId="1" xfId="3" applyNumberFormat="1" applyFont="1" applyFill="1" applyBorder="1" applyAlignment="1">
      <alignment horizontal="right" vertical="top" wrapText="1"/>
    </xf>
    <xf numFmtId="164" fontId="29" fillId="0" borderId="11" xfId="3" applyFont="1" applyFill="1" applyBorder="1" applyAlignment="1">
      <alignment horizontal="center" vertical="top" wrapText="1"/>
    </xf>
    <xf numFmtId="164" fontId="16" fillId="0" borderId="0" xfId="3" applyFont="1" applyFill="1" applyBorder="1"/>
    <xf numFmtId="0" fontId="29" fillId="0" borderId="0" xfId="0" applyFont="1" applyFill="1" applyBorder="1" applyAlignment="1">
      <alignment horizontal="left" vertical="top"/>
    </xf>
    <xf numFmtId="37" fontId="16" fillId="0" borderId="0" xfId="3" applyNumberFormat="1" applyFont="1" applyFill="1" applyBorder="1" applyAlignment="1">
      <alignment horizontal="center"/>
    </xf>
    <xf numFmtId="164" fontId="17" fillId="0" borderId="0" xfId="3" applyFont="1" applyFill="1" applyBorder="1"/>
    <xf numFmtId="164" fontId="23" fillId="0" borderId="0" xfId="0" applyNumberFormat="1" applyFont="1" applyFill="1"/>
    <xf numFmtId="178" fontId="23" fillId="0" borderId="0" xfId="0" applyNumberFormat="1" applyFont="1" applyFill="1"/>
    <xf numFmtId="179" fontId="23" fillId="0" borderId="0" xfId="0" applyNumberFormat="1" applyFont="1" applyFill="1"/>
    <xf numFmtId="164" fontId="27" fillId="0" borderId="0" xfId="0" applyNumberFormat="1" applyFont="1" applyFill="1"/>
    <xf numFmtId="175" fontId="29" fillId="0" borderId="1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/>
    <xf numFmtId="0" fontId="16" fillId="0" borderId="0" xfId="0" applyFont="1" applyFill="1" applyBorder="1" applyAlignment="1" applyProtection="1">
      <alignment horizontal="left"/>
      <protection locked="0"/>
    </xf>
    <xf numFmtId="0" fontId="29" fillId="0" borderId="0" xfId="0" applyFont="1" applyFill="1" applyBorder="1" applyAlignment="1">
      <alignment horizontal="center" vertical="top"/>
    </xf>
    <xf numFmtId="164" fontId="16" fillId="0" borderId="0" xfId="3" applyFont="1" applyFill="1" applyBorder="1" applyAlignment="1" applyProtection="1">
      <alignment horizontal="left"/>
      <protection locked="0"/>
    </xf>
    <xf numFmtId="4" fontId="16" fillId="0" borderId="0" xfId="0" applyNumberFormat="1" applyFont="1" applyFill="1" applyBorder="1" applyAlignment="1">
      <alignment horizontal="right" vertical="center"/>
    </xf>
    <xf numFmtId="10" fontId="29" fillId="0" borderId="1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23" fillId="0" borderId="1" xfId="0" applyFont="1" applyFill="1" applyBorder="1" applyAlignment="1">
      <alignment horizontal="center"/>
    </xf>
    <xf numFmtId="164" fontId="29" fillId="0" borderId="1" xfId="3" applyFont="1" applyFill="1" applyBorder="1" applyAlignment="1">
      <alignment horizontal="center" vertical="top" wrapText="1"/>
    </xf>
    <xf numFmtId="164" fontId="29" fillId="0" borderId="1" xfId="0" applyNumberFormat="1" applyFont="1" applyFill="1" applyBorder="1" applyAlignment="1">
      <alignment horizontal="center"/>
    </xf>
    <xf numFmtId="37" fontId="16" fillId="0" borderId="1" xfId="3" applyNumberFormat="1" applyFont="1" applyFill="1" applyBorder="1" applyAlignment="1">
      <alignment horizontal="center"/>
    </xf>
    <xf numFmtId="2" fontId="23" fillId="0" borderId="1" xfId="0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/>
    </xf>
    <xf numFmtId="2" fontId="23" fillId="0" borderId="0" xfId="0" applyNumberFormat="1" applyFont="1" applyFill="1" applyBorder="1" applyAlignment="1">
      <alignment horizontal="right"/>
    </xf>
    <xf numFmtId="0" fontId="29" fillId="0" borderId="0" xfId="0" applyFont="1" applyFill="1"/>
    <xf numFmtId="0" fontId="21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left"/>
    </xf>
    <xf numFmtId="0" fontId="16" fillId="0" borderId="1" xfId="0" applyFont="1" applyFill="1" applyBorder="1" applyAlignment="1" applyProtection="1">
      <alignment horizontal="left"/>
      <protection locked="0"/>
    </xf>
    <xf numFmtId="0" fontId="23" fillId="0" borderId="1" xfId="0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right" vertical="top" wrapText="1"/>
    </xf>
    <xf numFmtId="180" fontId="30" fillId="0" borderId="1" xfId="0" applyNumberFormat="1" applyFont="1" applyFill="1" applyBorder="1" applyAlignment="1">
      <alignment horizontal="right" vertical="top" wrapText="1"/>
    </xf>
    <xf numFmtId="0" fontId="23" fillId="0" borderId="0" xfId="0" applyFont="1" applyFill="1" applyBorder="1" applyAlignment="1">
      <alignment horizontal="right" vertical="top" wrapText="1"/>
    </xf>
    <xf numFmtId="180" fontId="30" fillId="0" borderId="0" xfId="0" applyNumberFormat="1" applyFont="1" applyFill="1" applyBorder="1" applyAlignment="1">
      <alignment horizontal="right" vertical="top" wrapText="1"/>
    </xf>
    <xf numFmtId="0" fontId="16" fillId="0" borderId="0" xfId="0" applyFont="1" applyFill="1" applyBorder="1" applyAlignment="1">
      <alignment horizontal="left"/>
    </xf>
    <xf numFmtId="2" fontId="29" fillId="0" borderId="1" xfId="0" applyNumberFormat="1" applyFont="1" applyFill="1" applyBorder="1" applyAlignment="1">
      <alignment horizontal="center"/>
    </xf>
    <xf numFmtId="4" fontId="29" fillId="0" borderId="1" xfId="0" applyNumberFormat="1" applyFont="1" applyFill="1" applyBorder="1" applyAlignment="1">
      <alignment horizontal="center"/>
    </xf>
    <xf numFmtId="164" fontId="29" fillId="0" borderId="1" xfId="3" applyFont="1" applyFill="1" applyBorder="1"/>
    <xf numFmtId="0" fontId="16" fillId="0" borderId="0" xfId="0" applyFont="1" applyFill="1" applyBorder="1"/>
    <xf numFmtId="181" fontId="29" fillId="0" borderId="0" xfId="3" applyNumberFormat="1" applyFont="1" applyFill="1" applyBorder="1"/>
    <xf numFmtId="164" fontId="29" fillId="0" borderId="0" xfId="3" applyFont="1" applyFill="1" applyBorder="1"/>
    <xf numFmtId="0" fontId="16" fillId="0" borderId="1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top" wrapText="1"/>
    </xf>
    <xf numFmtId="181" fontId="23" fillId="0" borderId="0" xfId="3" applyNumberFormat="1" applyFont="1" applyFill="1" applyBorder="1" applyAlignment="1">
      <alignment horizontal="right" vertical="top" wrapText="1"/>
    </xf>
    <xf numFmtId="10" fontId="23" fillId="0" borderId="0" xfId="0" applyNumberFormat="1" applyFont="1" applyFill="1"/>
    <xf numFmtId="10" fontId="29" fillId="0" borderId="0" xfId="0" applyNumberFormat="1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 vertical="top" wrapText="1"/>
    </xf>
    <xf numFmtId="164" fontId="29" fillId="0" borderId="1" xfId="3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2" fontId="29" fillId="0" borderId="0" xfId="0" applyNumberFormat="1" applyFont="1" applyFill="1" applyBorder="1" applyAlignment="1">
      <alignment horizontal="center" vertical="top" wrapText="1"/>
    </xf>
    <xf numFmtId="164" fontId="29" fillId="0" borderId="0" xfId="3" applyFont="1" applyFill="1" applyBorder="1" applyAlignment="1">
      <alignment horizontal="center"/>
    </xf>
    <xf numFmtId="4" fontId="29" fillId="0" borderId="0" xfId="3" applyNumberFormat="1" applyFont="1" applyFill="1" applyBorder="1"/>
    <xf numFmtId="0" fontId="16" fillId="0" borderId="1" xfId="0" applyFont="1" applyFill="1" applyBorder="1" applyAlignment="1"/>
    <xf numFmtId="0" fontId="29" fillId="0" borderId="1" xfId="0" applyFont="1" applyFill="1" applyBorder="1" applyAlignment="1">
      <alignment vertical="top" wrapText="1"/>
    </xf>
    <xf numFmtId="2" fontId="29" fillId="0" borderId="1" xfId="0" applyNumberFormat="1" applyFont="1" applyFill="1" applyBorder="1" applyAlignment="1">
      <alignment vertical="top" wrapText="1"/>
    </xf>
    <xf numFmtId="164" fontId="29" fillId="0" borderId="1" xfId="3" applyFont="1" applyFill="1" applyBorder="1" applyAlignment="1"/>
    <xf numFmtId="0" fontId="16" fillId="0" borderId="1" xfId="0" applyFont="1" applyFill="1" applyBorder="1" applyAlignment="1">
      <alignment horizontal="center" vertical="top" wrapText="1"/>
    </xf>
    <xf numFmtId="164" fontId="16" fillId="0" borderId="1" xfId="3" applyFont="1" applyFill="1" applyBorder="1" applyAlignment="1">
      <alignment horizontal="center"/>
    </xf>
    <xf numFmtId="0" fontId="12" fillId="0" borderId="0" xfId="17"/>
    <xf numFmtId="0" fontId="14" fillId="0" borderId="1" xfId="5" applyFont="1" applyFill="1" applyBorder="1" applyAlignment="1">
      <alignment horizontal="center" vertical="center" wrapText="1"/>
    </xf>
    <xf numFmtId="0" fontId="14" fillId="0" borderId="1" xfId="5" applyNumberFormat="1" applyFont="1" applyFill="1" applyBorder="1" applyAlignment="1">
      <alignment horizontal="center" vertical="center" wrapText="1"/>
    </xf>
    <xf numFmtId="0" fontId="16" fillId="0" borderId="1" xfId="18" applyFont="1" applyFill="1" applyBorder="1" applyProtection="1">
      <protection locked="0"/>
    </xf>
    <xf numFmtId="0" fontId="17" fillId="0" borderId="1" xfId="18" applyFont="1" applyFill="1" applyBorder="1" applyAlignment="1" applyProtection="1">
      <alignment wrapText="1"/>
      <protection locked="0"/>
    </xf>
    <xf numFmtId="0" fontId="16" fillId="0" borderId="1" xfId="18" applyFont="1" applyBorder="1" applyAlignment="1">
      <alignment horizontal="right"/>
    </xf>
    <xf numFmtId="0" fontId="16" fillId="0" borderId="1" xfId="18" applyFont="1" applyBorder="1"/>
    <xf numFmtId="0" fontId="16" fillId="0" borderId="1" xfId="18" applyFont="1" applyFill="1" applyBorder="1" applyAlignment="1">
      <alignment horizontal="center"/>
    </xf>
    <xf numFmtId="0" fontId="23" fillId="0" borderId="1" xfId="17" applyFont="1" applyFill="1" applyBorder="1"/>
    <xf numFmtId="0" fontId="23" fillId="0" borderId="1" xfId="17" applyFont="1" applyFill="1" applyBorder="1" applyAlignment="1">
      <alignment wrapText="1"/>
    </xf>
    <xf numFmtId="4" fontId="23" fillId="0" borderId="1" xfId="17" applyNumberFormat="1" applyFont="1" applyFill="1" applyBorder="1"/>
    <xf numFmtId="182" fontId="23" fillId="0" borderId="1" xfId="17" applyNumberFormat="1" applyFont="1" applyFill="1" applyBorder="1"/>
    <xf numFmtId="43" fontId="23" fillId="0" borderId="1" xfId="16" applyFont="1" applyFill="1" applyBorder="1"/>
    <xf numFmtId="2" fontId="16" fillId="0" borderId="1" xfId="18" applyNumberFormat="1" applyFont="1" applyFill="1" applyBorder="1" applyAlignment="1">
      <alignment horizontal="right"/>
    </xf>
    <xf numFmtId="4" fontId="12" fillId="0" borderId="0" xfId="17" applyNumberFormat="1" applyFont="1" applyFill="1" applyBorder="1"/>
    <xf numFmtId="2" fontId="0" fillId="0" borderId="0" xfId="0" applyNumberFormat="1" applyBorder="1"/>
    <xf numFmtId="4" fontId="12" fillId="0" borderId="0" xfId="17" applyNumberFormat="1" applyFill="1" applyBorder="1"/>
    <xf numFmtId="4" fontId="12" fillId="0" borderId="0" xfId="17" applyNumberFormat="1" applyFill="1"/>
    <xf numFmtId="0" fontId="12" fillId="0" borderId="0" xfId="17" applyFill="1"/>
    <xf numFmtId="182" fontId="23" fillId="0" borderId="0" xfId="17" applyNumberFormat="1" applyFont="1" applyFill="1" applyBorder="1"/>
    <xf numFmtId="2" fontId="0" fillId="0" borderId="0" xfId="0" applyNumberFormat="1" applyFill="1" applyBorder="1"/>
    <xf numFmtId="0" fontId="12" fillId="0" borderId="1" xfId="17" applyFill="1" applyBorder="1"/>
    <xf numFmtId="0" fontId="17" fillId="0" borderId="1" xfId="5" applyFont="1" applyFill="1" applyBorder="1" applyAlignment="1">
      <alignment vertical="center" wrapText="1"/>
    </xf>
    <xf numFmtId="164" fontId="17" fillId="0" borderId="1" xfId="1" applyNumberFormat="1" applyFont="1" applyFill="1" applyBorder="1" applyAlignment="1">
      <alignment vertical="center" wrapText="1"/>
    </xf>
    <xf numFmtId="2" fontId="17" fillId="0" borderId="1" xfId="18" applyNumberFormat="1" applyFont="1" applyFill="1" applyBorder="1" applyAlignment="1">
      <alignment horizontal="right" vertical="center"/>
    </xf>
    <xf numFmtId="10" fontId="12" fillId="0" borderId="0" xfId="17" applyNumberFormat="1"/>
    <xf numFmtId="0" fontId="12" fillId="0" borderId="0" xfId="17" applyBorder="1"/>
    <xf numFmtId="164" fontId="14" fillId="0" borderId="0" xfId="1" applyFont="1" applyFill="1" applyBorder="1" applyAlignment="1">
      <alignment vertical="center" wrapText="1"/>
    </xf>
    <xf numFmtId="164" fontId="16" fillId="0" borderId="1" xfId="1" applyFont="1" applyBorder="1" applyAlignment="1">
      <alignment horizontal="right"/>
    </xf>
    <xf numFmtId="0" fontId="17" fillId="0" borderId="1" xfId="18" applyFont="1" applyFill="1" applyBorder="1" applyProtection="1">
      <protection locked="0"/>
    </xf>
    <xf numFmtId="164" fontId="16" fillId="0" borderId="1" xfId="1" applyFont="1" applyFill="1" applyBorder="1" applyAlignment="1" applyProtection="1">
      <alignment horizontal="right"/>
      <protection locked="0"/>
    </xf>
    <xf numFmtId="0" fontId="16" fillId="0" borderId="1" xfId="17" applyFont="1" applyBorder="1"/>
    <xf numFmtId="164" fontId="16" fillId="0" borderId="1" xfId="1" applyFont="1" applyBorder="1"/>
    <xf numFmtId="2" fontId="16" fillId="0" borderId="1" xfId="18" applyNumberFormat="1" applyFont="1" applyBorder="1" applyAlignment="1">
      <alignment horizontal="right"/>
    </xf>
    <xf numFmtId="0" fontId="17" fillId="0" borderId="1" xfId="18" applyFont="1" applyFill="1" applyBorder="1"/>
    <xf numFmtId="0" fontId="16" fillId="0" borderId="1" xfId="18" applyFont="1" applyFill="1" applyBorder="1"/>
    <xf numFmtId="164" fontId="17" fillId="0" borderId="1" xfId="1" applyFont="1" applyFill="1" applyBorder="1" applyAlignment="1">
      <alignment horizontal="right"/>
    </xf>
    <xf numFmtId="2" fontId="17" fillId="0" borderId="1" xfId="11" applyNumberFormat="1" applyFont="1" applyFill="1" applyBorder="1" applyAlignment="1">
      <alignment horizontal="right"/>
    </xf>
    <xf numFmtId="43" fontId="12" fillId="0" borderId="0" xfId="17" applyNumberFormat="1"/>
    <xf numFmtId="0" fontId="12" fillId="0" borderId="0" xfId="18" applyProtection="1">
      <protection locked="0"/>
    </xf>
    <xf numFmtId="2" fontId="17" fillId="0" borderId="1" xfId="18" applyNumberFormat="1" applyFont="1" applyFill="1" applyBorder="1" applyAlignment="1">
      <alignment horizontal="right"/>
    </xf>
    <xf numFmtId="4" fontId="33" fillId="0" borderId="0" xfId="0" applyNumberFormat="1" applyFont="1"/>
    <xf numFmtId="0" fontId="12" fillId="0" borderId="0" xfId="17" applyFont="1"/>
    <xf numFmtId="4" fontId="12" fillId="0" borderId="0" xfId="17" applyNumberFormat="1" applyFont="1"/>
    <xf numFmtId="0" fontId="23" fillId="0" borderId="0" xfId="17" applyFont="1"/>
    <xf numFmtId="43" fontId="23" fillId="0" borderId="0" xfId="17" applyNumberFormat="1" applyFont="1"/>
    <xf numFmtId="0" fontId="34" fillId="0" borderId="0" xfId="17" applyFont="1"/>
    <xf numFmtId="0" fontId="25" fillId="0" borderId="0" xfId="7" applyFont="1" applyFill="1" applyBorder="1" applyAlignment="1">
      <alignment horizontal="left" vertical="center" wrapText="1"/>
    </xf>
    <xf numFmtId="0" fontId="29" fillId="0" borderId="0" xfId="7" applyFont="1" applyFill="1" applyBorder="1" applyAlignment="1">
      <alignment vertical="center"/>
    </xf>
    <xf numFmtId="4" fontId="35" fillId="0" borderId="0" xfId="17" applyNumberFormat="1" applyFont="1"/>
    <xf numFmtId="2" fontId="29" fillId="0" borderId="0" xfId="7" applyNumberFormat="1" applyFont="1" applyFill="1" applyBorder="1" applyAlignment="1">
      <alignment vertical="center"/>
    </xf>
    <xf numFmtId="0" fontId="16" fillId="0" borderId="0" xfId="8" applyFont="1" applyFill="1" applyBorder="1" applyAlignment="1">
      <alignment vertical="center"/>
    </xf>
    <xf numFmtId="0" fontId="29" fillId="0" borderId="0" xfId="7" applyFont="1" applyFill="1" applyBorder="1" applyAlignment="1">
      <alignment horizontal="left" vertical="center"/>
    </xf>
    <xf numFmtId="0" fontId="29" fillId="0" borderId="1" xfId="7" applyFont="1" applyFill="1" applyBorder="1" applyAlignment="1">
      <alignment vertical="center"/>
    </xf>
    <xf numFmtId="0" fontId="17" fillId="0" borderId="1" xfId="8" applyFont="1" applyFill="1" applyBorder="1" applyAlignment="1">
      <alignment horizontal="center" vertical="center"/>
    </xf>
    <xf numFmtId="0" fontId="25" fillId="0" borderId="0" xfId="7" applyFont="1" applyFill="1" applyBorder="1" applyAlignment="1">
      <alignment vertical="center"/>
    </xf>
    <xf numFmtId="0" fontId="17" fillId="0" borderId="1" xfId="8" applyFont="1" applyFill="1" applyBorder="1" applyAlignment="1">
      <alignment vertical="center"/>
    </xf>
    <xf numFmtId="174" fontId="25" fillId="0" borderId="1" xfId="7" applyNumberFormat="1" applyFont="1" applyFill="1" applyBorder="1" applyAlignment="1">
      <alignment horizontal="center"/>
    </xf>
    <xf numFmtId="14" fontId="25" fillId="0" borderId="0" xfId="7" applyNumberFormat="1" applyFont="1" applyFill="1" applyBorder="1" applyAlignment="1">
      <alignment horizontal="center"/>
    </xf>
    <xf numFmtId="0" fontId="23" fillId="0" borderId="0" xfId="17" applyFont="1" applyBorder="1"/>
    <xf numFmtId="0" fontId="29" fillId="0" borderId="1" xfId="7" applyFont="1" applyFill="1" applyBorder="1" applyAlignment="1">
      <alignment horizontal="left" vertical="center"/>
    </xf>
    <xf numFmtId="175" fontId="23" fillId="0" borderId="1" xfId="17" applyNumberFormat="1" applyFont="1" applyBorder="1"/>
    <xf numFmtId="175" fontId="23" fillId="0" borderId="0" xfId="17" applyNumberFormat="1" applyFont="1" applyBorder="1"/>
    <xf numFmtId="0" fontId="16" fillId="0" borderId="0" xfId="7" applyFont="1" applyFill="1" applyAlignment="1">
      <alignment horizontal="center" vertical="center"/>
    </xf>
    <xf numFmtId="0" fontId="29" fillId="0" borderId="0" xfId="7" quotePrefix="1" applyFont="1" applyFill="1" applyBorder="1" applyAlignment="1">
      <alignment vertical="center"/>
    </xf>
    <xf numFmtId="0" fontId="16" fillId="0" borderId="0" xfId="17" applyFont="1" applyFill="1" applyAlignment="1">
      <alignment vertical="center" wrapText="1"/>
    </xf>
    <xf numFmtId="0" fontId="11" fillId="8" borderId="5" xfId="4" applyFont="1" applyFill="1" applyBorder="1" applyAlignment="1">
      <alignment horizontal="center" vertical="center" wrapText="1"/>
    </xf>
    <xf numFmtId="0" fontId="11" fillId="8" borderId="6" xfId="4" applyFont="1" applyFill="1" applyBorder="1" applyAlignment="1">
      <alignment horizontal="center" vertical="center" wrapText="1"/>
    </xf>
    <xf numFmtId="0" fontId="11" fillId="8" borderId="7" xfId="4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29" fillId="0" borderId="0" xfId="7" applyFont="1" applyFill="1" applyBorder="1" applyAlignment="1">
      <alignment horizontal="left" vertical="center"/>
    </xf>
    <xf numFmtId="0" fontId="29" fillId="0" borderId="0" xfId="7" applyFont="1" applyFill="1" applyBorder="1" applyAlignment="1">
      <alignment horizontal="left"/>
    </xf>
    <xf numFmtId="0" fontId="23" fillId="0" borderId="0" xfId="17" applyFont="1" applyAlignment="1">
      <alignment horizontal="left"/>
    </xf>
    <xf numFmtId="0" fontId="32" fillId="0" borderId="1" xfId="17" applyFont="1" applyBorder="1" applyAlignment="1">
      <alignment horizontal="center"/>
    </xf>
    <xf numFmtId="0" fontId="12" fillId="0" borderId="1" xfId="17" applyBorder="1" applyAlignment="1">
      <alignment horizontal="center"/>
    </xf>
    <xf numFmtId="0" fontId="14" fillId="0" borderId="1" xfId="5" applyFont="1" applyFill="1" applyBorder="1" applyAlignment="1">
      <alignment horizontal="center" vertical="center"/>
    </xf>
    <xf numFmtId="0" fontId="11" fillId="8" borderId="1" xfId="5" applyFont="1" applyFill="1" applyBorder="1" applyAlignment="1">
      <alignment horizontal="center" vertical="center" wrapText="1"/>
    </xf>
    <xf numFmtId="0" fontId="24" fillId="0" borderId="9" xfId="0" applyFont="1" applyBorder="1" applyAlignment="1">
      <alignment horizontal="left"/>
    </xf>
    <xf numFmtId="0" fontId="14" fillId="0" borderId="1" xfId="0" applyNumberFormat="1" applyFont="1" applyFill="1" applyBorder="1" applyAlignment="1" applyProtection="1">
      <alignment horizontal="center" vertical="top" wrapText="1"/>
    </xf>
    <xf numFmtId="0" fontId="24" fillId="0" borderId="0" xfId="0" applyFont="1" applyAlignment="1">
      <alignment horizontal="left"/>
    </xf>
    <xf numFmtId="0" fontId="22" fillId="0" borderId="1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11" fillId="8" borderId="1" xfId="4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5" fillId="0" borderId="0" xfId="0" applyFont="1" applyFill="1" applyAlignment="1">
      <alignment horizontal="center"/>
    </xf>
  </cellXfs>
  <cellStyles count="19">
    <cellStyle name="CLOSING_PRICE" xfId="14" xr:uid="{00000000-0005-0000-0000-000000000000}"/>
    <cellStyle name="Comma" xfId="16" builtinId="3"/>
    <cellStyle name="Comma 10" xfId="1" xr:uid="{00000000-0005-0000-0000-000001000000}"/>
    <cellStyle name="Comma 11" xfId="2" xr:uid="{00000000-0005-0000-0000-000002000000}"/>
    <cellStyle name="Comma 2" xfId="3" xr:uid="{00000000-0005-0000-0000-000003000000}"/>
    <cellStyle name="Normal" xfId="0" builtinId="0"/>
    <cellStyle name="Normal 2" xfId="15" xr:uid="{00000000-0005-0000-0000-000005000000}"/>
    <cellStyle name="Normal 2 2" xfId="18" xr:uid="{87D4D341-7589-4439-86A8-4C6016F3ED35}"/>
    <cellStyle name="Normal 4" xfId="17" xr:uid="{69D34D65-017F-4903-A458-24291F383BE9}"/>
    <cellStyle name="Normal_Bonsaverportfolio" xfId="4" xr:uid="{00000000-0005-0000-0000-000006000000}"/>
    <cellStyle name="Normal_Bonsaverportfolio 2 2" xfId="5" xr:uid="{00000000-0005-0000-0000-000007000000}"/>
    <cellStyle name="Normal_Halfyear Financials 310309 2" xfId="6" xr:uid="{00000000-0005-0000-0000-000008000000}"/>
    <cellStyle name="Normal_Halfyearly_Debtholdings_30092011 2" xfId="7" xr:uid="{00000000-0005-0000-0000-000009000000}"/>
    <cellStyle name="Normal_Holdingotherschemes new" xfId="8" xr:uid="{00000000-0005-0000-0000-00000A000000}"/>
    <cellStyle name="Normal_Holdingotherschemes new 2 2" xfId="9" xr:uid="{00000000-0005-0000-0000-00000B000000}"/>
    <cellStyle name="Normal_XDO_METADATA" xfId="10" xr:uid="{00000000-0005-0000-0000-00000C000000}"/>
    <cellStyle name="Percent" xfId="13" builtinId="5"/>
    <cellStyle name="Percent 10" xfId="11" xr:uid="{00000000-0005-0000-0000-00000E000000}"/>
    <cellStyle name="Percent 11" xfId="12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kanyaa/APPDATA/LOCAL/TEMP/wz761c/PORTFOLIO_SUMMARY_REPORT_DEBT_Master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5SR7"/>
      <sheetName val="CP5SR8"/>
      <sheetName val="DEBTST"/>
      <sheetName val="SFRLTP"/>
      <sheetName val="SFRSTP"/>
      <sheetName val="SFTPHC"/>
      <sheetName val="SFTPHI"/>
      <sheetName val="SFTPHM"/>
      <sheetName val="SFTPHS"/>
      <sheetName val="SFTPIC"/>
      <sheetName val="SFTPIE"/>
      <sheetName val="SFTPIJ"/>
      <sheetName val="SFTPIK"/>
      <sheetName val="SHYBF"/>
      <sheetName val="SHYBH"/>
      <sheetName val="SHYBK"/>
      <sheetName val="SHYBO"/>
      <sheetName val="SHYBP"/>
      <sheetName val="SHYBU"/>
      <sheetName val="SLIQ+"/>
      <sheetName val="SMMF"/>
      <sheetName val="SMON"/>
      <sheetName val="SUNBDS"/>
      <sheetName val="SUNIP"/>
      <sheetName val="SUNMIA"/>
      <sheetName val="XDO_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abSelected="1"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1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721969</v>
      </c>
      <c r="F7" s="68">
        <v>2631.2160205</v>
      </c>
      <c r="G7" s="20">
        <v>4.6585928999999998E-2</v>
      </c>
    </row>
    <row r="8" spans="1:7" ht="12.75" x14ac:dyDescent="0.2">
      <c r="A8" s="21">
        <v>2</v>
      </c>
      <c r="B8" s="22" t="s">
        <v>14</v>
      </c>
      <c r="C8" s="26" t="s">
        <v>15</v>
      </c>
      <c r="D8" s="17" t="s">
        <v>16</v>
      </c>
      <c r="E8" s="62">
        <v>397683</v>
      </c>
      <c r="F8" s="68">
        <v>2388.881781</v>
      </c>
      <c r="G8" s="20">
        <v>4.2295378000000002E-2</v>
      </c>
    </row>
    <row r="9" spans="1:7" ht="25.5" x14ac:dyDescent="0.2">
      <c r="A9" s="21">
        <v>3</v>
      </c>
      <c r="B9" s="22" t="s">
        <v>17</v>
      </c>
      <c r="C9" s="26" t="s">
        <v>18</v>
      </c>
      <c r="D9" s="17" t="s">
        <v>19</v>
      </c>
      <c r="E9" s="62">
        <v>10980</v>
      </c>
      <c r="F9" s="68">
        <v>2348.7757200000001</v>
      </c>
      <c r="G9" s="20">
        <v>4.1585297E-2</v>
      </c>
    </row>
    <row r="10" spans="1:7" ht="25.5" x14ac:dyDescent="0.2">
      <c r="A10" s="21">
        <v>4</v>
      </c>
      <c r="B10" s="22" t="s">
        <v>20</v>
      </c>
      <c r="C10" s="26" t="s">
        <v>21</v>
      </c>
      <c r="D10" s="17" t="s">
        <v>22</v>
      </c>
      <c r="E10" s="62">
        <v>177117</v>
      </c>
      <c r="F10" s="68">
        <v>2327.848731</v>
      </c>
      <c r="G10" s="20">
        <v>4.1214782999999998E-2</v>
      </c>
    </row>
    <row r="11" spans="1:7" ht="25.5" x14ac:dyDescent="0.2">
      <c r="A11" s="21">
        <v>5</v>
      </c>
      <c r="B11" s="22" t="s">
        <v>23</v>
      </c>
      <c r="C11" s="26" t="s">
        <v>24</v>
      </c>
      <c r="D11" s="17" t="s">
        <v>25</v>
      </c>
      <c r="E11" s="62">
        <v>427386</v>
      </c>
      <c r="F11" s="68">
        <v>2316.4321199999999</v>
      </c>
      <c r="G11" s="20">
        <v>4.1012649999999998E-2</v>
      </c>
    </row>
    <row r="12" spans="1:7" ht="25.5" x14ac:dyDescent="0.2">
      <c r="A12" s="21">
        <v>6</v>
      </c>
      <c r="B12" s="22" t="s">
        <v>26</v>
      </c>
      <c r="C12" s="26" t="s">
        <v>27</v>
      </c>
      <c r="D12" s="17" t="s">
        <v>25</v>
      </c>
      <c r="E12" s="62">
        <v>362524</v>
      </c>
      <c r="F12" s="68">
        <v>2048.9856479999999</v>
      </c>
      <c r="G12" s="20">
        <v>3.6277484999999998E-2</v>
      </c>
    </row>
    <row r="13" spans="1:7" ht="25.5" x14ac:dyDescent="0.2">
      <c r="A13" s="21">
        <v>7</v>
      </c>
      <c r="B13" s="22" t="s">
        <v>28</v>
      </c>
      <c r="C13" s="26" t="s">
        <v>29</v>
      </c>
      <c r="D13" s="17" t="s">
        <v>19</v>
      </c>
      <c r="E13" s="62">
        <v>1520588</v>
      </c>
      <c r="F13" s="68">
        <v>1996.532044</v>
      </c>
      <c r="G13" s="20">
        <v>3.5348788999999999E-2</v>
      </c>
    </row>
    <row r="14" spans="1:7" ht="25.5" x14ac:dyDescent="0.2">
      <c r="A14" s="21">
        <v>8</v>
      </c>
      <c r="B14" s="22" t="s">
        <v>30</v>
      </c>
      <c r="C14" s="26" t="s">
        <v>31</v>
      </c>
      <c r="D14" s="17" t="s">
        <v>32</v>
      </c>
      <c r="E14" s="62">
        <v>155629</v>
      </c>
      <c r="F14" s="68">
        <v>1909.8012735</v>
      </c>
      <c r="G14" s="20">
        <v>3.3813213000000002E-2</v>
      </c>
    </row>
    <row r="15" spans="1:7" ht="25.5" x14ac:dyDescent="0.2">
      <c r="A15" s="21">
        <v>9</v>
      </c>
      <c r="B15" s="22" t="s">
        <v>33</v>
      </c>
      <c r="C15" s="26" t="s">
        <v>34</v>
      </c>
      <c r="D15" s="17" t="s">
        <v>35</v>
      </c>
      <c r="E15" s="62">
        <v>397537</v>
      </c>
      <c r="F15" s="68">
        <v>1774.4063994999999</v>
      </c>
      <c r="G15" s="20">
        <v>3.1416034000000002E-2</v>
      </c>
    </row>
    <row r="16" spans="1:7" ht="25.5" x14ac:dyDescent="0.2">
      <c r="A16" s="21">
        <v>10</v>
      </c>
      <c r="B16" s="22" t="s">
        <v>36</v>
      </c>
      <c r="C16" s="26" t="s">
        <v>37</v>
      </c>
      <c r="D16" s="17" t="s">
        <v>38</v>
      </c>
      <c r="E16" s="62">
        <v>476131</v>
      </c>
      <c r="F16" s="68">
        <v>1750.9717525000001</v>
      </c>
      <c r="G16" s="20">
        <v>3.1001121E-2</v>
      </c>
    </row>
    <row r="17" spans="1:7" ht="25.5" x14ac:dyDescent="0.2">
      <c r="A17" s="21">
        <v>11</v>
      </c>
      <c r="B17" s="22" t="s">
        <v>39</v>
      </c>
      <c r="C17" s="26" t="s">
        <v>40</v>
      </c>
      <c r="D17" s="17" t="s">
        <v>19</v>
      </c>
      <c r="E17" s="62">
        <v>159129</v>
      </c>
      <c r="F17" s="68">
        <v>1743.3377594999999</v>
      </c>
      <c r="G17" s="20">
        <v>3.0865960000000001E-2</v>
      </c>
    </row>
    <row r="18" spans="1:7" ht="12.75" x14ac:dyDescent="0.2">
      <c r="A18" s="21">
        <v>12</v>
      </c>
      <c r="B18" s="22" t="s">
        <v>41</v>
      </c>
      <c r="C18" s="26" t="s">
        <v>42</v>
      </c>
      <c r="D18" s="17" t="s">
        <v>13</v>
      </c>
      <c r="E18" s="62">
        <v>82379</v>
      </c>
      <c r="F18" s="68">
        <v>1713.4420104999999</v>
      </c>
      <c r="G18" s="20">
        <v>3.0336653000000002E-2</v>
      </c>
    </row>
    <row r="19" spans="1:7" ht="25.5" x14ac:dyDescent="0.2">
      <c r="A19" s="21">
        <v>13</v>
      </c>
      <c r="B19" s="22" t="s">
        <v>43</v>
      </c>
      <c r="C19" s="26" t="s">
        <v>44</v>
      </c>
      <c r="D19" s="17" t="s">
        <v>19</v>
      </c>
      <c r="E19" s="62">
        <v>33026</v>
      </c>
      <c r="F19" s="68">
        <v>1629.1560669999999</v>
      </c>
      <c r="G19" s="20">
        <v>2.8844363000000001E-2</v>
      </c>
    </row>
    <row r="20" spans="1:7" ht="25.5" x14ac:dyDescent="0.2">
      <c r="A20" s="21">
        <v>14</v>
      </c>
      <c r="B20" s="22" t="s">
        <v>45</v>
      </c>
      <c r="C20" s="26" t="s">
        <v>46</v>
      </c>
      <c r="D20" s="17" t="s">
        <v>25</v>
      </c>
      <c r="E20" s="62">
        <v>227498</v>
      </c>
      <c r="F20" s="68">
        <v>1593.964737</v>
      </c>
      <c r="G20" s="20">
        <v>2.8221296999999999E-2</v>
      </c>
    </row>
    <row r="21" spans="1:7" ht="12.75" x14ac:dyDescent="0.2">
      <c r="A21" s="21">
        <v>15</v>
      </c>
      <c r="B21" s="22" t="s">
        <v>47</v>
      </c>
      <c r="C21" s="26" t="s">
        <v>48</v>
      </c>
      <c r="D21" s="17" t="s">
        <v>16</v>
      </c>
      <c r="E21" s="62">
        <v>9631</v>
      </c>
      <c r="F21" s="68">
        <v>1513.482757</v>
      </c>
      <c r="G21" s="20">
        <v>2.6796356E-2</v>
      </c>
    </row>
    <row r="22" spans="1:7" ht="25.5" x14ac:dyDescent="0.2">
      <c r="A22" s="21">
        <v>16</v>
      </c>
      <c r="B22" s="22" t="s">
        <v>49</v>
      </c>
      <c r="C22" s="26" t="s">
        <v>50</v>
      </c>
      <c r="D22" s="17" t="s">
        <v>25</v>
      </c>
      <c r="E22" s="62">
        <v>765771</v>
      </c>
      <c r="F22" s="68">
        <v>1438.1179380000001</v>
      </c>
      <c r="G22" s="20">
        <v>2.5462014000000002E-2</v>
      </c>
    </row>
    <row r="23" spans="1:7" ht="25.5" x14ac:dyDescent="0.2">
      <c r="A23" s="21">
        <v>17</v>
      </c>
      <c r="B23" s="22" t="s">
        <v>51</v>
      </c>
      <c r="C23" s="26" t="s">
        <v>52</v>
      </c>
      <c r="D23" s="17" t="s">
        <v>22</v>
      </c>
      <c r="E23" s="62">
        <v>1800000</v>
      </c>
      <c r="F23" s="68">
        <v>1431.9</v>
      </c>
      <c r="G23" s="20">
        <v>2.5351925000000001E-2</v>
      </c>
    </row>
    <row r="24" spans="1:7" ht="12.75" x14ac:dyDescent="0.2">
      <c r="A24" s="21">
        <v>18</v>
      </c>
      <c r="B24" s="22" t="s">
        <v>53</v>
      </c>
      <c r="C24" s="26" t="s">
        <v>54</v>
      </c>
      <c r="D24" s="17" t="s">
        <v>55</v>
      </c>
      <c r="E24" s="62">
        <v>1000000</v>
      </c>
      <c r="F24" s="68">
        <v>1351</v>
      </c>
      <c r="G24" s="20">
        <v>2.3919583000000001E-2</v>
      </c>
    </row>
    <row r="25" spans="1:7" ht="12.75" x14ac:dyDescent="0.2">
      <c r="A25" s="21">
        <v>19</v>
      </c>
      <c r="B25" s="22" t="s">
        <v>56</v>
      </c>
      <c r="C25" s="26" t="s">
        <v>57</v>
      </c>
      <c r="D25" s="17" t="s">
        <v>13</v>
      </c>
      <c r="E25" s="62">
        <v>445720</v>
      </c>
      <c r="F25" s="68">
        <v>1308.8567800000001</v>
      </c>
      <c r="G25" s="20">
        <v>2.3173433E-2</v>
      </c>
    </row>
    <row r="26" spans="1:7" ht="12.75" x14ac:dyDescent="0.2">
      <c r="A26" s="21">
        <v>20</v>
      </c>
      <c r="B26" s="22" t="s">
        <v>58</v>
      </c>
      <c r="C26" s="26" t="s">
        <v>59</v>
      </c>
      <c r="D26" s="17" t="s">
        <v>60</v>
      </c>
      <c r="E26" s="62">
        <v>875000</v>
      </c>
      <c r="F26" s="68">
        <v>1239.875</v>
      </c>
      <c r="G26" s="20">
        <v>2.1952104E-2</v>
      </c>
    </row>
    <row r="27" spans="1:7" ht="25.5" x14ac:dyDescent="0.2">
      <c r="A27" s="21">
        <v>21</v>
      </c>
      <c r="B27" s="22" t="s">
        <v>61</v>
      </c>
      <c r="C27" s="26" t="s">
        <v>62</v>
      </c>
      <c r="D27" s="17" t="s">
        <v>22</v>
      </c>
      <c r="E27" s="62">
        <v>983039</v>
      </c>
      <c r="F27" s="68">
        <v>1176.6976830000001</v>
      </c>
      <c r="G27" s="20">
        <v>2.0833543999999999E-2</v>
      </c>
    </row>
    <row r="28" spans="1:7" ht="25.5" x14ac:dyDescent="0.2">
      <c r="A28" s="21">
        <v>22</v>
      </c>
      <c r="B28" s="22" t="s">
        <v>63</v>
      </c>
      <c r="C28" s="26" t="s">
        <v>64</v>
      </c>
      <c r="D28" s="17" t="s">
        <v>65</v>
      </c>
      <c r="E28" s="62">
        <v>194036</v>
      </c>
      <c r="F28" s="68">
        <v>1155.290344</v>
      </c>
      <c r="G28" s="20">
        <v>2.0454525000000001E-2</v>
      </c>
    </row>
    <row r="29" spans="1:7" ht="12.75" x14ac:dyDescent="0.2">
      <c r="A29" s="21">
        <v>23</v>
      </c>
      <c r="B29" s="22" t="s">
        <v>66</v>
      </c>
      <c r="C29" s="26" t="s">
        <v>67</v>
      </c>
      <c r="D29" s="17" t="s">
        <v>60</v>
      </c>
      <c r="E29" s="62">
        <v>548883</v>
      </c>
      <c r="F29" s="68">
        <v>1155.1242735000001</v>
      </c>
      <c r="G29" s="20">
        <v>2.0451585000000001E-2</v>
      </c>
    </row>
    <row r="30" spans="1:7" ht="12.75" x14ac:dyDescent="0.2">
      <c r="A30" s="21">
        <v>24</v>
      </c>
      <c r="B30" s="22" t="s">
        <v>68</v>
      </c>
      <c r="C30" s="26" t="s">
        <v>69</v>
      </c>
      <c r="D30" s="17" t="s">
        <v>16</v>
      </c>
      <c r="E30" s="62">
        <v>1235000</v>
      </c>
      <c r="F30" s="68">
        <v>1142.375</v>
      </c>
      <c r="G30" s="20">
        <v>2.0225857999999999E-2</v>
      </c>
    </row>
    <row r="31" spans="1:7" ht="25.5" x14ac:dyDescent="0.2">
      <c r="A31" s="21">
        <v>25</v>
      </c>
      <c r="B31" s="22" t="s">
        <v>70</v>
      </c>
      <c r="C31" s="26" t="s">
        <v>71</v>
      </c>
      <c r="D31" s="17" t="s">
        <v>65</v>
      </c>
      <c r="E31" s="62">
        <v>49344</v>
      </c>
      <c r="F31" s="68">
        <v>1119.3933119999999</v>
      </c>
      <c r="G31" s="20">
        <v>1.9818965000000001E-2</v>
      </c>
    </row>
    <row r="32" spans="1:7" ht="25.5" x14ac:dyDescent="0.2">
      <c r="A32" s="21">
        <v>26</v>
      </c>
      <c r="B32" s="22" t="s">
        <v>72</v>
      </c>
      <c r="C32" s="26" t="s">
        <v>73</v>
      </c>
      <c r="D32" s="17" t="s">
        <v>19</v>
      </c>
      <c r="E32" s="62">
        <v>898000</v>
      </c>
      <c r="F32" s="68">
        <v>1048.415</v>
      </c>
      <c r="G32" s="20">
        <v>1.8562287E-2</v>
      </c>
    </row>
    <row r="33" spans="1:7" ht="25.5" x14ac:dyDescent="0.2">
      <c r="A33" s="21">
        <v>27</v>
      </c>
      <c r="B33" s="22" t="s">
        <v>74</v>
      </c>
      <c r="C33" s="26" t="s">
        <v>75</v>
      </c>
      <c r="D33" s="17" t="s">
        <v>76</v>
      </c>
      <c r="E33" s="62">
        <v>5000</v>
      </c>
      <c r="F33" s="68">
        <v>1007.58</v>
      </c>
      <c r="G33" s="20">
        <v>1.7839298999999999E-2</v>
      </c>
    </row>
    <row r="34" spans="1:7" ht="12.75" x14ac:dyDescent="0.2">
      <c r="A34" s="21">
        <v>28</v>
      </c>
      <c r="B34" s="22" t="s">
        <v>77</v>
      </c>
      <c r="C34" s="26" t="s">
        <v>78</v>
      </c>
      <c r="D34" s="17" t="s">
        <v>16</v>
      </c>
      <c r="E34" s="62">
        <v>135000</v>
      </c>
      <c r="F34" s="68">
        <v>956.88</v>
      </c>
      <c r="G34" s="20">
        <v>1.6941650999999999E-2</v>
      </c>
    </row>
    <row r="35" spans="1:7" ht="12.75" x14ac:dyDescent="0.2">
      <c r="A35" s="21">
        <v>29</v>
      </c>
      <c r="B35" s="22" t="s">
        <v>79</v>
      </c>
      <c r="C35" s="26" t="s">
        <v>80</v>
      </c>
      <c r="D35" s="17" t="s">
        <v>81</v>
      </c>
      <c r="E35" s="62">
        <v>195281</v>
      </c>
      <c r="F35" s="68">
        <v>943.10958949999997</v>
      </c>
      <c r="G35" s="20">
        <v>1.6697844999999999E-2</v>
      </c>
    </row>
    <row r="36" spans="1:7" ht="25.5" x14ac:dyDescent="0.2">
      <c r="A36" s="21">
        <v>30</v>
      </c>
      <c r="B36" s="22" t="s">
        <v>82</v>
      </c>
      <c r="C36" s="26" t="s">
        <v>83</v>
      </c>
      <c r="D36" s="17" t="s">
        <v>65</v>
      </c>
      <c r="E36" s="62">
        <v>380000</v>
      </c>
      <c r="F36" s="68">
        <v>941.07</v>
      </c>
      <c r="G36" s="20">
        <v>1.6661734000000001E-2</v>
      </c>
    </row>
    <row r="37" spans="1:7" ht="12.75" x14ac:dyDescent="0.2">
      <c r="A37" s="21">
        <v>31</v>
      </c>
      <c r="B37" s="22" t="s">
        <v>84</v>
      </c>
      <c r="C37" s="26" t="s">
        <v>85</v>
      </c>
      <c r="D37" s="17" t="s">
        <v>60</v>
      </c>
      <c r="E37" s="62">
        <v>740000</v>
      </c>
      <c r="F37" s="68">
        <v>862.47</v>
      </c>
      <c r="G37" s="20">
        <v>1.5270113E-2</v>
      </c>
    </row>
    <row r="38" spans="1:7" ht="12.75" x14ac:dyDescent="0.2">
      <c r="A38" s="21">
        <v>32</v>
      </c>
      <c r="B38" s="22" t="s">
        <v>86</v>
      </c>
      <c r="C38" s="26" t="s">
        <v>87</v>
      </c>
      <c r="D38" s="17" t="s">
        <v>60</v>
      </c>
      <c r="E38" s="62">
        <v>397695</v>
      </c>
      <c r="F38" s="68">
        <v>843.90878999999995</v>
      </c>
      <c r="G38" s="20">
        <v>1.4941484999999999E-2</v>
      </c>
    </row>
    <row r="39" spans="1:7" ht="25.5" x14ac:dyDescent="0.2">
      <c r="A39" s="21">
        <v>33</v>
      </c>
      <c r="B39" s="22" t="s">
        <v>88</v>
      </c>
      <c r="C39" s="26" t="s">
        <v>89</v>
      </c>
      <c r="D39" s="17" t="s">
        <v>25</v>
      </c>
      <c r="E39" s="62">
        <v>93649</v>
      </c>
      <c r="F39" s="68">
        <v>835.02130850000003</v>
      </c>
      <c r="G39" s="20">
        <v>1.4784131000000001E-2</v>
      </c>
    </row>
    <row r="40" spans="1:7" ht="25.5" x14ac:dyDescent="0.2">
      <c r="A40" s="21">
        <v>34</v>
      </c>
      <c r="B40" s="22" t="s">
        <v>90</v>
      </c>
      <c r="C40" s="26" t="s">
        <v>91</v>
      </c>
      <c r="D40" s="17" t="s">
        <v>25</v>
      </c>
      <c r="E40" s="62">
        <v>67784</v>
      </c>
      <c r="F40" s="68">
        <v>780.66832799999997</v>
      </c>
      <c r="G40" s="20">
        <v>1.3821807E-2</v>
      </c>
    </row>
    <row r="41" spans="1:7" ht="38.25" x14ac:dyDescent="0.2">
      <c r="A41" s="21">
        <v>35</v>
      </c>
      <c r="B41" s="22" t="s">
        <v>92</v>
      </c>
      <c r="C41" s="26" t="s">
        <v>93</v>
      </c>
      <c r="D41" s="17" t="s">
        <v>94</v>
      </c>
      <c r="E41" s="62">
        <v>964843</v>
      </c>
      <c r="F41" s="68">
        <v>756.43691200000001</v>
      </c>
      <c r="G41" s="20">
        <v>1.3392787E-2</v>
      </c>
    </row>
    <row r="42" spans="1:7" ht="25.5" x14ac:dyDescent="0.2">
      <c r="A42" s="21">
        <v>36</v>
      </c>
      <c r="B42" s="22" t="s">
        <v>95</v>
      </c>
      <c r="C42" s="26" t="s">
        <v>96</v>
      </c>
      <c r="D42" s="17" t="s">
        <v>97</v>
      </c>
      <c r="E42" s="62">
        <v>251791</v>
      </c>
      <c r="F42" s="68">
        <v>751.596135</v>
      </c>
      <c r="G42" s="20">
        <v>1.3307081E-2</v>
      </c>
    </row>
    <row r="43" spans="1:7" ht="25.5" x14ac:dyDescent="0.2">
      <c r="A43" s="21">
        <v>37</v>
      </c>
      <c r="B43" s="22" t="s">
        <v>98</v>
      </c>
      <c r="C43" s="26" t="s">
        <v>99</v>
      </c>
      <c r="D43" s="17" t="s">
        <v>19</v>
      </c>
      <c r="E43" s="62">
        <v>579516</v>
      </c>
      <c r="F43" s="68">
        <v>735.40580399999999</v>
      </c>
      <c r="G43" s="20">
        <v>1.302043E-2</v>
      </c>
    </row>
    <row r="44" spans="1:7" ht="25.5" x14ac:dyDescent="0.2">
      <c r="A44" s="21">
        <v>38</v>
      </c>
      <c r="B44" s="22" t="s">
        <v>100</v>
      </c>
      <c r="C44" s="26" t="s">
        <v>101</v>
      </c>
      <c r="D44" s="17" t="s">
        <v>25</v>
      </c>
      <c r="E44" s="62">
        <v>125000</v>
      </c>
      <c r="F44" s="68">
        <v>732.75</v>
      </c>
      <c r="G44" s="20">
        <v>1.2973408000000001E-2</v>
      </c>
    </row>
    <row r="45" spans="1:7" ht="12.75" x14ac:dyDescent="0.2">
      <c r="A45" s="21">
        <v>39</v>
      </c>
      <c r="B45" s="22" t="s">
        <v>102</v>
      </c>
      <c r="C45" s="26" t="s">
        <v>103</v>
      </c>
      <c r="D45" s="17" t="s">
        <v>60</v>
      </c>
      <c r="E45" s="62">
        <v>490000</v>
      </c>
      <c r="F45" s="68">
        <v>576.97500000000002</v>
      </c>
      <c r="G45" s="20">
        <v>1.0215396999999999E-2</v>
      </c>
    </row>
    <row r="46" spans="1:7" ht="25.5" x14ac:dyDescent="0.2">
      <c r="A46" s="21">
        <v>40</v>
      </c>
      <c r="B46" s="22" t="s">
        <v>104</v>
      </c>
      <c r="C46" s="26" t="s">
        <v>105</v>
      </c>
      <c r="D46" s="17" t="s">
        <v>106</v>
      </c>
      <c r="E46" s="62">
        <v>63974</v>
      </c>
      <c r="F46" s="68">
        <v>454.79116599999998</v>
      </c>
      <c r="G46" s="20">
        <v>8.0521210000000006E-3</v>
      </c>
    </row>
    <row r="47" spans="1:7" ht="12.75" x14ac:dyDescent="0.2">
      <c r="A47" s="16"/>
      <c r="B47" s="17"/>
      <c r="C47" s="23" t="s">
        <v>107</v>
      </c>
      <c r="D47" s="27"/>
      <c r="E47" s="64"/>
      <c r="F47" s="70">
        <v>54432.9431845</v>
      </c>
      <c r="G47" s="28">
        <v>0.96374042000000015</v>
      </c>
    </row>
    <row r="48" spans="1:7" ht="12.75" x14ac:dyDescent="0.2">
      <c r="A48" s="21"/>
      <c r="B48" s="22"/>
      <c r="C48" s="29"/>
      <c r="D48" s="30"/>
      <c r="E48" s="62"/>
      <c r="F48" s="68"/>
      <c r="G48" s="20"/>
    </row>
    <row r="49" spans="1:7" ht="12.75" x14ac:dyDescent="0.2">
      <c r="A49" s="16"/>
      <c r="B49" s="17"/>
      <c r="C49" s="23" t="s">
        <v>108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107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30"/>
      <c r="E51" s="62"/>
      <c r="F51" s="68"/>
      <c r="G51" s="20"/>
    </row>
    <row r="52" spans="1:7" ht="12.75" x14ac:dyDescent="0.2">
      <c r="A52" s="31"/>
      <c r="B52" s="32"/>
      <c r="C52" s="23" t="s">
        <v>109</v>
      </c>
      <c r="D52" s="24"/>
      <c r="E52" s="63"/>
      <c r="F52" s="69"/>
      <c r="G52" s="25"/>
    </row>
    <row r="53" spans="1:7" ht="25.5" x14ac:dyDescent="0.2">
      <c r="A53" s="21">
        <v>1</v>
      </c>
      <c r="B53" s="22" t="s">
        <v>110</v>
      </c>
      <c r="C53" s="129" t="s">
        <v>1163</v>
      </c>
      <c r="D53" s="30" t="s">
        <v>97</v>
      </c>
      <c r="E53" s="62">
        <v>559425</v>
      </c>
      <c r="F53" s="68">
        <v>1.1189000000000001E-5</v>
      </c>
      <c r="G53" s="110" t="s">
        <v>1155</v>
      </c>
    </row>
    <row r="54" spans="1:7" ht="12.75" x14ac:dyDescent="0.2">
      <c r="A54" s="33"/>
      <c r="B54" s="34"/>
      <c r="C54" s="23" t="s">
        <v>107</v>
      </c>
      <c r="D54" s="35"/>
      <c r="E54" s="65"/>
      <c r="F54" s="71">
        <v>1.1189000000000001E-5</v>
      </c>
      <c r="G54" s="141" t="s">
        <v>1155</v>
      </c>
    </row>
    <row r="55" spans="1:7" ht="12.75" x14ac:dyDescent="0.2">
      <c r="A55" s="33"/>
      <c r="B55" s="34"/>
      <c r="C55" s="29"/>
      <c r="D55" s="37"/>
      <c r="E55" s="66"/>
      <c r="F55" s="72"/>
      <c r="G55" s="38"/>
    </row>
    <row r="56" spans="1:7" ht="12.75" x14ac:dyDescent="0.2">
      <c r="A56" s="16"/>
      <c r="B56" s="17"/>
      <c r="C56" s="23" t="s">
        <v>111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107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112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107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113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107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21"/>
      <c r="B65" s="22"/>
      <c r="C65" s="39" t="s">
        <v>114</v>
      </c>
      <c r="D65" s="40"/>
      <c r="E65" s="64"/>
      <c r="F65" s="70">
        <v>54432.943195688997</v>
      </c>
      <c r="G65" s="28">
        <v>0.96374042000000015</v>
      </c>
    </row>
    <row r="66" spans="1:7" ht="12.75" x14ac:dyDescent="0.2">
      <c r="A66" s="16"/>
      <c r="B66" s="17"/>
      <c r="C66" s="26"/>
      <c r="D66" s="19"/>
      <c r="E66" s="62"/>
      <c r="F66" s="68"/>
      <c r="G66" s="20"/>
    </row>
    <row r="67" spans="1:7" ht="12.75" x14ac:dyDescent="0.2">
      <c r="A67" s="16"/>
      <c r="B67" s="17"/>
      <c r="C67" s="18" t="s">
        <v>115</v>
      </c>
      <c r="D67" s="19"/>
      <c r="E67" s="62"/>
      <c r="F67" s="68"/>
      <c r="G67" s="20"/>
    </row>
    <row r="68" spans="1:7" ht="25.5" x14ac:dyDescent="0.2">
      <c r="A68" s="16"/>
      <c r="B68" s="17"/>
      <c r="C68" s="23" t="s">
        <v>10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68"/>
      <c r="G70" s="20"/>
    </row>
    <row r="71" spans="1:7" ht="12.75" x14ac:dyDescent="0.2">
      <c r="A71" s="16"/>
      <c r="B71" s="41"/>
      <c r="C71" s="23" t="s">
        <v>116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74"/>
      <c r="G73" s="43"/>
    </row>
    <row r="74" spans="1:7" ht="12.75" x14ac:dyDescent="0.2">
      <c r="A74" s="16"/>
      <c r="B74" s="17"/>
      <c r="C74" s="23" t="s">
        <v>117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107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16"/>
      <c r="B77" s="41"/>
      <c r="C77" s="23" t="s">
        <v>118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21"/>
      <c r="B80" s="22"/>
      <c r="C80" s="44" t="s">
        <v>119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120</v>
      </c>
      <c r="D82" s="19"/>
      <c r="E82" s="62"/>
      <c r="F82" s="68"/>
      <c r="G82" s="20"/>
    </row>
    <row r="83" spans="1:7" ht="12.75" x14ac:dyDescent="0.2">
      <c r="A83" s="21"/>
      <c r="B83" s="22"/>
      <c r="C83" s="23" t="s">
        <v>121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107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118" t="s">
        <v>1169</v>
      </c>
      <c r="D92" s="24"/>
      <c r="E92" s="63"/>
      <c r="F92" s="69"/>
      <c r="G92" s="25"/>
    </row>
    <row r="93" spans="1:7" ht="12.75" x14ac:dyDescent="0.2">
      <c r="A93" s="21">
        <v>1</v>
      </c>
      <c r="B93" s="22"/>
      <c r="C93" s="26" t="s">
        <v>1170</v>
      </c>
      <c r="D93" s="30"/>
      <c r="E93" s="62"/>
      <c r="F93" s="68">
        <v>2024.6472126000001</v>
      </c>
      <c r="G93" s="20">
        <v>3.5846571000000001E-2</v>
      </c>
    </row>
    <row r="94" spans="1:7" ht="12.75" x14ac:dyDescent="0.2">
      <c r="A94" s="21"/>
      <c r="B94" s="22"/>
      <c r="C94" s="23" t="s">
        <v>107</v>
      </c>
      <c r="D94" s="40"/>
      <c r="E94" s="64"/>
      <c r="F94" s="70">
        <v>2024.6472126000001</v>
      </c>
      <c r="G94" s="28">
        <v>3.5846571000000001E-2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39" t="s">
        <v>124</v>
      </c>
      <c r="D96" s="40"/>
      <c r="E96" s="64"/>
      <c r="F96" s="70">
        <v>2024.6472126000001</v>
      </c>
      <c r="G96" s="28">
        <v>3.5846571000000001E-2</v>
      </c>
    </row>
    <row r="97" spans="1:7" ht="12.75" x14ac:dyDescent="0.2">
      <c r="A97" s="21"/>
      <c r="B97" s="22"/>
      <c r="C97" s="45"/>
      <c r="D97" s="22"/>
      <c r="E97" s="62"/>
      <c r="F97" s="68"/>
      <c r="G97" s="20"/>
    </row>
    <row r="98" spans="1:7" ht="12.75" x14ac:dyDescent="0.2">
      <c r="A98" s="16"/>
      <c r="B98" s="17"/>
      <c r="C98" s="18" t="s">
        <v>125</v>
      </c>
      <c r="D98" s="19"/>
      <c r="E98" s="62"/>
      <c r="F98" s="68"/>
      <c r="G98" s="20"/>
    </row>
    <row r="99" spans="1:7" ht="25.5" x14ac:dyDescent="0.2">
      <c r="A99" s="21"/>
      <c r="B99" s="22"/>
      <c r="C99" s="23" t="s">
        <v>126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16"/>
      <c r="B102" s="17"/>
      <c r="C102" s="18" t="s">
        <v>127</v>
      </c>
      <c r="D102" s="19"/>
      <c r="E102" s="62"/>
      <c r="F102" s="68"/>
      <c r="G102" s="20"/>
    </row>
    <row r="103" spans="1:7" ht="25.5" x14ac:dyDescent="0.2">
      <c r="A103" s="21"/>
      <c r="B103" s="22"/>
      <c r="C103" s="23" t="s">
        <v>128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23" t="s">
        <v>129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74"/>
      <c r="G108" s="43"/>
    </row>
    <row r="109" spans="1:7" ht="25.5" x14ac:dyDescent="0.2">
      <c r="A109" s="21"/>
      <c r="B109" s="22"/>
      <c r="C109" s="45" t="s">
        <v>130</v>
      </c>
      <c r="D109" s="22"/>
      <c r="E109" s="62"/>
      <c r="F109" s="74">
        <v>23.327046920000001</v>
      </c>
      <c r="G109" s="43">
        <v>4.1300799999999997E-4</v>
      </c>
    </row>
    <row r="110" spans="1:7" ht="12.75" x14ac:dyDescent="0.2">
      <c r="A110" s="21"/>
      <c r="B110" s="22"/>
      <c r="C110" s="46" t="s">
        <v>131</v>
      </c>
      <c r="D110" s="27"/>
      <c r="E110" s="64"/>
      <c r="F110" s="70">
        <v>56480.917455209004</v>
      </c>
      <c r="G110" s="28">
        <v>0.99999999900000014</v>
      </c>
    </row>
    <row r="112" spans="1:7" ht="12.75" x14ac:dyDescent="0.2">
      <c r="B112" s="397"/>
      <c r="C112" s="397"/>
      <c r="D112" s="397"/>
      <c r="E112" s="397"/>
      <c r="F112" s="397"/>
    </row>
    <row r="113" spans="2:6" ht="12.75" x14ac:dyDescent="0.2">
      <c r="B113" s="397" t="s">
        <v>132</v>
      </c>
      <c r="C113" s="397"/>
      <c r="D113" s="397"/>
      <c r="E113" s="397"/>
      <c r="F113" s="397"/>
    </row>
    <row r="115" spans="2:6" ht="12.75" x14ac:dyDescent="0.2">
      <c r="B115" s="52" t="s">
        <v>133</v>
      </c>
      <c r="C115" s="53"/>
      <c r="D115" s="54"/>
    </row>
    <row r="116" spans="2:6" ht="12.75" x14ac:dyDescent="0.2">
      <c r="B116" s="55" t="s">
        <v>1156</v>
      </c>
      <c r="C116" s="56"/>
      <c r="D116" s="81" t="s">
        <v>1157</v>
      </c>
    </row>
    <row r="117" spans="2:6" ht="12.75" x14ac:dyDescent="0.2">
      <c r="B117" s="55" t="s">
        <v>136</v>
      </c>
      <c r="C117" s="56"/>
      <c r="D117" s="81" t="s">
        <v>135</v>
      </c>
    </row>
    <row r="118" spans="2:6" ht="12.75" x14ac:dyDescent="0.2">
      <c r="B118" s="57" t="s">
        <v>137</v>
      </c>
      <c r="C118" s="56"/>
      <c r="D118" s="58"/>
    </row>
    <row r="119" spans="2:6" ht="25.5" customHeight="1" x14ac:dyDescent="0.2">
      <c r="B119" s="58"/>
      <c r="C119" s="48" t="s">
        <v>138</v>
      </c>
      <c r="D119" s="49" t="s">
        <v>139</v>
      </c>
    </row>
    <row r="120" spans="2:6" ht="12.75" customHeight="1" x14ac:dyDescent="0.2">
      <c r="B120" s="75" t="s">
        <v>140</v>
      </c>
      <c r="C120" s="76" t="s">
        <v>141</v>
      </c>
      <c r="D120" s="76" t="s">
        <v>142</v>
      </c>
    </row>
    <row r="121" spans="2:6" ht="12.75" x14ac:dyDescent="0.2">
      <c r="B121" s="58" t="s">
        <v>143</v>
      </c>
      <c r="C121" s="59">
        <v>31.7881</v>
      </c>
      <c r="D121" s="59">
        <v>30.651299999999999</v>
      </c>
    </row>
    <row r="122" spans="2:6" ht="12.75" x14ac:dyDescent="0.2">
      <c r="B122" s="58" t="s">
        <v>144</v>
      </c>
      <c r="C122" s="59">
        <v>28.818000000000001</v>
      </c>
      <c r="D122" s="59">
        <v>27.787600000000001</v>
      </c>
    </row>
    <row r="123" spans="2:6" ht="12.75" x14ac:dyDescent="0.2">
      <c r="B123" s="58" t="s">
        <v>145</v>
      </c>
      <c r="C123" s="59">
        <v>30.768799999999999</v>
      </c>
      <c r="D123" s="59">
        <v>29.6568</v>
      </c>
    </row>
    <row r="124" spans="2:6" ht="12.75" x14ac:dyDescent="0.2">
      <c r="B124" s="58" t="s">
        <v>146</v>
      </c>
      <c r="C124" s="59">
        <v>27.854399999999998</v>
      </c>
      <c r="D124" s="59">
        <v>26.847799999999999</v>
      </c>
    </row>
    <row r="126" spans="2:6" ht="12.75" x14ac:dyDescent="0.2">
      <c r="B126" s="77" t="s">
        <v>147</v>
      </c>
      <c r="C126" s="60"/>
      <c r="D126" s="78" t="s">
        <v>135</v>
      </c>
    </row>
    <row r="127" spans="2:6" ht="24.75" customHeight="1" x14ac:dyDescent="0.2">
      <c r="B127" s="79"/>
      <c r="C127" s="79"/>
    </row>
    <row r="128" spans="2:6" ht="15" x14ac:dyDescent="0.25">
      <c r="B128" s="82"/>
      <c r="C128" s="80"/>
      <c r="D128"/>
    </row>
    <row r="130" spans="2:4" ht="12.75" x14ac:dyDescent="0.2">
      <c r="B130" s="57" t="s">
        <v>148</v>
      </c>
      <c r="C130" s="56"/>
      <c r="D130" s="83" t="s">
        <v>135</v>
      </c>
    </row>
    <row r="131" spans="2:4" ht="12.75" x14ac:dyDescent="0.2">
      <c r="B131" s="57" t="s">
        <v>149</v>
      </c>
      <c r="C131" s="56"/>
      <c r="D131" s="83" t="s">
        <v>135</v>
      </c>
    </row>
    <row r="132" spans="2:4" ht="12.75" x14ac:dyDescent="0.2">
      <c r="B132" s="57" t="s">
        <v>150</v>
      </c>
      <c r="C132" s="56"/>
      <c r="D132" s="61">
        <v>0.29490410432758402</v>
      </c>
    </row>
    <row r="133" spans="2:4" ht="12.75" x14ac:dyDescent="0.2">
      <c r="B133" s="57" t="s">
        <v>151</v>
      </c>
      <c r="C133" s="56"/>
      <c r="D133" s="61" t="s">
        <v>135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295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187</v>
      </c>
      <c r="C7" s="26" t="s">
        <v>188</v>
      </c>
      <c r="D7" s="17" t="s">
        <v>13</v>
      </c>
      <c r="E7" s="62">
        <v>77135</v>
      </c>
      <c r="F7" s="68">
        <v>137.41600249999999</v>
      </c>
      <c r="G7" s="20">
        <v>3.1766214000000001E-2</v>
      </c>
    </row>
    <row r="8" spans="1:7" ht="25.5" x14ac:dyDescent="0.2">
      <c r="A8" s="21">
        <v>2</v>
      </c>
      <c r="B8" s="22" t="s">
        <v>63</v>
      </c>
      <c r="C8" s="26" t="s">
        <v>64</v>
      </c>
      <c r="D8" s="17" t="s">
        <v>65</v>
      </c>
      <c r="E8" s="62">
        <v>18552</v>
      </c>
      <c r="F8" s="68">
        <v>110.458608</v>
      </c>
      <c r="G8" s="20">
        <v>2.5534521000000001E-2</v>
      </c>
    </row>
    <row r="9" spans="1:7" ht="25.5" x14ac:dyDescent="0.2">
      <c r="A9" s="21">
        <v>3</v>
      </c>
      <c r="B9" s="22" t="s">
        <v>165</v>
      </c>
      <c r="C9" s="26" t="s">
        <v>166</v>
      </c>
      <c r="D9" s="17" t="s">
        <v>25</v>
      </c>
      <c r="E9" s="62">
        <v>21408</v>
      </c>
      <c r="F9" s="68">
        <v>107.329008</v>
      </c>
      <c r="G9" s="20">
        <v>2.4811057000000001E-2</v>
      </c>
    </row>
    <row r="10" spans="1:7" ht="12.75" x14ac:dyDescent="0.2">
      <c r="A10" s="21">
        <v>4</v>
      </c>
      <c r="B10" s="22" t="s">
        <v>170</v>
      </c>
      <c r="C10" s="26" t="s">
        <v>171</v>
      </c>
      <c r="D10" s="17" t="s">
        <v>172</v>
      </c>
      <c r="E10" s="62">
        <v>44487</v>
      </c>
      <c r="F10" s="68">
        <v>106.501878</v>
      </c>
      <c r="G10" s="20">
        <v>2.4619851000000002E-2</v>
      </c>
    </row>
    <row r="11" spans="1:7" ht="25.5" x14ac:dyDescent="0.2">
      <c r="A11" s="21">
        <v>5</v>
      </c>
      <c r="B11" s="22" t="s">
        <v>26</v>
      </c>
      <c r="C11" s="26" t="s">
        <v>27</v>
      </c>
      <c r="D11" s="17" t="s">
        <v>25</v>
      </c>
      <c r="E11" s="62">
        <v>12837</v>
      </c>
      <c r="F11" s="68">
        <v>72.554723999999993</v>
      </c>
      <c r="G11" s="20">
        <v>1.6772347E-2</v>
      </c>
    </row>
    <row r="12" spans="1:7" ht="25.5" x14ac:dyDescent="0.2">
      <c r="A12" s="21">
        <v>6</v>
      </c>
      <c r="B12" s="22" t="s">
        <v>51</v>
      </c>
      <c r="C12" s="26" t="s">
        <v>52</v>
      </c>
      <c r="D12" s="17" t="s">
        <v>22</v>
      </c>
      <c r="E12" s="62">
        <v>90316</v>
      </c>
      <c r="F12" s="68">
        <v>71.846378000000001</v>
      </c>
      <c r="G12" s="20">
        <v>1.6608600000000001E-2</v>
      </c>
    </row>
    <row r="13" spans="1:7" ht="25.5" x14ac:dyDescent="0.2">
      <c r="A13" s="21">
        <v>7</v>
      </c>
      <c r="B13" s="22" t="s">
        <v>208</v>
      </c>
      <c r="C13" s="26" t="s">
        <v>209</v>
      </c>
      <c r="D13" s="17" t="s">
        <v>169</v>
      </c>
      <c r="E13" s="62">
        <v>25176</v>
      </c>
      <c r="F13" s="68">
        <v>65.344307999999998</v>
      </c>
      <c r="G13" s="20">
        <v>1.5105528E-2</v>
      </c>
    </row>
    <row r="14" spans="1:7" ht="25.5" x14ac:dyDescent="0.2">
      <c r="A14" s="21">
        <v>8</v>
      </c>
      <c r="B14" s="22" t="s">
        <v>45</v>
      </c>
      <c r="C14" s="26" t="s">
        <v>46</v>
      </c>
      <c r="D14" s="17" t="s">
        <v>25</v>
      </c>
      <c r="E14" s="62">
        <v>8775</v>
      </c>
      <c r="F14" s="68">
        <v>61.482037499999997</v>
      </c>
      <c r="G14" s="20">
        <v>1.4212694E-2</v>
      </c>
    </row>
    <row r="15" spans="1:7" ht="25.5" x14ac:dyDescent="0.2">
      <c r="A15" s="21">
        <v>9</v>
      </c>
      <c r="B15" s="22" t="s">
        <v>82</v>
      </c>
      <c r="C15" s="26" t="s">
        <v>83</v>
      </c>
      <c r="D15" s="17" t="s">
        <v>65</v>
      </c>
      <c r="E15" s="62">
        <v>22160</v>
      </c>
      <c r="F15" s="68">
        <v>54.879240000000003</v>
      </c>
      <c r="G15" s="20">
        <v>1.2686337000000001E-2</v>
      </c>
    </row>
    <row r="16" spans="1:7" ht="25.5" x14ac:dyDescent="0.2">
      <c r="A16" s="21">
        <v>10</v>
      </c>
      <c r="B16" s="22" t="s">
        <v>275</v>
      </c>
      <c r="C16" s="26" t="s">
        <v>276</v>
      </c>
      <c r="D16" s="17" t="s">
        <v>25</v>
      </c>
      <c r="E16" s="62">
        <v>8447</v>
      </c>
      <c r="F16" s="68">
        <v>53.072501000000003</v>
      </c>
      <c r="G16" s="20">
        <v>1.2268675999999999E-2</v>
      </c>
    </row>
    <row r="17" spans="1:7" ht="25.5" x14ac:dyDescent="0.2">
      <c r="A17" s="21">
        <v>11</v>
      </c>
      <c r="B17" s="22" t="s">
        <v>296</v>
      </c>
      <c r="C17" s="26" t="s">
        <v>297</v>
      </c>
      <c r="D17" s="17" t="s">
        <v>35</v>
      </c>
      <c r="E17" s="62">
        <v>5170</v>
      </c>
      <c r="F17" s="68">
        <v>48.044809999999998</v>
      </c>
      <c r="G17" s="20">
        <v>1.1106434E-2</v>
      </c>
    </row>
    <row r="18" spans="1:7" ht="12.75" x14ac:dyDescent="0.2">
      <c r="A18" s="21">
        <v>12</v>
      </c>
      <c r="B18" s="22" t="s">
        <v>199</v>
      </c>
      <c r="C18" s="26" t="s">
        <v>200</v>
      </c>
      <c r="D18" s="17" t="s">
        <v>175</v>
      </c>
      <c r="E18" s="62">
        <v>13260</v>
      </c>
      <c r="F18" s="68">
        <v>41.941380000000002</v>
      </c>
      <c r="G18" s="20">
        <v>9.695515E-3</v>
      </c>
    </row>
    <row r="19" spans="1:7" ht="12.75" x14ac:dyDescent="0.2">
      <c r="A19" s="21">
        <v>13</v>
      </c>
      <c r="B19" s="22" t="s">
        <v>220</v>
      </c>
      <c r="C19" s="26" t="s">
        <v>221</v>
      </c>
      <c r="D19" s="17" t="s">
        <v>205</v>
      </c>
      <c r="E19" s="62">
        <v>30000</v>
      </c>
      <c r="F19" s="68">
        <v>41.94</v>
      </c>
      <c r="G19" s="20">
        <v>9.6951959999999997E-3</v>
      </c>
    </row>
    <row r="20" spans="1:7" ht="12.75" x14ac:dyDescent="0.2">
      <c r="A20" s="21">
        <v>14</v>
      </c>
      <c r="B20" s="22" t="s">
        <v>298</v>
      </c>
      <c r="C20" s="26" t="s">
        <v>299</v>
      </c>
      <c r="D20" s="17" t="s">
        <v>180</v>
      </c>
      <c r="E20" s="62">
        <v>5732</v>
      </c>
      <c r="F20" s="68">
        <v>41.617185999999997</v>
      </c>
      <c r="G20" s="20">
        <v>9.6205709999999996E-3</v>
      </c>
    </row>
    <row r="21" spans="1:7" ht="25.5" x14ac:dyDescent="0.2">
      <c r="A21" s="21">
        <v>15</v>
      </c>
      <c r="B21" s="22" t="s">
        <v>157</v>
      </c>
      <c r="C21" s="26" t="s">
        <v>158</v>
      </c>
      <c r="D21" s="17" t="s">
        <v>159</v>
      </c>
      <c r="E21" s="62">
        <v>6273</v>
      </c>
      <c r="F21" s="68">
        <v>39.457169999999998</v>
      </c>
      <c r="G21" s="20">
        <v>9.1212440000000006E-3</v>
      </c>
    </row>
    <row r="22" spans="1:7" ht="51" x14ac:dyDescent="0.2">
      <c r="A22" s="21">
        <v>16</v>
      </c>
      <c r="B22" s="22" t="s">
        <v>292</v>
      </c>
      <c r="C22" s="26" t="s">
        <v>293</v>
      </c>
      <c r="D22" s="17" t="s">
        <v>241</v>
      </c>
      <c r="E22" s="62">
        <v>94690</v>
      </c>
      <c r="F22" s="68">
        <v>37.781309999999998</v>
      </c>
      <c r="G22" s="20">
        <v>8.7338390000000002E-3</v>
      </c>
    </row>
    <row r="23" spans="1:7" ht="12.75" x14ac:dyDescent="0.2">
      <c r="A23" s="21">
        <v>17</v>
      </c>
      <c r="B23" s="22" t="s">
        <v>173</v>
      </c>
      <c r="C23" s="26" t="s">
        <v>174</v>
      </c>
      <c r="D23" s="17" t="s">
        <v>175</v>
      </c>
      <c r="E23" s="62">
        <v>12614</v>
      </c>
      <c r="F23" s="68">
        <v>35.521023999999997</v>
      </c>
      <c r="G23" s="20">
        <v>8.211332E-3</v>
      </c>
    </row>
    <row r="24" spans="1:7" ht="12.75" x14ac:dyDescent="0.2">
      <c r="A24" s="21">
        <v>18</v>
      </c>
      <c r="B24" s="22" t="s">
        <v>86</v>
      </c>
      <c r="C24" s="26" t="s">
        <v>87</v>
      </c>
      <c r="D24" s="17" t="s">
        <v>60</v>
      </c>
      <c r="E24" s="62">
        <v>15569</v>
      </c>
      <c r="F24" s="68">
        <v>33.037418000000002</v>
      </c>
      <c r="G24" s="20">
        <v>7.6372009999999997E-3</v>
      </c>
    </row>
    <row r="25" spans="1:7" ht="25.5" x14ac:dyDescent="0.2">
      <c r="A25" s="21">
        <v>19</v>
      </c>
      <c r="B25" s="22" t="s">
        <v>206</v>
      </c>
      <c r="C25" s="26" t="s">
        <v>207</v>
      </c>
      <c r="D25" s="17" t="s">
        <v>35</v>
      </c>
      <c r="E25" s="62">
        <v>29347</v>
      </c>
      <c r="F25" s="68">
        <v>28.481263500000001</v>
      </c>
      <c r="G25" s="20">
        <v>6.583963E-3</v>
      </c>
    </row>
    <row r="26" spans="1:7" ht="25.5" x14ac:dyDescent="0.2">
      <c r="A26" s="21">
        <v>20</v>
      </c>
      <c r="B26" s="22" t="s">
        <v>231</v>
      </c>
      <c r="C26" s="26" t="s">
        <v>232</v>
      </c>
      <c r="D26" s="17" t="s">
        <v>25</v>
      </c>
      <c r="E26" s="62">
        <v>9783</v>
      </c>
      <c r="F26" s="68">
        <v>9.6020144999999992</v>
      </c>
      <c r="G26" s="20">
        <v>2.2196809999999998E-3</v>
      </c>
    </row>
    <row r="27" spans="1:7" ht="12.75" x14ac:dyDescent="0.2">
      <c r="A27" s="16"/>
      <c r="B27" s="17"/>
      <c r="C27" s="23" t="s">
        <v>107</v>
      </c>
      <c r="D27" s="27"/>
      <c r="E27" s="64"/>
      <c r="F27" s="70">
        <v>1198.3082609999997</v>
      </c>
      <c r="G27" s="28">
        <v>0.27701080099999997</v>
      </c>
    </row>
    <row r="28" spans="1:7" ht="12.75" x14ac:dyDescent="0.2">
      <c r="A28" s="21"/>
      <c r="B28" s="22"/>
      <c r="C28" s="29"/>
      <c r="D28" s="30"/>
      <c r="E28" s="62"/>
      <c r="F28" s="68"/>
      <c r="G28" s="20"/>
    </row>
    <row r="29" spans="1:7" ht="12.75" x14ac:dyDescent="0.2">
      <c r="A29" s="16"/>
      <c r="B29" s="17"/>
      <c r="C29" s="23" t="s">
        <v>108</v>
      </c>
      <c r="D29" s="24"/>
      <c r="E29" s="63"/>
      <c r="F29" s="69"/>
      <c r="G29" s="25"/>
    </row>
    <row r="30" spans="1:7" ht="12.75" x14ac:dyDescent="0.2">
      <c r="A30" s="16"/>
      <c r="B30" s="17"/>
      <c r="C30" s="23" t="s">
        <v>107</v>
      </c>
      <c r="D30" s="27"/>
      <c r="E30" s="64"/>
      <c r="F30" s="70">
        <v>0</v>
      </c>
      <c r="G30" s="28">
        <v>0</v>
      </c>
    </row>
    <row r="31" spans="1:7" ht="12.75" x14ac:dyDescent="0.2">
      <c r="A31" s="21"/>
      <c r="B31" s="22"/>
      <c r="C31" s="29"/>
      <c r="D31" s="30"/>
      <c r="E31" s="62"/>
      <c r="F31" s="68"/>
      <c r="G31" s="20"/>
    </row>
    <row r="32" spans="1:7" ht="12.75" x14ac:dyDescent="0.2">
      <c r="A32" s="31"/>
      <c r="B32" s="32"/>
      <c r="C32" s="23" t="s">
        <v>109</v>
      </c>
      <c r="D32" s="24"/>
      <c r="E32" s="63"/>
      <c r="F32" s="69"/>
      <c r="G32" s="25"/>
    </row>
    <row r="33" spans="1:7" ht="12.75" x14ac:dyDescent="0.2">
      <c r="A33" s="33"/>
      <c r="B33" s="34"/>
      <c r="C33" s="23" t="s">
        <v>107</v>
      </c>
      <c r="D33" s="35"/>
      <c r="E33" s="65"/>
      <c r="F33" s="71">
        <v>0</v>
      </c>
      <c r="G33" s="36">
        <v>0</v>
      </c>
    </row>
    <row r="34" spans="1:7" ht="12.75" x14ac:dyDescent="0.2">
      <c r="A34" s="33"/>
      <c r="B34" s="34"/>
      <c r="C34" s="29"/>
      <c r="D34" s="37"/>
      <c r="E34" s="66"/>
      <c r="F34" s="72"/>
      <c r="G34" s="38"/>
    </row>
    <row r="35" spans="1:7" ht="12.75" x14ac:dyDescent="0.2">
      <c r="A35" s="16"/>
      <c r="B35" s="17"/>
      <c r="C35" s="23" t="s">
        <v>111</v>
      </c>
      <c r="D35" s="24"/>
      <c r="E35" s="63"/>
      <c r="F35" s="69"/>
      <c r="G35" s="25"/>
    </row>
    <row r="36" spans="1:7" ht="12.75" x14ac:dyDescent="0.2">
      <c r="A36" s="16"/>
      <c r="B36" s="17"/>
      <c r="C36" s="23" t="s">
        <v>107</v>
      </c>
      <c r="D36" s="27"/>
      <c r="E36" s="64"/>
      <c r="F36" s="70">
        <v>0</v>
      </c>
      <c r="G36" s="28">
        <v>0</v>
      </c>
    </row>
    <row r="37" spans="1:7" ht="12.75" x14ac:dyDescent="0.2">
      <c r="A37" s="16"/>
      <c r="B37" s="17"/>
      <c r="C37" s="29"/>
      <c r="D37" s="19"/>
      <c r="E37" s="62"/>
      <c r="F37" s="68"/>
      <c r="G37" s="20"/>
    </row>
    <row r="38" spans="1:7" ht="12.75" x14ac:dyDescent="0.2">
      <c r="A38" s="16"/>
      <c r="B38" s="17"/>
      <c r="C38" s="23" t="s">
        <v>112</v>
      </c>
      <c r="D38" s="24"/>
      <c r="E38" s="63"/>
      <c r="F38" s="69"/>
      <c r="G38" s="25"/>
    </row>
    <row r="39" spans="1:7" ht="12.75" x14ac:dyDescent="0.2">
      <c r="A39" s="16"/>
      <c r="B39" s="17"/>
      <c r="C39" s="23" t="s">
        <v>107</v>
      </c>
      <c r="D39" s="27"/>
      <c r="E39" s="64"/>
      <c r="F39" s="70">
        <v>0</v>
      </c>
      <c r="G39" s="28">
        <v>0</v>
      </c>
    </row>
    <row r="40" spans="1:7" ht="12.75" x14ac:dyDescent="0.2">
      <c r="A40" s="16"/>
      <c r="B40" s="17"/>
      <c r="C40" s="29"/>
      <c r="D40" s="19"/>
      <c r="E40" s="62"/>
      <c r="F40" s="68"/>
      <c r="G40" s="20"/>
    </row>
    <row r="41" spans="1:7" ht="12.75" x14ac:dyDescent="0.2">
      <c r="A41" s="16"/>
      <c r="B41" s="17"/>
      <c r="C41" s="23" t="s">
        <v>113</v>
      </c>
      <c r="D41" s="24"/>
      <c r="E41" s="63"/>
      <c r="F41" s="69"/>
      <c r="G41" s="25"/>
    </row>
    <row r="42" spans="1:7" ht="12.75" x14ac:dyDescent="0.2">
      <c r="A42" s="16"/>
      <c r="B42" s="17"/>
      <c r="C42" s="23" t="s">
        <v>107</v>
      </c>
      <c r="D42" s="27"/>
      <c r="E42" s="64"/>
      <c r="F42" s="70">
        <v>0</v>
      </c>
      <c r="G42" s="28">
        <v>0</v>
      </c>
    </row>
    <row r="43" spans="1:7" ht="12.75" x14ac:dyDescent="0.2">
      <c r="A43" s="16"/>
      <c r="B43" s="17"/>
      <c r="C43" s="29"/>
      <c r="D43" s="19"/>
      <c r="E43" s="62"/>
      <c r="F43" s="68"/>
      <c r="G43" s="20"/>
    </row>
    <row r="44" spans="1:7" ht="25.5" x14ac:dyDescent="0.2">
      <c r="A44" s="21"/>
      <c r="B44" s="22"/>
      <c r="C44" s="39" t="s">
        <v>114</v>
      </c>
      <c r="D44" s="40"/>
      <c r="E44" s="64"/>
      <c r="F44" s="70">
        <v>1198.3082609999997</v>
      </c>
      <c r="G44" s="28">
        <v>0.27701080099999997</v>
      </c>
    </row>
    <row r="45" spans="1:7" ht="12.75" x14ac:dyDescent="0.2">
      <c r="A45" s="16"/>
      <c r="B45" s="17"/>
      <c r="C45" s="26"/>
      <c r="D45" s="19"/>
      <c r="E45" s="62"/>
      <c r="F45" s="68"/>
      <c r="G45" s="20"/>
    </row>
    <row r="46" spans="1:7" ht="12.75" x14ac:dyDescent="0.2">
      <c r="A46" s="16"/>
      <c r="B46" s="17"/>
      <c r="C46" s="18" t="s">
        <v>115</v>
      </c>
      <c r="D46" s="19"/>
      <c r="E46" s="62"/>
      <c r="F46" s="68"/>
      <c r="G46" s="20"/>
    </row>
    <row r="47" spans="1:7" ht="25.5" x14ac:dyDescent="0.2">
      <c r="A47" s="16"/>
      <c r="B47" s="17"/>
      <c r="C47" s="23" t="s">
        <v>10</v>
      </c>
      <c r="D47" s="24"/>
      <c r="E47" s="63"/>
      <c r="F47" s="69"/>
      <c r="G47" s="25"/>
    </row>
    <row r="48" spans="1:7" ht="12.75" x14ac:dyDescent="0.2">
      <c r="A48" s="21"/>
      <c r="B48" s="22"/>
      <c r="C48" s="23" t="s">
        <v>107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19"/>
      <c r="E49" s="62"/>
      <c r="F49" s="68"/>
      <c r="G49" s="20"/>
    </row>
    <row r="50" spans="1:7" ht="12.75" x14ac:dyDescent="0.2">
      <c r="A50" s="16"/>
      <c r="B50" s="41"/>
      <c r="C50" s="23" t="s">
        <v>116</v>
      </c>
      <c r="D50" s="24"/>
      <c r="E50" s="63"/>
      <c r="F50" s="69"/>
      <c r="G50" s="25"/>
    </row>
    <row r="51" spans="1:7" ht="12.75" x14ac:dyDescent="0.2">
      <c r="A51" s="21"/>
      <c r="B51" s="22"/>
      <c r="C51" s="23" t="s">
        <v>107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19"/>
      <c r="E52" s="62"/>
      <c r="F52" s="74"/>
      <c r="G52" s="43"/>
    </row>
    <row r="53" spans="1:7" ht="12.75" x14ac:dyDescent="0.2">
      <c r="A53" s="16"/>
      <c r="B53" s="17"/>
      <c r="C53" s="23" t="s">
        <v>117</v>
      </c>
      <c r="D53" s="24"/>
      <c r="E53" s="63"/>
      <c r="F53" s="69"/>
      <c r="G53" s="25"/>
    </row>
    <row r="54" spans="1:7" ht="12.75" x14ac:dyDescent="0.2">
      <c r="A54" s="21"/>
      <c r="B54" s="22"/>
      <c r="C54" s="23" t="s">
        <v>107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25.5" x14ac:dyDescent="0.2">
      <c r="A56" s="16"/>
      <c r="B56" s="41"/>
      <c r="C56" s="23" t="s">
        <v>118</v>
      </c>
      <c r="D56" s="24"/>
      <c r="E56" s="63"/>
      <c r="F56" s="69"/>
      <c r="G56" s="25"/>
    </row>
    <row r="57" spans="1:7" ht="12.75" x14ac:dyDescent="0.2">
      <c r="A57" s="21"/>
      <c r="B57" s="22"/>
      <c r="C57" s="23" t="s">
        <v>107</v>
      </c>
      <c r="D57" s="27"/>
      <c r="E57" s="64"/>
      <c r="F57" s="70">
        <v>0</v>
      </c>
      <c r="G57" s="28">
        <v>0</v>
      </c>
    </row>
    <row r="58" spans="1:7" ht="12.75" x14ac:dyDescent="0.2">
      <c r="A58" s="21"/>
      <c r="B58" s="22"/>
      <c r="C58" s="29"/>
      <c r="D58" s="19"/>
      <c r="E58" s="62"/>
      <c r="F58" s="68"/>
      <c r="G58" s="20"/>
    </row>
    <row r="59" spans="1:7" ht="12.75" x14ac:dyDescent="0.2">
      <c r="A59" s="21"/>
      <c r="B59" s="22"/>
      <c r="C59" s="44" t="s">
        <v>119</v>
      </c>
      <c r="D59" s="40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6"/>
      <c r="D60" s="19"/>
      <c r="E60" s="62"/>
      <c r="F60" s="68"/>
      <c r="G60" s="20"/>
    </row>
    <row r="61" spans="1:7" ht="12.75" x14ac:dyDescent="0.2">
      <c r="A61" s="16"/>
      <c r="B61" s="17"/>
      <c r="C61" s="18" t="s">
        <v>120</v>
      </c>
      <c r="D61" s="19"/>
      <c r="E61" s="62"/>
      <c r="F61" s="68"/>
      <c r="G61" s="20"/>
    </row>
    <row r="62" spans="1:7" ht="12.75" x14ac:dyDescent="0.2">
      <c r="A62" s="21"/>
      <c r="B62" s="22"/>
      <c r="C62" s="23" t="s">
        <v>121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107</v>
      </c>
      <c r="D63" s="40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22"/>
      <c r="E64" s="62"/>
      <c r="F64" s="68"/>
      <c r="G64" s="20"/>
    </row>
    <row r="65" spans="1:7" ht="12.75" x14ac:dyDescent="0.2">
      <c r="A65" s="21"/>
      <c r="B65" s="22"/>
      <c r="C65" s="23" t="s">
        <v>122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107</v>
      </c>
      <c r="D66" s="40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22"/>
      <c r="E67" s="62"/>
      <c r="F67" s="68"/>
      <c r="G67" s="20"/>
    </row>
    <row r="68" spans="1:7" ht="12.75" x14ac:dyDescent="0.2">
      <c r="A68" s="21"/>
      <c r="B68" s="22"/>
      <c r="C68" s="23" t="s">
        <v>123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107</v>
      </c>
      <c r="D69" s="40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22"/>
      <c r="E70" s="62"/>
      <c r="F70" s="68"/>
      <c r="G70" s="20"/>
    </row>
    <row r="71" spans="1:7" ht="12.75" x14ac:dyDescent="0.2">
      <c r="A71" s="21"/>
      <c r="B71" s="22"/>
      <c r="C71" s="23" t="s">
        <v>1169</v>
      </c>
      <c r="D71" s="24"/>
      <c r="E71" s="63"/>
      <c r="F71" s="69"/>
      <c r="G71" s="25"/>
    </row>
    <row r="72" spans="1:7" ht="12.75" x14ac:dyDescent="0.2">
      <c r="A72" s="21">
        <v>1</v>
      </c>
      <c r="B72" s="22"/>
      <c r="C72" s="26" t="s">
        <v>1170</v>
      </c>
      <c r="D72" s="30"/>
      <c r="E72" s="62"/>
      <c r="F72" s="68">
        <v>3011.4752613999999</v>
      </c>
      <c r="G72" s="20">
        <v>0.69615740599999998</v>
      </c>
    </row>
    <row r="73" spans="1:7" ht="12.75" x14ac:dyDescent="0.2">
      <c r="A73" s="21"/>
      <c r="B73" s="22"/>
      <c r="C73" s="23" t="s">
        <v>107</v>
      </c>
      <c r="D73" s="40"/>
      <c r="E73" s="64"/>
      <c r="F73" s="70">
        <v>3011.4752613999999</v>
      </c>
      <c r="G73" s="28">
        <v>0.69615740599999998</v>
      </c>
    </row>
    <row r="74" spans="1:7" ht="12.75" x14ac:dyDescent="0.2">
      <c r="A74" s="21"/>
      <c r="B74" s="22"/>
      <c r="C74" s="29"/>
      <c r="D74" s="22"/>
      <c r="E74" s="62"/>
      <c r="F74" s="68"/>
      <c r="G74" s="20"/>
    </row>
    <row r="75" spans="1:7" ht="25.5" x14ac:dyDescent="0.2">
      <c r="A75" s="21"/>
      <c r="B75" s="22"/>
      <c r="C75" s="39" t="s">
        <v>124</v>
      </c>
      <c r="D75" s="40"/>
      <c r="E75" s="64"/>
      <c r="F75" s="70">
        <v>3011.4752613999999</v>
      </c>
      <c r="G75" s="28">
        <v>0.69615740599999998</v>
      </c>
    </row>
    <row r="76" spans="1:7" ht="12.75" x14ac:dyDescent="0.2">
      <c r="A76" s="21"/>
      <c r="B76" s="22"/>
      <c r="C76" s="45"/>
      <c r="D76" s="22"/>
      <c r="E76" s="62"/>
      <c r="F76" s="68"/>
      <c r="G76" s="20"/>
    </row>
    <row r="77" spans="1:7" ht="12.75" x14ac:dyDescent="0.2">
      <c r="A77" s="16"/>
      <c r="B77" s="17"/>
      <c r="C77" s="18" t="s">
        <v>125</v>
      </c>
      <c r="D77" s="19"/>
      <c r="E77" s="62"/>
      <c r="F77" s="68"/>
      <c r="G77" s="20"/>
    </row>
    <row r="78" spans="1:7" ht="25.5" x14ac:dyDescent="0.2">
      <c r="A78" s="21"/>
      <c r="B78" s="22"/>
      <c r="C78" s="23" t="s">
        <v>126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16"/>
      <c r="B81" s="17"/>
      <c r="C81" s="18" t="s">
        <v>127</v>
      </c>
      <c r="D81" s="19"/>
      <c r="E81" s="62"/>
      <c r="F81" s="68"/>
      <c r="G81" s="20"/>
    </row>
    <row r="82" spans="1:7" ht="25.5" x14ac:dyDescent="0.2">
      <c r="A82" s="21"/>
      <c r="B82" s="22"/>
      <c r="C82" s="23" t="s">
        <v>128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25.5" x14ac:dyDescent="0.2">
      <c r="A85" s="21"/>
      <c r="B85" s="22"/>
      <c r="C85" s="23" t="s">
        <v>129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74"/>
      <c r="G87" s="43"/>
    </row>
    <row r="88" spans="1:7" ht="25.5" x14ac:dyDescent="0.2">
      <c r="A88" s="21"/>
      <c r="B88" s="22"/>
      <c r="C88" s="45" t="s">
        <v>130</v>
      </c>
      <c r="D88" s="22"/>
      <c r="E88" s="62"/>
      <c r="F88" s="74">
        <v>116.0704202</v>
      </c>
      <c r="G88" s="43">
        <v>2.6831793999999999E-2</v>
      </c>
    </row>
    <row r="89" spans="1:7" ht="12.75" x14ac:dyDescent="0.2">
      <c r="A89" s="21"/>
      <c r="B89" s="22"/>
      <c r="C89" s="46" t="s">
        <v>131</v>
      </c>
      <c r="D89" s="27"/>
      <c r="E89" s="64"/>
      <c r="F89" s="70">
        <v>4325.8539425999998</v>
      </c>
      <c r="G89" s="28">
        <v>1.0000000010000001</v>
      </c>
    </row>
    <row r="91" spans="1:7" ht="12.75" x14ac:dyDescent="0.2">
      <c r="B91" s="397"/>
      <c r="C91" s="397"/>
      <c r="D91" s="397"/>
      <c r="E91" s="397"/>
      <c r="F91" s="397"/>
    </row>
    <row r="92" spans="1:7" ht="12.75" x14ac:dyDescent="0.2">
      <c r="B92" s="397"/>
      <c r="C92" s="397"/>
      <c r="D92" s="397"/>
      <c r="E92" s="397"/>
      <c r="F92" s="397"/>
    </row>
    <row r="94" spans="1:7" ht="12.75" x14ac:dyDescent="0.2">
      <c r="B94" s="52" t="s">
        <v>133</v>
      </c>
      <c r="C94" s="53"/>
      <c r="D94" s="54"/>
    </row>
    <row r="95" spans="1:7" ht="12.75" x14ac:dyDescent="0.2">
      <c r="B95" s="55" t="s">
        <v>134</v>
      </c>
      <c r="C95" s="56"/>
      <c r="D95" s="81" t="s">
        <v>135</v>
      </c>
    </row>
    <row r="96" spans="1:7" ht="12.75" x14ac:dyDescent="0.2">
      <c r="B96" s="55" t="s">
        <v>136</v>
      </c>
      <c r="C96" s="56"/>
      <c r="D96" s="81" t="s">
        <v>135</v>
      </c>
    </row>
    <row r="97" spans="2:4" ht="12.75" x14ac:dyDescent="0.2">
      <c r="B97" s="57" t="s">
        <v>137</v>
      </c>
      <c r="C97" s="56"/>
      <c r="D97" s="58"/>
    </row>
    <row r="98" spans="2:4" ht="25.5" customHeight="1" x14ac:dyDescent="0.2">
      <c r="B98" s="58"/>
      <c r="C98" s="48" t="s">
        <v>138</v>
      </c>
      <c r="D98" s="49" t="s">
        <v>139</v>
      </c>
    </row>
    <row r="99" spans="2:4" ht="12.75" customHeight="1" x14ac:dyDescent="0.2">
      <c r="B99" s="75" t="s">
        <v>140</v>
      </c>
      <c r="C99" s="76" t="s">
        <v>141</v>
      </c>
      <c r="D99" s="76" t="s">
        <v>142</v>
      </c>
    </row>
    <row r="100" spans="2:4" ht="12.75" x14ac:dyDescent="0.2">
      <c r="B100" s="58" t="s">
        <v>143</v>
      </c>
      <c r="C100" s="59">
        <v>30.147099999999998</v>
      </c>
      <c r="D100" s="59">
        <v>29.563600000000001</v>
      </c>
    </row>
    <row r="101" spans="2:4" ht="12.75" x14ac:dyDescent="0.2">
      <c r="B101" s="58" t="s">
        <v>144</v>
      </c>
      <c r="C101" s="59">
        <v>10.1752</v>
      </c>
      <c r="D101" s="59">
        <v>9.9783000000000008</v>
      </c>
    </row>
    <row r="102" spans="2:4" ht="12.75" x14ac:dyDescent="0.2">
      <c r="B102" s="58" t="s">
        <v>145</v>
      </c>
      <c r="C102" s="59">
        <v>29.161000000000001</v>
      </c>
      <c r="D102" s="59">
        <v>28.588000000000001</v>
      </c>
    </row>
    <row r="103" spans="2:4" ht="12.75" x14ac:dyDescent="0.2">
      <c r="B103" s="58" t="s">
        <v>146</v>
      </c>
      <c r="C103" s="59">
        <v>9.8106000000000009</v>
      </c>
      <c r="D103" s="59">
        <v>9.6179000000000006</v>
      </c>
    </row>
    <row r="105" spans="2:4" ht="12.75" x14ac:dyDescent="0.2">
      <c r="B105" s="77" t="s">
        <v>147</v>
      </c>
      <c r="C105" s="60"/>
      <c r="D105" s="78" t="s">
        <v>135</v>
      </c>
    </row>
    <row r="106" spans="2:4" ht="24.75" customHeight="1" x14ac:dyDescent="0.2">
      <c r="B106" s="79"/>
      <c r="C106" s="79"/>
    </row>
    <row r="107" spans="2:4" ht="15" x14ac:dyDescent="0.25">
      <c r="B107" s="82"/>
      <c r="C107" s="80"/>
      <c r="D107"/>
    </row>
    <row r="109" spans="2:4" ht="12.75" x14ac:dyDescent="0.2">
      <c r="B109" s="57" t="s">
        <v>148</v>
      </c>
      <c r="C109" s="56"/>
      <c r="D109" s="83" t="s">
        <v>135</v>
      </c>
    </row>
    <row r="110" spans="2:4" ht="12.75" x14ac:dyDescent="0.2">
      <c r="B110" s="57" t="s">
        <v>149</v>
      </c>
      <c r="C110" s="56"/>
      <c r="D110" s="83" t="s">
        <v>135</v>
      </c>
    </row>
    <row r="111" spans="2:4" ht="12.75" x14ac:dyDescent="0.2">
      <c r="B111" s="57" t="s">
        <v>150</v>
      </c>
      <c r="C111" s="56"/>
      <c r="D111" s="61">
        <v>0.28495656814770159</v>
      </c>
    </row>
    <row r="112" spans="2:4" ht="12.75" x14ac:dyDescent="0.2">
      <c r="B112" s="57" t="s">
        <v>151</v>
      </c>
      <c r="C112" s="56"/>
      <c r="D112" s="61" t="s">
        <v>135</v>
      </c>
    </row>
  </sheetData>
  <mergeCells count="5">
    <mergeCell ref="A1:G1"/>
    <mergeCell ref="A2:G2"/>
    <mergeCell ref="A3:G3"/>
    <mergeCell ref="B91:F91"/>
    <mergeCell ref="B92:F9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300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</v>
      </c>
      <c r="C7" s="26" t="s">
        <v>24</v>
      </c>
      <c r="D7" s="17" t="s">
        <v>25</v>
      </c>
      <c r="E7" s="62">
        <v>78053</v>
      </c>
      <c r="F7" s="68">
        <v>423.04725999999999</v>
      </c>
      <c r="G7" s="20">
        <v>4.0918487000000003E-2</v>
      </c>
    </row>
    <row r="8" spans="1:7" ht="25.5" x14ac:dyDescent="0.2">
      <c r="A8" s="21">
        <v>2</v>
      </c>
      <c r="B8" s="22" t="s">
        <v>63</v>
      </c>
      <c r="C8" s="26" t="s">
        <v>64</v>
      </c>
      <c r="D8" s="17" t="s">
        <v>65</v>
      </c>
      <c r="E8" s="62">
        <v>70821</v>
      </c>
      <c r="F8" s="68">
        <v>421.66823399999998</v>
      </c>
      <c r="G8" s="20">
        <v>4.0785103000000003E-2</v>
      </c>
    </row>
    <row r="9" spans="1:7" ht="25.5" x14ac:dyDescent="0.2">
      <c r="A9" s="21">
        <v>3</v>
      </c>
      <c r="B9" s="22" t="s">
        <v>155</v>
      </c>
      <c r="C9" s="26" t="s">
        <v>156</v>
      </c>
      <c r="D9" s="17" t="s">
        <v>25</v>
      </c>
      <c r="E9" s="62">
        <v>115087</v>
      </c>
      <c r="F9" s="68">
        <v>415.00372199999998</v>
      </c>
      <c r="G9" s="20">
        <v>4.0140490000000001E-2</v>
      </c>
    </row>
    <row r="10" spans="1:7" ht="25.5" x14ac:dyDescent="0.2">
      <c r="A10" s="21">
        <v>4</v>
      </c>
      <c r="B10" s="22" t="s">
        <v>153</v>
      </c>
      <c r="C10" s="26" t="s">
        <v>154</v>
      </c>
      <c r="D10" s="17" t="s">
        <v>19</v>
      </c>
      <c r="E10" s="62">
        <v>208045</v>
      </c>
      <c r="F10" s="68">
        <v>409.12049250000001</v>
      </c>
      <c r="G10" s="20">
        <v>3.9571446000000003E-2</v>
      </c>
    </row>
    <row r="11" spans="1:7" ht="25.5" x14ac:dyDescent="0.2">
      <c r="A11" s="21">
        <v>5</v>
      </c>
      <c r="B11" s="22" t="s">
        <v>157</v>
      </c>
      <c r="C11" s="26" t="s">
        <v>158</v>
      </c>
      <c r="D11" s="17" t="s">
        <v>159</v>
      </c>
      <c r="E11" s="62">
        <v>60503</v>
      </c>
      <c r="F11" s="68">
        <v>380.56387000000001</v>
      </c>
      <c r="G11" s="20">
        <v>3.6809358E-2</v>
      </c>
    </row>
    <row r="12" spans="1:7" ht="25.5" x14ac:dyDescent="0.2">
      <c r="A12" s="21">
        <v>6</v>
      </c>
      <c r="B12" s="22" t="s">
        <v>28</v>
      </c>
      <c r="C12" s="26" t="s">
        <v>29</v>
      </c>
      <c r="D12" s="17" t="s">
        <v>19</v>
      </c>
      <c r="E12" s="62">
        <v>281338</v>
      </c>
      <c r="F12" s="68">
        <v>369.396794</v>
      </c>
      <c r="G12" s="20">
        <v>3.5729242000000001E-2</v>
      </c>
    </row>
    <row r="13" spans="1:7" ht="25.5" x14ac:dyDescent="0.2">
      <c r="A13" s="21">
        <v>7</v>
      </c>
      <c r="B13" s="22" t="s">
        <v>36</v>
      </c>
      <c r="C13" s="26" t="s">
        <v>37</v>
      </c>
      <c r="D13" s="17" t="s">
        <v>38</v>
      </c>
      <c r="E13" s="62">
        <v>97525</v>
      </c>
      <c r="F13" s="68">
        <v>358.64818750000001</v>
      </c>
      <c r="G13" s="20">
        <v>3.4689602999999999E-2</v>
      </c>
    </row>
    <row r="14" spans="1:7" ht="25.5" x14ac:dyDescent="0.2">
      <c r="A14" s="21">
        <v>8</v>
      </c>
      <c r="B14" s="22" t="s">
        <v>160</v>
      </c>
      <c r="C14" s="26" t="s">
        <v>161</v>
      </c>
      <c r="D14" s="17" t="s">
        <v>162</v>
      </c>
      <c r="E14" s="62">
        <v>170000</v>
      </c>
      <c r="F14" s="68">
        <v>339.23500000000001</v>
      </c>
      <c r="G14" s="20">
        <v>3.2811897E-2</v>
      </c>
    </row>
    <row r="15" spans="1:7" ht="25.5" x14ac:dyDescent="0.2">
      <c r="A15" s="21">
        <v>9</v>
      </c>
      <c r="B15" s="22" t="s">
        <v>61</v>
      </c>
      <c r="C15" s="26" t="s">
        <v>62</v>
      </c>
      <c r="D15" s="17" t="s">
        <v>22</v>
      </c>
      <c r="E15" s="62">
        <v>252115</v>
      </c>
      <c r="F15" s="68">
        <v>301.781655</v>
      </c>
      <c r="G15" s="20">
        <v>2.9189289E-2</v>
      </c>
    </row>
    <row r="16" spans="1:7" ht="38.25" x14ac:dyDescent="0.2">
      <c r="A16" s="21">
        <v>10</v>
      </c>
      <c r="B16" s="22" t="s">
        <v>92</v>
      </c>
      <c r="C16" s="26" t="s">
        <v>93</v>
      </c>
      <c r="D16" s="17" t="s">
        <v>94</v>
      </c>
      <c r="E16" s="62">
        <v>343952</v>
      </c>
      <c r="F16" s="68">
        <v>269.658368</v>
      </c>
      <c r="G16" s="20">
        <v>2.6082221999999999E-2</v>
      </c>
    </row>
    <row r="17" spans="1:7" ht="25.5" x14ac:dyDescent="0.2">
      <c r="A17" s="21">
        <v>11</v>
      </c>
      <c r="B17" s="22" t="s">
        <v>167</v>
      </c>
      <c r="C17" s="26" t="s">
        <v>168</v>
      </c>
      <c r="D17" s="17" t="s">
        <v>169</v>
      </c>
      <c r="E17" s="62">
        <v>16740</v>
      </c>
      <c r="F17" s="68">
        <v>268.73559</v>
      </c>
      <c r="G17" s="20">
        <v>2.5992968000000002E-2</v>
      </c>
    </row>
    <row r="18" spans="1:7" ht="25.5" x14ac:dyDescent="0.2">
      <c r="A18" s="21">
        <v>12</v>
      </c>
      <c r="B18" s="22" t="s">
        <v>165</v>
      </c>
      <c r="C18" s="26" t="s">
        <v>166</v>
      </c>
      <c r="D18" s="17" t="s">
        <v>25</v>
      </c>
      <c r="E18" s="62">
        <v>53400</v>
      </c>
      <c r="F18" s="68">
        <v>267.72089999999997</v>
      </c>
      <c r="G18" s="20">
        <v>2.5894824E-2</v>
      </c>
    </row>
    <row r="19" spans="1:7" ht="12.75" x14ac:dyDescent="0.2">
      <c r="A19" s="21">
        <v>13</v>
      </c>
      <c r="B19" s="22" t="s">
        <v>163</v>
      </c>
      <c r="C19" s="26" t="s">
        <v>164</v>
      </c>
      <c r="D19" s="17" t="s">
        <v>16</v>
      </c>
      <c r="E19" s="62">
        <v>169000</v>
      </c>
      <c r="F19" s="68">
        <v>250.2045</v>
      </c>
      <c r="G19" s="20">
        <v>2.4200580999999999E-2</v>
      </c>
    </row>
    <row r="20" spans="1:7" ht="25.5" x14ac:dyDescent="0.2">
      <c r="A20" s="21">
        <v>14</v>
      </c>
      <c r="B20" s="22" t="s">
        <v>49</v>
      </c>
      <c r="C20" s="26" t="s">
        <v>50</v>
      </c>
      <c r="D20" s="17" t="s">
        <v>25</v>
      </c>
      <c r="E20" s="62">
        <v>130000</v>
      </c>
      <c r="F20" s="68">
        <v>244.14</v>
      </c>
      <c r="G20" s="20">
        <v>2.3614004000000001E-2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83121</v>
      </c>
      <c r="F21" s="68">
        <v>234.068736</v>
      </c>
      <c r="G21" s="20">
        <v>2.2639879000000002E-2</v>
      </c>
    </row>
    <row r="22" spans="1:7" ht="25.5" x14ac:dyDescent="0.2">
      <c r="A22" s="21">
        <v>16</v>
      </c>
      <c r="B22" s="22" t="s">
        <v>176</v>
      </c>
      <c r="C22" s="26" t="s">
        <v>177</v>
      </c>
      <c r="D22" s="17" t="s">
        <v>25</v>
      </c>
      <c r="E22" s="62">
        <v>63752</v>
      </c>
      <c r="F22" s="68">
        <v>222.90886800000001</v>
      </c>
      <c r="G22" s="20">
        <v>2.156046E-2</v>
      </c>
    </row>
    <row r="23" spans="1:7" ht="12.75" x14ac:dyDescent="0.2">
      <c r="A23" s="21">
        <v>17</v>
      </c>
      <c r="B23" s="22" t="s">
        <v>178</v>
      </c>
      <c r="C23" s="26" t="s">
        <v>179</v>
      </c>
      <c r="D23" s="17" t="s">
        <v>180</v>
      </c>
      <c r="E23" s="62">
        <v>108935</v>
      </c>
      <c r="F23" s="68">
        <v>219.28615500000001</v>
      </c>
      <c r="G23" s="20">
        <v>2.1210059999999999E-2</v>
      </c>
    </row>
    <row r="24" spans="1:7" ht="12.75" x14ac:dyDescent="0.2">
      <c r="A24" s="21">
        <v>18</v>
      </c>
      <c r="B24" s="22" t="s">
        <v>77</v>
      </c>
      <c r="C24" s="26" t="s">
        <v>78</v>
      </c>
      <c r="D24" s="17" t="s">
        <v>16</v>
      </c>
      <c r="E24" s="62">
        <v>30155</v>
      </c>
      <c r="F24" s="68">
        <v>213.73864</v>
      </c>
      <c r="G24" s="20">
        <v>2.0673487000000001E-2</v>
      </c>
    </row>
    <row r="25" spans="1:7" ht="12.75" x14ac:dyDescent="0.2">
      <c r="A25" s="21">
        <v>19</v>
      </c>
      <c r="B25" s="22" t="s">
        <v>181</v>
      </c>
      <c r="C25" s="26" t="s">
        <v>182</v>
      </c>
      <c r="D25" s="17" t="s">
        <v>16</v>
      </c>
      <c r="E25" s="62">
        <v>250620</v>
      </c>
      <c r="F25" s="68">
        <v>211.14734999999999</v>
      </c>
      <c r="G25" s="20">
        <v>2.0422849E-2</v>
      </c>
    </row>
    <row r="26" spans="1:7" ht="12.75" x14ac:dyDescent="0.2">
      <c r="A26" s="21">
        <v>20</v>
      </c>
      <c r="B26" s="22" t="s">
        <v>58</v>
      </c>
      <c r="C26" s="26" t="s">
        <v>59</v>
      </c>
      <c r="D26" s="17" t="s">
        <v>60</v>
      </c>
      <c r="E26" s="62">
        <v>146809</v>
      </c>
      <c r="F26" s="68">
        <v>208.02835300000001</v>
      </c>
      <c r="G26" s="20">
        <v>2.0121169000000001E-2</v>
      </c>
    </row>
    <row r="27" spans="1:7" ht="25.5" x14ac:dyDescent="0.2">
      <c r="A27" s="21">
        <v>21</v>
      </c>
      <c r="B27" s="22" t="s">
        <v>51</v>
      </c>
      <c r="C27" s="26" t="s">
        <v>52</v>
      </c>
      <c r="D27" s="17" t="s">
        <v>22</v>
      </c>
      <c r="E27" s="62">
        <v>260808</v>
      </c>
      <c r="F27" s="68">
        <v>207.47276400000001</v>
      </c>
      <c r="G27" s="20">
        <v>2.0067431E-2</v>
      </c>
    </row>
    <row r="28" spans="1:7" ht="25.5" x14ac:dyDescent="0.2">
      <c r="A28" s="21">
        <v>22</v>
      </c>
      <c r="B28" s="22" t="s">
        <v>185</v>
      </c>
      <c r="C28" s="26" t="s">
        <v>186</v>
      </c>
      <c r="D28" s="17" t="s">
        <v>19</v>
      </c>
      <c r="E28" s="62">
        <v>19594</v>
      </c>
      <c r="F28" s="68">
        <v>203.268156</v>
      </c>
      <c r="G28" s="20">
        <v>1.9660747999999999E-2</v>
      </c>
    </row>
    <row r="29" spans="1:7" ht="25.5" x14ac:dyDescent="0.2">
      <c r="A29" s="21">
        <v>23</v>
      </c>
      <c r="B29" s="22" t="s">
        <v>189</v>
      </c>
      <c r="C29" s="26" t="s">
        <v>190</v>
      </c>
      <c r="D29" s="17" t="s">
        <v>162</v>
      </c>
      <c r="E29" s="62">
        <v>36593</v>
      </c>
      <c r="F29" s="68">
        <v>200.84068049999999</v>
      </c>
      <c r="G29" s="20">
        <v>1.9425955000000002E-2</v>
      </c>
    </row>
    <row r="30" spans="1:7" ht="12.75" x14ac:dyDescent="0.2">
      <c r="A30" s="21">
        <v>24</v>
      </c>
      <c r="B30" s="22" t="s">
        <v>170</v>
      </c>
      <c r="C30" s="26" t="s">
        <v>171</v>
      </c>
      <c r="D30" s="17" t="s">
        <v>172</v>
      </c>
      <c r="E30" s="62">
        <v>80000</v>
      </c>
      <c r="F30" s="68">
        <v>191.52</v>
      </c>
      <c r="G30" s="20">
        <v>1.8524427999999999E-2</v>
      </c>
    </row>
    <row r="31" spans="1:7" ht="25.5" x14ac:dyDescent="0.2">
      <c r="A31" s="21">
        <v>25</v>
      </c>
      <c r="B31" s="22" t="s">
        <v>191</v>
      </c>
      <c r="C31" s="26" t="s">
        <v>192</v>
      </c>
      <c r="D31" s="17" t="s">
        <v>35</v>
      </c>
      <c r="E31" s="62">
        <v>37400</v>
      </c>
      <c r="F31" s="68">
        <v>185.1113</v>
      </c>
      <c r="G31" s="20">
        <v>1.7904558000000001E-2</v>
      </c>
    </row>
    <row r="32" spans="1:7" ht="12.75" x14ac:dyDescent="0.2">
      <c r="A32" s="21">
        <v>26</v>
      </c>
      <c r="B32" s="22" t="s">
        <v>193</v>
      </c>
      <c r="C32" s="26" t="s">
        <v>194</v>
      </c>
      <c r="D32" s="17" t="s">
        <v>175</v>
      </c>
      <c r="E32" s="62">
        <v>17000</v>
      </c>
      <c r="F32" s="68">
        <v>172.56700000000001</v>
      </c>
      <c r="G32" s="20">
        <v>1.6691233E-2</v>
      </c>
    </row>
    <row r="33" spans="1:7" ht="12.75" x14ac:dyDescent="0.2">
      <c r="A33" s="21">
        <v>27</v>
      </c>
      <c r="B33" s="22" t="s">
        <v>195</v>
      </c>
      <c r="C33" s="26" t="s">
        <v>196</v>
      </c>
      <c r="D33" s="17" t="s">
        <v>38</v>
      </c>
      <c r="E33" s="62">
        <v>216688</v>
      </c>
      <c r="F33" s="68">
        <v>169.34167199999999</v>
      </c>
      <c r="G33" s="20">
        <v>1.6379268999999998E-2</v>
      </c>
    </row>
    <row r="34" spans="1:7" ht="12.75" x14ac:dyDescent="0.2">
      <c r="A34" s="21">
        <v>28</v>
      </c>
      <c r="B34" s="22" t="s">
        <v>84</v>
      </c>
      <c r="C34" s="26" t="s">
        <v>85</v>
      </c>
      <c r="D34" s="17" t="s">
        <v>60</v>
      </c>
      <c r="E34" s="62">
        <v>144921</v>
      </c>
      <c r="F34" s="68">
        <v>168.90542550000001</v>
      </c>
      <c r="G34" s="20">
        <v>1.6337074E-2</v>
      </c>
    </row>
    <row r="35" spans="1:7" ht="25.5" x14ac:dyDescent="0.2">
      <c r="A35" s="21">
        <v>29</v>
      </c>
      <c r="B35" s="22" t="s">
        <v>183</v>
      </c>
      <c r="C35" s="26" t="s">
        <v>184</v>
      </c>
      <c r="D35" s="17" t="s">
        <v>65</v>
      </c>
      <c r="E35" s="62">
        <v>100000</v>
      </c>
      <c r="F35" s="68">
        <v>162.44999999999999</v>
      </c>
      <c r="G35" s="20">
        <v>1.5712685000000001E-2</v>
      </c>
    </row>
    <row r="36" spans="1:7" ht="25.5" x14ac:dyDescent="0.2">
      <c r="A36" s="21">
        <v>30</v>
      </c>
      <c r="B36" s="22" t="s">
        <v>197</v>
      </c>
      <c r="C36" s="26" t="s">
        <v>198</v>
      </c>
      <c r="D36" s="17" t="s">
        <v>65</v>
      </c>
      <c r="E36" s="62">
        <v>8402</v>
      </c>
      <c r="F36" s="68">
        <v>151.48805999999999</v>
      </c>
      <c r="G36" s="20">
        <v>1.4652411000000001E-2</v>
      </c>
    </row>
    <row r="37" spans="1:7" ht="12.75" x14ac:dyDescent="0.2">
      <c r="A37" s="21">
        <v>31</v>
      </c>
      <c r="B37" s="22" t="s">
        <v>187</v>
      </c>
      <c r="C37" s="26" t="s">
        <v>188</v>
      </c>
      <c r="D37" s="17" t="s">
        <v>13</v>
      </c>
      <c r="E37" s="62">
        <v>83715</v>
      </c>
      <c r="F37" s="68">
        <v>149.1382725</v>
      </c>
      <c r="G37" s="20">
        <v>1.4425132E-2</v>
      </c>
    </row>
    <row r="38" spans="1:7" ht="25.5" x14ac:dyDescent="0.2">
      <c r="A38" s="21">
        <v>32</v>
      </c>
      <c r="B38" s="22" t="s">
        <v>214</v>
      </c>
      <c r="C38" s="26" t="s">
        <v>215</v>
      </c>
      <c r="D38" s="17" t="s">
        <v>169</v>
      </c>
      <c r="E38" s="62">
        <v>136981</v>
      </c>
      <c r="F38" s="68">
        <v>145.54231250000001</v>
      </c>
      <c r="G38" s="20">
        <v>1.4077319E-2</v>
      </c>
    </row>
    <row r="39" spans="1:7" ht="25.5" x14ac:dyDescent="0.2">
      <c r="A39" s="21">
        <v>33</v>
      </c>
      <c r="B39" s="22" t="s">
        <v>201</v>
      </c>
      <c r="C39" s="26" t="s">
        <v>202</v>
      </c>
      <c r="D39" s="17" t="s">
        <v>25</v>
      </c>
      <c r="E39" s="62">
        <v>18192</v>
      </c>
      <c r="F39" s="68">
        <v>144.63549599999999</v>
      </c>
      <c r="G39" s="20">
        <v>1.3989609E-2</v>
      </c>
    </row>
    <row r="40" spans="1:7" ht="25.5" x14ac:dyDescent="0.2">
      <c r="A40" s="21">
        <v>34</v>
      </c>
      <c r="B40" s="22" t="s">
        <v>45</v>
      </c>
      <c r="C40" s="26" t="s">
        <v>46</v>
      </c>
      <c r="D40" s="17" t="s">
        <v>25</v>
      </c>
      <c r="E40" s="62">
        <v>20626</v>
      </c>
      <c r="F40" s="68">
        <v>144.51606899999999</v>
      </c>
      <c r="G40" s="20">
        <v>1.3978058E-2</v>
      </c>
    </row>
    <row r="41" spans="1:7" ht="25.5" x14ac:dyDescent="0.2">
      <c r="A41" s="21">
        <v>35</v>
      </c>
      <c r="B41" s="22" t="s">
        <v>208</v>
      </c>
      <c r="C41" s="26" t="s">
        <v>209</v>
      </c>
      <c r="D41" s="17" t="s">
        <v>169</v>
      </c>
      <c r="E41" s="62">
        <v>53407</v>
      </c>
      <c r="F41" s="68">
        <v>138.61786849999999</v>
      </c>
      <c r="G41" s="20">
        <v>1.3407565E-2</v>
      </c>
    </row>
    <row r="42" spans="1:7" ht="12.75" x14ac:dyDescent="0.2">
      <c r="A42" s="21">
        <v>36</v>
      </c>
      <c r="B42" s="22" t="s">
        <v>212</v>
      </c>
      <c r="C42" s="26" t="s">
        <v>213</v>
      </c>
      <c r="D42" s="17" t="s">
        <v>159</v>
      </c>
      <c r="E42" s="62">
        <v>57504</v>
      </c>
      <c r="F42" s="68">
        <v>135.91070400000001</v>
      </c>
      <c r="G42" s="20">
        <v>1.3145719E-2</v>
      </c>
    </row>
    <row r="43" spans="1:7" ht="25.5" x14ac:dyDescent="0.2">
      <c r="A43" s="21">
        <v>37</v>
      </c>
      <c r="B43" s="22" t="s">
        <v>26</v>
      </c>
      <c r="C43" s="26" t="s">
        <v>27</v>
      </c>
      <c r="D43" s="17" t="s">
        <v>25</v>
      </c>
      <c r="E43" s="62">
        <v>23487</v>
      </c>
      <c r="F43" s="68">
        <v>132.748524</v>
      </c>
      <c r="G43" s="20">
        <v>1.2839863E-2</v>
      </c>
    </row>
    <row r="44" spans="1:7" ht="25.5" x14ac:dyDescent="0.2">
      <c r="A44" s="21">
        <v>38</v>
      </c>
      <c r="B44" s="22" t="s">
        <v>206</v>
      </c>
      <c r="C44" s="26" t="s">
        <v>207</v>
      </c>
      <c r="D44" s="17" t="s">
        <v>35</v>
      </c>
      <c r="E44" s="62">
        <v>135256</v>
      </c>
      <c r="F44" s="68">
        <v>131.26594800000001</v>
      </c>
      <c r="G44" s="20">
        <v>1.2696463E-2</v>
      </c>
    </row>
    <row r="45" spans="1:7" ht="12.75" x14ac:dyDescent="0.2">
      <c r="A45" s="21">
        <v>39</v>
      </c>
      <c r="B45" s="22" t="s">
        <v>203</v>
      </c>
      <c r="C45" s="26" t="s">
        <v>204</v>
      </c>
      <c r="D45" s="17" t="s">
        <v>205</v>
      </c>
      <c r="E45" s="62">
        <v>21360</v>
      </c>
      <c r="F45" s="68">
        <v>130.1892</v>
      </c>
      <c r="G45" s="20">
        <v>1.2592317E-2</v>
      </c>
    </row>
    <row r="46" spans="1:7" ht="12.75" x14ac:dyDescent="0.2">
      <c r="A46" s="21">
        <v>40</v>
      </c>
      <c r="B46" s="22" t="s">
        <v>199</v>
      </c>
      <c r="C46" s="26" t="s">
        <v>200</v>
      </c>
      <c r="D46" s="17" t="s">
        <v>175</v>
      </c>
      <c r="E46" s="62">
        <v>35542</v>
      </c>
      <c r="F46" s="68">
        <v>112.419346</v>
      </c>
      <c r="G46" s="20">
        <v>1.0873560000000001E-2</v>
      </c>
    </row>
    <row r="47" spans="1:7" ht="25.5" x14ac:dyDescent="0.2">
      <c r="A47" s="21">
        <v>41</v>
      </c>
      <c r="B47" s="22" t="s">
        <v>210</v>
      </c>
      <c r="C47" s="26" t="s">
        <v>211</v>
      </c>
      <c r="D47" s="17" t="s">
        <v>65</v>
      </c>
      <c r="E47" s="62">
        <v>23197</v>
      </c>
      <c r="F47" s="68">
        <v>103.6325975</v>
      </c>
      <c r="G47" s="20">
        <v>1.0023677E-2</v>
      </c>
    </row>
    <row r="48" spans="1:7" ht="25.5" x14ac:dyDescent="0.2">
      <c r="A48" s="21">
        <v>42</v>
      </c>
      <c r="B48" s="22" t="s">
        <v>216</v>
      </c>
      <c r="C48" s="26" t="s">
        <v>217</v>
      </c>
      <c r="D48" s="17" t="s">
        <v>19</v>
      </c>
      <c r="E48" s="62">
        <v>81070</v>
      </c>
      <c r="F48" s="68">
        <v>98.824330000000003</v>
      </c>
      <c r="G48" s="20">
        <v>9.5586060000000007E-3</v>
      </c>
    </row>
    <row r="49" spans="1:7" ht="12.75" x14ac:dyDescent="0.2">
      <c r="A49" s="21">
        <v>43</v>
      </c>
      <c r="B49" s="22" t="s">
        <v>218</v>
      </c>
      <c r="C49" s="26" t="s">
        <v>219</v>
      </c>
      <c r="D49" s="17" t="s">
        <v>180</v>
      </c>
      <c r="E49" s="62">
        <v>29755</v>
      </c>
      <c r="F49" s="68">
        <v>86.200235000000006</v>
      </c>
      <c r="G49" s="20">
        <v>8.3375629999999992E-3</v>
      </c>
    </row>
    <row r="50" spans="1:7" ht="12.75" x14ac:dyDescent="0.2">
      <c r="A50" s="21">
        <v>44</v>
      </c>
      <c r="B50" s="22" t="s">
        <v>86</v>
      </c>
      <c r="C50" s="26" t="s">
        <v>87</v>
      </c>
      <c r="D50" s="17" t="s">
        <v>60</v>
      </c>
      <c r="E50" s="62">
        <v>36852</v>
      </c>
      <c r="F50" s="68">
        <v>78.199944000000002</v>
      </c>
      <c r="G50" s="20">
        <v>7.5637489999999998E-3</v>
      </c>
    </row>
    <row r="51" spans="1:7" ht="12.75" x14ac:dyDescent="0.2">
      <c r="A51" s="21">
        <v>45</v>
      </c>
      <c r="B51" s="22" t="s">
        <v>220</v>
      </c>
      <c r="C51" s="26" t="s">
        <v>221</v>
      </c>
      <c r="D51" s="17" t="s">
        <v>205</v>
      </c>
      <c r="E51" s="62">
        <v>55375</v>
      </c>
      <c r="F51" s="68">
        <v>77.414249999999996</v>
      </c>
      <c r="G51" s="20">
        <v>7.4877540000000001E-3</v>
      </c>
    </row>
    <row r="52" spans="1:7" ht="12.75" x14ac:dyDescent="0.2">
      <c r="A52" s="21">
        <v>46</v>
      </c>
      <c r="B52" s="22" t="s">
        <v>222</v>
      </c>
      <c r="C52" s="26" t="s">
        <v>223</v>
      </c>
      <c r="D52" s="17" t="s">
        <v>81</v>
      </c>
      <c r="E52" s="62">
        <v>97410</v>
      </c>
      <c r="F52" s="68">
        <v>71.498940000000005</v>
      </c>
      <c r="G52" s="20">
        <v>6.9156069999999998E-3</v>
      </c>
    </row>
    <row r="53" spans="1:7" ht="25.5" x14ac:dyDescent="0.2">
      <c r="A53" s="21">
        <v>47</v>
      </c>
      <c r="B53" s="22" t="s">
        <v>95</v>
      </c>
      <c r="C53" s="26" t="s">
        <v>96</v>
      </c>
      <c r="D53" s="17" t="s">
        <v>97</v>
      </c>
      <c r="E53" s="62">
        <v>23343</v>
      </c>
      <c r="F53" s="68">
        <v>69.678854999999999</v>
      </c>
      <c r="G53" s="20">
        <v>6.7395620000000002E-3</v>
      </c>
    </row>
    <row r="54" spans="1:7" ht="25.5" x14ac:dyDescent="0.2">
      <c r="A54" s="21">
        <v>48</v>
      </c>
      <c r="B54" s="22" t="s">
        <v>227</v>
      </c>
      <c r="C54" s="26" t="s">
        <v>228</v>
      </c>
      <c r="D54" s="17" t="s">
        <v>169</v>
      </c>
      <c r="E54" s="62">
        <v>30681</v>
      </c>
      <c r="F54" s="68">
        <v>67.482859500000004</v>
      </c>
      <c r="G54" s="20">
        <v>6.5271590000000003E-3</v>
      </c>
    </row>
    <row r="55" spans="1:7" ht="12.75" x14ac:dyDescent="0.2">
      <c r="A55" s="21">
        <v>49</v>
      </c>
      <c r="B55" s="22" t="s">
        <v>229</v>
      </c>
      <c r="C55" s="26" t="s">
        <v>230</v>
      </c>
      <c r="D55" s="17" t="s">
        <v>60</v>
      </c>
      <c r="E55" s="62">
        <v>28446</v>
      </c>
      <c r="F55" s="68">
        <v>44.688665999999998</v>
      </c>
      <c r="G55" s="20">
        <v>4.3224309999999998E-3</v>
      </c>
    </row>
    <row r="56" spans="1:7" ht="12.75" x14ac:dyDescent="0.2">
      <c r="A56" s="21">
        <v>50</v>
      </c>
      <c r="B56" s="22" t="s">
        <v>102</v>
      </c>
      <c r="C56" s="26" t="s">
        <v>103</v>
      </c>
      <c r="D56" s="17" t="s">
        <v>60</v>
      </c>
      <c r="E56" s="62">
        <v>35943</v>
      </c>
      <c r="F56" s="68">
        <v>42.322882499999999</v>
      </c>
      <c r="G56" s="20">
        <v>4.0936050000000002E-3</v>
      </c>
    </row>
    <row r="57" spans="1:7" ht="25.5" x14ac:dyDescent="0.2">
      <c r="A57" s="21">
        <v>51</v>
      </c>
      <c r="B57" s="22" t="s">
        <v>231</v>
      </c>
      <c r="C57" s="26" t="s">
        <v>232</v>
      </c>
      <c r="D57" s="17" t="s">
        <v>25</v>
      </c>
      <c r="E57" s="62">
        <v>25064</v>
      </c>
      <c r="F57" s="68">
        <v>24.600315999999999</v>
      </c>
      <c r="G57" s="20">
        <v>2.3794210000000001E-3</v>
      </c>
    </row>
    <row r="58" spans="1:7" ht="12.75" x14ac:dyDescent="0.2">
      <c r="A58" s="16"/>
      <c r="B58" s="17"/>
      <c r="C58" s="23" t="s">
        <v>107</v>
      </c>
      <c r="D58" s="27"/>
      <c r="E58" s="64"/>
      <c r="F58" s="70">
        <v>9970.5953490000011</v>
      </c>
      <c r="G58" s="28">
        <v>0.9643879489999998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108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107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109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107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112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113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114</v>
      </c>
      <c r="D75" s="40"/>
      <c r="E75" s="64"/>
      <c r="F75" s="70">
        <v>9970.5953490000011</v>
      </c>
      <c r="G75" s="28">
        <v>0.9643879489999998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115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116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117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118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119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120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1169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1170</v>
      </c>
      <c r="D103" s="30"/>
      <c r="E103" s="62"/>
      <c r="F103" s="68">
        <v>385.93275260000001</v>
      </c>
      <c r="G103" s="20">
        <v>3.7328653000000003E-2</v>
      </c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385.93275260000001</v>
      </c>
      <c r="G104" s="28">
        <v>3.7328653000000003E-2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124</v>
      </c>
      <c r="D106" s="40"/>
      <c r="E106" s="64"/>
      <c r="F106" s="70">
        <v>385.93275260000001</v>
      </c>
      <c r="G106" s="28">
        <v>3.7328653000000003E-2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125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126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107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127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128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107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129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130</v>
      </c>
      <c r="D119" s="22"/>
      <c r="E119" s="62"/>
      <c r="F119" s="156">
        <v>-17.74755897</v>
      </c>
      <c r="G119" s="157">
        <v>-1.7166010000000001E-3</v>
      </c>
    </row>
    <row r="120" spans="1:7" ht="12.75" x14ac:dyDescent="0.2">
      <c r="A120" s="21"/>
      <c r="B120" s="22"/>
      <c r="C120" s="46" t="s">
        <v>131</v>
      </c>
      <c r="D120" s="27"/>
      <c r="E120" s="64"/>
      <c r="F120" s="70">
        <v>10338.78054263</v>
      </c>
      <c r="G120" s="28">
        <v>1.0000000009999999</v>
      </c>
    </row>
    <row r="122" spans="1:7" ht="12.75" x14ac:dyDescent="0.2">
      <c r="B122" s="397"/>
      <c r="C122" s="397"/>
      <c r="D122" s="397"/>
      <c r="E122" s="397"/>
      <c r="F122" s="397"/>
    </row>
    <row r="123" spans="1:7" ht="12.75" x14ac:dyDescent="0.2">
      <c r="B123" s="397"/>
      <c r="C123" s="397"/>
      <c r="D123" s="397"/>
      <c r="E123" s="397"/>
      <c r="F123" s="397"/>
    </row>
    <row r="125" spans="1:7" ht="12.75" x14ac:dyDescent="0.2">
      <c r="B125" s="52" t="s">
        <v>133</v>
      </c>
      <c r="C125" s="53"/>
      <c r="D125" s="54"/>
    </row>
    <row r="126" spans="1:7" ht="12.75" x14ac:dyDescent="0.2">
      <c r="B126" s="55" t="s">
        <v>134</v>
      </c>
      <c r="C126" s="56"/>
      <c r="D126" s="81" t="s">
        <v>135</v>
      </c>
    </row>
    <row r="127" spans="1:7" ht="12.75" x14ac:dyDescent="0.2">
      <c r="B127" s="55" t="s">
        <v>136</v>
      </c>
      <c r="C127" s="56"/>
      <c r="D127" s="81" t="s">
        <v>135</v>
      </c>
    </row>
    <row r="128" spans="1:7" ht="12.75" x14ac:dyDescent="0.2">
      <c r="B128" s="57" t="s">
        <v>137</v>
      </c>
      <c r="C128" s="56"/>
      <c r="D128" s="58"/>
    </row>
    <row r="129" spans="2:4" ht="25.5" customHeight="1" x14ac:dyDescent="0.2">
      <c r="B129" s="58"/>
      <c r="C129" s="48" t="s">
        <v>138</v>
      </c>
      <c r="D129" s="49" t="s">
        <v>139</v>
      </c>
    </row>
    <row r="130" spans="2:4" ht="12.75" customHeight="1" x14ac:dyDescent="0.2">
      <c r="B130" s="75" t="s">
        <v>140</v>
      </c>
      <c r="C130" s="76" t="s">
        <v>141</v>
      </c>
      <c r="D130" s="76" t="s">
        <v>142</v>
      </c>
    </row>
    <row r="131" spans="2:4" ht="12.75" x14ac:dyDescent="0.2">
      <c r="B131" s="58" t="s">
        <v>143</v>
      </c>
      <c r="C131" s="59">
        <v>13.7936</v>
      </c>
      <c r="D131" s="59">
        <v>13.059699999999999</v>
      </c>
    </row>
    <row r="132" spans="2:4" ht="12.75" x14ac:dyDescent="0.2">
      <c r="B132" s="58" t="s">
        <v>144</v>
      </c>
      <c r="C132" s="59">
        <v>10.972300000000001</v>
      </c>
      <c r="D132" s="59">
        <v>10.388500000000001</v>
      </c>
    </row>
    <row r="133" spans="2:4" ht="12.75" x14ac:dyDescent="0.2">
      <c r="B133" s="58" t="s">
        <v>145</v>
      </c>
      <c r="C133" s="59">
        <v>13.404199999999999</v>
      </c>
      <c r="D133" s="59">
        <v>12.6759</v>
      </c>
    </row>
    <row r="134" spans="2:4" ht="12.75" x14ac:dyDescent="0.2">
      <c r="B134" s="58" t="s">
        <v>146</v>
      </c>
      <c r="C134" s="59">
        <v>10.6325</v>
      </c>
      <c r="D134" s="59">
        <v>10.0548</v>
      </c>
    </row>
    <row r="136" spans="2:4" ht="12.75" x14ac:dyDescent="0.2">
      <c r="B136" s="77" t="s">
        <v>147</v>
      </c>
      <c r="C136" s="60"/>
      <c r="D136" s="78" t="s">
        <v>135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148</v>
      </c>
      <c r="C140" s="56"/>
      <c r="D140" s="83" t="s">
        <v>135</v>
      </c>
    </row>
    <row r="141" spans="2:4" ht="12.75" x14ac:dyDescent="0.2">
      <c r="B141" s="57" t="s">
        <v>149</v>
      </c>
      <c r="C141" s="56"/>
      <c r="D141" s="83" t="s">
        <v>135</v>
      </c>
    </row>
    <row r="142" spans="2:4" ht="12.75" x14ac:dyDescent="0.2">
      <c r="B142" s="57" t="s">
        <v>150</v>
      </c>
      <c r="C142" s="56"/>
      <c r="D142" s="61">
        <v>0.14100095743561658</v>
      </c>
    </row>
    <row r="143" spans="2:4" ht="12.75" x14ac:dyDescent="0.2">
      <c r="B143" s="57" t="s">
        <v>151</v>
      </c>
      <c r="C143" s="56"/>
      <c r="D143" s="61" t="s">
        <v>135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301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</v>
      </c>
      <c r="C7" s="26" t="s">
        <v>24</v>
      </c>
      <c r="D7" s="17" t="s">
        <v>25</v>
      </c>
      <c r="E7" s="62">
        <v>46201</v>
      </c>
      <c r="F7" s="68">
        <v>250.40942000000001</v>
      </c>
      <c r="G7" s="20">
        <v>4.1063267000000001E-2</v>
      </c>
    </row>
    <row r="8" spans="1:7" ht="25.5" x14ac:dyDescent="0.2">
      <c r="A8" s="21">
        <v>2</v>
      </c>
      <c r="B8" s="22" t="s">
        <v>153</v>
      </c>
      <c r="C8" s="26" t="s">
        <v>154</v>
      </c>
      <c r="D8" s="17" t="s">
        <v>19</v>
      </c>
      <c r="E8" s="62">
        <v>126003</v>
      </c>
      <c r="F8" s="68">
        <v>247.78489949999999</v>
      </c>
      <c r="G8" s="20">
        <v>4.0632886E-2</v>
      </c>
    </row>
    <row r="9" spans="1:7" ht="25.5" x14ac:dyDescent="0.2">
      <c r="A9" s="21">
        <v>3</v>
      </c>
      <c r="B9" s="22" t="s">
        <v>155</v>
      </c>
      <c r="C9" s="26" t="s">
        <v>156</v>
      </c>
      <c r="D9" s="17" t="s">
        <v>25</v>
      </c>
      <c r="E9" s="62">
        <v>68182</v>
      </c>
      <c r="F9" s="68">
        <v>245.86429200000001</v>
      </c>
      <c r="G9" s="20">
        <v>4.0317935999999999E-2</v>
      </c>
    </row>
    <row r="10" spans="1:7" ht="25.5" x14ac:dyDescent="0.2">
      <c r="A10" s="21">
        <v>4</v>
      </c>
      <c r="B10" s="22" t="s">
        <v>63</v>
      </c>
      <c r="C10" s="26" t="s">
        <v>64</v>
      </c>
      <c r="D10" s="17" t="s">
        <v>65</v>
      </c>
      <c r="E10" s="62">
        <v>39788</v>
      </c>
      <c r="F10" s="68">
        <v>236.897752</v>
      </c>
      <c r="G10" s="20">
        <v>3.8847562000000002E-2</v>
      </c>
    </row>
    <row r="11" spans="1:7" ht="25.5" x14ac:dyDescent="0.2">
      <c r="A11" s="21">
        <v>5</v>
      </c>
      <c r="B11" s="22" t="s">
        <v>157</v>
      </c>
      <c r="C11" s="26" t="s">
        <v>158</v>
      </c>
      <c r="D11" s="17" t="s">
        <v>159</v>
      </c>
      <c r="E11" s="62">
        <v>35021</v>
      </c>
      <c r="F11" s="68">
        <v>220.28209000000001</v>
      </c>
      <c r="G11" s="20">
        <v>3.6122850999999997E-2</v>
      </c>
    </row>
    <row r="12" spans="1:7" ht="25.5" x14ac:dyDescent="0.2">
      <c r="A12" s="21">
        <v>6</v>
      </c>
      <c r="B12" s="22" t="s">
        <v>28</v>
      </c>
      <c r="C12" s="26" t="s">
        <v>29</v>
      </c>
      <c r="D12" s="17" t="s">
        <v>19</v>
      </c>
      <c r="E12" s="62">
        <v>166209</v>
      </c>
      <c r="F12" s="68">
        <v>218.232417</v>
      </c>
      <c r="G12" s="20">
        <v>3.5786736999999999E-2</v>
      </c>
    </row>
    <row r="13" spans="1:7" ht="25.5" x14ac:dyDescent="0.2">
      <c r="A13" s="21">
        <v>7</v>
      </c>
      <c r="B13" s="22" t="s">
        <v>36</v>
      </c>
      <c r="C13" s="26" t="s">
        <v>37</v>
      </c>
      <c r="D13" s="17" t="s">
        <v>38</v>
      </c>
      <c r="E13" s="62">
        <v>55562</v>
      </c>
      <c r="F13" s="68">
        <v>204.32925499999999</v>
      </c>
      <c r="G13" s="20">
        <v>3.3506833E-2</v>
      </c>
    </row>
    <row r="14" spans="1:7" ht="25.5" x14ac:dyDescent="0.2">
      <c r="A14" s="21">
        <v>8</v>
      </c>
      <c r="B14" s="22" t="s">
        <v>160</v>
      </c>
      <c r="C14" s="26" t="s">
        <v>161</v>
      </c>
      <c r="D14" s="17" t="s">
        <v>162</v>
      </c>
      <c r="E14" s="62">
        <v>101000</v>
      </c>
      <c r="F14" s="68">
        <v>201.5455</v>
      </c>
      <c r="G14" s="20">
        <v>3.3050340999999997E-2</v>
      </c>
    </row>
    <row r="15" spans="1:7" ht="12.75" x14ac:dyDescent="0.2">
      <c r="A15" s="21">
        <v>9</v>
      </c>
      <c r="B15" s="22" t="s">
        <v>163</v>
      </c>
      <c r="C15" s="26" t="s">
        <v>164</v>
      </c>
      <c r="D15" s="17" t="s">
        <v>16</v>
      </c>
      <c r="E15" s="62">
        <v>124200</v>
      </c>
      <c r="F15" s="68">
        <v>183.87809999999999</v>
      </c>
      <c r="G15" s="20">
        <v>3.0153161000000001E-2</v>
      </c>
    </row>
    <row r="16" spans="1:7" ht="25.5" x14ac:dyDescent="0.2">
      <c r="A16" s="21">
        <v>10</v>
      </c>
      <c r="B16" s="22" t="s">
        <v>61</v>
      </c>
      <c r="C16" s="26" t="s">
        <v>62</v>
      </c>
      <c r="D16" s="17" t="s">
        <v>22</v>
      </c>
      <c r="E16" s="62">
        <v>148989</v>
      </c>
      <c r="F16" s="68">
        <v>178.339833</v>
      </c>
      <c r="G16" s="20">
        <v>2.9244971000000002E-2</v>
      </c>
    </row>
    <row r="17" spans="1:7" ht="38.25" x14ac:dyDescent="0.2">
      <c r="A17" s="21">
        <v>11</v>
      </c>
      <c r="B17" s="22" t="s">
        <v>92</v>
      </c>
      <c r="C17" s="26" t="s">
        <v>93</v>
      </c>
      <c r="D17" s="17" t="s">
        <v>94</v>
      </c>
      <c r="E17" s="62">
        <v>204184</v>
      </c>
      <c r="F17" s="68">
        <v>160.08025599999999</v>
      </c>
      <c r="G17" s="20">
        <v>2.6250683E-2</v>
      </c>
    </row>
    <row r="18" spans="1:7" ht="25.5" x14ac:dyDescent="0.2">
      <c r="A18" s="21">
        <v>12</v>
      </c>
      <c r="B18" s="22" t="s">
        <v>165</v>
      </c>
      <c r="C18" s="26" t="s">
        <v>166</v>
      </c>
      <c r="D18" s="17" t="s">
        <v>25</v>
      </c>
      <c r="E18" s="62">
        <v>31572</v>
      </c>
      <c r="F18" s="68">
        <v>158.28622200000001</v>
      </c>
      <c r="G18" s="20">
        <v>2.5956488999999999E-2</v>
      </c>
    </row>
    <row r="19" spans="1:7" ht="25.5" x14ac:dyDescent="0.2">
      <c r="A19" s="21">
        <v>13</v>
      </c>
      <c r="B19" s="22" t="s">
        <v>167</v>
      </c>
      <c r="C19" s="26" t="s">
        <v>168</v>
      </c>
      <c r="D19" s="17" t="s">
        <v>169</v>
      </c>
      <c r="E19" s="62">
        <v>9854</v>
      </c>
      <c r="F19" s="68">
        <v>158.19118900000001</v>
      </c>
      <c r="G19" s="20">
        <v>2.5940905E-2</v>
      </c>
    </row>
    <row r="20" spans="1:7" ht="12.75" x14ac:dyDescent="0.2">
      <c r="A20" s="21">
        <v>14</v>
      </c>
      <c r="B20" s="22" t="s">
        <v>170</v>
      </c>
      <c r="C20" s="26" t="s">
        <v>171</v>
      </c>
      <c r="D20" s="17" t="s">
        <v>172</v>
      </c>
      <c r="E20" s="62">
        <v>59916</v>
      </c>
      <c r="F20" s="68">
        <v>143.43890400000001</v>
      </c>
      <c r="G20" s="20">
        <v>2.3521759E-2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49250</v>
      </c>
      <c r="F21" s="68">
        <v>138.68799999999999</v>
      </c>
      <c r="G21" s="20">
        <v>2.2742683999999999E-2</v>
      </c>
    </row>
    <row r="22" spans="1:7" ht="25.5" x14ac:dyDescent="0.2">
      <c r="A22" s="21">
        <v>16</v>
      </c>
      <c r="B22" s="22" t="s">
        <v>49</v>
      </c>
      <c r="C22" s="26" t="s">
        <v>50</v>
      </c>
      <c r="D22" s="17" t="s">
        <v>25</v>
      </c>
      <c r="E22" s="62">
        <v>73052</v>
      </c>
      <c r="F22" s="68">
        <v>137.19165599999999</v>
      </c>
      <c r="G22" s="20">
        <v>2.2497307000000001E-2</v>
      </c>
    </row>
    <row r="23" spans="1:7" ht="25.5" x14ac:dyDescent="0.2">
      <c r="A23" s="21">
        <v>17</v>
      </c>
      <c r="B23" s="22" t="s">
        <v>176</v>
      </c>
      <c r="C23" s="26" t="s">
        <v>177</v>
      </c>
      <c r="D23" s="17" t="s">
        <v>25</v>
      </c>
      <c r="E23" s="62">
        <v>37713</v>
      </c>
      <c r="F23" s="68">
        <v>131.8635045</v>
      </c>
      <c r="G23" s="20">
        <v>2.1623573E-2</v>
      </c>
    </row>
    <row r="24" spans="1:7" ht="12.75" x14ac:dyDescent="0.2">
      <c r="A24" s="21">
        <v>18</v>
      </c>
      <c r="B24" s="22" t="s">
        <v>178</v>
      </c>
      <c r="C24" s="26" t="s">
        <v>179</v>
      </c>
      <c r="D24" s="17" t="s">
        <v>180</v>
      </c>
      <c r="E24" s="62">
        <v>64490</v>
      </c>
      <c r="F24" s="68">
        <v>129.81836999999999</v>
      </c>
      <c r="G24" s="20">
        <v>2.1288201999999999E-2</v>
      </c>
    </row>
    <row r="25" spans="1:7" ht="12.75" x14ac:dyDescent="0.2">
      <c r="A25" s="21">
        <v>19</v>
      </c>
      <c r="B25" s="22" t="s">
        <v>77</v>
      </c>
      <c r="C25" s="26" t="s">
        <v>78</v>
      </c>
      <c r="D25" s="17" t="s">
        <v>16</v>
      </c>
      <c r="E25" s="62">
        <v>17869</v>
      </c>
      <c r="F25" s="68">
        <v>126.655472</v>
      </c>
      <c r="G25" s="20">
        <v>2.0769536000000002E-2</v>
      </c>
    </row>
    <row r="26" spans="1:7" ht="12.75" x14ac:dyDescent="0.2">
      <c r="A26" s="21">
        <v>20</v>
      </c>
      <c r="B26" s="22" t="s">
        <v>181</v>
      </c>
      <c r="C26" s="26" t="s">
        <v>182</v>
      </c>
      <c r="D26" s="17" t="s">
        <v>16</v>
      </c>
      <c r="E26" s="62">
        <v>148446</v>
      </c>
      <c r="F26" s="68">
        <v>125.065755</v>
      </c>
      <c r="G26" s="20">
        <v>2.0508847E-2</v>
      </c>
    </row>
    <row r="27" spans="1:7" ht="25.5" x14ac:dyDescent="0.2">
      <c r="A27" s="21">
        <v>21</v>
      </c>
      <c r="B27" s="22" t="s">
        <v>51</v>
      </c>
      <c r="C27" s="26" t="s">
        <v>52</v>
      </c>
      <c r="D27" s="17" t="s">
        <v>22</v>
      </c>
      <c r="E27" s="62">
        <v>154683</v>
      </c>
      <c r="F27" s="68">
        <v>123.0503265</v>
      </c>
      <c r="G27" s="20">
        <v>2.0178347999999999E-2</v>
      </c>
    </row>
    <row r="28" spans="1:7" ht="12.75" x14ac:dyDescent="0.2">
      <c r="A28" s="21">
        <v>22</v>
      </c>
      <c r="B28" s="22" t="s">
        <v>58</v>
      </c>
      <c r="C28" s="26" t="s">
        <v>59</v>
      </c>
      <c r="D28" s="17" t="s">
        <v>60</v>
      </c>
      <c r="E28" s="62">
        <v>86192</v>
      </c>
      <c r="F28" s="68">
        <v>122.134064</v>
      </c>
      <c r="G28" s="20">
        <v>2.0028094999999999E-2</v>
      </c>
    </row>
    <row r="29" spans="1:7" ht="25.5" x14ac:dyDescent="0.2">
      <c r="A29" s="21">
        <v>23</v>
      </c>
      <c r="B29" s="22" t="s">
        <v>183</v>
      </c>
      <c r="C29" s="26" t="s">
        <v>184</v>
      </c>
      <c r="D29" s="17" t="s">
        <v>65</v>
      </c>
      <c r="E29" s="62">
        <v>74800</v>
      </c>
      <c r="F29" s="68">
        <v>121.51260000000001</v>
      </c>
      <c r="G29" s="20">
        <v>1.9926184E-2</v>
      </c>
    </row>
    <row r="30" spans="1:7" ht="25.5" x14ac:dyDescent="0.2">
      <c r="A30" s="21">
        <v>24</v>
      </c>
      <c r="B30" s="22" t="s">
        <v>185</v>
      </c>
      <c r="C30" s="26" t="s">
        <v>186</v>
      </c>
      <c r="D30" s="17" t="s">
        <v>19</v>
      </c>
      <c r="E30" s="62">
        <v>11640</v>
      </c>
      <c r="F30" s="68">
        <v>120.75336</v>
      </c>
      <c r="G30" s="20">
        <v>1.9801681000000002E-2</v>
      </c>
    </row>
    <row r="31" spans="1:7" ht="25.5" x14ac:dyDescent="0.2">
      <c r="A31" s="21">
        <v>25</v>
      </c>
      <c r="B31" s="22" t="s">
        <v>189</v>
      </c>
      <c r="C31" s="26" t="s">
        <v>190</v>
      </c>
      <c r="D31" s="17" t="s">
        <v>162</v>
      </c>
      <c r="E31" s="62">
        <v>20626</v>
      </c>
      <c r="F31" s="68">
        <v>113.20580099999999</v>
      </c>
      <c r="G31" s="20">
        <v>1.8563998000000002E-2</v>
      </c>
    </row>
    <row r="32" spans="1:7" ht="25.5" x14ac:dyDescent="0.2">
      <c r="A32" s="21">
        <v>26</v>
      </c>
      <c r="B32" s="22" t="s">
        <v>191</v>
      </c>
      <c r="C32" s="26" t="s">
        <v>192</v>
      </c>
      <c r="D32" s="17" t="s">
        <v>35</v>
      </c>
      <c r="E32" s="62">
        <v>22308</v>
      </c>
      <c r="F32" s="68">
        <v>110.41344599999999</v>
      </c>
      <c r="G32" s="20">
        <v>1.8106094999999999E-2</v>
      </c>
    </row>
    <row r="33" spans="1:7" ht="12.75" x14ac:dyDescent="0.2">
      <c r="A33" s="21">
        <v>27</v>
      </c>
      <c r="B33" s="22" t="s">
        <v>193</v>
      </c>
      <c r="C33" s="26" t="s">
        <v>194</v>
      </c>
      <c r="D33" s="17" t="s">
        <v>175</v>
      </c>
      <c r="E33" s="62">
        <v>10000</v>
      </c>
      <c r="F33" s="68">
        <v>101.51</v>
      </c>
      <c r="G33" s="20">
        <v>1.6646068E-2</v>
      </c>
    </row>
    <row r="34" spans="1:7" ht="12.75" x14ac:dyDescent="0.2">
      <c r="A34" s="21">
        <v>28</v>
      </c>
      <c r="B34" s="22" t="s">
        <v>84</v>
      </c>
      <c r="C34" s="26" t="s">
        <v>85</v>
      </c>
      <c r="D34" s="17" t="s">
        <v>60</v>
      </c>
      <c r="E34" s="62">
        <v>86565</v>
      </c>
      <c r="F34" s="68">
        <v>100.8915075</v>
      </c>
      <c r="G34" s="20">
        <v>1.6544645E-2</v>
      </c>
    </row>
    <row r="35" spans="1:7" ht="12.75" x14ac:dyDescent="0.2">
      <c r="A35" s="21">
        <v>29</v>
      </c>
      <c r="B35" s="22" t="s">
        <v>195</v>
      </c>
      <c r="C35" s="26" t="s">
        <v>196</v>
      </c>
      <c r="D35" s="17" t="s">
        <v>38</v>
      </c>
      <c r="E35" s="62">
        <v>128748</v>
      </c>
      <c r="F35" s="68">
        <v>100.616562</v>
      </c>
      <c r="G35" s="20">
        <v>1.6499558000000001E-2</v>
      </c>
    </row>
    <row r="36" spans="1:7" ht="12.75" x14ac:dyDescent="0.2">
      <c r="A36" s="21">
        <v>30</v>
      </c>
      <c r="B36" s="22" t="s">
        <v>187</v>
      </c>
      <c r="C36" s="26" t="s">
        <v>188</v>
      </c>
      <c r="D36" s="17" t="s">
        <v>13</v>
      </c>
      <c r="E36" s="62">
        <v>54696</v>
      </c>
      <c r="F36" s="68">
        <v>97.440923999999995</v>
      </c>
      <c r="G36" s="20">
        <v>1.5978802E-2</v>
      </c>
    </row>
    <row r="37" spans="1:7" ht="25.5" x14ac:dyDescent="0.2">
      <c r="A37" s="21">
        <v>31</v>
      </c>
      <c r="B37" s="22" t="s">
        <v>197</v>
      </c>
      <c r="C37" s="26" t="s">
        <v>198</v>
      </c>
      <c r="D37" s="17" t="s">
        <v>65</v>
      </c>
      <c r="E37" s="62">
        <v>4988</v>
      </c>
      <c r="F37" s="68">
        <v>89.933639999999997</v>
      </c>
      <c r="G37" s="20">
        <v>1.4747724E-2</v>
      </c>
    </row>
    <row r="38" spans="1:7" ht="25.5" x14ac:dyDescent="0.2">
      <c r="A38" s="21">
        <v>32</v>
      </c>
      <c r="B38" s="22" t="s">
        <v>45</v>
      </c>
      <c r="C38" s="26" t="s">
        <v>46</v>
      </c>
      <c r="D38" s="17" t="s">
        <v>25</v>
      </c>
      <c r="E38" s="62">
        <v>12338</v>
      </c>
      <c r="F38" s="68">
        <v>86.446196999999998</v>
      </c>
      <c r="G38" s="20">
        <v>1.4175837E-2</v>
      </c>
    </row>
    <row r="39" spans="1:7" ht="25.5" x14ac:dyDescent="0.2">
      <c r="A39" s="21">
        <v>33</v>
      </c>
      <c r="B39" s="22" t="s">
        <v>201</v>
      </c>
      <c r="C39" s="26" t="s">
        <v>202</v>
      </c>
      <c r="D39" s="17" t="s">
        <v>25</v>
      </c>
      <c r="E39" s="62">
        <v>10778</v>
      </c>
      <c r="F39" s="68">
        <v>85.690488999999999</v>
      </c>
      <c r="G39" s="20">
        <v>1.4051912999999999E-2</v>
      </c>
    </row>
    <row r="40" spans="1:7" ht="12.75" x14ac:dyDescent="0.2">
      <c r="A40" s="21">
        <v>34</v>
      </c>
      <c r="B40" s="22" t="s">
        <v>203</v>
      </c>
      <c r="C40" s="26" t="s">
        <v>204</v>
      </c>
      <c r="D40" s="17" t="s">
        <v>205</v>
      </c>
      <c r="E40" s="62">
        <v>13728</v>
      </c>
      <c r="F40" s="68">
        <v>83.672160000000005</v>
      </c>
      <c r="G40" s="20">
        <v>1.3720938E-2</v>
      </c>
    </row>
    <row r="41" spans="1:7" ht="25.5" x14ac:dyDescent="0.2">
      <c r="A41" s="21">
        <v>35</v>
      </c>
      <c r="B41" s="22" t="s">
        <v>208</v>
      </c>
      <c r="C41" s="26" t="s">
        <v>209</v>
      </c>
      <c r="D41" s="17" t="s">
        <v>169</v>
      </c>
      <c r="E41" s="62">
        <v>31620</v>
      </c>
      <c r="F41" s="68">
        <v>82.069710000000001</v>
      </c>
      <c r="G41" s="20">
        <v>1.3458161E-2</v>
      </c>
    </row>
    <row r="42" spans="1:7" ht="25.5" x14ac:dyDescent="0.2">
      <c r="A42" s="21">
        <v>36</v>
      </c>
      <c r="B42" s="22" t="s">
        <v>26</v>
      </c>
      <c r="C42" s="26" t="s">
        <v>27</v>
      </c>
      <c r="D42" s="17" t="s">
        <v>25</v>
      </c>
      <c r="E42" s="62">
        <v>13926</v>
      </c>
      <c r="F42" s="68">
        <v>78.709751999999995</v>
      </c>
      <c r="G42" s="20">
        <v>1.2907180000000001E-2</v>
      </c>
    </row>
    <row r="43" spans="1:7" ht="25.5" x14ac:dyDescent="0.2">
      <c r="A43" s="21">
        <v>37</v>
      </c>
      <c r="B43" s="22" t="s">
        <v>206</v>
      </c>
      <c r="C43" s="26" t="s">
        <v>207</v>
      </c>
      <c r="D43" s="17" t="s">
        <v>35</v>
      </c>
      <c r="E43" s="62">
        <v>80235</v>
      </c>
      <c r="F43" s="68">
        <v>77.868067499999995</v>
      </c>
      <c r="G43" s="20">
        <v>1.2769157E-2</v>
      </c>
    </row>
    <row r="44" spans="1:7" ht="25.5" x14ac:dyDescent="0.2">
      <c r="A44" s="21">
        <v>38</v>
      </c>
      <c r="B44" s="22" t="s">
        <v>210</v>
      </c>
      <c r="C44" s="26" t="s">
        <v>211</v>
      </c>
      <c r="D44" s="17" t="s">
        <v>65</v>
      </c>
      <c r="E44" s="62">
        <v>15883</v>
      </c>
      <c r="F44" s="68">
        <v>70.957302499999997</v>
      </c>
      <c r="G44" s="20">
        <v>1.1635899E-2</v>
      </c>
    </row>
    <row r="45" spans="1:7" ht="12.75" x14ac:dyDescent="0.2">
      <c r="A45" s="21">
        <v>39</v>
      </c>
      <c r="B45" s="22" t="s">
        <v>199</v>
      </c>
      <c r="C45" s="26" t="s">
        <v>200</v>
      </c>
      <c r="D45" s="17" t="s">
        <v>175</v>
      </c>
      <c r="E45" s="62">
        <v>21034</v>
      </c>
      <c r="F45" s="68">
        <v>66.530541999999997</v>
      </c>
      <c r="G45" s="20">
        <v>1.0909978000000001E-2</v>
      </c>
    </row>
    <row r="46" spans="1:7" ht="25.5" x14ac:dyDescent="0.2">
      <c r="A46" s="21">
        <v>40</v>
      </c>
      <c r="B46" s="22" t="s">
        <v>214</v>
      </c>
      <c r="C46" s="26" t="s">
        <v>215</v>
      </c>
      <c r="D46" s="17" t="s">
        <v>169</v>
      </c>
      <c r="E46" s="62">
        <v>59710</v>
      </c>
      <c r="F46" s="68">
        <v>63.441875000000003</v>
      </c>
      <c r="G46" s="20">
        <v>1.0403485000000001E-2</v>
      </c>
    </row>
    <row r="47" spans="1:7" ht="12.75" x14ac:dyDescent="0.2">
      <c r="A47" s="21">
        <v>41</v>
      </c>
      <c r="B47" s="22" t="s">
        <v>212</v>
      </c>
      <c r="C47" s="26" t="s">
        <v>213</v>
      </c>
      <c r="D47" s="17" t="s">
        <v>159</v>
      </c>
      <c r="E47" s="62">
        <v>26778</v>
      </c>
      <c r="F47" s="68">
        <v>63.289802999999999</v>
      </c>
      <c r="G47" s="20">
        <v>1.0378547E-2</v>
      </c>
    </row>
    <row r="48" spans="1:7" ht="25.5" x14ac:dyDescent="0.2">
      <c r="A48" s="21">
        <v>42</v>
      </c>
      <c r="B48" s="22" t="s">
        <v>216</v>
      </c>
      <c r="C48" s="26" t="s">
        <v>217</v>
      </c>
      <c r="D48" s="17" t="s">
        <v>19</v>
      </c>
      <c r="E48" s="62">
        <v>49040</v>
      </c>
      <c r="F48" s="68">
        <v>59.779760000000003</v>
      </c>
      <c r="G48" s="20">
        <v>9.8029550000000003E-3</v>
      </c>
    </row>
    <row r="49" spans="1:7" ht="12.75" x14ac:dyDescent="0.2">
      <c r="A49" s="21">
        <v>43</v>
      </c>
      <c r="B49" s="22" t="s">
        <v>218</v>
      </c>
      <c r="C49" s="26" t="s">
        <v>219</v>
      </c>
      <c r="D49" s="17" t="s">
        <v>180</v>
      </c>
      <c r="E49" s="62">
        <v>17620</v>
      </c>
      <c r="F49" s="68">
        <v>51.045140000000004</v>
      </c>
      <c r="G49" s="20">
        <v>8.3706119999999995E-3</v>
      </c>
    </row>
    <row r="50" spans="1:7" ht="12.75" x14ac:dyDescent="0.2">
      <c r="A50" s="21">
        <v>44</v>
      </c>
      <c r="B50" s="22" t="s">
        <v>86</v>
      </c>
      <c r="C50" s="26" t="s">
        <v>87</v>
      </c>
      <c r="D50" s="17" t="s">
        <v>60</v>
      </c>
      <c r="E50" s="62">
        <v>21509</v>
      </c>
      <c r="F50" s="68">
        <v>45.642097999999997</v>
      </c>
      <c r="G50" s="20">
        <v>7.484597E-3</v>
      </c>
    </row>
    <row r="51" spans="1:7" ht="12.75" x14ac:dyDescent="0.2">
      <c r="A51" s="21">
        <v>45</v>
      </c>
      <c r="B51" s="22" t="s">
        <v>220</v>
      </c>
      <c r="C51" s="26" t="s">
        <v>221</v>
      </c>
      <c r="D51" s="17" t="s">
        <v>205</v>
      </c>
      <c r="E51" s="62">
        <v>32131</v>
      </c>
      <c r="F51" s="68">
        <v>44.919137999999997</v>
      </c>
      <c r="G51" s="20">
        <v>7.3660430000000001E-3</v>
      </c>
    </row>
    <row r="52" spans="1:7" ht="12.75" x14ac:dyDescent="0.2">
      <c r="A52" s="21">
        <v>46</v>
      </c>
      <c r="B52" s="22" t="s">
        <v>222</v>
      </c>
      <c r="C52" s="26" t="s">
        <v>223</v>
      </c>
      <c r="D52" s="17" t="s">
        <v>81</v>
      </c>
      <c r="E52" s="62">
        <v>57654</v>
      </c>
      <c r="F52" s="68">
        <v>42.318035999999999</v>
      </c>
      <c r="G52" s="20">
        <v>6.9395029999999996E-3</v>
      </c>
    </row>
    <row r="53" spans="1:7" ht="25.5" x14ac:dyDescent="0.2">
      <c r="A53" s="21">
        <v>47</v>
      </c>
      <c r="B53" s="22" t="s">
        <v>95</v>
      </c>
      <c r="C53" s="26" t="s">
        <v>96</v>
      </c>
      <c r="D53" s="17" t="s">
        <v>97</v>
      </c>
      <c r="E53" s="62">
        <v>13884</v>
      </c>
      <c r="F53" s="68">
        <v>41.443739999999998</v>
      </c>
      <c r="G53" s="20">
        <v>6.7961319999999999E-3</v>
      </c>
    </row>
    <row r="54" spans="1:7" ht="25.5" x14ac:dyDescent="0.2">
      <c r="A54" s="21">
        <v>48</v>
      </c>
      <c r="B54" s="22" t="s">
        <v>227</v>
      </c>
      <c r="C54" s="26" t="s">
        <v>228</v>
      </c>
      <c r="D54" s="17" t="s">
        <v>169</v>
      </c>
      <c r="E54" s="62">
        <v>18003</v>
      </c>
      <c r="F54" s="68">
        <v>39.597598499999997</v>
      </c>
      <c r="G54" s="20">
        <v>6.4933930000000001E-3</v>
      </c>
    </row>
    <row r="55" spans="1:7" ht="12.75" x14ac:dyDescent="0.2">
      <c r="A55" s="21">
        <v>49</v>
      </c>
      <c r="B55" s="22" t="s">
        <v>229</v>
      </c>
      <c r="C55" s="26" t="s">
        <v>230</v>
      </c>
      <c r="D55" s="17" t="s">
        <v>60</v>
      </c>
      <c r="E55" s="62">
        <v>16842</v>
      </c>
      <c r="F55" s="68">
        <v>26.458781999999999</v>
      </c>
      <c r="G55" s="20">
        <v>4.3388300000000001E-3</v>
      </c>
    </row>
    <row r="56" spans="1:7" ht="12.75" x14ac:dyDescent="0.2">
      <c r="A56" s="21">
        <v>50</v>
      </c>
      <c r="B56" s="22" t="s">
        <v>102</v>
      </c>
      <c r="C56" s="26" t="s">
        <v>103</v>
      </c>
      <c r="D56" s="17" t="s">
        <v>60</v>
      </c>
      <c r="E56" s="62">
        <v>21300</v>
      </c>
      <c r="F56" s="68">
        <v>25.080749999999998</v>
      </c>
      <c r="G56" s="20">
        <v>4.1128550000000003E-3</v>
      </c>
    </row>
    <row r="57" spans="1:7" ht="25.5" x14ac:dyDescent="0.2">
      <c r="A57" s="21">
        <v>51</v>
      </c>
      <c r="B57" s="22" t="s">
        <v>231</v>
      </c>
      <c r="C57" s="26" t="s">
        <v>232</v>
      </c>
      <c r="D57" s="17" t="s">
        <v>25</v>
      </c>
      <c r="E57" s="62">
        <v>14845</v>
      </c>
      <c r="F57" s="68">
        <v>14.5703675</v>
      </c>
      <c r="G57" s="20">
        <v>2.3893149999999999E-3</v>
      </c>
    </row>
    <row r="58" spans="1:7" ht="12.75" x14ac:dyDescent="0.2">
      <c r="A58" s="16"/>
      <c r="B58" s="17"/>
      <c r="C58" s="23" t="s">
        <v>107</v>
      </c>
      <c r="D58" s="27"/>
      <c r="E58" s="64"/>
      <c r="F58" s="70">
        <v>5947.8364260000008</v>
      </c>
      <c r="G58" s="28">
        <v>0.97535305799999983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108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107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109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107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112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113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114</v>
      </c>
      <c r="D75" s="40"/>
      <c r="E75" s="64"/>
      <c r="F75" s="70">
        <v>5947.8364260000008</v>
      </c>
      <c r="G75" s="28">
        <v>0.97535305799999983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115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116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117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118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119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120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1169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1170</v>
      </c>
      <c r="D103" s="30"/>
      <c r="E103" s="62"/>
      <c r="F103" s="68">
        <v>159.97212540000001</v>
      </c>
      <c r="G103" s="20">
        <v>2.6232951000000001E-2</v>
      </c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159.97212540000001</v>
      </c>
      <c r="G104" s="28">
        <v>2.6232951000000001E-2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124</v>
      </c>
      <c r="D106" s="40"/>
      <c r="E106" s="64"/>
      <c r="F106" s="70">
        <v>159.97212540000001</v>
      </c>
      <c r="G106" s="28">
        <v>2.6232951000000001E-2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125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126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107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127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128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107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129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130</v>
      </c>
      <c r="D119" s="22"/>
      <c r="E119" s="62"/>
      <c r="F119" s="156">
        <v>-9.6716934000000006</v>
      </c>
      <c r="G119" s="157">
        <v>-1.5860080000000001E-3</v>
      </c>
    </row>
    <row r="120" spans="1:7" ht="12.75" x14ac:dyDescent="0.2">
      <c r="A120" s="21"/>
      <c r="B120" s="22"/>
      <c r="C120" s="46" t="s">
        <v>131</v>
      </c>
      <c r="D120" s="27"/>
      <c r="E120" s="64"/>
      <c r="F120" s="70">
        <v>6098.1368580000008</v>
      </c>
      <c r="G120" s="28">
        <v>1.0000000009999996</v>
      </c>
    </row>
    <row r="122" spans="1:7" ht="12.75" x14ac:dyDescent="0.2">
      <c r="B122" s="397"/>
      <c r="C122" s="397"/>
      <c r="D122" s="397"/>
      <c r="E122" s="397"/>
      <c r="F122" s="397"/>
    </row>
    <row r="123" spans="1:7" ht="12.75" x14ac:dyDescent="0.2">
      <c r="B123" s="397"/>
      <c r="C123" s="397"/>
      <c r="D123" s="397"/>
      <c r="E123" s="397"/>
      <c r="F123" s="397"/>
    </row>
    <row r="125" spans="1:7" ht="12.75" x14ac:dyDescent="0.2">
      <c r="B125" s="52" t="s">
        <v>133</v>
      </c>
      <c r="C125" s="53"/>
      <c r="D125" s="54"/>
    </row>
    <row r="126" spans="1:7" ht="12.75" x14ac:dyDescent="0.2">
      <c r="B126" s="55" t="s">
        <v>134</v>
      </c>
      <c r="C126" s="56"/>
      <c r="D126" s="81" t="s">
        <v>135</v>
      </c>
    </row>
    <row r="127" spans="1:7" ht="12.75" x14ac:dyDescent="0.2">
      <c r="B127" s="55" t="s">
        <v>136</v>
      </c>
      <c r="C127" s="56"/>
      <c r="D127" s="81" t="s">
        <v>135</v>
      </c>
    </row>
    <row r="128" spans="1:7" ht="12.75" x14ac:dyDescent="0.2">
      <c r="B128" s="57" t="s">
        <v>137</v>
      </c>
      <c r="C128" s="56"/>
      <c r="D128" s="58"/>
    </row>
    <row r="129" spans="2:4" ht="25.5" customHeight="1" x14ac:dyDescent="0.2">
      <c r="B129" s="58"/>
      <c r="C129" s="48" t="s">
        <v>138</v>
      </c>
      <c r="D129" s="49" t="s">
        <v>139</v>
      </c>
    </row>
    <row r="130" spans="2:4" ht="12.75" customHeight="1" x14ac:dyDescent="0.2">
      <c r="B130" s="75" t="s">
        <v>140</v>
      </c>
      <c r="C130" s="76" t="s">
        <v>141</v>
      </c>
      <c r="D130" s="76" t="s">
        <v>142</v>
      </c>
    </row>
    <row r="131" spans="2:4" ht="12.75" x14ac:dyDescent="0.2">
      <c r="B131" s="58" t="s">
        <v>143</v>
      </c>
      <c r="C131" s="59">
        <v>13.7143</v>
      </c>
      <c r="D131" s="59">
        <v>12.970700000000001</v>
      </c>
    </row>
    <row r="132" spans="2:4" ht="12.75" x14ac:dyDescent="0.2">
      <c r="B132" s="58" t="s">
        <v>144</v>
      </c>
      <c r="C132" s="59">
        <v>10.899699999999999</v>
      </c>
      <c r="D132" s="59">
        <v>10.3087</v>
      </c>
    </row>
    <row r="133" spans="2:4" ht="12.75" x14ac:dyDescent="0.2">
      <c r="B133" s="58" t="s">
        <v>145</v>
      </c>
      <c r="C133" s="59">
        <v>13.331300000000001</v>
      </c>
      <c r="D133" s="59">
        <v>12.5936</v>
      </c>
    </row>
    <row r="134" spans="2:4" ht="12.75" x14ac:dyDescent="0.2">
      <c r="B134" s="58" t="s">
        <v>146</v>
      </c>
      <c r="C134" s="59">
        <v>10.5662</v>
      </c>
      <c r="D134" s="59">
        <v>9.9815000000000005</v>
      </c>
    </row>
    <row r="136" spans="2:4" ht="12.75" x14ac:dyDescent="0.2">
      <c r="B136" s="77" t="s">
        <v>147</v>
      </c>
      <c r="C136" s="60"/>
      <c r="D136" s="78" t="s">
        <v>135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148</v>
      </c>
      <c r="C140" s="56"/>
      <c r="D140" s="83" t="s">
        <v>135</v>
      </c>
    </row>
    <row r="141" spans="2:4" ht="12.75" x14ac:dyDescent="0.2">
      <c r="B141" s="57" t="s">
        <v>149</v>
      </c>
      <c r="C141" s="56"/>
      <c r="D141" s="83" t="s">
        <v>135</v>
      </c>
    </row>
    <row r="142" spans="2:4" ht="12.75" x14ac:dyDescent="0.2">
      <c r="B142" s="57" t="s">
        <v>150</v>
      </c>
      <c r="C142" s="56"/>
      <c r="D142" s="61">
        <v>0.11710217799781211</v>
      </c>
    </row>
    <row r="143" spans="2:4" ht="12.75" x14ac:dyDescent="0.2">
      <c r="B143" s="57" t="s">
        <v>151</v>
      </c>
      <c r="C143" s="56"/>
      <c r="D143" s="61" t="s">
        <v>135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5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302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14</v>
      </c>
      <c r="C7" s="26" t="s">
        <v>15</v>
      </c>
      <c r="D7" s="17" t="s">
        <v>16</v>
      </c>
      <c r="E7" s="62">
        <v>3487781</v>
      </c>
      <c r="F7" s="68">
        <v>20951.100467</v>
      </c>
      <c r="G7" s="20">
        <v>3.671671E-2</v>
      </c>
    </row>
    <row r="8" spans="1:7" ht="12.75" x14ac:dyDescent="0.2">
      <c r="A8" s="21">
        <v>2</v>
      </c>
      <c r="B8" s="22" t="s">
        <v>303</v>
      </c>
      <c r="C8" s="26" t="s">
        <v>304</v>
      </c>
      <c r="D8" s="17" t="s">
        <v>305</v>
      </c>
      <c r="E8" s="62">
        <v>5147541</v>
      </c>
      <c r="F8" s="68">
        <v>18224.868910500001</v>
      </c>
      <c r="G8" s="20">
        <v>3.1939002000000001E-2</v>
      </c>
    </row>
    <row r="9" spans="1:7" ht="25.5" x14ac:dyDescent="0.2">
      <c r="A9" s="21">
        <v>3</v>
      </c>
      <c r="B9" s="22" t="s">
        <v>17</v>
      </c>
      <c r="C9" s="26" t="s">
        <v>18</v>
      </c>
      <c r="D9" s="17" t="s">
        <v>19</v>
      </c>
      <c r="E9" s="62">
        <v>80488</v>
      </c>
      <c r="F9" s="68">
        <v>17217.510031999998</v>
      </c>
      <c r="G9" s="20">
        <v>3.017361E-2</v>
      </c>
    </row>
    <row r="10" spans="1:7" ht="25.5" x14ac:dyDescent="0.2">
      <c r="A10" s="21">
        <v>4</v>
      </c>
      <c r="B10" s="22" t="s">
        <v>306</v>
      </c>
      <c r="C10" s="26" t="s">
        <v>307</v>
      </c>
      <c r="D10" s="17" t="s">
        <v>305</v>
      </c>
      <c r="E10" s="62">
        <v>8023450</v>
      </c>
      <c r="F10" s="68">
        <v>16809.12775</v>
      </c>
      <c r="G10" s="20">
        <v>2.9457922000000001E-2</v>
      </c>
    </row>
    <row r="11" spans="1:7" ht="12.75" x14ac:dyDescent="0.2">
      <c r="A11" s="21">
        <v>5</v>
      </c>
      <c r="B11" s="22" t="s">
        <v>308</v>
      </c>
      <c r="C11" s="26" t="s">
        <v>309</v>
      </c>
      <c r="D11" s="17" t="s">
        <v>172</v>
      </c>
      <c r="E11" s="62">
        <v>7069348</v>
      </c>
      <c r="F11" s="68">
        <v>16040.350612</v>
      </c>
      <c r="G11" s="20">
        <v>2.8110643000000001E-2</v>
      </c>
    </row>
    <row r="12" spans="1:7" ht="25.5" x14ac:dyDescent="0.2">
      <c r="A12" s="21">
        <v>6</v>
      </c>
      <c r="B12" s="22" t="s">
        <v>310</v>
      </c>
      <c r="C12" s="26" t="s">
        <v>311</v>
      </c>
      <c r="D12" s="17" t="s">
        <v>162</v>
      </c>
      <c r="E12" s="62">
        <v>1173742</v>
      </c>
      <c r="F12" s="68">
        <v>15559.710822999999</v>
      </c>
      <c r="G12" s="20">
        <v>2.7268324E-2</v>
      </c>
    </row>
    <row r="13" spans="1:7" ht="25.5" x14ac:dyDescent="0.2">
      <c r="A13" s="21">
        <v>7</v>
      </c>
      <c r="B13" s="22" t="s">
        <v>312</v>
      </c>
      <c r="C13" s="26" t="s">
        <v>313</v>
      </c>
      <c r="D13" s="17" t="s">
        <v>25</v>
      </c>
      <c r="E13" s="62">
        <v>290000</v>
      </c>
      <c r="F13" s="68">
        <v>15274.735000000001</v>
      </c>
      <c r="G13" s="20">
        <v>2.6768904999999999E-2</v>
      </c>
    </row>
    <row r="14" spans="1:7" ht="12.75" x14ac:dyDescent="0.2">
      <c r="A14" s="21">
        <v>8</v>
      </c>
      <c r="B14" s="22" t="s">
        <v>314</v>
      </c>
      <c r="C14" s="26" t="s">
        <v>315</v>
      </c>
      <c r="D14" s="17" t="s">
        <v>172</v>
      </c>
      <c r="E14" s="62">
        <v>491350</v>
      </c>
      <c r="F14" s="68">
        <v>14592.603649999999</v>
      </c>
      <c r="G14" s="20">
        <v>2.5573472999999999E-2</v>
      </c>
    </row>
    <row r="15" spans="1:7" ht="25.5" x14ac:dyDescent="0.2">
      <c r="A15" s="21">
        <v>9</v>
      </c>
      <c r="B15" s="22" t="s">
        <v>316</v>
      </c>
      <c r="C15" s="26" t="s">
        <v>317</v>
      </c>
      <c r="D15" s="17" t="s">
        <v>25</v>
      </c>
      <c r="E15" s="62">
        <v>1828505</v>
      </c>
      <c r="F15" s="68">
        <v>14412.27641</v>
      </c>
      <c r="G15" s="20">
        <v>2.5257450000000001E-2</v>
      </c>
    </row>
    <row r="16" spans="1:7" ht="12.75" x14ac:dyDescent="0.2">
      <c r="A16" s="21">
        <v>10</v>
      </c>
      <c r="B16" s="22" t="s">
        <v>318</v>
      </c>
      <c r="C16" s="26" t="s">
        <v>319</v>
      </c>
      <c r="D16" s="17" t="s">
        <v>320</v>
      </c>
      <c r="E16" s="62">
        <v>4385765</v>
      </c>
      <c r="F16" s="68">
        <v>12435.8366575</v>
      </c>
      <c r="G16" s="20">
        <v>2.1793748000000002E-2</v>
      </c>
    </row>
    <row r="17" spans="1:7" ht="51" x14ac:dyDescent="0.2">
      <c r="A17" s="21">
        <v>11</v>
      </c>
      <c r="B17" s="22" t="s">
        <v>321</v>
      </c>
      <c r="C17" s="26" t="s">
        <v>322</v>
      </c>
      <c r="D17" s="17" t="s">
        <v>241</v>
      </c>
      <c r="E17" s="62">
        <v>5947517</v>
      </c>
      <c r="F17" s="68">
        <v>12005.0630645</v>
      </c>
      <c r="G17" s="20">
        <v>2.103882E-2</v>
      </c>
    </row>
    <row r="18" spans="1:7" ht="12.75" x14ac:dyDescent="0.2">
      <c r="A18" s="21">
        <v>12</v>
      </c>
      <c r="B18" s="22" t="s">
        <v>323</v>
      </c>
      <c r="C18" s="26" t="s">
        <v>324</v>
      </c>
      <c r="D18" s="17" t="s">
        <v>205</v>
      </c>
      <c r="E18" s="62">
        <v>750665</v>
      </c>
      <c r="F18" s="68">
        <v>11899.916912500001</v>
      </c>
      <c r="G18" s="20">
        <v>2.0854550999999999E-2</v>
      </c>
    </row>
    <row r="19" spans="1:7" ht="25.5" x14ac:dyDescent="0.2">
      <c r="A19" s="21">
        <v>13</v>
      </c>
      <c r="B19" s="22" t="s">
        <v>325</v>
      </c>
      <c r="C19" s="26" t="s">
        <v>326</v>
      </c>
      <c r="D19" s="17" t="s">
        <v>25</v>
      </c>
      <c r="E19" s="62">
        <v>5023826</v>
      </c>
      <c r="F19" s="68">
        <v>11831.11023</v>
      </c>
      <c r="G19" s="20">
        <v>2.0733967999999998E-2</v>
      </c>
    </row>
    <row r="20" spans="1:7" ht="12.75" x14ac:dyDescent="0.2">
      <c r="A20" s="21">
        <v>14</v>
      </c>
      <c r="B20" s="22" t="s">
        <v>327</v>
      </c>
      <c r="C20" s="26" t="s">
        <v>328</v>
      </c>
      <c r="D20" s="17" t="s">
        <v>172</v>
      </c>
      <c r="E20" s="62">
        <v>189802</v>
      </c>
      <c r="F20" s="68">
        <v>11821.627768</v>
      </c>
      <c r="G20" s="20">
        <v>2.0717349999999999E-2</v>
      </c>
    </row>
    <row r="21" spans="1:7" ht="12.75" x14ac:dyDescent="0.2">
      <c r="A21" s="21">
        <v>15</v>
      </c>
      <c r="B21" s="22" t="s">
        <v>329</v>
      </c>
      <c r="C21" s="26" t="s">
        <v>330</v>
      </c>
      <c r="D21" s="17" t="s">
        <v>13</v>
      </c>
      <c r="E21" s="62">
        <v>13329500</v>
      </c>
      <c r="F21" s="68">
        <v>11450.040499999999</v>
      </c>
      <c r="G21" s="20">
        <v>2.0066145000000001E-2</v>
      </c>
    </row>
    <row r="22" spans="1:7" ht="12.75" x14ac:dyDescent="0.2">
      <c r="A22" s="21">
        <v>16</v>
      </c>
      <c r="B22" s="22" t="s">
        <v>331</v>
      </c>
      <c r="C22" s="26" t="s">
        <v>332</v>
      </c>
      <c r="D22" s="17" t="s">
        <v>13</v>
      </c>
      <c r="E22" s="62">
        <v>5991656</v>
      </c>
      <c r="F22" s="68">
        <v>11444.062959999999</v>
      </c>
      <c r="G22" s="20">
        <v>2.0055669000000002E-2</v>
      </c>
    </row>
    <row r="23" spans="1:7" ht="25.5" x14ac:dyDescent="0.2">
      <c r="A23" s="21">
        <v>17</v>
      </c>
      <c r="B23" s="22" t="s">
        <v>333</v>
      </c>
      <c r="C23" s="26" t="s">
        <v>334</v>
      </c>
      <c r="D23" s="17" t="s">
        <v>76</v>
      </c>
      <c r="E23" s="62">
        <v>1750497</v>
      </c>
      <c r="F23" s="68">
        <v>10988.7449175</v>
      </c>
      <c r="G23" s="20">
        <v>1.9257726999999999E-2</v>
      </c>
    </row>
    <row r="24" spans="1:7" ht="12.75" x14ac:dyDescent="0.2">
      <c r="A24" s="21">
        <v>18</v>
      </c>
      <c r="B24" s="22" t="s">
        <v>335</v>
      </c>
      <c r="C24" s="26" t="s">
        <v>336</v>
      </c>
      <c r="D24" s="17" t="s">
        <v>13</v>
      </c>
      <c r="E24" s="62">
        <v>1910000</v>
      </c>
      <c r="F24" s="68">
        <v>10861.215</v>
      </c>
      <c r="G24" s="20">
        <v>1.9034230999999999E-2</v>
      </c>
    </row>
    <row r="25" spans="1:7" ht="12.75" x14ac:dyDescent="0.2">
      <c r="A25" s="21">
        <v>19</v>
      </c>
      <c r="B25" s="22" t="s">
        <v>337</v>
      </c>
      <c r="C25" s="26" t="s">
        <v>338</v>
      </c>
      <c r="D25" s="17" t="s">
        <v>205</v>
      </c>
      <c r="E25" s="62">
        <v>1056365</v>
      </c>
      <c r="F25" s="68">
        <v>10591.6436725</v>
      </c>
      <c r="G25" s="20">
        <v>1.8561807999999999E-2</v>
      </c>
    </row>
    <row r="26" spans="1:7" ht="25.5" x14ac:dyDescent="0.2">
      <c r="A26" s="21">
        <v>20</v>
      </c>
      <c r="B26" s="22" t="s">
        <v>339</v>
      </c>
      <c r="C26" s="26" t="s">
        <v>340</v>
      </c>
      <c r="D26" s="17" t="s">
        <v>175</v>
      </c>
      <c r="E26" s="62">
        <v>872346</v>
      </c>
      <c r="F26" s="68">
        <v>10226.512158</v>
      </c>
      <c r="G26" s="20">
        <v>1.7921916999999999E-2</v>
      </c>
    </row>
    <row r="27" spans="1:7" ht="12.75" x14ac:dyDescent="0.2">
      <c r="A27" s="21">
        <v>21</v>
      </c>
      <c r="B27" s="22" t="s">
        <v>341</v>
      </c>
      <c r="C27" s="26" t="s">
        <v>342</v>
      </c>
      <c r="D27" s="17" t="s">
        <v>159</v>
      </c>
      <c r="E27" s="62">
        <v>1490720</v>
      </c>
      <c r="F27" s="68">
        <v>10051.92496</v>
      </c>
      <c r="G27" s="20">
        <v>1.7615954E-2</v>
      </c>
    </row>
    <row r="28" spans="1:7" ht="25.5" x14ac:dyDescent="0.2">
      <c r="A28" s="21">
        <v>22</v>
      </c>
      <c r="B28" s="22" t="s">
        <v>343</v>
      </c>
      <c r="C28" s="26" t="s">
        <v>344</v>
      </c>
      <c r="D28" s="17" t="s">
        <v>65</v>
      </c>
      <c r="E28" s="62">
        <v>664844</v>
      </c>
      <c r="F28" s="68">
        <v>10037.149868</v>
      </c>
      <c r="G28" s="20">
        <v>1.7590061000000001E-2</v>
      </c>
    </row>
    <row r="29" spans="1:7" ht="25.5" x14ac:dyDescent="0.2">
      <c r="A29" s="21">
        <v>23</v>
      </c>
      <c r="B29" s="22" t="s">
        <v>33</v>
      </c>
      <c r="C29" s="26" t="s">
        <v>34</v>
      </c>
      <c r="D29" s="17" t="s">
        <v>35</v>
      </c>
      <c r="E29" s="62">
        <v>2221466</v>
      </c>
      <c r="F29" s="68">
        <v>9915.5134909999997</v>
      </c>
      <c r="G29" s="20">
        <v>1.7376893000000001E-2</v>
      </c>
    </row>
    <row r="30" spans="1:7" ht="25.5" x14ac:dyDescent="0.2">
      <c r="A30" s="21">
        <v>24</v>
      </c>
      <c r="B30" s="22" t="s">
        <v>39</v>
      </c>
      <c r="C30" s="26" t="s">
        <v>40</v>
      </c>
      <c r="D30" s="17" t="s">
        <v>19</v>
      </c>
      <c r="E30" s="62">
        <v>882940</v>
      </c>
      <c r="F30" s="68">
        <v>9673.0491700000002</v>
      </c>
      <c r="G30" s="20">
        <v>1.6951976000000001E-2</v>
      </c>
    </row>
    <row r="31" spans="1:7" ht="12.75" x14ac:dyDescent="0.2">
      <c r="A31" s="21">
        <v>25</v>
      </c>
      <c r="B31" s="22" t="s">
        <v>345</v>
      </c>
      <c r="C31" s="26" t="s">
        <v>346</v>
      </c>
      <c r="D31" s="17" t="s">
        <v>253</v>
      </c>
      <c r="E31" s="62">
        <v>522772</v>
      </c>
      <c r="F31" s="68">
        <v>9508.1771360000002</v>
      </c>
      <c r="G31" s="20">
        <v>1.6663038000000002E-2</v>
      </c>
    </row>
    <row r="32" spans="1:7" ht="25.5" x14ac:dyDescent="0.2">
      <c r="A32" s="21">
        <v>26</v>
      </c>
      <c r="B32" s="22" t="s">
        <v>23</v>
      </c>
      <c r="C32" s="26" t="s">
        <v>24</v>
      </c>
      <c r="D32" s="17" t="s">
        <v>25</v>
      </c>
      <c r="E32" s="62">
        <v>1745210</v>
      </c>
      <c r="F32" s="68">
        <v>9459.0382000000009</v>
      </c>
      <c r="G32" s="20">
        <v>1.6576922000000001E-2</v>
      </c>
    </row>
    <row r="33" spans="1:7" ht="25.5" x14ac:dyDescent="0.2">
      <c r="A33" s="21">
        <v>27</v>
      </c>
      <c r="B33" s="22" t="s">
        <v>347</v>
      </c>
      <c r="C33" s="26" t="s">
        <v>348</v>
      </c>
      <c r="D33" s="17" t="s">
        <v>35</v>
      </c>
      <c r="E33" s="62">
        <v>4339321</v>
      </c>
      <c r="F33" s="68">
        <v>8843.5361979999998</v>
      </c>
      <c r="G33" s="20">
        <v>1.5498258000000001E-2</v>
      </c>
    </row>
    <row r="34" spans="1:7" ht="25.5" x14ac:dyDescent="0.2">
      <c r="A34" s="21">
        <v>28</v>
      </c>
      <c r="B34" s="22" t="s">
        <v>51</v>
      </c>
      <c r="C34" s="26" t="s">
        <v>52</v>
      </c>
      <c r="D34" s="17" t="s">
        <v>22</v>
      </c>
      <c r="E34" s="62">
        <v>10623492</v>
      </c>
      <c r="F34" s="68">
        <v>8450.9878860000008</v>
      </c>
      <c r="G34" s="20">
        <v>1.4810319000000001E-2</v>
      </c>
    </row>
    <row r="35" spans="1:7" ht="25.5" x14ac:dyDescent="0.2">
      <c r="A35" s="21">
        <v>29</v>
      </c>
      <c r="B35" s="22" t="s">
        <v>349</v>
      </c>
      <c r="C35" s="26" t="s">
        <v>350</v>
      </c>
      <c r="D35" s="17" t="s">
        <v>35</v>
      </c>
      <c r="E35" s="62">
        <v>85200</v>
      </c>
      <c r="F35" s="68">
        <v>8442.2549999999992</v>
      </c>
      <c r="G35" s="20">
        <v>1.4795014E-2</v>
      </c>
    </row>
    <row r="36" spans="1:7" ht="25.5" x14ac:dyDescent="0.2">
      <c r="A36" s="21">
        <v>30</v>
      </c>
      <c r="B36" s="22" t="s">
        <v>153</v>
      </c>
      <c r="C36" s="26" t="s">
        <v>154</v>
      </c>
      <c r="D36" s="17" t="s">
        <v>19</v>
      </c>
      <c r="E36" s="62">
        <v>4074747</v>
      </c>
      <c r="F36" s="68">
        <v>8012.9899754999997</v>
      </c>
      <c r="G36" s="20">
        <v>1.4042729E-2</v>
      </c>
    </row>
    <row r="37" spans="1:7" ht="25.5" x14ac:dyDescent="0.2">
      <c r="A37" s="21">
        <v>31</v>
      </c>
      <c r="B37" s="22" t="s">
        <v>26</v>
      </c>
      <c r="C37" s="26" t="s">
        <v>27</v>
      </c>
      <c r="D37" s="17" t="s">
        <v>25</v>
      </c>
      <c r="E37" s="62">
        <v>1400000</v>
      </c>
      <c r="F37" s="68">
        <v>7912.8</v>
      </c>
      <c r="G37" s="20">
        <v>1.3867147E-2</v>
      </c>
    </row>
    <row r="38" spans="1:7" ht="25.5" x14ac:dyDescent="0.2">
      <c r="A38" s="21">
        <v>32</v>
      </c>
      <c r="B38" s="22" t="s">
        <v>167</v>
      </c>
      <c r="C38" s="26" t="s">
        <v>168</v>
      </c>
      <c r="D38" s="17" t="s">
        <v>169</v>
      </c>
      <c r="E38" s="62">
        <v>490055</v>
      </c>
      <c r="F38" s="68">
        <v>7867.0979424999996</v>
      </c>
      <c r="G38" s="20">
        <v>1.3787054E-2</v>
      </c>
    </row>
    <row r="39" spans="1:7" ht="12.75" x14ac:dyDescent="0.2">
      <c r="A39" s="21">
        <v>33</v>
      </c>
      <c r="B39" s="22" t="s">
        <v>187</v>
      </c>
      <c r="C39" s="26" t="s">
        <v>188</v>
      </c>
      <c r="D39" s="17" t="s">
        <v>13</v>
      </c>
      <c r="E39" s="62">
        <v>4384430</v>
      </c>
      <c r="F39" s="68">
        <v>7810.8620449999999</v>
      </c>
      <c r="G39" s="20">
        <v>1.3688501E-2</v>
      </c>
    </row>
    <row r="40" spans="1:7" ht="12.75" x14ac:dyDescent="0.2">
      <c r="A40" s="21">
        <v>34</v>
      </c>
      <c r="B40" s="22" t="s">
        <v>351</v>
      </c>
      <c r="C40" s="26" t="s">
        <v>352</v>
      </c>
      <c r="D40" s="17" t="s">
        <v>175</v>
      </c>
      <c r="E40" s="62">
        <v>1961293</v>
      </c>
      <c r="F40" s="68">
        <v>7808.8880794999995</v>
      </c>
      <c r="G40" s="20">
        <v>1.3685042E-2</v>
      </c>
    </row>
    <row r="41" spans="1:7" ht="25.5" x14ac:dyDescent="0.2">
      <c r="A41" s="21">
        <v>35</v>
      </c>
      <c r="B41" s="22" t="s">
        <v>63</v>
      </c>
      <c r="C41" s="26" t="s">
        <v>64</v>
      </c>
      <c r="D41" s="17" t="s">
        <v>65</v>
      </c>
      <c r="E41" s="62">
        <v>1262000</v>
      </c>
      <c r="F41" s="68">
        <v>7513.9480000000003</v>
      </c>
      <c r="G41" s="20">
        <v>1.316816E-2</v>
      </c>
    </row>
    <row r="42" spans="1:7" ht="25.5" x14ac:dyDescent="0.2">
      <c r="A42" s="21">
        <v>36</v>
      </c>
      <c r="B42" s="22" t="s">
        <v>353</v>
      </c>
      <c r="C42" s="26" t="s">
        <v>354</v>
      </c>
      <c r="D42" s="17" t="s">
        <v>35</v>
      </c>
      <c r="E42" s="62">
        <v>872510</v>
      </c>
      <c r="F42" s="68">
        <v>7160.6895699999995</v>
      </c>
      <c r="G42" s="20">
        <v>1.2549077E-2</v>
      </c>
    </row>
    <row r="43" spans="1:7" ht="25.5" x14ac:dyDescent="0.2">
      <c r="A43" s="21">
        <v>37</v>
      </c>
      <c r="B43" s="22" t="s">
        <v>355</v>
      </c>
      <c r="C43" s="26" t="s">
        <v>356</v>
      </c>
      <c r="D43" s="17" t="s">
        <v>175</v>
      </c>
      <c r="E43" s="62">
        <v>1757346</v>
      </c>
      <c r="F43" s="68">
        <v>7108.4645700000001</v>
      </c>
      <c r="G43" s="20">
        <v>1.2457553E-2</v>
      </c>
    </row>
    <row r="44" spans="1:7" ht="12.75" x14ac:dyDescent="0.2">
      <c r="A44" s="21">
        <v>38</v>
      </c>
      <c r="B44" s="22" t="s">
        <v>357</v>
      </c>
      <c r="C44" s="26" t="s">
        <v>358</v>
      </c>
      <c r="D44" s="17" t="s">
        <v>305</v>
      </c>
      <c r="E44" s="62">
        <v>1649710</v>
      </c>
      <c r="F44" s="68">
        <v>7088.8038699999997</v>
      </c>
      <c r="G44" s="20">
        <v>1.2423096999999999E-2</v>
      </c>
    </row>
    <row r="45" spans="1:7" ht="12.75" x14ac:dyDescent="0.2">
      <c r="A45" s="21">
        <v>39</v>
      </c>
      <c r="B45" s="22" t="s">
        <v>173</v>
      </c>
      <c r="C45" s="26" t="s">
        <v>174</v>
      </c>
      <c r="D45" s="17" t="s">
        <v>175</v>
      </c>
      <c r="E45" s="62">
        <v>2450000</v>
      </c>
      <c r="F45" s="68">
        <v>6899.2</v>
      </c>
      <c r="G45" s="20">
        <v>1.2090817E-2</v>
      </c>
    </row>
    <row r="46" spans="1:7" ht="12.75" x14ac:dyDescent="0.2">
      <c r="A46" s="21">
        <v>40</v>
      </c>
      <c r="B46" s="22" t="s">
        <v>359</v>
      </c>
      <c r="C46" s="26" t="s">
        <v>360</v>
      </c>
      <c r="D46" s="17" t="s">
        <v>361</v>
      </c>
      <c r="E46" s="62">
        <v>1525779</v>
      </c>
      <c r="F46" s="68">
        <v>6863.7168314999999</v>
      </c>
      <c r="G46" s="20">
        <v>1.2028633E-2</v>
      </c>
    </row>
    <row r="47" spans="1:7" ht="12.75" x14ac:dyDescent="0.2">
      <c r="A47" s="21">
        <v>41</v>
      </c>
      <c r="B47" s="22" t="s">
        <v>53</v>
      </c>
      <c r="C47" s="26" t="s">
        <v>54</v>
      </c>
      <c r="D47" s="17" t="s">
        <v>55</v>
      </c>
      <c r="E47" s="62">
        <v>5063334</v>
      </c>
      <c r="F47" s="68">
        <v>6840.5642340000004</v>
      </c>
      <c r="G47" s="20">
        <v>1.1988057999999999E-2</v>
      </c>
    </row>
    <row r="48" spans="1:7" ht="25.5" x14ac:dyDescent="0.2">
      <c r="A48" s="21">
        <v>42</v>
      </c>
      <c r="B48" s="22" t="s">
        <v>362</v>
      </c>
      <c r="C48" s="26" t="s">
        <v>363</v>
      </c>
      <c r="D48" s="17" t="s">
        <v>35</v>
      </c>
      <c r="E48" s="62">
        <v>3693024</v>
      </c>
      <c r="F48" s="68">
        <v>6793.3176480000002</v>
      </c>
      <c r="G48" s="20">
        <v>1.1905259E-2</v>
      </c>
    </row>
    <row r="49" spans="1:7" ht="12.75" x14ac:dyDescent="0.2">
      <c r="A49" s="21">
        <v>43</v>
      </c>
      <c r="B49" s="22" t="s">
        <v>364</v>
      </c>
      <c r="C49" s="26" t="s">
        <v>365</v>
      </c>
      <c r="D49" s="17" t="s">
        <v>175</v>
      </c>
      <c r="E49" s="62">
        <v>1509727</v>
      </c>
      <c r="F49" s="68">
        <v>6776.4096394999997</v>
      </c>
      <c r="G49" s="20">
        <v>1.1875627999999999E-2</v>
      </c>
    </row>
    <row r="50" spans="1:7" ht="12.75" x14ac:dyDescent="0.2">
      <c r="A50" s="21">
        <v>44</v>
      </c>
      <c r="B50" s="22" t="s">
        <v>366</v>
      </c>
      <c r="C50" s="26" t="s">
        <v>367</v>
      </c>
      <c r="D50" s="17" t="s">
        <v>175</v>
      </c>
      <c r="E50" s="62">
        <v>391258</v>
      </c>
      <c r="F50" s="68">
        <v>6704.0102010000001</v>
      </c>
      <c r="G50" s="20">
        <v>1.1748748E-2</v>
      </c>
    </row>
    <row r="51" spans="1:7" ht="12.75" x14ac:dyDescent="0.2">
      <c r="A51" s="21">
        <v>45</v>
      </c>
      <c r="B51" s="22" t="s">
        <v>368</v>
      </c>
      <c r="C51" s="26" t="s">
        <v>369</v>
      </c>
      <c r="D51" s="17" t="s">
        <v>244</v>
      </c>
      <c r="E51" s="62">
        <v>150041</v>
      </c>
      <c r="F51" s="68">
        <v>6568.1197954999998</v>
      </c>
      <c r="G51" s="20">
        <v>1.1510601000000001E-2</v>
      </c>
    </row>
    <row r="52" spans="1:7" ht="12.75" x14ac:dyDescent="0.2">
      <c r="A52" s="21">
        <v>46</v>
      </c>
      <c r="B52" s="22" t="s">
        <v>370</v>
      </c>
      <c r="C52" s="26" t="s">
        <v>371</v>
      </c>
      <c r="D52" s="17" t="s">
        <v>205</v>
      </c>
      <c r="E52" s="62">
        <v>723819</v>
      </c>
      <c r="F52" s="68">
        <v>6471.3037695000003</v>
      </c>
      <c r="G52" s="20">
        <v>1.1340931E-2</v>
      </c>
    </row>
    <row r="53" spans="1:7" ht="25.5" x14ac:dyDescent="0.2">
      <c r="A53" s="21">
        <v>47</v>
      </c>
      <c r="B53" s="22" t="s">
        <v>372</v>
      </c>
      <c r="C53" s="26" t="s">
        <v>373</v>
      </c>
      <c r="D53" s="17" t="s">
        <v>35</v>
      </c>
      <c r="E53" s="62">
        <v>1523750</v>
      </c>
      <c r="F53" s="68">
        <v>6261.0887499999999</v>
      </c>
      <c r="G53" s="20">
        <v>1.0972529999999999E-2</v>
      </c>
    </row>
    <row r="54" spans="1:7" ht="51" x14ac:dyDescent="0.2">
      <c r="A54" s="21">
        <v>48</v>
      </c>
      <c r="B54" s="22" t="s">
        <v>239</v>
      </c>
      <c r="C54" s="26" t="s">
        <v>240</v>
      </c>
      <c r="D54" s="17" t="s">
        <v>241</v>
      </c>
      <c r="E54" s="62">
        <v>2990497</v>
      </c>
      <c r="F54" s="68">
        <v>6154.4428260000004</v>
      </c>
      <c r="G54" s="20">
        <v>1.0785634000000001E-2</v>
      </c>
    </row>
    <row r="55" spans="1:7" ht="12.75" x14ac:dyDescent="0.2">
      <c r="A55" s="21">
        <v>49</v>
      </c>
      <c r="B55" s="22" t="s">
        <v>374</v>
      </c>
      <c r="C55" s="26" t="s">
        <v>375</v>
      </c>
      <c r="D55" s="17" t="s">
        <v>175</v>
      </c>
      <c r="E55" s="62">
        <v>1399824</v>
      </c>
      <c r="F55" s="68">
        <v>6016.4435519999997</v>
      </c>
      <c r="G55" s="20">
        <v>1.0543791E-2</v>
      </c>
    </row>
    <row r="56" spans="1:7" ht="25.5" x14ac:dyDescent="0.2">
      <c r="A56" s="21">
        <v>50</v>
      </c>
      <c r="B56" s="22" t="s">
        <v>160</v>
      </c>
      <c r="C56" s="26" t="s">
        <v>161</v>
      </c>
      <c r="D56" s="17" t="s">
        <v>162</v>
      </c>
      <c r="E56" s="62">
        <v>3010440</v>
      </c>
      <c r="F56" s="68">
        <v>6007.33302</v>
      </c>
      <c r="G56" s="20">
        <v>1.0527824E-2</v>
      </c>
    </row>
    <row r="57" spans="1:7" ht="12.75" x14ac:dyDescent="0.2">
      <c r="A57" s="21">
        <v>51</v>
      </c>
      <c r="B57" s="22" t="s">
        <v>376</v>
      </c>
      <c r="C57" s="26" t="s">
        <v>377</v>
      </c>
      <c r="D57" s="17" t="s">
        <v>13</v>
      </c>
      <c r="E57" s="62">
        <v>6820000</v>
      </c>
      <c r="F57" s="68">
        <v>5998.19</v>
      </c>
      <c r="G57" s="20">
        <v>1.0511800999999999E-2</v>
      </c>
    </row>
    <row r="58" spans="1:7" ht="25.5" x14ac:dyDescent="0.2">
      <c r="A58" s="21">
        <v>52</v>
      </c>
      <c r="B58" s="22" t="s">
        <v>378</v>
      </c>
      <c r="C58" s="26" t="s">
        <v>379</v>
      </c>
      <c r="D58" s="17" t="s">
        <v>76</v>
      </c>
      <c r="E58" s="62">
        <v>775000</v>
      </c>
      <c r="F58" s="68">
        <v>5985.7124999999996</v>
      </c>
      <c r="G58" s="20">
        <v>1.0489935000000001E-2</v>
      </c>
    </row>
    <row r="59" spans="1:7" ht="12.75" x14ac:dyDescent="0.2">
      <c r="A59" s="21">
        <v>53</v>
      </c>
      <c r="B59" s="22" t="s">
        <v>380</v>
      </c>
      <c r="C59" s="26" t="s">
        <v>381</v>
      </c>
      <c r="D59" s="17" t="s">
        <v>13</v>
      </c>
      <c r="E59" s="62">
        <v>2900000</v>
      </c>
      <c r="F59" s="68">
        <v>5628.9</v>
      </c>
      <c r="G59" s="20">
        <v>9.864622E-3</v>
      </c>
    </row>
    <row r="60" spans="1:7" ht="12.75" x14ac:dyDescent="0.2">
      <c r="A60" s="21">
        <v>54</v>
      </c>
      <c r="B60" s="22" t="s">
        <v>382</v>
      </c>
      <c r="C60" s="26" t="s">
        <v>383</v>
      </c>
      <c r="D60" s="17" t="s">
        <v>253</v>
      </c>
      <c r="E60" s="62">
        <v>781259</v>
      </c>
      <c r="F60" s="68">
        <v>5409.4373159999996</v>
      </c>
      <c r="G60" s="20">
        <v>9.4800149999999996E-3</v>
      </c>
    </row>
    <row r="61" spans="1:7" ht="25.5" x14ac:dyDescent="0.2">
      <c r="A61" s="21">
        <v>55</v>
      </c>
      <c r="B61" s="22" t="s">
        <v>82</v>
      </c>
      <c r="C61" s="26" t="s">
        <v>83</v>
      </c>
      <c r="D61" s="17" t="s">
        <v>65</v>
      </c>
      <c r="E61" s="62">
        <v>2080000</v>
      </c>
      <c r="F61" s="68">
        <v>5151.12</v>
      </c>
      <c r="G61" s="20">
        <v>9.0273149999999993E-3</v>
      </c>
    </row>
    <row r="62" spans="1:7" ht="12.75" x14ac:dyDescent="0.2">
      <c r="A62" s="21">
        <v>56</v>
      </c>
      <c r="B62" s="22" t="s">
        <v>384</v>
      </c>
      <c r="C62" s="26" t="s">
        <v>385</v>
      </c>
      <c r="D62" s="17" t="s">
        <v>175</v>
      </c>
      <c r="E62" s="62">
        <v>2383117</v>
      </c>
      <c r="F62" s="68">
        <v>4917.5619294999997</v>
      </c>
      <c r="G62" s="20">
        <v>8.6180049999999998E-3</v>
      </c>
    </row>
    <row r="63" spans="1:7" ht="12.75" x14ac:dyDescent="0.2">
      <c r="A63" s="21">
        <v>57</v>
      </c>
      <c r="B63" s="22" t="s">
        <v>386</v>
      </c>
      <c r="C63" s="26" t="s">
        <v>387</v>
      </c>
      <c r="D63" s="17" t="s">
        <v>175</v>
      </c>
      <c r="E63" s="62">
        <v>4827251</v>
      </c>
      <c r="F63" s="68">
        <v>3733.8786485000001</v>
      </c>
      <c r="G63" s="20">
        <v>6.5436060000000004E-3</v>
      </c>
    </row>
    <row r="64" spans="1:7" ht="12.75" x14ac:dyDescent="0.2">
      <c r="A64" s="21">
        <v>58</v>
      </c>
      <c r="B64" s="22" t="s">
        <v>388</v>
      </c>
      <c r="C64" s="26" t="s">
        <v>389</v>
      </c>
      <c r="D64" s="17" t="s">
        <v>60</v>
      </c>
      <c r="E64" s="62">
        <v>782948</v>
      </c>
      <c r="F64" s="68">
        <v>3481.3782820000001</v>
      </c>
      <c r="G64" s="20">
        <v>6.1010999999999999E-3</v>
      </c>
    </row>
    <row r="65" spans="1:7" ht="25.5" x14ac:dyDescent="0.2">
      <c r="A65" s="21">
        <v>59</v>
      </c>
      <c r="B65" s="22" t="s">
        <v>390</v>
      </c>
      <c r="C65" s="26" t="s">
        <v>391</v>
      </c>
      <c r="D65" s="17" t="s">
        <v>19</v>
      </c>
      <c r="E65" s="62">
        <v>272647</v>
      </c>
      <c r="F65" s="68">
        <v>3468.8877809999999</v>
      </c>
      <c r="G65" s="20">
        <v>6.0792099999999998E-3</v>
      </c>
    </row>
    <row r="66" spans="1:7" ht="12.75" x14ac:dyDescent="0.2">
      <c r="A66" s="21">
        <v>60</v>
      </c>
      <c r="B66" s="22" t="s">
        <v>224</v>
      </c>
      <c r="C66" s="26" t="s">
        <v>225</v>
      </c>
      <c r="D66" s="17" t="s">
        <v>226</v>
      </c>
      <c r="E66" s="62">
        <v>222922</v>
      </c>
      <c r="F66" s="68">
        <v>3166.3840879999998</v>
      </c>
      <c r="G66" s="20">
        <v>5.5490740000000002E-3</v>
      </c>
    </row>
    <row r="67" spans="1:7" ht="25.5" x14ac:dyDescent="0.2">
      <c r="A67" s="21">
        <v>61</v>
      </c>
      <c r="B67" s="22" t="s">
        <v>392</v>
      </c>
      <c r="C67" s="26" t="s">
        <v>393</v>
      </c>
      <c r="D67" s="17" t="s">
        <v>169</v>
      </c>
      <c r="E67" s="62">
        <v>760000</v>
      </c>
      <c r="F67" s="68">
        <v>2889.52</v>
      </c>
      <c r="G67" s="20">
        <v>5.0638710000000002E-3</v>
      </c>
    </row>
    <row r="68" spans="1:7" ht="12.75" x14ac:dyDescent="0.2">
      <c r="A68" s="16"/>
      <c r="B68" s="17"/>
      <c r="C68" s="23" t="s">
        <v>107</v>
      </c>
      <c r="D68" s="27"/>
      <c r="E68" s="64"/>
      <c r="F68" s="70">
        <v>555491.15426850016</v>
      </c>
      <c r="G68" s="28">
        <v>0.97349577600000015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108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109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107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111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112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113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107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114</v>
      </c>
      <c r="D85" s="40"/>
      <c r="E85" s="64"/>
      <c r="F85" s="70">
        <v>555491.15426850016</v>
      </c>
      <c r="G85" s="28">
        <v>0.97349577600000015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115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116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117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118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107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119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120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121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122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123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107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1169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1170</v>
      </c>
      <c r="D113" s="30"/>
      <c r="E113" s="62"/>
      <c r="F113" s="68">
        <v>18158.890593</v>
      </c>
      <c r="G113" s="20">
        <v>3.1823375000000001E-2</v>
      </c>
    </row>
    <row r="114" spans="1:7" ht="12.75" x14ac:dyDescent="0.2">
      <c r="A114" s="21"/>
      <c r="B114" s="22"/>
      <c r="C114" s="23" t="s">
        <v>107</v>
      </c>
      <c r="D114" s="40"/>
      <c r="E114" s="64"/>
      <c r="F114" s="70">
        <v>18158.890593</v>
      </c>
      <c r="G114" s="28">
        <v>3.1823375000000001E-2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124</v>
      </c>
      <c r="D116" s="40"/>
      <c r="E116" s="64"/>
      <c r="F116" s="70">
        <v>18158.890593</v>
      </c>
      <c r="G116" s="28">
        <v>3.1823375000000001E-2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125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126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107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127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128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107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129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107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8" ht="25.5" x14ac:dyDescent="0.2">
      <c r="A129" s="21"/>
      <c r="B129" s="22"/>
      <c r="C129" s="45" t="s">
        <v>130</v>
      </c>
      <c r="D129" s="22"/>
      <c r="E129" s="62"/>
      <c r="F129" s="158">
        <v>-3035.1876145400001</v>
      </c>
      <c r="G129" s="157">
        <v>-5.3191530000000001E-3</v>
      </c>
      <c r="H129" s="150"/>
    </row>
    <row r="130" spans="1:8" ht="12.75" x14ac:dyDescent="0.2">
      <c r="A130" s="21"/>
      <c r="B130" s="22"/>
      <c r="C130" s="46" t="s">
        <v>131</v>
      </c>
      <c r="D130" s="27"/>
      <c r="E130" s="64"/>
      <c r="F130" s="70">
        <v>570614.85724696005</v>
      </c>
      <c r="G130" s="28">
        <v>0.99999999800000006</v>
      </c>
    </row>
    <row r="132" spans="1:8" ht="12.75" x14ac:dyDescent="0.2">
      <c r="B132" s="397"/>
      <c r="C132" s="397"/>
      <c r="D132" s="397"/>
      <c r="E132" s="397"/>
      <c r="F132" s="397"/>
    </row>
    <row r="133" spans="1:8" ht="12.75" x14ac:dyDescent="0.2">
      <c r="B133" s="397"/>
      <c r="C133" s="397"/>
      <c r="D133" s="397"/>
      <c r="E133" s="397"/>
      <c r="F133" s="397"/>
    </row>
    <row r="135" spans="1:8" ht="12.75" x14ac:dyDescent="0.2">
      <c r="B135" s="52" t="s">
        <v>133</v>
      </c>
      <c r="C135" s="53"/>
      <c r="D135" s="54"/>
    </row>
    <row r="136" spans="1:8" ht="12.75" x14ac:dyDescent="0.2">
      <c r="B136" s="55" t="s">
        <v>134</v>
      </c>
      <c r="C136" s="56"/>
      <c r="D136" s="81" t="s">
        <v>135</v>
      </c>
    </row>
    <row r="137" spans="1:8" ht="12.75" x14ac:dyDescent="0.2">
      <c r="B137" s="55" t="s">
        <v>136</v>
      </c>
      <c r="C137" s="56"/>
      <c r="D137" s="81" t="s">
        <v>135</v>
      </c>
    </row>
    <row r="138" spans="1:8" ht="12.75" x14ac:dyDescent="0.2">
      <c r="B138" s="57" t="s">
        <v>137</v>
      </c>
      <c r="C138" s="56"/>
      <c r="D138" s="58"/>
    </row>
    <row r="139" spans="1:8" ht="25.5" customHeight="1" x14ac:dyDescent="0.2">
      <c r="B139" s="58"/>
      <c r="C139" s="48" t="s">
        <v>138</v>
      </c>
      <c r="D139" s="49" t="s">
        <v>139</v>
      </c>
    </row>
    <row r="140" spans="1:8" ht="12.75" customHeight="1" x14ac:dyDescent="0.2">
      <c r="B140" s="75" t="s">
        <v>140</v>
      </c>
      <c r="C140" s="76" t="s">
        <v>141</v>
      </c>
      <c r="D140" s="76" t="s">
        <v>142</v>
      </c>
    </row>
    <row r="141" spans="1:8" ht="12.75" x14ac:dyDescent="0.2">
      <c r="B141" s="58" t="s">
        <v>143</v>
      </c>
      <c r="C141" s="59">
        <v>479.18079999999998</v>
      </c>
      <c r="D141" s="59">
        <v>456.52519999999998</v>
      </c>
    </row>
    <row r="142" spans="1:8" ht="12.75" x14ac:dyDescent="0.2">
      <c r="B142" s="58" t="s">
        <v>144</v>
      </c>
      <c r="C142" s="59">
        <v>35.186100000000003</v>
      </c>
      <c r="D142" s="59">
        <v>33.322600000000001</v>
      </c>
    </row>
    <row r="143" spans="1:8" ht="12.75" x14ac:dyDescent="0.2">
      <c r="B143" s="58" t="s">
        <v>395</v>
      </c>
      <c r="C143" s="59">
        <v>489.10219999999998</v>
      </c>
      <c r="D143" s="59">
        <v>465.97719999999998</v>
      </c>
    </row>
    <row r="144" spans="1:8" ht="12.75" x14ac:dyDescent="0.2">
      <c r="B144" s="58" t="s">
        <v>396</v>
      </c>
      <c r="C144" s="59">
        <v>30.739599999999999</v>
      </c>
      <c r="D144" s="59">
        <v>29.085899999999999</v>
      </c>
    </row>
    <row r="145" spans="2:4" ht="12.75" x14ac:dyDescent="0.2">
      <c r="B145" s="58" t="s">
        <v>145</v>
      </c>
      <c r="C145" s="59">
        <v>463.52949999999998</v>
      </c>
      <c r="D145" s="59">
        <v>441.28339999999997</v>
      </c>
    </row>
    <row r="146" spans="2:4" ht="12.75" x14ac:dyDescent="0.2">
      <c r="B146" s="58" t="s">
        <v>146</v>
      </c>
      <c r="C146" s="59">
        <v>33.711799999999997</v>
      </c>
      <c r="D146" s="59">
        <v>31.893999999999998</v>
      </c>
    </row>
    <row r="148" spans="2:4" ht="12.75" x14ac:dyDescent="0.2">
      <c r="B148" s="95" t="s">
        <v>147</v>
      </c>
      <c r="C148" s="147"/>
    </row>
    <row r="149" spans="2:4" ht="24.75" customHeight="1" x14ac:dyDescent="0.2">
      <c r="B149" s="148" t="s">
        <v>140</v>
      </c>
      <c r="C149" s="148" t="s">
        <v>456</v>
      </c>
    </row>
    <row r="150" spans="2:4" ht="12.75" x14ac:dyDescent="0.2">
      <c r="B150" s="58" t="s">
        <v>144</v>
      </c>
      <c r="C150" s="149">
        <v>0.17708199999999999</v>
      </c>
    </row>
    <row r="151" spans="2:4" ht="12.75" x14ac:dyDescent="0.2">
      <c r="B151" s="58" t="s">
        <v>396</v>
      </c>
      <c r="C151" s="149">
        <v>0.17708199999999999</v>
      </c>
    </row>
    <row r="152" spans="2:4" ht="15" x14ac:dyDescent="0.25">
      <c r="B152" s="58" t="s">
        <v>146</v>
      </c>
      <c r="C152" s="149">
        <v>0.17708199999999999</v>
      </c>
      <c r="D152"/>
    </row>
    <row r="154" spans="2:4" ht="12.75" x14ac:dyDescent="0.2">
      <c r="B154" s="57" t="s">
        <v>148</v>
      </c>
      <c r="C154" s="56"/>
      <c r="D154" s="90" t="s">
        <v>135</v>
      </c>
    </row>
    <row r="155" spans="2:4" ht="12.75" x14ac:dyDescent="0.2">
      <c r="B155" s="57" t="s">
        <v>149</v>
      </c>
      <c r="C155" s="56"/>
      <c r="D155" s="83" t="s">
        <v>135</v>
      </c>
    </row>
    <row r="156" spans="2:4" ht="12.75" x14ac:dyDescent="0.2">
      <c r="B156" s="57" t="s">
        <v>150</v>
      </c>
      <c r="C156" s="56"/>
      <c r="D156" s="61">
        <v>0.46961191472098607</v>
      </c>
    </row>
    <row r="157" spans="2:4" ht="12.75" x14ac:dyDescent="0.2">
      <c r="B157" s="57" t="s">
        <v>151</v>
      </c>
      <c r="C157" s="56"/>
      <c r="D157" s="61" t="s">
        <v>135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3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398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399</v>
      </c>
      <c r="C7" s="26" t="s">
        <v>400</v>
      </c>
      <c r="D7" s="17" t="s">
        <v>13</v>
      </c>
      <c r="E7" s="62">
        <v>65673</v>
      </c>
      <c r="F7" s="68">
        <v>474.61877099999998</v>
      </c>
      <c r="G7" s="20">
        <v>5.9266833999999997E-2</v>
      </c>
    </row>
    <row r="8" spans="1:7" ht="12.7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116358</v>
      </c>
      <c r="F8" s="68">
        <v>424.066731</v>
      </c>
      <c r="G8" s="20">
        <v>5.2954275000000002E-2</v>
      </c>
    </row>
    <row r="9" spans="1:7" ht="25.5" x14ac:dyDescent="0.2">
      <c r="A9" s="21">
        <v>3</v>
      </c>
      <c r="B9" s="22" t="s">
        <v>30</v>
      </c>
      <c r="C9" s="26" t="s">
        <v>31</v>
      </c>
      <c r="D9" s="17" t="s">
        <v>32</v>
      </c>
      <c r="E9" s="62">
        <v>28914</v>
      </c>
      <c r="F9" s="68">
        <v>354.818151</v>
      </c>
      <c r="G9" s="20">
        <v>4.4307030999999997E-2</v>
      </c>
    </row>
    <row r="10" spans="1:7" ht="25.5" x14ac:dyDescent="0.2">
      <c r="A10" s="21">
        <v>4</v>
      </c>
      <c r="B10" s="22" t="s">
        <v>401</v>
      </c>
      <c r="C10" s="26" t="s">
        <v>402</v>
      </c>
      <c r="D10" s="17" t="s">
        <v>35</v>
      </c>
      <c r="E10" s="62">
        <v>112488</v>
      </c>
      <c r="F10" s="68">
        <v>313.447812</v>
      </c>
      <c r="G10" s="20">
        <v>3.9141013000000002E-2</v>
      </c>
    </row>
    <row r="11" spans="1:7" ht="12.75" x14ac:dyDescent="0.2">
      <c r="A11" s="21">
        <v>5</v>
      </c>
      <c r="B11" s="22" t="s">
        <v>403</v>
      </c>
      <c r="C11" s="26" t="s">
        <v>404</v>
      </c>
      <c r="D11" s="17" t="s">
        <v>205</v>
      </c>
      <c r="E11" s="62">
        <v>36063</v>
      </c>
      <c r="F11" s="68">
        <v>263.94509699999998</v>
      </c>
      <c r="G11" s="20">
        <v>3.2959484999999997E-2</v>
      </c>
    </row>
    <row r="12" spans="1:7" ht="12.75" x14ac:dyDescent="0.2">
      <c r="A12" s="21">
        <v>6</v>
      </c>
      <c r="B12" s="22" t="s">
        <v>405</v>
      </c>
      <c r="C12" s="26" t="s">
        <v>406</v>
      </c>
      <c r="D12" s="17" t="s">
        <v>253</v>
      </c>
      <c r="E12" s="62">
        <v>9127</v>
      </c>
      <c r="F12" s="68">
        <v>248.327416</v>
      </c>
      <c r="G12" s="20">
        <v>3.1009266000000001E-2</v>
      </c>
    </row>
    <row r="13" spans="1:7" ht="12.75" x14ac:dyDescent="0.2">
      <c r="A13" s="21">
        <v>7</v>
      </c>
      <c r="B13" s="22" t="s">
        <v>173</v>
      </c>
      <c r="C13" s="26" t="s">
        <v>174</v>
      </c>
      <c r="D13" s="17" t="s">
        <v>175</v>
      </c>
      <c r="E13" s="62">
        <v>86189</v>
      </c>
      <c r="F13" s="68">
        <v>242.708224</v>
      </c>
      <c r="G13" s="20">
        <v>3.0307583999999999E-2</v>
      </c>
    </row>
    <row r="14" spans="1:7" ht="12.75" x14ac:dyDescent="0.2">
      <c r="A14" s="21">
        <v>8</v>
      </c>
      <c r="B14" s="22" t="s">
        <v>407</v>
      </c>
      <c r="C14" s="26" t="s">
        <v>408</v>
      </c>
      <c r="D14" s="17" t="s">
        <v>253</v>
      </c>
      <c r="E14" s="62">
        <v>30726</v>
      </c>
      <c r="F14" s="68">
        <v>242.059428</v>
      </c>
      <c r="G14" s="20">
        <v>3.0226566999999999E-2</v>
      </c>
    </row>
    <row r="15" spans="1:7" ht="12.75" x14ac:dyDescent="0.2">
      <c r="A15" s="21">
        <v>9</v>
      </c>
      <c r="B15" s="22" t="s">
        <v>41</v>
      </c>
      <c r="C15" s="26" t="s">
        <v>42</v>
      </c>
      <c r="D15" s="17" t="s">
        <v>13</v>
      </c>
      <c r="E15" s="62">
        <v>11547</v>
      </c>
      <c r="F15" s="68">
        <v>240.17182650000001</v>
      </c>
      <c r="G15" s="20">
        <v>2.9990856999999999E-2</v>
      </c>
    </row>
    <row r="16" spans="1:7" ht="12.75" x14ac:dyDescent="0.2">
      <c r="A16" s="21">
        <v>10</v>
      </c>
      <c r="B16" s="22" t="s">
        <v>409</v>
      </c>
      <c r="C16" s="26" t="s">
        <v>410</v>
      </c>
      <c r="D16" s="17" t="s">
        <v>226</v>
      </c>
      <c r="E16" s="62">
        <v>7873</v>
      </c>
      <c r="F16" s="68">
        <v>205.79628349999999</v>
      </c>
      <c r="G16" s="20">
        <v>2.5698296999999998E-2</v>
      </c>
    </row>
    <row r="17" spans="1:7" ht="25.5" x14ac:dyDescent="0.2">
      <c r="A17" s="21">
        <v>11</v>
      </c>
      <c r="B17" s="22" t="s">
        <v>411</v>
      </c>
      <c r="C17" s="26" t="s">
        <v>412</v>
      </c>
      <c r="D17" s="17" t="s">
        <v>35</v>
      </c>
      <c r="E17" s="62">
        <v>16202</v>
      </c>
      <c r="F17" s="68">
        <v>203.894069</v>
      </c>
      <c r="G17" s="20">
        <v>2.5460763000000001E-2</v>
      </c>
    </row>
    <row r="18" spans="1:7" ht="25.5" x14ac:dyDescent="0.2">
      <c r="A18" s="21">
        <v>12</v>
      </c>
      <c r="B18" s="22" t="s">
        <v>316</v>
      </c>
      <c r="C18" s="26" t="s">
        <v>317</v>
      </c>
      <c r="D18" s="17" t="s">
        <v>25</v>
      </c>
      <c r="E18" s="62">
        <v>24335</v>
      </c>
      <c r="F18" s="68">
        <v>191.80847</v>
      </c>
      <c r="G18" s="20">
        <v>2.3951604000000001E-2</v>
      </c>
    </row>
    <row r="19" spans="1:7" ht="25.5" x14ac:dyDescent="0.2">
      <c r="A19" s="21">
        <v>13</v>
      </c>
      <c r="B19" s="22" t="s">
        <v>208</v>
      </c>
      <c r="C19" s="26" t="s">
        <v>209</v>
      </c>
      <c r="D19" s="17" t="s">
        <v>169</v>
      </c>
      <c r="E19" s="62">
        <v>71281</v>
      </c>
      <c r="F19" s="68">
        <v>185.00983550000001</v>
      </c>
      <c r="G19" s="20">
        <v>2.3102641E-2</v>
      </c>
    </row>
    <row r="20" spans="1:7" ht="12.75" x14ac:dyDescent="0.2">
      <c r="A20" s="21">
        <v>14</v>
      </c>
      <c r="B20" s="22" t="s">
        <v>413</v>
      </c>
      <c r="C20" s="26" t="s">
        <v>414</v>
      </c>
      <c r="D20" s="17" t="s">
        <v>226</v>
      </c>
      <c r="E20" s="62">
        <v>35594</v>
      </c>
      <c r="F20" s="68">
        <v>177.97</v>
      </c>
      <c r="G20" s="20">
        <v>2.222356E-2</v>
      </c>
    </row>
    <row r="21" spans="1:7" ht="25.5" x14ac:dyDescent="0.2">
      <c r="A21" s="21">
        <v>15</v>
      </c>
      <c r="B21" s="22" t="s">
        <v>415</v>
      </c>
      <c r="C21" s="26" t="s">
        <v>416</v>
      </c>
      <c r="D21" s="17" t="s">
        <v>35</v>
      </c>
      <c r="E21" s="62">
        <v>12574</v>
      </c>
      <c r="F21" s="68">
        <v>177.62032400000001</v>
      </c>
      <c r="G21" s="20">
        <v>2.2179895000000002E-2</v>
      </c>
    </row>
    <row r="22" spans="1:7" ht="12.75" x14ac:dyDescent="0.2">
      <c r="A22" s="21">
        <v>16</v>
      </c>
      <c r="B22" s="22" t="s">
        <v>303</v>
      </c>
      <c r="C22" s="26" t="s">
        <v>304</v>
      </c>
      <c r="D22" s="17" t="s">
        <v>305</v>
      </c>
      <c r="E22" s="62">
        <v>50000</v>
      </c>
      <c r="F22" s="68">
        <v>177.02500000000001</v>
      </c>
      <c r="G22" s="20">
        <v>2.2105554999999999E-2</v>
      </c>
    </row>
    <row r="23" spans="1:7" ht="25.5" x14ac:dyDescent="0.2">
      <c r="A23" s="21">
        <v>17</v>
      </c>
      <c r="B23" s="22" t="s">
        <v>417</v>
      </c>
      <c r="C23" s="26" t="s">
        <v>418</v>
      </c>
      <c r="D23" s="17" t="s">
        <v>175</v>
      </c>
      <c r="E23" s="62">
        <v>29565</v>
      </c>
      <c r="F23" s="68">
        <v>175.91175000000001</v>
      </c>
      <c r="G23" s="20">
        <v>2.1966540999999999E-2</v>
      </c>
    </row>
    <row r="24" spans="1:7" ht="25.5" x14ac:dyDescent="0.2">
      <c r="A24" s="21">
        <v>18</v>
      </c>
      <c r="B24" s="22" t="s">
        <v>23</v>
      </c>
      <c r="C24" s="26" t="s">
        <v>24</v>
      </c>
      <c r="D24" s="17" t="s">
        <v>25</v>
      </c>
      <c r="E24" s="62">
        <v>32394</v>
      </c>
      <c r="F24" s="68">
        <v>175.57548</v>
      </c>
      <c r="G24" s="20">
        <v>2.1924550000000001E-2</v>
      </c>
    </row>
    <row r="25" spans="1:7" ht="25.5" x14ac:dyDescent="0.2">
      <c r="A25" s="21">
        <v>19</v>
      </c>
      <c r="B25" s="22" t="s">
        <v>419</v>
      </c>
      <c r="C25" s="26" t="s">
        <v>420</v>
      </c>
      <c r="D25" s="17" t="s">
        <v>65</v>
      </c>
      <c r="E25" s="62">
        <v>78621</v>
      </c>
      <c r="F25" s="68">
        <v>168.20962950000001</v>
      </c>
      <c r="G25" s="20">
        <v>2.1004757999999998E-2</v>
      </c>
    </row>
    <row r="26" spans="1:7" ht="12.75" x14ac:dyDescent="0.2">
      <c r="A26" s="21">
        <v>20</v>
      </c>
      <c r="B26" s="22" t="s">
        <v>421</v>
      </c>
      <c r="C26" s="26" t="s">
        <v>422</v>
      </c>
      <c r="D26" s="17" t="s">
        <v>205</v>
      </c>
      <c r="E26" s="62">
        <v>27042</v>
      </c>
      <c r="F26" s="68">
        <v>162.81988200000001</v>
      </c>
      <c r="G26" s="20">
        <v>2.0331726000000001E-2</v>
      </c>
    </row>
    <row r="27" spans="1:7" ht="12.75" x14ac:dyDescent="0.2">
      <c r="A27" s="21">
        <v>21</v>
      </c>
      <c r="B27" s="22" t="s">
        <v>351</v>
      </c>
      <c r="C27" s="26" t="s">
        <v>352</v>
      </c>
      <c r="D27" s="17" t="s">
        <v>175</v>
      </c>
      <c r="E27" s="62">
        <v>40640</v>
      </c>
      <c r="F27" s="68">
        <v>161.80815999999999</v>
      </c>
      <c r="G27" s="20">
        <v>2.020539E-2</v>
      </c>
    </row>
    <row r="28" spans="1:7" ht="12.75" x14ac:dyDescent="0.2">
      <c r="A28" s="21">
        <v>22</v>
      </c>
      <c r="B28" s="22" t="s">
        <v>364</v>
      </c>
      <c r="C28" s="26" t="s">
        <v>365</v>
      </c>
      <c r="D28" s="17" t="s">
        <v>175</v>
      </c>
      <c r="E28" s="62">
        <v>35715</v>
      </c>
      <c r="F28" s="68">
        <v>160.30677750000001</v>
      </c>
      <c r="G28" s="20">
        <v>2.0017909E-2</v>
      </c>
    </row>
    <row r="29" spans="1:7" ht="25.5" x14ac:dyDescent="0.2">
      <c r="A29" s="21">
        <v>23</v>
      </c>
      <c r="B29" s="22" t="s">
        <v>157</v>
      </c>
      <c r="C29" s="26" t="s">
        <v>158</v>
      </c>
      <c r="D29" s="17" t="s">
        <v>159</v>
      </c>
      <c r="E29" s="62">
        <v>25159</v>
      </c>
      <c r="F29" s="68">
        <v>158.25011000000001</v>
      </c>
      <c r="G29" s="20">
        <v>1.9761088E-2</v>
      </c>
    </row>
    <row r="30" spans="1:7" ht="12.75" x14ac:dyDescent="0.2">
      <c r="A30" s="21">
        <v>24</v>
      </c>
      <c r="B30" s="22" t="s">
        <v>335</v>
      </c>
      <c r="C30" s="26" t="s">
        <v>336</v>
      </c>
      <c r="D30" s="17" t="s">
        <v>13</v>
      </c>
      <c r="E30" s="62">
        <v>27675</v>
      </c>
      <c r="F30" s="68">
        <v>157.3738875</v>
      </c>
      <c r="G30" s="20">
        <v>1.9651670999999999E-2</v>
      </c>
    </row>
    <row r="31" spans="1:7" ht="12.75" x14ac:dyDescent="0.2">
      <c r="A31" s="21">
        <v>25</v>
      </c>
      <c r="B31" s="22" t="s">
        <v>423</v>
      </c>
      <c r="C31" s="26" t="s">
        <v>424</v>
      </c>
      <c r="D31" s="17" t="s">
        <v>226</v>
      </c>
      <c r="E31" s="62">
        <v>6030</v>
      </c>
      <c r="F31" s="68">
        <v>154.039365</v>
      </c>
      <c r="G31" s="20">
        <v>1.9235281E-2</v>
      </c>
    </row>
    <row r="32" spans="1:7" ht="25.5" x14ac:dyDescent="0.2">
      <c r="A32" s="21">
        <v>26</v>
      </c>
      <c r="B32" s="22" t="s">
        <v>425</v>
      </c>
      <c r="C32" s="26" t="s">
        <v>426</v>
      </c>
      <c r="D32" s="17" t="s">
        <v>175</v>
      </c>
      <c r="E32" s="62">
        <v>17000</v>
      </c>
      <c r="F32" s="68">
        <v>149.64250000000001</v>
      </c>
      <c r="G32" s="20">
        <v>1.8686233999999999E-2</v>
      </c>
    </row>
    <row r="33" spans="1:7" ht="12.75" x14ac:dyDescent="0.2">
      <c r="A33" s="21">
        <v>27</v>
      </c>
      <c r="B33" s="22" t="s">
        <v>308</v>
      </c>
      <c r="C33" s="26" t="s">
        <v>309</v>
      </c>
      <c r="D33" s="17" t="s">
        <v>172</v>
      </c>
      <c r="E33" s="62">
        <v>61500</v>
      </c>
      <c r="F33" s="68">
        <v>139.54349999999999</v>
      </c>
      <c r="G33" s="20">
        <v>1.7425145999999999E-2</v>
      </c>
    </row>
    <row r="34" spans="1:7" ht="12.75" x14ac:dyDescent="0.2">
      <c r="A34" s="21">
        <v>28</v>
      </c>
      <c r="B34" s="22" t="s">
        <v>427</v>
      </c>
      <c r="C34" s="26" t="s">
        <v>428</v>
      </c>
      <c r="D34" s="17" t="s">
        <v>226</v>
      </c>
      <c r="E34" s="62">
        <v>20470</v>
      </c>
      <c r="F34" s="68">
        <v>139.20623499999999</v>
      </c>
      <c r="G34" s="20">
        <v>1.7383031E-2</v>
      </c>
    </row>
    <row r="35" spans="1:7" ht="25.5" x14ac:dyDescent="0.2">
      <c r="A35" s="21">
        <v>29</v>
      </c>
      <c r="B35" s="22" t="s">
        <v>429</v>
      </c>
      <c r="C35" s="26" t="s">
        <v>430</v>
      </c>
      <c r="D35" s="17" t="s">
        <v>35</v>
      </c>
      <c r="E35" s="62">
        <v>25732</v>
      </c>
      <c r="F35" s="68">
        <v>138.90133599999999</v>
      </c>
      <c r="G35" s="20">
        <v>1.7344958000000001E-2</v>
      </c>
    </row>
    <row r="36" spans="1:7" ht="12.75" x14ac:dyDescent="0.2">
      <c r="A36" s="21">
        <v>30</v>
      </c>
      <c r="B36" s="22" t="s">
        <v>431</v>
      </c>
      <c r="C36" s="26" t="s">
        <v>432</v>
      </c>
      <c r="D36" s="17" t="s">
        <v>172</v>
      </c>
      <c r="E36" s="62">
        <v>218</v>
      </c>
      <c r="F36" s="68">
        <v>133.610456</v>
      </c>
      <c r="G36" s="20">
        <v>1.6684272E-2</v>
      </c>
    </row>
    <row r="37" spans="1:7" ht="25.5" x14ac:dyDescent="0.2">
      <c r="A37" s="21">
        <v>31</v>
      </c>
      <c r="B37" s="22" t="s">
        <v>33</v>
      </c>
      <c r="C37" s="26" t="s">
        <v>34</v>
      </c>
      <c r="D37" s="17" t="s">
        <v>35</v>
      </c>
      <c r="E37" s="62">
        <v>29506</v>
      </c>
      <c r="F37" s="68">
        <v>131.700031</v>
      </c>
      <c r="G37" s="20">
        <v>1.6445713000000001E-2</v>
      </c>
    </row>
    <row r="38" spans="1:7" ht="25.5" x14ac:dyDescent="0.2">
      <c r="A38" s="21">
        <v>32</v>
      </c>
      <c r="B38" s="22" t="s">
        <v>74</v>
      </c>
      <c r="C38" s="26" t="s">
        <v>75</v>
      </c>
      <c r="D38" s="17" t="s">
        <v>76</v>
      </c>
      <c r="E38" s="62">
        <v>640</v>
      </c>
      <c r="F38" s="68">
        <v>128.97023999999999</v>
      </c>
      <c r="G38" s="20">
        <v>1.6104837E-2</v>
      </c>
    </row>
    <row r="39" spans="1:7" ht="25.5" x14ac:dyDescent="0.2">
      <c r="A39" s="21">
        <v>33</v>
      </c>
      <c r="B39" s="22" t="s">
        <v>433</v>
      </c>
      <c r="C39" s="26" t="s">
        <v>434</v>
      </c>
      <c r="D39" s="17" t="s">
        <v>175</v>
      </c>
      <c r="E39" s="62">
        <v>34549</v>
      </c>
      <c r="F39" s="68">
        <v>128.384084</v>
      </c>
      <c r="G39" s="20">
        <v>1.6031641999999999E-2</v>
      </c>
    </row>
    <row r="40" spans="1:7" ht="25.5" x14ac:dyDescent="0.2">
      <c r="A40" s="21">
        <v>34</v>
      </c>
      <c r="B40" s="22" t="s">
        <v>435</v>
      </c>
      <c r="C40" s="26" t="s">
        <v>436</v>
      </c>
      <c r="D40" s="17" t="s">
        <v>175</v>
      </c>
      <c r="E40" s="62">
        <v>8546</v>
      </c>
      <c r="F40" s="68">
        <v>116.447796</v>
      </c>
      <c r="G40" s="20">
        <v>1.4541128E-2</v>
      </c>
    </row>
    <row r="41" spans="1:7" ht="25.5" x14ac:dyDescent="0.2">
      <c r="A41" s="21">
        <v>35</v>
      </c>
      <c r="B41" s="22" t="s">
        <v>333</v>
      </c>
      <c r="C41" s="26" t="s">
        <v>334</v>
      </c>
      <c r="D41" s="17" t="s">
        <v>76</v>
      </c>
      <c r="E41" s="62">
        <v>18509</v>
      </c>
      <c r="F41" s="68">
        <v>116.1902475</v>
      </c>
      <c r="G41" s="20">
        <v>1.4508966999999999E-2</v>
      </c>
    </row>
    <row r="42" spans="1:7" ht="25.5" x14ac:dyDescent="0.2">
      <c r="A42" s="21">
        <v>36</v>
      </c>
      <c r="B42" s="22" t="s">
        <v>63</v>
      </c>
      <c r="C42" s="26" t="s">
        <v>64</v>
      </c>
      <c r="D42" s="17" t="s">
        <v>65</v>
      </c>
      <c r="E42" s="62">
        <v>19431</v>
      </c>
      <c r="F42" s="68">
        <v>115.69217399999999</v>
      </c>
      <c r="G42" s="20">
        <v>1.4446771000000001E-2</v>
      </c>
    </row>
    <row r="43" spans="1:7" ht="12.75" x14ac:dyDescent="0.2">
      <c r="A43" s="21">
        <v>37</v>
      </c>
      <c r="B43" s="22" t="s">
        <v>437</v>
      </c>
      <c r="C43" s="26" t="s">
        <v>438</v>
      </c>
      <c r="D43" s="17" t="s">
        <v>13</v>
      </c>
      <c r="E43" s="62">
        <v>7182</v>
      </c>
      <c r="F43" s="68">
        <v>108.128601</v>
      </c>
      <c r="G43" s="20">
        <v>1.3502289000000001E-2</v>
      </c>
    </row>
    <row r="44" spans="1:7" ht="25.5" x14ac:dyDescent="0.2">
      <c r="A44" s="21">
        <v>38</v>
      </c>
      <c r="B44" s="22" t="s">
        <v>439</v>
      </c>
      <c r="C44" s="26" t="s">
        <v>440</v>
      </c>
      <c r="D44" s="17" t="s">
        <v>35</v>
      </c>
      <c r="E44" s="62">
        <v>27926</v>
      </c>
      <c r="F44" s="68">
        <v>89.014125000000007</v>
      </c>
      <c r="G44" s="20">
        <v>1.1115417000000001E-2</v>
      </c>
    </row>
    <row r="45" spans="1:7" ht="25.5" x14ac:dyDescent="0.2">
      <c r="A45" s="21">
        <v>39</v>
      </c>
      <c r="B45" s="22" t="s">
        <v>191</v>
      </c>
      <c r="C45" s="26" t="s">
        <v>192</v>
      </c>
      <c r="D45" s="17" t="s">
        <v>35</v>
      </c>
      <c r="E45" s="62">
        <v>17279</v>
      </c>
      <c r="F45" s="68">
        <v>85.522410500000007</v>
      </c>
      <c r="G45" s="20">
        <v>1.0679398E-2</v>
      </c>
    </row>
    <row r="46" spans="1:7" ht="25.5" x14ac:dyDescent="0.2">
      <c r="A46" s="21">
        <v>40</v>
      </c>
      <c r="B46" s="22" t="s">
        <v>268</v>
      </c>
      <c r="C46" s="26" t="s">
        <v>269</v>
      </c>
      <c r="D46" s="17" t="s">
        <v>25</v>
      </c>
      <c r="E46" s="62">
        <v>33529</v>
      </c>
      <c r="F46" s="68">
        <v>80.503129000000001</v>
      </c>
      <c r="G46" s="20">
        <v>1.0052627E-2</v>
      </c>
    </row>
    <row r="47" spans="1:7" ht="12.75" x14ac:dyDescent="0.2">
      <c r="A47" s="21">
        <v>41</v>
      </c>
      <c r="B47" s="22" t="s">
        <v>384</v>
      </c>
      <c r="C47" s="26" t="s">
        <v>385</v>
      </c>
      <c r="D47" s="17" t="s">
        <v>175</v>
      </c>
      <c r="E47" s="62">
        <v>34359</v>
      </c>
      <c r="F47" s="68">
        <v>70.899796499999994</v>
      </c>
      <c r="G47" s="20">
        <v>8.8534349999999998E-3</v>
      </c>
    </row>
    <row r="48" spans="1:7" ht="12.75" x14ac:dyDescent="0.2">
      <c r="A48" s="16"/>
      <c r="B48" s="17"/>
      <c r="C48" s="23" t="s">
        <v>107</v>
      </c>
      <c r="D48" s="27"/>
      <c r="E48" s="64"/>
      <c r="F48" s="70">
        <v>7469.9391414999982</v>
      </c>
      <c r="G48" s="28">
        <v>0.93279000599999984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16"/>
      <c r="B50" s="17"/>
      <c r="C50" s="23" t="s">
        <v>108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107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31"/>
      <c r="B53" s="32"/>
      <c r="C53" s="23" t="s">
        <v>109</v>
      </c>
      <c r="D53" s="24"/>
      <c r="E53" s="63"/>
      <c r="F53" s="69"/>
      <c r="G53" s="25"/>
    </row>
    <row r="54" spans="1:7" ht="12.75" x14ac:dyDescent="0.2">
      <c r="A54" s="33"/>
      <c r="B54" s="34"/>
      <c r="C54" s="23" t="s">
        <v>107</v>
      </c>
      <c r="D54" s="35"/>
      <c r="E54" s="65"/>
      <c r="F54" s="71">
        <v>0</v>
      </c>
      <c r="G54" s="36">
        <v>0</v>
      </c>
    </row>
    <row r="55" spans="1:7" ht="12.75" x14ac:dyDescent="0.2">
      <c r="A55" s="33"/>
      <c r="B55" s="34"/>
      <c r="C55" s="29"/>
      <c r="D55" s="37"/>
      <c r="E55" s="66"/>
      <c r="F55" s="72"/>
      <c r="G55" s="38"/>
    </row>
    <row r="56" spans="1:7" ht="12.75" x14ac:dyDescent="0.2">
      <c r="A56" s="16"/>
      <c r="B56" s="17"/>
      <c r="C56" s="23" t="s">
        <v>111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107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112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107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113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107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21"/>
      <c r="B65" s="22"/>
      <c r="C65" s="39" t="s">
        <v>114</v>
      </c>
      <c r="D65" s="40"/>
      <c r="E65" s="64"/>
      <c r="F65" s="70">
        <v>7469.9391414999982</v>
      </c>
      <c r="G65" s="28">
        <v>0.93279000599999984</v>
      </c>
    </row>
    <row r="66" spans="1:7" ht="12.75" x14ac:dyDescent="0.2">
      <c r="A66" s="16"/>
      <c r="B66" s="17"/>
      <c r="C66" s="26"/>
      <c r="D66" s="19"/>
      <c r="E66" s="62"/>
      <c r="F66" s="68"/>
      <c r="G66" s="20"/>
    </row>
    <row r="67" spans="1:7" ht="12.75" x14ac:dyDescent="0.2">
      <c r="A67" s="16"/>
      <c r="B67" s="17"/>
      <c r="C67" s="18" t="s">
        <v>115</v>
      </c>
      <c r="D67" s="19"/>
      <c r="E67" s="62"/>
      <c r="F67" s="68"/>
      <c r="G67" s="20"/>
    </row>
    <row r="68" spans="1:7" ht="25.5" x14ac:dyDescent="0.2">
      <c r="A68" s="16"/>
      <c r="B68" s="17"/>
      <c r="C68" s="23" t="s">
        <v>10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68"/>
      <c r="G70" s="20"/>
    </row>
    <row r="71" spans="1:7" ht="12.75" x14ac:dyDescent="0.2">
      <c r="A71" s="16"/>
      <c r="B71" s="41"/>
      <c r="C71" s="23" t="s">
        <v>116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74"/>
      <c r="G73" s="43"/>
    </row>
    <row r="74" spans="1:7" ht="12.75" x14ac:dyDescent="0.2">
      <c r="A74" s="16"/>
      <c r="B74" s="17"/>
      <c r="C74" s="23" t="s">
        <v>117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107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16"/>
      <c r="B77" s="41"/>
      <c r="C77" s="23" t="s">
        <v>118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21"/>
      <c r="B80" s="22"/>
      <c r="C80" s="44" t="s">
        <v>119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120</v>
      </c>
      <c r="D82" s="19"/>
      <c r="E82" s="62"/>
      <c r="F82" s="68"/>
      <c r="G82" s="20"/>
    </row>
    <row r="83" spans="1:7" ht="12.75" x14ac:dyDescent="0.2">
      <c r="A83" s="21"/>
      <c r="B83" s="22"/>
      <c r="C83" s="23" t="s">
        <v>121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107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1169</v>
      </c>
      <c r="D92" s="24"/>
      <c r="E92" s="63"/>
      <c r="F92" s="69"/>
      <c r="G92" s="25"/>
    </row>
    <row r="93" spans="1:7" ht="12.75" x14ac:dyDescent="0.2">
      <c r="A93" s="21">
        <v>1</v>
      </c>
      <c r="B93" s="22"/>
      <c r="C93" s="26" t="s">
        <v>1170</v>
      </c>
      <c r="D93" s="30"/>
      <c r="E93" s="62"/>
      <c r="F93" s="68">
        <v>440.92449900000003</v>
      </c>
      <c r="G93" s="20">
        <v>5.5059346000000002E-2</v>
      </c>
    </row>
    <row r="94" spans="1:7" ht="12.75" x14ac:dyDescent="0.2">
      <c r="A94" s="21"/>
      <c r="B94" s="22"/>
      <c r="C94" s="23" t="s">
        <v>107</v>
      </c>
      <c r="D94" s="40"/>
      <c r="E94" s="64"/>
      <c r="F94" s="70">
        <v>440.92449900000003</v>
      </c>
      <c r="G94" s="28">
        <v>5.5059346000000002E-2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39" t="s">
        <v>124</v>
      </c>
      <c r="D96" s="40"/>
      <c r="E96" s="64"/>
      <c r="F96" s="70">
        <v>440.92449900000003</v>
      </c>
      <c r="G96" s="28">
        <v>5.5059346000000002E-2</v>
      </c>
    </row>
    <row r="97" spans="1:8" ht="12.75" x14ac:dyDescent="0.2">
      <c r="A97" s="21"/>
      <c r="B97" s="22"/>
      <c r="C97" s="45"/>
      <c r="D97" s="22"/>
      <c r="E97" s="62"/>
      <c r="F97" s="68"/>
      <c r="G97" s="20"/>
    </row>
    <row r="98" spans="1:8" ht="12.75" x14ac:dyDescent="0.2">
      <c r="A98" s="16"/>
      <c r="B98" s="17"/>
      <c r="C98" s="18" t="s">
        <v>125</v>
      </c>
      <c r="D98" s="19"/>
      <c r="E98" s="62"/>
      <c r="F98" s="68"/>
      <c r="G98" s="20"/>
    </row>
    <row r="99" spans="1:8" ht="25.5" x14ac:dyDescent="0.2">
      <c r="A99" s="21"/>
      <c r="B99" s="22"/>
      <c r="C99" s="23" t="s">
        <v>126</v>
      </c>
      <c r="D99" s="24"/>
      <c r="E99" s="63"/>
      <c r="F99" s="69"/>
      <c r="G99" s="25"/>
    </row>
    <row r="100" spans="1:8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8" ht="12.75" x14ac:dyDescent="0.2">
      <c r="A101" s="21"/>
      <c r="B101" s="22"/>
      <c r="C101" s="29"/>
      <c r="D101" s="22"/>
      <c r="E101" s="62"/>
      <c r="F101" s="68"/>
      <c r="G101" s="20"/>
    </row>
    <row r="102" spans="1:8" ht="12.75" x14ac:dyDescent="0.2">
      <c r="A102" s="16"/>
      <c r="B102" s="17"/>
      <c r="C102" s="18" t="s">
        <v>127</v>
      </c>
      <c r="D102" s="19"/>
      <c r="E102" s="62"/>
      <c r="F102" s="68"/>
      <c r="G102" s="20"/>
    </row>
    <row r="103" spans="1:8" ht="25.5" x14ac:dyDescent="0.2">
      <c r="A103" s="21"/>
      <c r="B103" s="22"/>
      <c r="C103" s="23" t="s">
        <v>128</v>
      </c>
      <c r="D103" s="24"/>
      <c r="E103" s="63"/>
      <c r="F103" s="69"/>
      <c r="G103" s="25"/>
    </row>
    <row r="104" spans="1:8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8" ht="12.75" x14ac:dyDescent="0.2">
      <c r="A105" s="21"/>
      <c r="B105" s="22"/>
      <c r="C105" s="29"/>
      <c r="D105" s="22"/>
      <c r="E105" s="62"/>
      <c r="F105" s="68"/>
      <c r="G105" s="20"/>
    </row>
    <row r="106" spans="1:8" ht="25.5" x14ac:dyDescent="0.2">
      <c r="A106" s="21"/>
      <c r="B106" s="22"/>
      <c r="C106" s="23" t="s">
        <v>129</v>
      </c>
      <c r="D106" s="24"/>
      <c r="E106" s="63"/>
      <c r="F106" s="69"/>
      <c r="G106" s="25"/>
    </row>
    <row r="107" spans="1:8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8" ht="12.75" x14ac:dyDescent="0.2">
      <c r="A108" s="21"/>
      <c r="B108" s="22"/>
      <c r="C108" s="29"/>
      <c r="D108" s="22"/>
      <c r="E108" s="62"/>
      <c r="F108" s="74"/>
      <c r="G108" s="43"/>
    </row>
    <row r="109" spans="1:8" ht="25.5" x14ac:dyDescent="0.2">
      <c r="A109" s="21"/>
      <c r="B109" s="22"/>
      <c r="C109" s="45" t="s">
        <v>130</v>
      </c>
      <c r="D109" s="22"/>
      <c r="E109" s="62"/>
      <c r="F109" s="158">
        <v>97.304424100000006</v>
      </c>
      <c r="G109" s="157">
        <v>1.2150647000000001E-2</v>
      </c>
      <c r="H109" s="150"/>
    </row>
    <row r="110" spans="1:8" ht="12.75" x14ac:dyDescent="0.2">
      <c r="A110" s="21"/>
      <c r="B110" s="22"/>
      <c r="C110" s="46" t="s">
        <v>131</v>
      </c>
      <c r="D110" s="27"/>
      <c r="E110" s="64"/>
      <c r="F110" s="70">
        <v>8008.1680645999977</v>
      </c>
      <c r="G110" s="28">
        <v>0.9999999989999997</v>
      </c>
    </row>
    <row r="112" spans="1:8" ht="12.75" x14ac:dyDescent="0.2">
      <c r="B112" s="397"/>
      <c r="C112" s="397"/>
      <c r="D112" s="397"/>
      <c r="E112" s="397"/>
      <c r="F112" s="397"/>
    </row>
    <row r="113" spans="2:6" ht="12.75" x14ac:dyDescent="0.2">
      <c r="B113" s="397"/>
      <c r="C113" s="397"/>
      <c r="D113" s="397"/>
      <c r="E113" s="397"/>
      <c r="F113" s="397"/>
    </row>
    <row r="115" spans="2:6" ht="12.75" x14ac:dyDescent="0.2">
      <c r="B115" s="52" t="s">
        <v>133</v>
      </c>
      <c r="C115" s="53"/>
      <c r="D115" s="54"/>
    </row>
    <row r="116" spans="2:6" ht="12.75" x14ac:dyDescent="0.2">
      <c r="B116" s="55" t="s">
        <v>134</v>
      </c>
      <c r="C116" s="56"/>
      <c r="D116" s="81" t="s">
        <v>135</v>
      </c>
    </row>
    <row r="117" spans="2:6" ht="12.75" x14ac:dyDescent="0.2">
      <c r="B117" s="55" t="s">
        <v>136</v>
      </c>
      <c r="C117" s="56"/>
      <c r="D117" s="81" t="s">
        <v>135</v>
      </c>
    </row>
    <row r="118" spans="2:6" ht="12.75" x14ac:dyDescent="0.2">
      <c r="B118" s="57" t="s">
        <v>137</v>
      </c>
      <c r="C118" s="56"/>
      <c r="D118" s="58"/>
    </row>
    <row r="119" spans="2:6" ht="25.5" customHeight="1" x14ac:dyDescent="0.2">
      <c r="B119" s="58"/>
      <c r="C119" s="48" t="s">
        <v>138</v>
      </c>
      <c r="D119" s="49" t="s">
        <v>139</v>
      </c>
    </row>
    <row r="120" spans="2:6" ht="12.75" customHeight="1" x14ac:dyDescent="0.2">
      <c r="B120" s="75" t="s">
        <v>140</v>
      </c>
      <c r="C120" s="76" t="s">
        <v>141</v>
      </c>
      <c r="D120" s="76" t="s">
        <v>142</v>
      </c>
    </row>
    <row r="121" spans="2:6" ht="12.75" x14ac:dyDescent="0.2">
      <c r="B121" s="58" t="s">
        <v>143</v>
      </c>
      <c r="C121" s="59">
        <v>9.6458999999999993</v>
      </c>
      <c r="D121" s="59">
        <v>9.4014000000000006</v>
      </c>
    </row>
    <row r="122" spans="2:6" ht="12.75" x14ac:dyDescent="0.2">
      <c r="B122" s="58" t="s">
        <v>144</v>
      </c>
      <c r="C122" s="59">
        <v>9.6458999999999993</v>
      </c>
      <c r="D122" s="59">
        <v>9.4014000000000006</v>
      </c>
    </row>
    <row r="123" spans="2:6" ht="12.75" x14ac:dyDescent="0.2">
      <c r="B123" s="58" t="s">
        <v>145</v>
      </c>
      <c r="C123" s="59">
        <v>9.6151999999999997</v>
      </c>
      <c r="D123" s="59">
        <v>9.3664000000000005</v>
      </c>
    </row>
    <row r="124" spans="2:6" ht="12.75" x14ac:dyDescent="0.2">
      <c r="B124" s="58" t="s">
        <v>146</v>
      </c>
      <c r="C124" s="59">
        <v>9.6151999999999997</v>
      </c>
      <c r="D124" s="59">
        <v>9.3664000000000005</v>
      </c>
    </row>
    <row r="126" spans="2:6" ht="12.75" x14ac:dyDescent="0.2">
      <c r="B126" s="77" t="s">
        <v>147</v>
      </c>
      <c r="C126" s="60"/>
      <c r="D126" s="78" t="s">
        <v>135</v>
      </c>
    </row>
    <row r="127" spans="2:6" ht="24.75" customHeight="1" x14ac:dyDescent="0.2">
      <c r="B127" s="79"/>
      <c r="C127" s="79"/>
    </row>
    <row r="128" spans="2:6" ht="15" x14ac:dyDescent="0.25">
      <c r="B128" s="82"/>
      <c r="C128" s="80"/>
      <c r="D128"/>
    </row>
    <row r="130" spans="2:4" ht="12.75" x14ac:dyDescent="0.2">
      <c r="B130" s="57" t="s">
        <v>148</v>
      </c>
      <c r="C130" s="56"/>
      <c r="D130" s="90" t="s">
        <v>135</v>
      </c>
    </row>
    <row r="131" spans="2:4" ht="12.75" x14ac:dyDescent="0.2">
      <c r="B131" s="57" t="s">
        <v>149</v>
      </c>
      <c r="C131" s="56"/>
      <c r="D131" s="83" t="s">
        <v>135</v>
      </c>
    </row>
    <row r="132" spans="2:4" ht="12.75" x14ac:dyDescent="0.2">
      <c r="B132" s="57" t="s">
        <v>150</v>
      </c>
      <c r="C132" s="56"/>
      <c r="D132" s="61">
        <v>0.31150642102203341</v>
      </c>
    </row>
    <row r="133" spans="2:4" ht="12.75" x14ac:dyDescent="0.2">
      <c r="B133" s="57" t="s">
        <v>151</v>
      </c>
      <c r="C133" s="56"/>
      <c r="D133" s="61" t="s">
        <v>135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3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1158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399</v>
      </c>
      <c r="C7" s="26" t="s">
        <v>400</v>
      </c>
      <c r="D7" s="17" t="s">
        <v>13</v>
      </c>
      <c r="E7" s="62">
        <v>38568</v>
      </c>
      <c r="F7" s="68">
        <v>278.73093599999999</v>
      </c>
      <c r="G7" s="20">
        <v>5.9210021000000002E-2</v>
      </c>
    </row>
    <row r="8" spans="1:7" ht="12.7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68225</v>
      </c>
      <c r="F8" s="68">
        <v>248.64601250000001</v>
      </c>
      <c r="G8" s="20">
        <v>5.2819166000000001E-2</v>
      </c>
    </row>
    <row r="9" spans="1:7" ht="25.5" x14ac:dyDescent="0.2">
      <c r="A9" s="21">
        <v>3</v>
      </c>
      <c r="B9" s="22" t="s">
        <v>30</v>
      </c>
      <c r="C9" s="26" t="s">
        <v>31</v>
      </c>
      <c r="D9" s="17" t="s">
        <v>32</v>
      </c>
      <c r="E9" s="62">
        <v>18482</v>
      </c>
      <c r="F9" s="68">
        <v>226.801863</v>
      </c>
      <c r="G9" s="20">
        <v>4.8178876000000002E-2</v>
      </c>
    </row>
    <row r="10" spans="1:7" ht="25.5" x14ac:dyDescent="0.2">
      <c r="A10" s="21">
        <v>4</v>
      </c>
      <c r="B10" s="22" t="s">
        <v>401</v>
      </c>
      <c r="C10" s="26" t="s">
        <v>402</v>
      </c>
      <c r="D10" s="17" t="s">
        <v>35</v>
      </c>
      <c r="E10" s="62">
        <v>66030</v>
      </c>
      <c r="F10" s="68">
        <v>183.99259499999999</v>
      </c>
      <c r="G10" s="20">
        <v>3.9085024000000003E-2</v>
      </c>
    </row>
    <row r="11" spans="1:7" ht="12.75" x14ac:dyDescent="0.2">
      <c r="A11" s="21">
        <v>5</v>
      </c>
      <c r="B11" s="22" t="s">
        <v>403</v>
      </c>
      <c r="C11" s="26" t="s">
        <v>404</v>
      </c>
      <c r="D11" s="17" t="s">
        <v>205</v>
      </c>
      <c r="E11" s="62">
        <v>21100</v>
      </c>
      <c r="F11" s="68">
        <v>154.43090000000001</v>
      </c>
      <c r="G11" s="20">
        <v>3.2805318E-2</v>
      </c>
    </row>
    <row r="12" spans="1:7" ht="12.75" x14ac:dyDescent="0.2">
      <c r="A12" s="21">
        <v>6</v>
      </c>
      <c r="B12" s="22" t="s">
        <v>405</v>
      </c>
      <c r="C12" s="26" t="s">
        <v>406</v>
      </c>
      <c r="D12" s="17" t="s">
        <v>253</v>
      </c>
      <c r="E12" s="62">
        <v>5609</v>
      </c>
      <c r="F12" s="68">
        <v>152.60967199999999</v>
      </c>
      <c r="G12" s="20">
        <v>3.2418439E-2</v>
      </c>
    </row>
    <row r="13" spans="1:7" ht="12.75" x14ac:dyDescent="0.2">
      <c r="A13" s="21">
        <v>7</v>
      </c>
      <c r="B13" s="22" t="s">
        <v>173</v>
      </c>
      <c r="C13" s="26" t="s">
        <v>174</v>
      </c>
      <c r="D13" s="17" t="s">
        <v>175</v>
      </c>
      <c r="E13" s="62">
        <v>50809</v>
      </c>
      <c r="F13" s="68">
        <v>143.07814400000001</v>
      </c>
      <c r="G13" s="20">
        <v>3.0393684000000001E-2</v>
      </c>
    </row>
    <row r="14" spans="1:7" ht="12.75" x14ac:dyDescent="0.2">
      <c r="A14" s="21">
        <v>8</v>
      </c>
      <c r="B14" s="22" t="s">
        <v>407</v>
      </c>
      <c r="C14" s="26" t="s">
        <v>408</v>
      </c>
      <c r="D14" s="17" t="s">
        <v>253</v>
      </c>
      <c r="E14" s="62">
        <v>17893</v>
      </c>
      <c r="F14" s="68">
        <v>140.96105399999999</v>
      </c>
      <c r="G14" s="20">
        <v>2.9943956000000001E-2</v>
      </c>
    </row>
    <row r="15" spans="1:7" ht="12.75" x14ac:dyDescent="0.2">
      <c r="A15" s="21">
        <v>9</v>
      </c>
      <c r="B15" s="22" t="s">
        <v>41</v>
      </c>
      <c r="C15" s="26" t="s">
        <v>42</v>
      </c>
      <c r="D15" s="17" t="s">
        <v>13</v>
      </c>
      <c r="E15" s="62">
        <v>6773</v>
      </c>
      <c r="F15" s="68">
        <v>140.87501349999999</v>
      </c>
      <c r="G15" s="20">
        <v>2.9925679E-2</v>
      </c>
    </row>
    <row r="16" spans="1:7" ht="25.5" x14ac:dyDescent="0.2">
      <c r="A16" s="21">
        <v>10</v>
      </c>
      <c r="B16" s="22" t="s">
        <v>411</v>
      </c>
      <c r="C16" s="26" t="s">
        <v>412</v>
      </c>
      <c r="D16" s="17" t="s">
        <v>35</v>
      </c>
      <c r="E16" s="62">
        <v>9513</v>
      </c>
      <c r="F16" s="68">
        <v>119.7163485</v>
      </c>
      <c r="G16" s="20">
        <v>2.5431004E-2</v>
      </c>
    </row>
    <row r="17" spans="1:7" ht="12.75" x14ac:dyDescent="0.2">
      <c r="A17" s="21">
        <v>11</v>
      </c>
      <c r="B17" s="22" t="s">
        <v>409</v>
      </c>
      <c r="C17" s="26" t="s">
        <v>410</v>
      </c>
      <c r="D17" s="17" t="s">
        <v>226</v>
      </c>
      <c r="E17" s="62">
        <v>4254</v>
      </c>
      <c r="F17" s="68">
        <v>111.197433</v>
      </c>
      <c r="G17" s="20">
        <v>2.3621355E-2</v>
      </c>
    </row>
    <row r="18" spans="1:7" ht="25.5" x14ac:dyDescent="0.2">
      <c r="A18" s="21">
        <v>12</v>
      </c>
      <c r="B18" s="22" t="s">
        <v>316</v>
      </c>
      <c r="C18" s="26" t="s">
        <v>317</v>
      </c>
      <c r="D18" s="17" t="s">
        <v>25</v>
      </c>
      <c r="E18" s="62">
        <v>14105</v>
      </c>
      <c r="F18" s="68">
        <v>111.17561000000001</v>
      </c>
      <c r="G18" s="20">
        <v>2.3616719000000001E-2</v>
      </c>
    </row>
    <row r="19" spans="1:7" ht="25.5" x14ac:dyDescent="0.2">
      <c r="A19" s="21">
        <v>13</v>
      </c>
      <c r="B19" s="22" t="s">
        <v>208</v>
      </c>
      <c r="C19" s="26" t="s">
        <v>209</v>
      </c>
      <c r="D19" s="17" t="s">
        <v>169</v>
      </c>
      <c r="E19" s="62">
        <v>41789</v>
      </c>
      <c r="F19" s="68">
        <v>108.46334950000001</v>
      </c>
      <c r="G19" s="20">
        <v>2.3040561000000001E-2</v>
      </c>
    </row>
    <row r="20" spans="1:7" ht="25.5" x14ac:dyDescent="0.2">
      <c r="A20" s="21">
        <v>14</v>
      </c>
      <c r="B20" s="22" t="s">
        <v>23</v>
      </c>
      <c r="C20" s="26" t="s">
        <v>24</v>
      </c>
      <c r="D20" s="17" t="s">
        <v>25</v>
      </c>
      <c r="E20" s="62">
        <v>19534</v>
      </c>
      <c r="F20" s="68">
        <v>105.87428</v>
      </c>
      <c r="G20" s="20">
        <v>2.2490573E-2</v>
      </c>
    </row>
    <row r="21" spans="1:7" ht="12.75" x14ac:dyDescent="0.2">
      <c r="A21" s="21">
        <v>15</v>
      </c>
      <c r="B21" s="22" t="s">
        <v>303</v>
      </c>
      <c r="C21" s="26" t="s">
        <v>304</v>
      </c>
      <c r="D21" s="17" t="s">
        <v>305</v>
      </c>
      <c r="E21" s="62">
        <v>29825</v>
      </c>
      <c r="F21" s="68">
        <v>105.59541249999999</v>
      </c>
      <c r="G21" s="20">
        <v>2.2431334000000001E-2</v>
      </c>
    </row>
    <row r="22" spans="1:7" ht="25.5" x14ac:dyDescent="0.2">
      <c r="A22" s="21">
        <v>16</v>
      </c>
      <c r="B22" s="22" t="s">
        <v>417</v>
      </c>
      <c r="C22" s="26" t="s">
        <v>418</v>
      </c>
      <c r="D22" s="17" t="s">
        <v>175</v>
      </c>
      <c r="E22" s="62">
        <v>17576</v>
      </c>
      <c r="F22" s="68">
        <v>104.5772</v>
      </c>
      <c r="G22" s="20">
        <v>2.2215037999999999E-2</v>
      </c>
    </row>
    <row r="23" spans="1:7" ht="12.75" x14ac:dyDescent="0.2">
      <c r="A23" s="21">
        <v>17</v>
      </c>
      <c r="B23" s="22" t="s">
        <v>413</v>
      </c>
      <c r="C23" s="26" t="s">
        <v>414</v>
      </c>
      <c r="D23" s="17" t="s">
        <v>226</v>
      </c>
      <c r="E23" s="62">
        <v>20781</v>
      </c>
      <c r="F23" s="68">
        <v>103.905</v>
      </c>
      <c r="G23" s="20">
        <v>2.2072244000000001E-2</v>
      </c>
    </row>
    <row r="24" spans="1:7" ht="25.5" x14ac:dyDescent="0.2">
      <c r="A24" s="21">
        <v>18</v>
      </c>
      <c r="B24" s="22" t="s">
        <v>415</v>
      </c>
      <c r="C24" s="26" t="s">
        <v>416</v>
      </c>
      <c r="D24" s="17" t="s">
        <v>35</v>
      </c>
      <c r="E24" s="62">
        <v>7297</v>
      </c>
      <c r="F24" s="68">
        <v>103.077422</v>
      </c>
      <c r="G24" s="20">
        <v>2.1896444000000001E-2</v>
      </c>
    </row>
    <row r="25" spans="1:7" ht="25.5" x14ac:dyDescent="0.2">
      <c r="A25" s="21">
        <v>19</v>
      </c>
      <c r="B25" s="22" t="s">
        <v>419</v>
      </c>
      <c r="C25" s="26" t="s">
        <v>420</v>
      </c>
      <c r="D25" s="17" t="s">
        <v>65</v>
      </c>
      <c r="E25" s="62">
        <v>45853</v>
      </c>
      <c r="F25" s="68">
        <v>98.102493499999994</v>
      </c>
      <c r="G25" s="20">
        <v>2.0839633999999999E-2</v>
      </c>
    </row>
    <row r="26" spans="1:7" ht="12.75" x14ac:dyDescent="0.2">
      <c r="A26" s="21">
        <v>20</v>
      </c>
      <c r="B26" s="22" t="s">
        <v>364</v>
      </c>
      <c r="C26" s="26" t="s">
        <v>365</v>
      </c>
      <c r="D26" s="17" t="s">
        <v>175</v>
      </c>
      <c r="E26" s="62">
        <v>21270</v>
      </c>
      <c r="F26" s="68">
        <v>95.470394999999996</v>
      </c>
      <c r="G26" s="20">
        <v>2.0280505000000001E-2</v>
      </c>
    </row>
    <row r="27" spans="1:7" ht="12.75" x14ac:dyDescent="0.2">
      <c r="A27" s="21">
        <v>21</v>
      </c>
      <c r="B27" s="22" t="s">
        <v>421</v>
      </c>
      <c r="C27" s="26" t="s">
        <v>422</v>
      </c>
      <c r="D27" s="17" t="s">
        <v>205</v>
      </c>
      <c r="E27" s="62">
        <v>15855</v>
      </c>
      <c r="F27" s="68">
        <v>95.462954999999994</v>
      </c>
      <c r="G27" s="20">
        <v>2.0278924E-2</v>
      </c>
    </row>
    <row r="28" spans="1:7" ht="12.75" x14ac:dyDescent="0.2">
      <c r="A28" s="21">
        <v>22</v>
      </c>
      <c r="B28" s="22" t="s">
        <v>351</v>
      </c>
      <c r="C28" s="26" t="s">
        <v>352</v>
      </c>
      <c r="D28" s="17" t="s">
        <v>175</v>
      </c>
      <c r="E28" s="62">
        <v>23855</v>
      </c>
      <c r="F28" s="68">
        <v>94.978682500000005</v>
      </c>
      <c r="G28" s="20">
        <v>2.0176052E-2</v>
      </c>
    </row>
    <row r="29" spans="1:7" ht="12.75" x14ac:dyDescent="0.2">
      <c r="A29" s="21">
        <v>23</v>
      </c>
      <c r="B29" s="22" t="s">
        <v>335</v>
      </c>
      <c r="C29" s="26" t="s">
        <v>336</v>
      </c>
      <c r="D29" s="17" t="s">
        <v>13</v>
      </c>
      <c r="E29" s="62">
        <v>16236</v>
      </c>
      <c r="F29" s="68">
        <v>92.326014000000001</v>
      </c>
      <c r="G29" s="20">
        <v>1.9612553000000001E-2</v>
      </c>
    </row>
    <row r="30" spans="1:7" ht="25.5" x14ac:dyDescent="0.2">
      <c r="A30" s="21">
        <v>24</v>
      </c>
      <c r="B30" s="22" t="s">
        <v>157</v>
      </c>
      <c r="C30" s="26" t="s">
        <v>158</v>
      </c>
      <c r="D30" s="17" t="s">
        <v>159</v>
      </c>
      <c r="E30" s="62">
        <v>14571</v>
      </c>
      <c r="F30" s="68">
        <v>91.651589999999999</v>
      </c>
      <c r="G30" s="20">
        <v>1.9469286999999998E-2</v>
      </c>
    </row>
    <row r="31" spans="1:7" ht="25.5" x14ac:dyDescent="0.2">
      <c r="A31" s="21">
        <v>25</v>
      </c>
      <c r="B31" s="22" t="s">
        <v>433</v>
      </c>
      <c r="C31" s="26" t="s">
        <v>434</v>
      </c>
      <c r="D31" s="17" t="s">
        <v>175</v>
      </c>
      <c r="E31" s="62">
        <v>24610</v>
      </c>
      <c r="F31" s="68">
        <v>91.450760000000002</v>
      </c>
      <c r="G31" s="20">
        <v>1.9426624999999999E-2</v>
      </c>
    </row>
    <row r="32" spans="1:7" ht="12.75" x14ac:dyDescent="0.2">
      <c r="A32" s="21">
        <v>26</v>
      </c>
      <c r="B32" s="22" t="s">
        <v>423</v>
      </c>
      <c r="C32" s="26" t="s">
        <v>424</v>
      </c>
      <c r="D32" s="17" t="s">
        <v>226</v>
      </c>
      <c r="E32" s="62">
        <v>3508</v>
      </c>
      <c r="F32" s="68">
        <v>89.613613999999998</v>
      </c>
      <c r="G32" s="20">
        <v>1.9036365999999999E-2</v>
      </c>
    </row>
    <row r="33" spans="1:7" ht="25.5" x14ac:dyDescent="0.2">
      <c r="A33" s="21">
        <v>27</v>
      </c>
      <c r="B33" s="22" t="s">
        <v>425</v>
      </c>
      <c r="C33" s="26" t="s">
        <v>426</v>
      </c>
      <c r="D33" s="17" t="s">
        <v>175</v>
      </c>
      <c r="E33" s="62">
        <v>10000</v>
      </c>
      <c r="F33" s="68">
        <v>88.025000000000006</v>
      </c>
      <c r="G33" s="20">
        <v>1.8698901E-2</v>
      </c>
    </row>
    <row r="34" spans="1:7" ht="25.5" x14ac:dyDescent="0.2">
      <c r="A34" s="21">
        <v>28</v>
      </c>
      <c r="B34" s="22" t="s">
        <v>429</v>
      </c>
      <c r="C34" s="26" t="s">
        <v>430</v>
      </c>
      <c r="D34" s="17" t="s">
        <v>35</v>
      </c>
      <c r="E34" s="62">
        <v>15253</v>
      </c>
      <c r="F34" s="68">
        <v>82.335694000000004</v>
      </c>
      <c r="G34" s="20">
        <v>1.7490338000000001E-2</v>
      </c>
    </row>
    <row r="35" spans="1:7" ht="12.75" x14ac:dyDescent="0.2">
      <c r="A35" s="21">
        <v>29</v>
      </c>
      <c r="B35" s="22" t="s">
        <v>427</v>
      </c>
      <c r="C35" s="26" t="s">
        <v>428</v>
      </c>
      <c r="D35" s="17" t="s">
        <v>226</v>
      </c>
      <c r="E35" s="62">
        <v>11979</v>
      </c>
      <c r="F35" s="68">
        <v>81.463189499999999</v>
      </c>
      <c r="G35" s="20">
        <v>1.7304994000000001E-2</v>
      </c>
    </row>
    <row r="36" spans="1:7" ht="25.5" x14ac:dyDescent="0.2">
      <c r="A36" s="21">
        <v>30</v>
      </c>
      <c r="B36" s="22" t="s">
        <v>33</v>
      </c>
      <c r="C36" s="26" t="s">
        <v>34</v>
      </c>
      <c r="D36" s="17" t="s">
        <v>35</v>
      </c>
      <c r="E36" s="62">
        <v>17527</v>
      </c>
      <c r="F36" s="68">
        <v>78.231764499999997</v>
      </c>
      <c r="G36" s="20">
        <v>1.6618552000000002E-2</v>
      </c>
    </row>
    <row r="37" spans="1:7" ht="12.75" x14ac:dyDescent="0.2">
      <c r="A37" s="21">
        <v>31</v>
      </c>
      <c r="B37" s="22" t="s">
        <v>308</v>
      </c>
      <c r="C37" s="26" t="s">
        <v>309</v>
      </c>
      <c r="D37" s="17" t="s">
        <v>172</v>
      </c>
      <c r="E37" s="62">
        <v>33963</v>
      </c>
      <c r="F37" s="68">
        <v>77.062047000000007</v>
      </c>
      <c r="G37" s="20">
        <v>1.6370071999999999E-2</v>
      </c>
    </row>
    <row r="38" spans="1:7" ht="25.5" x14ac:dyDescent="0.2">
      <c r="A38" s="21">
        <v>32</v>
      </c>
      <c r="B38" s="22" t="s">
        <v>74</v>
      </c>
      <c r="C38" s="26" t="s">
        <v>75</v>
      </c>
      <c r="D38" s="17" t="s">
        <v>76</v>
      </c>
      <c r="E38" s="62">
        <v>360</v>
      </c>
      <c r="F38" s="68">
        <v>72.545760000000001</v>
      </c>
      <c r="G38" s="20">
        <v>1.5410689999999999E-2</v>
      </c>
    </row>
    <row r="39" spans="1:7" ht="25.5" x14ac:dyDescent="0.2">
      <c r="A39" s="21">
        <v>33</v>
      </c>
      <c r="B39" s="22" t="s">
        <v>435</v>
      </c>
      <c r="C39" s="26" t="s">
        <v>436</v>
      </c>
      <c r="D39" s="17" t="s">
        <v>175</v>
      </c>
      <c r="E39" s="62">
        <v>5256</v>
      </c>
      <c r="F39" s="68">
        <v>71.618256000000002</v>
      </c>
      <c r="G39" s="20">
        <v>1.5213663000000001E-2</v>
      </c>
    </row>
    <row r="40" spans="1:7" ht="25.5" x14ac:dyDescent="0.2">
      <c r="A40" s="21">
        <v>34</v>
      </c>
      <c r="B40" s="22" t="s">
        <v>333</v>
      </c>
      <c r="C40" s="26" t="s">
        <v>334</v>
      </c>
      <c r="D40" s="17" t="s">
        <v>76</v>
      </c>
      <c r="E40" s="62">
        <v>10861</v>
      </c>
      <c r="F40" s="68">
        <v>68.179927500000005</v>
      </c>
      <c r="G40" s="20">
        <v>1.4483268000000001E-2</v>
      </c>
    </row>
    <row r="41" spans="1:7" ht="25.5" x14ac:dyDescent="0.2">
      <c r="A41" s="21">
        <v>35</v>
      </c>
      <c r="B41" s="22" t="s">
        <v>63</v>
      </c>
      <c r="C41" s="26" t="s">
        <v>64</v>
      </c>
      <c r="D41" s="17" t="s">
        <v>65</v>
      </c>
      <c r="E41" s="62">
        <v>11253</v>
      </c>
      <c r="F41" s="68">
        <v>67.000361999999996</v>
      </c>
      <c r="G41" s="20">
        <v>1.4232697000000001E-2</v>
      </c>
    </row>
    <row r="42" spans="1:7" ht="12.75" x14ac:dyDescent="0.2">
      <c r="A42" s="21">
        <v>36</v>
      </c>
      <c r="B42" s="22" t="s">
        <v>441</v>
      </c>
      <c r="C42" s="26" t="s">
        <v>442</v>
      </c>
      <c r="D42" s="17" t="s">
        <v>175</v>
      </c>
      <c r="E42" s="62">
        <v>6778</v>
      </c>
      <c r="F42" s="68">
        <v>64.140214</v>
      </c>
      <c r="G42" s="20">
        <v>1.3625124000000001E-2</v>
      </c>
    </row>
    <row r="43" spans="1:7" ht="12.75" x14ac:dyDescent="0.2">
      <c r="A43" s="21">
        <v>37</v>
      </c>
      <c r="B43" s="22" t="s">
        <v>384</v>
      </c>
      <c r="C43" s="26" t="s">
        <v>385</v>
      </c>
      <c r="D43" s="17" t="s">
        <v>175</v>
      </c>
      <c r="E43" s="62">
        <v>28016</v>
      </c>
      <c r="F43" s="68">
        <v>57.811016000000002</v>
      </c>
      <c r="G43" s="20">
        <v>1.2280630000000001E-2</v>
      </c>
    </row>
    <row r="44" spans="1:7" ht="12.75" x14ac:dyDescent="0.2">
      <c r="A44" s="21">
        <v>38</v>
      </c>
      <c r="B44" s="22" t="s">
        <v>318</v>
      </c>
      <c r="C44" s="26" t="s">
        <v>319</v>
      </c>
      <c r="D44" s="17" t="s">
        <v>320</v>
      </c>
      <c r="E44" s="62">
        <v>18745</v>
      </c>
      <c r="F44" s="68">
        <v>53.151447500000003</v>
      </c>
      <c r="G44" s="20">
        <v>1.1290811E-2</v>
      </c>
    </row>
    <row r="45" spans="1:7" ht="25.5" x14ac:dyDescent="0.2">
      <c r="A45" s="21">
        <v>39</v>
      </c>
      <c r="B45" s="22" t="s">
        <v>439</v>
      </c>
      <c r="C45" s="26" t="s">
        <v>440</v>
      </c>
      <c r="D45" s="17" t="s">
        <v>35</v>
      </c>
      <c r="E45" s="62">
        <v>16110</v>
      </c>
      <c r="F45" s="68">
        <v>51.350625000000001</v>
      </c>
      <c r="G45" s="20">
        <v>1.0908266999999999E-2</v>
      </c>
    </row>
    <row r="46" spans="1:7" ht="25.5" x14ac:dyDescent="0.2">
      <c r="A46" s="21">
        <v>40</v>
      </c>
      <c r="B46" s="22" t="s">
        <v>191</v>
      </c>
      <c r="C46" s="26" t="s">
        <v>192</v>
      </c>
      <c r="D46" s="17" t="s">
        <v>35</v>
      </c>
      <c r="E46" s="62">
        <v>10039</v>
      </c>
      <c r="F46" s="68">
        <v>49.688030500000004</v>
      </c>
      <c r="G46" s="20">
        <v>1.0555086999999999E-2</v>
      </c>
    </row>
    <row r="47" spans="1:7" ht="25.5" x14ac:dyDescent="0.2">
      <c r="A47" s="21">
        <v>41</v>
      </c>
      <c r="B47" s="22" t="s">
        <v>268</v>
      </c>
      <c r="C47" s="26" t="s">
        <v>269</v>
      </c>
      <c r="D47" s="17" t="s">
        <v>25</v>
      </c>
      <c r="E47" s="62">
        <v>19648</v>
      </c>
      <c r="F47" s="68">
        <v>47.174847999999997</v>
      </c>
      <c r="G47" s="20">
        <v>1.0021219E-2</v>
      </c>
    </row>
    <row r="48" spans="1:7" ht="12.75" x14ac:dyDescent="0.2">
      <c r="A48" s="16"/>
      <c r="B48" s="17"/>
      <c r="C48" s="23" t="s">
        <v>107</v>
      </c>
      <c r="D48" s="27"/>
      <c r="E48" s="64"/>
      <c r="F48" s="70">
        <v>4402.542931</v>
      </c>
      <c r="G48" s="28">
        <v>0.93521969399999982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16"/>
      <c r="B50" s="17"/>
      <c r="C50" s="23" t="s">
        <v>108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107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31"/>
      <c r="B53" s="32"/>
      <c r="C53" s="23" t="s">
        <v>109</v>
      </c>
      <c r="D53" s="24"/>
      <c r="E53" s="63"/>
      <c r="F53" s="69"/>
      <c r="G53" s="25"/>
    </row>
    <row r="54" spans="1:7" ht="12.75" x14ac:dyDescent="0.2">
      <c r="A54" s="33"/>
      <c r="B54" s="34"/>
      <c r="C54" s="23" t="s">
        <v>107</v>
      </c>
      <c r="D54" s="35"/>
      <c r="E54" s="65"/>
      <c r="F54" s="71">
        <v>0</v>
      </c>
      <c r="G54" s="36">
        <v>0</v>
      </c>
    </row>
    <row r="55" spans="1:7" ht="12.75" x14ac:dyDescent="0.2">
      <c r="A55" s="33"/>
      <c r="B55" s="34"/>
      <c r="C55" s="29"/>
      <c r="D55" s="37"/>
      <c r="E55" s="66"/>
      <c r="F55" s="72"/>
      <c r="G55" s="38"/>
    </row>
    <row r="56" spans="1:7" ht="12.75" x14ac:dyDescent="0.2">
      <c r="A56" s="16"/>
      <c r="B56" s="17"/>
      <c r="C56" s="23" t="s">
        <v>111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107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112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107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113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107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21"/>
      <c r="B65" s="22"/>
      <c r="C65" s="39" t="s">
        <v>114</v>
      </c>
      <c r="D65" s="40"/>
      <c r="E65" s="64"/>
      <c r="F65" s="70">
        <v>4402.542931</v>
      </c>
      <c r="G65" s="28">
        <v>0.93521969399999982</v>
      </c>
    </row>
    <row r="66" spans="1:7" ht="12.75" x14ac:dyDescent="0.2">
      <c r="A66" s="16"/>
      <c r="B66" s="17"/>
      <c r="C66" s="26"/>
      <c r="D66" s="19"/>
      <c r="E66" s="62"/>
      <c r="F66" s="68"/>
      <c r="G66" s="20"/>
    </row>
    <row r="67" spans="1:7" ht="12.75" x14ac:dyDescent="0.2">
      <c r="A67" s="16"/>
      <c r="B67" s="17"/>
      <c r="C67" s="18" t="s">
        <v>115</v>
      </c>
      <c r="D67" s="19"/>
      <c r="E67" s="62"/>
      <c r="F67" s="68"/>
      <c r="G67" s="20"/>
    </row>
    <row r="68" spans="1:7" ht="25.5" x14ac:dyDescent="0.2">
      <c r="A68" s="16"/>
      <c r="B68" s="17"/>
      <c r="C68" s="23" t="s">
        <v>10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68"/>
      <c r="G70" s="20"/>
    </row>
    <row r="71" spans="1:7" ht="12.75" x14ac:dyDescent="0.2">
      <c r="A71" s="16"/>
      <c r="B71" s="41"/>
      <c r="C71" s="23" t="s">
        <v>116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74"/>
      <c r="G73" s="43"/>
    </row>
    <row r="74" spans="1:7" ht="12.75" x14ac:dyDescent="0.2">
      <c r="A74" s="16"/>
      <c r="B74" s="17"/>
      <c r="C74" s="23" t="s">
        <v>117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107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16"/>
      <c r="B77" s="41"/>
      <c r="C77" s="23" t="s">
        <v>118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21"/>
      <c r="B80" s="22"/>
      <c r="C80" s="44" t="s">
        <v>119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120</v>
      </c>
      <c r="D82" s="19"/>
      <c r="E82" s="62"/>
      <c r="F82" s="68"/>
      <c r="G82" s="20"/>
    </row>
    <row r="83" spans="1:7" ht="12.75" x14ac:dyDescent="0.2">
      <c r="A83" s="21"/>
      <c r="B83" s="22"/>
      <c r="C83" s="23" t="s">
        <v>121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107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1169</v>
      </c>
      <c r="D92" s="24"/>
      <c r="E92" s="63"/>
      <c r="F92" s="69"/>
      <c r="G92" s="25"/>
    </row>
    <row r="93" spans="1:7" ht="12.75" x14ac:dyDescent="0.2">
      <c r="A93" s="21">
        <v>1</v>
      </c>
      <c r="B93" s="22"/>
      <c r="C93" s="26" t="s">
        <v>1170</v>
      </c>
      <c r="D93" s="30"/>
      <c r="E93" s="62"/>
      <c r="F93" s="68">
        <v>261.95514459999998</v>
      </c>
      <c r="G93" s="20">
        <v>5.5646387999999998E-2</v>
      </c>
    </row>
    <row r="94" spans="1:7" ht="12.75" x14ac:dyDescent="0.2">
      <c r="A94" s="21"/>
      <c r="B94" s="22"/>
      <c r="C94" s="23" t="s">
        <v>107</v>
      </c>
      <c r="D94" s="40"/>
      <c r="E94" s="64"/>
      <c r="F94" s="70">
        <v>261.95514459999998</v>
      </c>
      <c r="G94" s="28">
        <v>5.5646387999999998E-2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39" t="s">
        <v>124</v>
      </c>
      <c r="D96" s="40"/>
      <c r="E96" s="64"/>
      <c r="F96" s="70">
        <v>261.95514459999998</v>
      </c>
      <c r="G96" s="28">
        <v>5.5646387999999998E-2</v>
      </c>
    </row>
    <row r="97" spans="1:8" ht="12.75" x14ac:dyDescent="0.2">
      <c r="A97" s="21"/>
      <c r="B97" s="22"/>
      <c r="C97" s="45"/>
      <c r="D97" s="22"/>
      <c r="E97" s="62"/>
      <c r="F97" s="68"/>
      <c r="G97" s="20"/>
    </row>
    <row r="98" spans="1:8" ht="12.75" x14ac:dyDescent="0.2">
      <c r="A98" s="16"/>
      <c r="B98" s="17"/>
      <c r="C98" s="18" t="s">
        <v>125</v>
      </c>
      <c r="D98" s="19"/>
      <c r="E98" s="62"/>
      <c r="F98" s="68"/>
      <c r="G98" s="20"/>
    </row>
    <row r="99" spans="1:8" ht="25.5" x14ac:dyDescent="0.2">
      <c r="A99" s="21"/>
      <c r="B99" s="22"/>
      <c r="C99" s="23" t="s">
        <v>126</v>
      </c>
      <c r="D99" s="24"/>
      <c r="E99" s="63"/>
      <c r="F99" s="69"/>
      <c r="G99" s="25"/>
    </row>
    <row r="100" spans="1:8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8" ht="12.75" x14ac:dyDescent="0.2">
      <c r="A101" s="21"/>
      <c r="B101" s="22"/>
      <c r="C101" s="29"/>
      <c r="D101" s="22"/>
      <c r="E101" s="62"/>
      <c r="F101" s="68"/>
      <c r="G101" s="20"/>
    </row>
    <row r="102" spans="1:8" ht="12.75" x14ac:dyDescent="0.2">
      <c r="A102" s="16"/>
      <c r="B102" s="17"/>
      <c r="C102" s="18" t="s">
        <v>127</v>
      </c>
      <c r="D102" s="19"/>
      <c r="E102" s="62"/>
      <c r="F102" s="68"/>
      <c r="G102" s="20"/>
    </row>
    <row r="103" spans="1:8" ht="25.5" x14ac:dyDescent="0.2">
      <c r="A103" s="21"/>
      <c r="B103" s="22"/>
      <c r="C103" s="23" t="s">
        <v>128</v>
      </c>
      <c r="D103" s="24"/>
      <c r="E103" s="63"/>
      <c r="F103" s="69"/>
      <c r="G103" s="25"/>
    </row>
    <row r="104" spans="1:8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8" ht="12.75" x14ac:dyDescent="0.2">
      <c r="A105" s="21"/>
      <c r="B105" s="22"/>
      <c r="C105" s="29"/>
      <c r="D105" s="22"/>
      <c r="E105" s="62"/>
      <c r="F105" s="68"/>
      <c r="G105" s="20"/>
    </row>
    <row r="106" spans="1:8" ht="25.5" x14ac:dyDescent="0.2">
      <c r="A106" s="21"/>
      <c r="B106" s="22"/>
      <c r="C106" s="23" t="s">
        <v>129</v>
      </c>
      <c r="D106" s="24"/>
      <c r="E106" s="63"/>
      <c r="F106" s="69"/>
      <c r="G106" s="25"/>
    </row>
    <row r="107" spans="1:8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8" ht="12.75" x14ac:dyDescent="0.2">
      <c r="A108" s="21"/>
      <c r="B108" s="22"/>
      <c r="C108" s="29"/>
      <c r="D108" s="22"/>
      <c r="E108" s="62"/>
      <c r="F108" s="74"/>
      <c r="G108" s="43"/>
    </row>
    <row r="109" spans="1:8" ht="25.5" x14ac:dyDescent="0.2">
      <c r="A109" s="21"/>
      <c r="B109" s="22"/>
      <c r="C109" s="45" t="s">
        <v>130</v>
      </c>
      <c r="D109" s="22"/>
      <c r="E109" s="62"/>
      <c r="F109" s="74">
        <v>42.997887720000001</v>
      </c>
      <c r="G109" s="43">
        <v>9.133918999999999E-3</v>
      </c>
      <c r="H109" s="150"/>
    </row>
    <row r="110" spans="1:8" ht="12.75" x14ac:dyDescent="0.2">
      <c r="A110" s="21"/>
      <c r="B110" s="22"/>
      <c r="C110" s="46" t="s">
        <v>131</v>
      </c>
      <c r="D110" s="27"/>
      <c r="E110" s="64"/>
      <c r="F110" s="70">
        <v>4707.4959633199996</v>
      </c>
      <c r="G110" s="28">
        <v>1.0000000009999996</v>
      </c>
    </row>
    <row r="112" spans="1:8" ht="12.75" x14ac:dyDescent="0.2">
      <c r="B112" s="397"/>
      <c r="C112" s="397"/>
      <c r="D112" s="397"/>
      <c r="E112" s="397"/>
      <c r="F112" s="397"/>
    </row>
    <row r="113" spans="2:6" ht="12.75" x14ac:dyDescent="0.2">
      <c r="B113" s="397"/>
      <c r="C113" s="397"/>
      <c r="D113" s="397"/>
      <c r="E113" s="397"/>
      <c r="F113" s="397"/>
    </row>
    <row r="115" spans="2:6" ht="12.75" x14ac:dyDescent="0.2">
      <c r="B115" s="52" t="s">
        <v>133</v>
      </c>
      <c r="C115" s="53"/>
      <c r="D115" s="54"/>
    </row>
    <row r="116" spans="2:6" ht="12.75" x14ac:dyDescent="0.2">
      <c r="B116" s="55" t="s">
        <v>134</v>
      </c>
      <c r="C116" s="56"/>
      <c r="D116" s="81" t="s">
        <v>135</v>
      </c>
    </row>
    <row r="117" spans="2:6" ht="12.75" x14ac:dyDescent="0.2">
      <c r="B117" s="55" t="s">
        <v>136</v>
      </c>
      <c r="C117" s="56"/>
      <c r="D117" s="81" t="s">
        <v>135</v>
      </c>
    </row>
    <row r="118" spans="2:6" ht="12.75" x14ac:dyDescent="0.2">
      <c r="B118" s="57" t="s">
        <v>137</v>
      </c>
      <c r="C118" s="56"/>
      <c r="D118" s="58"/>
    </row>
    <row r="119" spans="2:6" ht="25.5" customHeight="1" x14ac:dyDescent="0.2">
      <c r="B119" s="58"/>
      <c r="C119" s="48" t="s">
        <v>138</v>
      </c>
      <c r="D119" s="49" t="s">
        <v>139</v>
      </c>
    </row>
    <row r="120" spans="2:6" ht="12.75" customHeight="1" x14ac:dyDescent="0.2">
      <c r="B120" s="75" t="s">
        <v>140</v>
      </c>
      <c r="C120" s="76" t="s">
        <v>141</v>
      </c>
      <c r="D120" s="76" t="s">
        <v>142</v>
      </c>
    </row>
    <row r="121" spans="2:6" ht="12.75" x14ac:dyDescent="0.2">
      <c r="B121" s="58" t="s">
        <v>143</v>
      </c>
      <c r="C121" s="59">
        <v>9.5850000000000009</v>
      </c>
      <c r="D121" s="59">
        <v>9.3595000000000006</v>
      </c>
    </row>
    <row r="122" spans="2:6" ht="12.75" x14ac:dyDescent="0.2">
      <c r="B122" s="58" t="s">
        <v>144</v>
      </c>
      <c r="C122" s="59">
        <v>9.5850000000000009</v>
      </c>
      <c r="D122" s="59">
        <v>9.3595000000000006</v>
      </c>
    </row>
    <row r="123" spans="2:6" ht="12.75" x14ac:dyDescent="0.2">
      <c r="B123" s="58" t="s">
        <v>145</v>
      </c>
      <c r="C123" s="59">
        <v>9.5510000000000002</v>
      </c>
      <c r="D123" s="59">
        <v>9.3199000000000005</v>
      </c>
    </row>
    <row r="124" spans="2:6" ht="12.75" x14ac:dyDescent="0.2">
      <c r="B124" s="58" t="s">
        <v>146</v>
      </c>
      <c r="C124" s="59">
        <v>9.5510000000000002</v>
      </c>
      <c r="D124" s="59">
        <v>9.32</v>
      </c>
    </row>
    <row r="126" spans="2:6" ht="12.75" x14ac:dyDescent="0.2">
      <c r="B126" s="77" t="s">
        <v>147</v>
      </c>
      <c r="C126" s="60"/>
      <c r="D126" s="78" t="s">
        <v>135</v>
      </c>
    </row>
    <row r="127" spans="2:6" ht="24.75" customHeight="1" x14ac:dyDescent="0.2">
      <c r="B127" s="79"/>
      <c r="C127" s="79"/>
    </row>
    <row r="128" spans="2:6" ht="15" x14ac:dyDescent="0.25">
      <c r="B128" s="82"/>
      <c r="C128" s="80"/>
      <c r="D128"/>
    </row>
    <row r="130" spans="2:4" ht="12.75" x14ac:dyDescent="0.2">
      <c r="B130" s="57" t="s">
        <v>148</v>
      </c>
      <c r="C130" s="56"/>
      <c r="D130" s="90" t="s">
        <v>135</v>
      </c>
    </row>
    <row r="131" spans="2:4" ht="12.75" x14ac:dyDescent="0.2">
      <c r="B131" s="57" t="s">
        <v>149</v>
      </c>
      <c r="C131" s="56"/>
      <c r="D131" s="83" t="s">
        <v>135</v>
      </c>
    </row>
    <row r="132" spans="2:4" ht="12.75" x14ac:dyDescent="0.2">
      <c r="B132" s="57" t="s">
        <v>150</v>
      </c>
      <c r="C132" s="56"/>
      <c r="D132" s="61">
        <v>0.16553848536866383</v>
      </c>
    </row>
    <row r="133" spans="2:4" ht="12.75" x14ac:dyDescent="0.2">
      <c r="B133" s="57" t="s">
        <v>151</v>
      </c>
      <c r="C133" s="56"/>
      <c r="D133" s="61" t="s">
        <v>135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443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399</v>
      </c>
      <c r="C7" s="26" t="s">
        <v>400</v>
      </c>
      <c r="D7" s="17" t="s">
        <v>13</v>
      </c>
      <c r="E7" s="62">
        <v>378007</v>
      </c>
      <c r="F7" s="68">
        <v>2731.856589</v>
      </c>
      <c r="G7" s="20">
        <v>5.4816900000000002E-2</v>
      </c>
    </row>
    <row r="8" spans="1:7" ht="12.7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640018</v>
      </c>
      <c r="F8" s="68">
        <v>2332.5456009999998</v>
      </c>
      <c r="G8" s="20">
        <v>4.6804404000000001E-2</v>
      </c>
    </row>
    <row r="9" spans="1:7" ht="51" x14ac:dyDescent="0.2">
      <c r="A9" s="21">
        <v>3</v>
      </c>
      <c r="B9" s="22" t="s">
        <v>321</v>
      </c>
      <c r="C9" s="26" t="s">
        <v>322</v>
      </c>
      <c r="D9" s="17" t="s">
        <v>241</v>
      </c>
      <c r="E9" s="62">
        <v>1019033</v>
      </c>
      <c r="F9" s="68">
        <v>2056.9181104999998</v>
      </c>
      <c r="G9" s="20">
        <v>4.1273717000000001E-2</v>
      </c>
    </row>
    <row r="10" spans="1:7" ht="12.75" x14ac:dyDescent="0.2">
      <c r="A10" s="21">
        <v>4</v>
      </c>
      <c r="B10" s="22" t="s">
        <v>41</v>
      </c>
      <c r="C10" s="26" t="s">
        <v>42</v>
      </c>
      <c r="D10" s="17" t="s">
        <v>13</v>
      </c>
      <c r="E10" s="62">
        <v>95538</v>
      </c>
      <c r="F10" s="68">
        <v>1987.1426309999999</v>
      </c>
      <c r="G10" s="20">
        <v>3.9873615000000001E-2</v>
      </c>
    </row>
    <row r="11" spans="1:7" ht="12.75" x14ac:dyDescent="0.2">
      <c r="A11" s="21">
        <v>5</v>
      </c>
      <c r="B11" s="22" t="s">
        <v>56</v>
      </c>
      <c r="C11" s="26" t="s">
        <v>57</v>
      </c>
      <c r="D11" s="17" t="s">
        <v>13</v>
      </c>
      <c r="E11" s="62">
        <v>539602</v>
      </c>
      <c r="F11" s="68">
        <v>1584.541273</v>
      </c>
      <c r="G11" s="20">
        <v>3.1795095000000002E-2</v>
      </c>
    </row>
    <row r="12" spans="1:7" ht="12.75" x14ac:dyDescent="0.2">
      <c r="A12" s="21">
        <v>6</v>
      </c>
      <c r="B12" s="22" t="s">
        <v>407</v>
      </c>
      <c r="C12" s="26" t="s">
        <v>408</v>
      </c>
      <c r="D12" s="17" t="s">
        <v>253</v>
      </c>
      <c r="E12" s="62">
        <v>196110</v>
      </c>
      <c r="F12" s="68">
        <v>1544.9545800000001</v>
      </c>
      <c r="G12" s="20">
        <v>3.1000756000000001E-2</v>
      </c>
    </row>
    <row r="13" spans="1:7" ht="25.5" x14ac:dyDescent="0.2">
      <c r="A13" s="21">
        <v>7</v>
      </c>
      <c r="B13" s="22" t="s">
        <v>306</v>
      </c>
      <c r="C13" s="26" t="s">
        <v>307</v>
      </c>
      <c r="D13" s="17" t="s">
        <v>305</v>
      </c>
      <c r="E13" s="62">
        <v>734885</v>
      </c>
      <c r="F13" s="68">
        <v>1539.584075</v>
      </c>
      <c r="G13" s="20">
        <v>3.0892993000000001E-2</v>
      </c>
    </row>
    <row r="14" spans="1:7" ht="12.75" x14ac:dyDescent="0.2">
      <c r="A14" s="21">
        <v>8</v>
      </c>
      <c r="B14" s="22" t="s">
        <v>444</v>
      </c>
      <c r="C14" s="26" t="s">
        <v>445</v>
      </c>
      <c r="D14" s="17" t="s">
        <v>205</v>
      </c>
      <c r="E14" s="62">
        <v>204000</v>
      </c>
      <c r="F14" s="68">
        <v>1529.0820000000001</v>
      </c>
      <c r="G14" s="20">
        <v>3.0682259999999999E-2</v>
      </c>
    </row>
    <row r="15" spans="1:7" ht="25.5" x14ac:dyDescent="0.2">
      <c r="A15" s="21">
        <v>9</v>
      </c>
      <c r="B15" s="22" t="s">
        <v>30</v>
      </c>
      <c r="C15" s="26" t="s">
        <v>31</v>
      </c>
      <c r="D15" s="17" t="s">
        <v>32</v>
      </c>
      <c r="E15" s="62">
        <v>120826</v>
      </c>
      <c r="F15" s="68">
        <v>1482.716259</v>
      </c>
      <c r="G15" s="20">
        <v>2.9751894000000001E-2</v>
      </c>
    </row>
    <row r="16" spans="1:7" ht="12.75" x14ac:dyDescent="0.2">
      <c r="A16" s="21">
        <v>10</v>
      </c>
      <c r="B16" s="22" t="s">
        <v>14</v>
      </c>
      <c r="C16" s="26" t="s">
        <v>15</v>
      </c>
      <c r="D16" s="17" t="s">
        <v>16</v>
      </c>
      <c r="E16" s="62">
        <v>237227</v>
      </c>
      <c r="F16" s="68">
        <v>1425.0225889999999</v>
      </c>
      <c r="G16" s="20">
        <v>2.8594225000000001E-2</v>
      </c>
    </row>
    <row r="17" spans="1:7" ht="25.5" x14ac:dyDescent="0.2">
      <c r="A17" s="21">
        <v>11</v>
      </c>
      <c r="B17" s="22" t="s">
        <v>439</v>
      </c>
      <c r="C17" s="26" t="s">
        <v>440</v>
      </c>
      <c r="D17" s="17" t="s">
        <v>35</v>
      </c>
      <c r="E17" s="62">
        <v>438905</v>
      </c>
      <c r="F17" s="68">
        <v>1399.0096874999999</v>
      </c>
      <c r="G17" s="20">
        <v>2.8072255000000001E-2</v>
      </c>
    </row>
    <row r="18" spans="1:7" ht="25.5" x14ac:dyDescent="0.2">
      <c r="A18" s="21">
        <v>12</v>
      </c>
      <c r="B18" s="22" t="s">
        <v>349</v>
      </c>
      <c r="C18" s="26" t="s">
        <v>350</v>
      </c>
      <c r="D18" s="17" t="s">
        <v>35</v>
      </c>
      <c r="E18" s="62">
        <v>13861</v>
      </c>
      <c r="F18" s="68">
        <v>1373.4518375</v>
      </c>
      <c r="G18" s="20">
        <v>2.7559416E-2</v>
      </c>
    </row>
    <row r="19" spans="1:7" ht="25.5" x14ac:dyDescent="0.2">
      <c r="A19" s="21">
        <v>13</v>
      </c>
      <c r="B19" s="22" t="s">
        <v>316</v>
      </c>
      <c r="C19" s="26" t="s">
        <v>317</v>
      </c>
      <c r="D19" s="17" t="s">
        <v>25</v>
      </c>
      <c r="E19" s="62">
        <v>172097</v>
      </c>
      <c r="F19" s="68">
        <v>1356.468554</v>
      </c>
      <c r="G19" s="20">
        <v>2.7218632999999999E-2</v>
      </c>
    </row>
    <row r="20" spans="1:7" ht="25.5" x14ac:dyDescent="0.2">
      <c r="A20" s="21">
        <v>14</v>
      </c>
      <c r="B20" s="22" t="s">
        <v>425</v>
      </c>
      <c r="C20" s="26" t="s">
        <v>426</v>
      </c>
      <c r="D20" s="17" t="s">
        <v>175</v>
      </c>
      <c r="E20" s="62">
        <v>153298</v>
      </c>
      <c r="F20" s="68">
        <v>1349.405645</v>
      </c>
      <c r="G20" s="20">
        <v>2.7076909999999999E-2</v>
      </c>
    </row>
    <row r="21" spans="1:7" ht="12.75" x14ac:dyDescent="0.2">
      <c r="A21" s="21">
        <v>15</v>
      </c>
      <c r="B21" s="22" t="s">
        <v>413</v>
      </c>
      <c r="C21" s="26" t="s">
        <v>414</v>
      </c>
      <c r="D21" s="17" t="s">
        <v>226</v>
      </c>
      <c r="E21" s="62">
        <v>246285</v>
      </c>
      <c r="F21" s="68">
        <v>1231.425</v>
      </c>
      <c r="G21" s="20">
        <v>2.4709532999999999E-2</v>
      </c>
    </row>
    <row r="22" spans="1:7" ht="12.75" x14ac:dyDescent="0.2">
      <c r="A22" s="21">
        <v>16</v>
      </c>
      <c r="B22" s="22" t="s">
        <v>441</v>
      </c>
      <c r="C22" s="26" t="s">
        <v>442</v>
      </c>
      <c r="D22" s="17" t="s">
        <v>175</v>
      </c>
      <c r="E22" s="62">
        <v>129657</v>
      </c>
      <c r="F22" s="68">
        <v>1226.944191</v>
      </c>
      <c r="G22" s="20">
        <v>2.4619622000000001E-2</v>
      </c>
    </row>
    <row r="23" spans="1:7" ht="12.75" x14ac:dyDescent="0.2">
      <c r="A23" s="21">
        <v>17</v>
      </c>
      <c r="B23" s="22" t="s">
        <v>374</v>
      </c>
      <c r="C23" s="26" t="s">
        <v>375</v>
      </c>
      <c r="D23" s="17" t="s">
        <v>175</v>
      </c>
      <c r="E23" s="62">
        <v>283518</v>
      </c>
      <c r="F23" s="68">
        <v>1218.5603639999999</v>
      </c>
      <c r="G23" s="20">
        <v>2.4451394000000001E-2</v>
      </c>
    </row>
    <row r="24" spans="1:7" ht="25.5" x14ac:dyDescent="0.2">
      <c r="A24" s="21">
        <v>18</v>
      </c>
      <c r="B24" s="22" t="s">
        <v>310</v>
      </c>
      <c r="C24" s="26" t="s">
        <v>311</v>
      </c>
      <c r="D24" s="17" t="s">
        <v>162</v>
      </c>
      <c r="E24" s="62">
        <v>90205</v>
      </c>
      <c r="F24" s="68">
        <v>1195.8025825</v>
      </c>
      <c r="G24" s="20">
        <v>2.3994741E-2</v>
      </c>
    </row>
    <row r="25" spans="1:7" ht="25.5" x14ac:dyDescent="0.2">
      <c r="A25" s="21">
        <v>19</v>
      </c>
      <c r="B25" s="22" t="s">
        <v>401</v>
      </c>
      <c r="C25" s="26" t="s">
        <v>402</v>
      </c>
      <c r="D25" s="17" t="s">
        <v>35</v>
      </c>
      <c r="E25" s="62">
        <v>425699</v>
      </c>
      <c r="F25" s="68">
        <v>1186.2102635000001</v>
      </c>
      <c r="G25" s="20">
        <v>2.3802263000000001E-2</v>
      </c>
    </row>
    <row r="26" spans="1:7" ht="12.75" x14ac:dyDescent="0.2">
      <c r="A26" s="21">
        <v>20</v>
      </c>
      <c r="B26" s="22" t="s">
        <v>427</v>
      </c>
      <c r="C26" s="26" t="s">
        <v>428</v>
      </c>
      <c r="D26" s="17" t="s">
        <v>226</v>
      </c>
      <c r="E26" s="62">
        <v>169181</v>
      </c>
      <c r="F26" s="68">
        <v>1150.5153905</v>
      </c>
      <c r="G26" s="20">
        <v>2.3086017E-2</v>
      </c>
    </row>
    <row r="27" spans="1:7" ht="12.75" x14ac:dyDescent="0.2">
      <c r="A27" s="21">
        <v>21</v>
      </c>
      <c r="B27" s="22" t="s">
        <v>446</v>
      </c>
      <c r="C27" s="26" t="s">
        <v>447</v>
      </c>
      <c r="D27" s="17" t="s">
        <v>175</v>
      </c>
      <c r="E27" s="62">
        <v>43928</v>
      </c>
      <c r="F27" s="68">
        <v>1131.0801080000001</v>
      </c>
      <c r="G27" s="20">
        <v>2.2696032000000001E-2</v>
      </c>
    </row>
    <row r="28" spans="1:7" ht="12.75" x14ac:dyDescent="0.2">
      <c r="A28" s="21">
        <v>22</v>
      </c>
      <c r="B28" s="22" t="s">
        <v>403</v>
      </c>
      <c r="C28" s="26" t="s">
        <v>404</v>
      </c>
      <c r="D28" s="17" t="s">
        <v>205</v>
      </c>
      <c r="E28" s="62">
        <v>147703</v>
      </c>
      <c r="F28" s="68">
        <v>1081.0382569999999</v>
      </c>
      <c r="G28" s="20">
        <v>2.1691901999999999E-2</v>
      </c>
    </row>
    <row r="29" spans="1:7" ht="12.75" x14ac:dyDescent="0.2">
      <c r="A29" s="21">
        <v>23</v>
      </c>
      <c r="B29" s="22" t="s">
        <v>337</v>
      </c>
      <c r="C29" s="26" t="s">
        <v>338</v>
      </c>
      <c r="D29" s="17" t="s">
        <v>205</v>
      </c>
      <c r="E29" s="62">
        <v>105743</v>
      </c>
      <c r="F29" s="68">
        <v>1060.2321895</v>
      </c>
      <c r="G29" s="20">
        <v>2.1274411999999999E-2</v>
      </c>
    </row>
    <row r="30" spans="1:7" ht="12.75" x14ac:dyDescent="0.2">
      <c r="A30" s="21">
        <v>24</v>
      </c>
      <c r="B30" s="22" t="s">
        <v>448</v>
      </c>
      <c r="C30" s="26" t="s">
        <v>449</v>
      </c>
      <c r="D30" s="17" t="s">
        <v>175</v>
      </c>
      <c r="E30" s="62">
        <v>799713</v>
      </c>
      <c r="F30" s="68">
        <v>1051.2227385000001</v>
      </c>
      <c r="G30" s="20">
        <v>2.1093629999999999E-2</v>
      </c>
    </row>
    <row r="31" spans="1:7" ht="25.5" x14ac:dyDescent="0.2">
      <c r="A31" s="21">
        <v>25</v>
      </c>
      <c r="B31" s="22" t="s">
        <v>333</v>
      </c>
      <c r="C31" s="26" t="s">
        <v>334</v>
      </c>
      <c r="D31" s="17" t="s">
        <v>76</v>
      </c>
      <c r="E31" s="62">
        <v>166235</v>
      </c>
      <c r="F31" s="68">
        <v>1043.5402125000001</v>
      </c>
      <c r="G31" s="20">
        <v>2.0939474E-2</v>
      </c>
    </row>
    <row r="32" spans="1:7" ht="25.5" x14ac:dyDescent="0.2">
      <c r="A32" s="21">
        <v>26</v>
      </c>
      <c r="B32" s="22" t="s">
        <v>429</v>
      </c>
      <c r="C32" s="26" t="s">
        <v>430</v>
      </c>
      <c r="D32" s="17" t="s">
        <v>35</v>
      </c>
      <c r="E32" s="62">
        <v>190684</v>
      </c>
      <c r="F32" s="68">
        <v>1029.312232</v>
      </c>
      <c r="G32" s="20">
        <v>2.0653978E-2</v>
      </c>
    </row>
    <row r="33" spans="1:7" ht="25.5" x14ac:dyDescent="0.2">
      <c r="A33" s="21">
        <v>27</v>
      </c>
      <c r="B33" s="22" t="s">
        <v>20</v>
      </c>
      <c r="C33" s="26" t="s">
        <v>21</v>
      </c>
      <c r="D33" s="17" t="s">
        <v>22</v>
      </c>
      <c r="E33" s="62">
        <v>77211</v>
      </c>
      <c r="F33" s="68">
        <v>1014.784173</v>
      </c>
      <c r="G33" s="20">
        <v>2.0362460999999998E-2</v>
      </c>
    </row>
    <row r="34" spans="1:7" ht="25.5" x14ac:dyDescent="0.2">
      <c r="A34" s="21">
        <v>28</v>
      </c>
      <c r="B34" s="22" t="s">
        <v>450</v>
      </c>
      <c r="C34" s="26" t="s">
        <v>451</v>
      </c>
      <c r="D34" s="17" t="s">
        <v>22</v>
      </c>
      <c r="E34" s="62">
        <v>186810</v>
      </c>
      <c r="F34" s="68">
        <v>1010.82891</v>
      </c>
      <c r="G34" s="20">
        <v>2.0283095000000001E-2</v>
      </c>
    </row>
    <row r="35" spans="1:7" ht="12.75" x14ac:dyDescent="0.2">
      <c r="A35" s="21">
        <v>29</v>
      </c>
      <c r="B35" s="22" t="s">
        <v>335</v>
      </c>
      <c r="C35" s="26" t="s">
        <v>336</v>
      </c>
      <c r="D35" s="17" t="s">
        <v>13</v>
      </c>
      <c r="E35" s="62">
        <v>172749</v>
      </c>
      <c r="F35" s="68">
        <v>982.33718850000002</v>
      </c>
      <c r="G35" s="20">
        <v>1.9711386000000001E-2</v>
      </c>
    </row>
    <row r="36" spans="1:7" ht="25.5" x14ac:dyDescent="0.2">
      <c r="A36" s="21">
        <v>30</v>
      </c>
      <c r="B36" s="22" t="s">
        <v>452</v>
      </c>
      <c r="C36" s="26" t="s">
        <v>453</v>
      </c>
      <c r="D36" s="17" t="s">
        <v>175</v>
      </c>
      <c r="E36" s="62">
        <v>50500</v>
      </c>
      <c r="F36" s="68">
        <v>970.78674999999998</v>
      </c>
      <c r="G36" s="20">
        <v>1.9479617000000001E-2</v>
      </c>
    </row>
    <row r="37" spans="1:7" ht="25.5" x14ac:dyDescent="0.2">
      <c r="A37" s="21">
        <v>31</v>
      </c>
      <c r="B37" s="22" t="s">
        <v>353</v>
      </c>
      <c r="C37" s="26" t="s">
        <v>354</v>
      </c>
      <c r="D37" s="17" t="s">
        <v>35</v>
      </c>
      <c r="E37" s="62">
        <v>115444</v>
      </c>
      <c r="F37" s="68">
        <v>947.44890799999996</v>
      </c>
      <c r="G37" s="20">
        <v>1.9011324E-2</v>
      </c>
    </row>
    <row r="38" spans="1:7" ht="12.75" x14ac:dyDescent="0.2">
      <c r="A38" s="21">
        <v>32</v>
      </c>
      <c r="B38" s="22" t="s">
        <v>341</v>
      </c>
      <c r="C38" s="26" t="s">
        <v>342</v>
      </c>
      <c r="D38" s="17" t="s">
        <v>159</v>
      </c>
      <c r="E38" s="62">
        <v>135582</v>
      </c>
      <c r="F38" s="68">
        <v>914.22942599999999</v>
      </c>
      <c r="G38" s="20">
        <v>1.8344749E-2</v>
      </c>
    </row>
    <row r="39" spans="1:7" ht="25.5" x14ac:dyDescent="0.2">
      <c r="A39" s="21">
        <v>33</v>
      </c>
      <c r="B39" s="22" t="s">
        <v>417</v>
      </c>
      <c r="C39" s="26" t="s">
        <v>418</v>
      </c>
      <c r="D39" s="17" t="s">
        <v>175</v>
      </c>
      <c r="E39" s="62">
        <v>148972</v>
      </c>
      <c r="F39" s="68">
        <v>886.38340000000005</v>
      </c>
      <c r="G39" s="20">
        <v>1.7785995999999998E-2</v>
      </c>
    </row>
    <row r="40" spans="1:7" ht="25.5" x14ac:dyDescent="0.2">
      <c r="A40" s="21">
        <v>34</v>
      </c>
      <c r="B40" s="22" t="s">
        <v>419</v>
      </c>
      <c r="C40" s="26" t="s">
        <v>420</v>
      </c>
      <c r="D40" s="17" t="s">
        <v>65</v>
      </c>
      <c r="E40" s="62">
        <v>412979</v>
      </c>
      <c r="F40" s="68">
        <v>883.56857049999996</v>
      </c>
      <c r="G40" s="20">
        <v>1.7729513999999998E-2</v>
      </c>
    </row>
    <row r="41" spans="1:7" ht="12.75" x14ac:dyDescent="0.2">
      <c r="A41" s="21">
        <v>35</v>
      </c>
      <c r="B41" s="22" t="s">
        <v>47</v>
      </c>
      <c r="C41" s="26" t="s">
        <v>48</v>
      </c>
      <c r="D41" s="17" t="s">
        <v>16</v>
      </c>
      <c r="E41" s="62">
        <v>4564</v>
      </c>
      <c r="F41" s="68">
        <v>717.21890800000006</v>
      </c>
      <c r="G41" s="20">
        <v>1.4391574000000001E-2</v>
      </c>
    </row>
    <row r="42" spans="1:7" ht="12.75" x14ac:dyDescent="0.2">
      <c r="A42" s="21">
        <v>36</v>
      </c>
      <c r="B42" s="22" t="s">
        <v>454</v>
      </c>
      <c r="C42" s="26" t="s">
        <v>455</v>
      </c>
      <c r="D42" s="17" t="s">
        <v>16</v>
      </c>
      <c r="E42" s="62">
        <v>20348</v>
      </c>
      <c r="F42" s="68">
        <v>716.11733800000002</v>
      </c>
      <c r="G42" s="20">
        <v>1.4369470000000001E-2</v>
      </c>
    </row>
    <row r="43" spans="1:7" ht="12.75" x14ac:dyDescent="0.2">
      <c r="A43" s="21">
        <v>37</v>
      </c>
      <c r="B43" s="22" t="s">
        <v>380</v>
      </c>
      <c r="C43" s="26" t="s">
        <v>381</v>
      </c>
      <c r="D43" s="17" t="s">
        <v>13</v>
      </c>
      <c r="E43" s="62">
        <v>350000</v>
      </c>
      <c r="F43" s="68">
        <v>679.35</v>
      </c>
      <c r="G43" s="20">
        <v>1.3631704E-2</v>
      </c>
    </row>
    <row r="44" spans="1:7" ht="12.75" x14ac:dyDescent="0.2">
      <c r="A44" s="21">
        <v>38</v>
      </c>
      <c r="B44" s="22" t="s">
        <v>53</v>
      </c>
      <c r="C44" s="26" t="s">
        <v>54</v>
      </c>
      <c r="D44" s="17" t="s">
        <v>55</v>
      </c>
      <c r="E44" s="62">
        <v>469778</v>
      </c>
      <c r="F44" s="68">
        <v>634.67007799999999</v>
      </c>
      <c r="G44" s="20">
        <v>1.2735165999999999E-2</v>
      </c>
    </row>
    <row r="45" spans="1:7" ht="25.5" x14ac:dyDescent="0.2">
      <c r="A45" s="21">
        <v>39</v>
      </c>
      <c r="B45" s="22" t="s">
        <v>392</v>
      </c>
      <c r="C45" s="26" t="s">
        <v>393</v>
      </c>
      <c r="D45" s="17" t="s">
        <v>169</v>
      </c>
      <c r="E45" s="62">
        <v>125000</v>
      </c>
      <c r="F45" s="68">
        <v>475.25</v>
      </c>
      <c r="G45" s="20">
        <v>9.5362740000000008E-3</v>
      </c>
    </row>
    <row r="46" spans="1:7" ht="12.75" x14ac:dyDescent="0.2">
      <c r="A46" s="16"/>
      <c r="B46" s="17"/>
      <c r="C46" s="23" t="s">
        <v>107</v>
      </c>
      <c r="D46" s="27"/>
      <c r="E46" s="64"/>
      <c r="F46" s="70">
        <v>48131.556610500003</v>
      </c>
      <c r="G46" s="28">
        <v>0.96579840100000003</v>
      </c>
    </row>
    <row r="47" spans="1:7" ht="12.75" x14ac:dyDescent="0.2">
      <c r="A47" s="21"/>
      <c r="B47" s="22"/>
      <c r="C47" s="29"/>
      <c r="D47" s="30"/>
      <c r="E47" s="62"/>
      <c r="F47" s="68"/>
      <c r="G47" s="20"/>
    </row>
    <row r="48" spans="1:7" ht="12.75" x14ac:dyDescent="0.2">
      <c r="A48" s="16"/>
      <c r="B48" s="17"/>
      <c r="C48" s="23" t="s">
        <v>108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107</v>
      </c>
      <c r="D49" s="27"/>
      <c r="E49" s="64"/>
      <c r="F49" s="70">
        <v>0</v>
      </c>
      <c r="G49" s="28">
        <v>0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31"/>
      <c r="B51" s="32"/>
      <c r="C51" s="23" t="s">
        <v>109</v>
      </c>
      <c r="D51" s="24"/>
      <c r="E51" s="63"/>
      <c r="F51" s="69"/>
      <c r="G51" s="25"/>
    </row>
    <row r="52" spans="1:7" ht="12.75" x14ac:dyDescent="0.2">
      <c r="A52" s="33"/>
      <c r="B52" s="34"/>
      <c r="C52" s="23" t="s">
        <v>107</v>
      </c>
      <c r="D52" s="35"/>
      <c r="E52" s="65"/>
      <c r="F52" s="71">
        <v>0</v>
      </c>
      <c r="G52" s="36">
        <v>0</v>
      </c>
    </row>
    <row r="53" spans="1:7" ht="12.75" x14ac:dyDescent="0.2">
      <c r="A53" s="33"/>
      <c r="B53" s="34"/>
      <c r="C53" s="29"/>
      <c r="D53" s="37"/>
      <c r="E53" s="66"/>
      <c r="F53" s="72"/>
      <c r="G53" s="38"/>
    </row>
    <row r="54" spans="1:7" ht="12.75" x14ac:dyDescent="0.2">
      <c r="A54" s="16"/>
      <c r="B54" s="17"/>
      <c r="C54" s="23" t="s">
        <v>111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107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12.75" x14ac:dyDescent="0.2">
      <c r="A57" s="16"/>
      <c r="B57" s="17"/>
      <c r="C57" s="23" t="s">
        <v>112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107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113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107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25.5" x14ac:dyDescent="0.2">
      <c r="A63" s="21"/>
      <c r="B63" s="22"/>
      <c r="C63" s="39" t="s">
        <v>114</v>
      </c>
      <c r="D63" s="40"/>
      <c r="E63" s="64"/>
      <c r="F63" s="70">
        <v>48131.556610500003</v>
      </c>
      <c r="G63" s="28">
        <v>0.96579840100000003</v>
      </c>
    </row>
    <row r="64" spans="1:7" ht="12.75" x14ac:dyDescent="0.2">
      <c r="A64" s="16"/>
      <c r="B64" s="17"/>
      <c r="C64" s="26"/>
      <c r="D64" s="19"/>
      <c r="E64" s="62"/>
      <c r="F64" s="68"/>
      <c r="G64" s="20"/>
    </row>
    <row r="65" spans="1:7" ht="12.75" x14ac:dyDescent="0.2">
      <c r="A65" s="16"/>
      <c r="B65" s="17"/>
      <c r="C65" s="18" t="s">
        <v>115</v>
      </c>
      <c r="D65" s="19"/>
      <c r="E65" s="62"/>
      <c r="F65" s="68"/>
      <c r="G65" s="20"/>
    </row>
    <row r="66" spans="1:7" ht="25.5" x14ac:dyDescent="0.2">
      <c r="A66" s="16"/>
      <c r="B66" s="17"/>
      <c r="C66" s="23" t="s">
        <v>10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16"/>
      <c r="B69" s="41"/>
      <c r="C69" s="23" t="s">
        <v>116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74"/>
      <c r="G71" s="43"/>
    </row>
    <row r="72" spans="1:7" ht="12.75" x14ac:dyDescent="0.2">
      <c r="A72" s="16"/>
      <c r="B72" s="17"/>
      <c r="C72" s="23" t="s">
        <v>117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16"/>
      <c r="B75" s="41"/>
      <c r="C75" s="23" t="s">
        <v>118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107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21"/>
      <c r="B78" s="22"/>
      <c r="C78" s="44" t="s">
        <v>119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120</v>
      </c>
      <c r="D80" s="19"/>
      <c r="E80" s="62"/>
      <c r="F80" s="68"/>
      <c r="G80" s="20"/>
    </row>
    <row r="81" spans="1:7" ht="12.75" x14ac:dyDescent="0.2">
      <c r="A81" s="21"/>
      <c r="B81" s="22"/>
      <c r="C81" s="23" t="s">
        <v>121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122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123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1169</v>
      </c>
      <c r="D90" s="24"/>
      <c r="E90" s="63"/>
      <c r="F90" s="69"/>
      <c r="G90" s="25"/>
    </row>
    <row r="91" spans="1:7" ht="12.75" x14ac:dyDescent="0.2">
      <c r="A91" s="21">
        <v>1</v>
      </c>
      <c r="B91" s="22"/>
      <c r="C91" s="26" t="s">
        <v>1170</v>
      </c>
      <c r="D91" s="30"/>
      <c r="E91" s="62"/>
      <c r="F91" s="68">
        <v>2026.6468642</v>
      </c>
      <c r="G91" s="20">
        <v>4.0666300000000002E-2</v>
      </c>
    </row>
    <row r="92" spans="1:7" ht="12.75" x14ac:dyDescent="0.2">
      <c r="A92" s="21"/>
      <c r="B92" s="22"/>
      <c r="C92" s="23" t="s">
        <v>107</v>
      </c>
      <c r="D92" s="40"/>
      <c r="E92" s="64"/>
      <c r="F92" s="70">
        <v>2026.6468642</v>
      </c>
      <c r="G92" s="28">
        <v>4.0666300000000002E-2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25.5" x14ac:dyDescent="0.2">
      <c r="A94" s="21"/>
      <c r="B94" s="22"/>
      <c r="C94" s="39" t="s">
        <v>124</v>
      </c>
      <c r="D94" s="40"/>
      <c r="E94" s="64"/>
      <c r="F94" s="70">
        <v>2026.6468642</v>
      </c>
      <c r="G94" s="28">
        <v>4.0666300000000002E-2</v>
      </c>
    </row>
    <row r="95" spans="1:7" ht="12.75" x14ac:dyDescent="0.2">
      <c r="A95" s="21"/>
      <c r="B95" s="22"/>
      <c r="C95" s="45"/>
      <c r="D95" s="22"/>
      <c r="E95" s="62"/>
      <c r="F95" s="68"/>
      <c r="G95" s="20"/>
    </row>
    <row r="96" spans="1:7" ht="12.75" x14ac:dyDescent="0.2">
      <c r="A96" s="16"/>
      <c r="B96" s="17"/>
      <c r="C96" s="18" t="s">
        <v>125</v>
      </c>
      <c r="D96" s="19"/>
      <c r="E96" s="62"/>
      <c r="F96" s="68"/>
      <c r="G96" s="20"/>
    </row>
    <row r="97" spans="1:8" ht="25.5" x14ac:dyDescent="0.2">
      <c r="A97" s="21"/>
      <c r="B97" s="22"/>
      <c r="C97" s="23" t="s">
        <v>126</v>
      </c>
      <c r="D97" s="24"/>
      <c r="E97" s="63"/>
      <c r="F97" s="69"/>
      <c r="G97" s="25"/>
    </row>
    <row r="98" spans="1:8" ht="12.75" x14ac:dyDescent="0.2">
      <c r="A98" s="21"/>
      <c r="B98" s="22"/>
      <c r="C98" s="23" t="s">
        <v>107</v>
      </c>
      <c r="D98" s="40"/>
      <c r="E98" s="64"/>
      <c r="F98" s="70">
        <v>0</v>
      </c>
      <c r="G98" s="28">
        <v>0</v>
      </c>
    </row>
    <row r="99" spans="1:8" ht="12.75" x14ac:dyDescent="0.2">
      <c r="A99" s="21"/>
      <c r="B99" s="22"/>
      <c r="C99" s="29"/>
      <c r="D99" s="22"/>
      <c r="E99" s="62"/>
      <c r="F99" s="68"/>
      <c r="G99" s="20"/>
    </row>
    <row r="100" spans="1:8" ht="12.75" x14ac:dyDescent="0.2">
      <c r="A100" s="16"/>
      <c r="B100" s="17"/>
      <c r="C100" s="18" t="s">
        <v>127</v>
      </c>
      <c r="D100" s="19"/>
      <c r="E100" s="62"/>
      <c r="F100" s="68"/>
      <c r="G100" s="20"/>
    </row>
    <row r="101" spans="1:8" ht="25.5" x14ac:dyDescent="0.2">
      <c r="A101" s="21"/>
      <c r="B101" s="22"/>
      <c r="C101" s="23" t="s">
        <v>128</v>
      </c>
      <c r="D101" s="24"/>
      <c r="E101" s="63"/>
      <c r="F101" s="69"/>
      <c r="G101" s="25"/>
    </row>
    <row r="102" spans="1:8" ht="12.75" x14ac:dyDescent="0.2">
      <c r="A102" s="21"/>
      <c r="B102" s="22"/>
      <c r="C102" s="23" t="s">
        <v>107</v>
      </c>
      <c r="D102" s="40"/>
      <c r="E102" s="64"/>
      <c r="F102" s="70">
        <v>0</v>
      </c>
      <c r="G102" s="28">
        <v>0</v>
      </c>
    </row>
    <row r="103" spans="1:8" ht="12.75" x14ac:dyDescent="0.2">
      <c r="A103" s="21"/>
      <c r="B103" s="22"/>
      <c r="C103" s="29"/>
      <c r="D103" s="22"/>
      <c r="E103" s="62"/>
      <c r="F103" s="68"/>
      <c r="G103" s="20"/>
    </row>
    <row r="104" spans="1:8" ht="25.5" x14ac:dyDescent="0.2">
      <c r="A104" s="21"/>
      <c r="B104" s="22"/>
      <c r="C104" s="23" t="s">
        <v>129</v>
      </c>
      <c r="D104" s="24"/>
      <c r="E104" s="63"/>
      <c r="F104" s="69"/>
      <c r="G104" s="25"/>
    </row>
    <row r="105" spans="1:8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8" ht="12.75" x14ac:dyDescent="0.2">
      <c r="A106" s="21"/>
      <c r="B106" s="22"/>
      <c r="C106" s="29"/>
      <c r="D106" s="22"/>
      <c r="E106" s="62"/>
      <c r="F106" s="74"/>
      <c r="G106" s="43"/>
    </row>
    <row r="107" spans="1:8" ht="25.5" x14ac:dyDescent="0.2">
      <c r="A107" s="21"/>
      <c r="B107" s="22"/>
      <c r="C107" s="45" t="s">
        <v>130</v>
      </c>
      <c r="D107" s="22"/>
      <c r="E107" s="62"/>
      <c r="F107" s="158">
        <v>-322.17504722000012</v>
      </c>
      <c r="G107" s="157">
        <v>-6.4647009999999998E-3</v>
      </c>
      <c r="H107" s="150"/>
    </row>
    <row r="108" spans="1:8" ht="12.75" x14ac:dyDescent="0.2">
      <c r="A108" s="21"/>
      <c r="B108" s="22"/>
      <c r="C108" s="46" t="s">
        <v>131</v>
      </c>
      <c r="D108" s="27"/>
      <c r="E108" s="64"/>
      <c r="F108" s="70">
        <v>49836.028427479992</v>
      </c>
      <c r="G108" s="28">
        <v>1.0000000000000002</v>
      </c>
    </row>
    <row r="110" spans="1:8" ht="12.75" x14ac:dyDescent="0.2">
      <c r="B110" s="397"/>
      <c r="C110" s="397"/>
      <c r="D110" s="397"/>
      <c r="E110" s="397"/>
      <c r="F110" s="397"/>
    </row>
    <row r="111" spans="1:8" ht="12.75" x14ac:dyDescent="0.2">
      <c r="B111" s="397"/>
      <c r="C111" s="397"/>
      <c r="D111" s="397"/>
      <c r="E111" s="397"/>
      <c r="F111" s="397"/>
    </row>
    <row r="113" spans="2:4" ht="12.75" x14ac:dyDescent="0.2">
      <c r="B113" s="52" t="s">
        <v>133</v>
      </c>
      <c r="C113" s="53"/>
      <c r="D113" s="54"/>
    </row>
    <row r="114" spans="2:4" ht="12.75" x14ac:dyDescent="0.2">
      <c r="B114" s="55" t="s">
        <v>134</v>
      </c>
      <c r="C114" s="56"/>
      <c r="D114" s="81" t="s">
        <v>135</v>
      </c>
    </row>
    <row r="115" spans="2:4" ht="12.75" x14ac:dyDescent="0.2">
      <c r="B115" s="55" t="s">
        <v>136</v>
      </c>
      <c r="C115" s="56"/>
      <c r="D115" s="81" t="s">
        <v>135</v>
      </c>
    </row>
    <row r="116" spans="2:4" ht="12.75" x14ac:dyDescent="0.2">
      <c r="B116" s="57" t="s">
        <v>137</v>
      </c>
      <c r="C116" s="56"/>
      <c r="D116" s="58"/>
    </row>
    <row r="117" spans="2:4" ht="25.5" customHeight="1" x14ac:dyDescent="0.2">
      <c r="B117" s="58"/>
      <c r="C117" s="48" t="s">
        <v>138</v>
      </c>
      <c r="D117" s="49" t="s">
        <v>139</v>
      </c>
    </row>
    <row r="118" spans="2:4" ht="12.75" customHeight="1" x14ac:dyDescent="0.2">
      <c r="B118" s="75" t="s">
        <v>140</v>
      </c>
      <c r="C118" s="76" t="s">
        <v>141</v>
      </c>
      <c r="D118" s="76" t="s">
        <v>142</v>
      </c>
    </row>
    <row r="119" spans="2:4" ht="12.75" x14ac:dyDescent="0.2">
      <c r="B119" s="58" t="s">
        <v>143</v>
      </c>
      <c r="C119" s="59">
        <v>34.802199999999999</v>
      </c>
      <c r="D119" s="59">
        <v>34.015599999999999</v>
      </c>
    </row>
    <row r="120" spans="2:4" ht="12.75" x14ac:dyDescent="0.2">
      <c r="B120" s="58" t="s">
        <v>144</v>
      </c>
      <c r="C120" s="59">
        <v>19.328199999999999</v>
      </c>
      <c r="D120" s="59">
        <v>18.395800000000001</v>
      </c>
    </row>
    <row r="121" spans="2:4" ht="12.75" x14ac:dyDescent="0.2">
      <c r="B121" s="58" t="s">
        <v>145</v>
      </c>
      <c r="C121" s="59">
        <v>33.347200000000001</v>
      </c>
      <c r="D121" s="59">
        <v>32.566800000000001</v>
      </c>
    </row>
    <row r="122" spans="2:4" ht="12.75" x14ac:dyDescent="0.2">
      <c r="B122" s="58" t="s">
        <v>146</v>
      </c>
      <c r="C122" s="59">
        <v>18.266500000000001</v>
      </c>
      <c r="D122" s="59">
        <v>17.343699999999998</v>
      </c>
    </row>
    <row r="124" spans="2:4" ht="12.75" x14ac:dyDescent="0.2">
      <c r="B124" s="95" t="s">
        <v>147</v>
      </c>
      <c r="C124" s="147"/>
    </row>
    <row r="125" spans="2:4" ht="24.75" customHeight="1" x14ac:dyDescent="0.2">
      <c r="B125" s="148" t="s">
        <v>140</v>
      </c>
      <c r="C125" s="148" t="s">
        <v>456</v>
      </c>
    </row>
    <row r="126" spans="2:4" ht="12.75" x14ac:dyDescent="0.2">
      <c r="B126" s="58" t="s">
        <v>144</v>
      </c>
      <c r="C126" s="149">
        <v>0.44270399999999999</v>
      </c>
    </row>
    <row r="127" spans="2:4" ht="15" x14ac:dyDescent="0.25">
      <c r="B127" s="58" t="s">
        <v>146</v>
      </c>
      <c r="C127" s="149">
        <v>0.44270399999999999</v>
      </c>
      <c r="D127"/>
    </row>
    <row r="129" spans="2:4" ht="12.75" x14ac:dyDescent="0.2">
      <c r="B129" s="57" t="s">
        <v>148</v>
      </c>
      <c r="C129" s="56"/>
      <c r="D129" s="90" t="s">
        <v>135</v>
      </c>
    </row>
    <row r="130" spans="2:4" ht="12.75" x14ac:dyDescent="0.2">
      <c r="B130" s="57" t="s">
        <v>149</v>
      </c>
      <c r="C130" s="56"/>
      <c r="D130" s="83" t="s">
        <v>135</v>
      </c>
    </row>
    <row r="131" spans="2:4" ht="12.75" x14ac:dyDescent="0.2">
      <c r="B131" s="57" t="s">
        <v>150</v>
      </c>
      <c r="C131" s="56"/>
      <c r="D131" s="61">
        <v>0.91361643718549823</v>
      </c>
    </row>
    <row r="132" spans="2:4" ht="12.75" x14ac:dyDescent="0.2">
      <c r="B132" s="57" t="s">
        <v>151</v>
      </c>
      <c r="C132" s="56"/>
      <c r="D132" s="61" t="s">
        <v>135</v>
      </c>
    </row>
  </sheetData>
  <mergeCells count="5">
    <mergeCell ref="A1:G1"/>
    <mergeCell ref="A2:G2"/>
    <mergeCell ref="A3:G3"/>
    <mergeCell ref="B110:F110"/>
    <mergeCell ref="B111:F11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457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</v>
      </c>
      <c r="C7" s="26" t="s">
        <v>24</v>
      </c>
      <c r="D7" s="17" t="s">
        <v>25</v>
      </c>
      <c r="E7" s="62">
        <v>100000</v>
      </c>
      <c r="F7" s="68">
        <v>542</v>
      </c>
      <c r="G7" s="20">
        <v>3.7250686999999998E-2</v>
      </c>
    </row>
    <row r="8" spans="1:7" ht="12.75" x14ac:dyDescent="0.2">
      <c r="A8" s="21">
        <v>2</v>
      </c>
      <c r="B8" s="22" t="s">
        <v>77</v>
      </c>
      <c r="C8" s="26" t="s">
        <v>78</v>
      </c>
      <c r="D8" s="17" t="s">
        <v>16</v>
      </c>
      <c r="E8" s="62">
        <v>75686</v>
      </c>
      <c r="F8" s="68">
        <v>536.46236799999997</v>
      </c>
      <c r="G8" s="20">
        <v>3.6870095999999998E-2</v>
      </c>
    </row>
    <row r="9" spans="1:7" ht="25.5" x14ac:dyDescent="0.2">
      <c r="A9" s="21">
        <v>3</v>
      </c>
      <c r="B9" s="22" t="s">
        <v>189</v>
      </c>
      <c r="C9" s="26" t="s">
        <v>190</v>
      </c>
      <c r="D9" s="17" t="s">
        <v>162</v>
      </c>
      <c r="E9" s="62">
        <v>94926</v>
      </c>
      <c r="F9" s="68">
        <v>521.001351</v>
      </c>
      <c r="G9" s="20">
        <v>3.5807487999999998E-2</v>
      </c>
    </row>
    <row r="10" spans="1:7" ht="12.75" x14ac:dyDescent="0.2">
      <c r="A10" s="21">
        <v>4</v>
      </c>
      <c r="B10" s="22" t="s">
        <v>187</v>
      </c>
      <c r="C10" s="26" t="s">
        <v>188</v>
      </c>
      <c r="D10" s="17" t="s">
        <v>13</v>
      </c>
      <c r="E10" s="62">
        <v>271808</v>
      </c>
      <c r="F10" s="68">
        <v>484.22595200000001</v>
      </c>
      <c r="G10" s="20">
        <v>3.3279981E-2</v>
      </c>
    </row>
    <row r="11" spans="1:7" ht="25.5" x14ac:dyDescent="0.2">
      <c r="A11" s="21">
        <v>5</v>
      </c>
      <c r="B11" s="22" t="s">
        <v>49</v>
      </c>
      <c r="C11" s="26" t="s">
        <v>50</v>
      </c>
      <c r="D11" s="17" t="s">
        <v>25</v>
      </c>
      <c r="E11" s="62">
        <v>220000</v>
      </c>
      <c r="F11" s="68">
        <v>413.16</v>
      </c>
      <c r="G11" s="20">
        <v>2.8395745E-2</v>
      </c>
    </row>
    <row r="12" spans="1:7" ht="25.5" x14ac:dyDescent="0.2">
      <c r="A12" s="21">
        <v>6</v>
      </c>
      <c r="B12" s="22" t="s">
        <v>61</v>
      </c>
      <c r="C12" s="26" t="s">
        <v>62</v>
      </c>
      <c r="D12" s="17" t="s">
        <v>22</v>
      </c>
      <c r="E12" s="62">
        <v>326826</v>
      </c>
      <c r="F12" s="68">
        <v>391.21072199999998</v>
      </c>
      <c r="G12" s="20">
        <v>2.6887211000000001E-2</v>
      </c>
    </row>
    <row r="13" spans="1:7" ht="25.5" x14ac:dyDescent="0.2">
      <c r="A13" s="21">
        <v>7</v>
      </c>
      <c r="B13" s="22" t="s">
        <v>165</v>
      </c>
      <c r="C13" s="26" t="s">
        <v>166</v>
      </c>
      <c r="D13" s="17" t="s">
        <v>25</v>
      </c>
      <c r="E13" s="62">
        <v>77404</v>
      </c>
      <c r="F13" s="68">
        <v>388.064954</v>
      </c>
      <c r="G13" s="20">
        <v>2.6671008E-2</v>
      </c>
    </row>
    <row r="14" spans="1:7" ht="25.5" x14ac:dyDescent="0.2">
      <c r="A14" s="21">
        <v>8</v>
      </c>
      <c r="B14" s="22" t="s">
        <v>176</v>
      </c>
      <c r="C14" s="26" t="s">
        <v>177</v>
      </c>
      <c r="D14" s="17" t="s">
        <v>25</v>
      </c>
      <c r="E14" s="62">
        <v>109488</v>
      </c>
      <c r="F14" s="68">
        <v>382.824792</v>
      </c>
      <c r="G14" s="20">
        <v>2.6310861000000001E-2</v>
      </c>
    </row>
    <row r="15" spans="1:7" ht="25.5" x14ac:dyDescent="0.2">
      <c r="A15" s="21">
        <v>9</v>
      </c>
      <c r="B15" s="22" t="s">
        <v>197</v>
      </c>
      <c r="C15" s="26" t="s">
        <v>198</v>
      </c>
      <c r="D15" s="17" t="s">
        <v>65</v>
      </c>
      <c r="E15" s="62">
        <v>20924</v>
      </c>
      <c r="F15" s="68">
        <v>377.25972000000002</v>
      </c>
      <c r="G15" s="20">
        <v>2.5928382999999999E-2</v>
      </c>
    </row>
    <row r="16" spans="1:7" ht="25.5" x14ac:dyDescent="0.2">
      <c r="A16" s="21">
        <v>10</v>
      </c>
      <c r="B16" s="22" t="s">
        <v>26</v>
      </c>
      <c r="C16" s="26" t="s">
        <v>27</v>
      </c>
      <c r="D16" s="17" t="s">
        <v>25</v>
      </c>
      <c r="E16" s="62">
        <v>66104</v>
      </c>
      <c r="F16" s="68">
        <v>373.61980799999998</v>
      </c>
      <c r="G16" s="20">
        <v>2.5678218999999999E-2</v>
      </c>
    </row>
    <row r="17" spans="1:7" ht="25.5" x14ac:dyDescent="0.2">
      <c r="A17" s="21">
        <v>11</v>
      </c>
      <c r="B17" s="22" t="s">
        <v>45</v>
      </c>
      <c r="C17" s="26" t="s">
        <v>46</v>
      </c>
      <c r="D17" s="17" t="s">
        <v>25</v>
      </c>
      <c r="E17" s="62">
        <v>51448</v>
      </c>
      <c r="F17" s="68">
        <v>360.47041200000001</v>
      </c>
      <c r="G17" s="20">
        <v>2.4774483999999999E-2</v>
      </c>
    </row>
    <row r="18" spans="1:7" ht="12.75" x14ac:dyDescent="0.2">
      <c r="A18" s="21">
        <v>12</v>
      </c>
      <c r="B18" s="22" t="s">
        <v>314</v>
      </c>
      <c r="C18" s="26" t="s">
        <v>315</v>
      </c>
      <c r="D18" s="17" t="s">
        <v>172</v>
      </c>
      <c r="E18" s="62">
        <v>11524</v>
      </c>
      <c r="F18" s="68">
        <v>342.25127600000002</v>
      </c>
      <c r="G18" s="20">
        <v>2.3522316000000001E-2</v>
      </c>
    </row>
    <row r="19" spans="1:7" ht="25.5" x14ac:dyDescent="0.2">
      <c r="A19" s="21">
        <v>13</v>
      </c>
      <c r="B19" s="22" t="s">
        <v>458</v>
      </c>
      <c r="C19" s="26" t="s">
        <v>459</v>
      </c>
      <c r="D19" s="17" t="s">
        <v>65</v>
      </c>
      <c r="E19" s="62">
        <v>246500</v>
      </c>
      <c r="F19" s="68">
        <v>334.25400000000002</v>
      </c>
      <c r="G19" s="20">
        <v>2.2972678E-2</v>
      </c>
    </row>
    <row r="20" spans="1:7" ht="12.75" x14ac:dyDescent="0.2">
      <c r="A20" s="21">
        <v>14</v>
      </c>
      <c r="B20" s="22" t="s">
        <v>298</v>
      </c>
      <c r="C20" s="26" t="s">
        <v>299</v>
      </c>
      <c r="D20" s="17" t="s">
        <v>180</v>
      </c>
      <c r="E20" s="62">
        <v>45800</v>
      </c>
      <c r="F20" s="68">
        <v>332.53089999999997</v>
      </c>
      <c r="G20" s="20">
        <v>2.2854251999999999E-2</v>
      </c>
    </row>
    <row r="21" spans="1:7" ht="25.5" x14ac:dyDescent="0.2">
      <c r="A21" s="21">
        <v>15</v>
      </c>
      <c r="B21" s="22" t="s">
        <v>185</v>
      </c>
      <c r="C21" s="26" t="s">
        <v>186</v>
      </c>
      <c r="D21" s="17" t="s">
        <v>19</v>
      </c>
      <c r="E21" s="62">
        <v>30932</v>
      </c>
      <c r="F21" s="68">
        <v>320.88856800000002</v>
      </c>
      <c r="G21" s="20">
        <v>2.2054094999999999E-2</v>
      </c>
    </row>
    <row r="22" spans="1:7" ht="25.5" x14ac:dyDescent="0.2">
      <c r="A22" s="21">
        <v>16</v>
      </c>
      <c r="B22" s="22" t="s">
        <v>90</v>
      </c>
      <c r="C22" s="26" t="s">
        <v>91</v>
      </c>
      <c r="D22" s="17" t="s">
        <v>25</v>
      </c>
      <c r="E22" s="62">
        <v>27059</v>
      </c>
      <c r="F22" s="68">
        <v>311.63850300000001</v>
      </c>
      <c r="G22" s="20">
        <v>2.1418355E-2</v>
      </c>
    </row>
    <row r="23" spans="1:7" ht="51" x14ac:dyDescent="0.2">
      <c r="A23" s="21">
        <v>17</v>
      </c>
      <c r="B23" s="22" t="s">
        <v>247</v>
      </c>
      <c r="C23" s="26" t="s">
        <v>248</v>
      </c>
      <c r="D23" s="17" t="s">
        <v>241</v>
      </c>
      <c r="E23" s="62">
        <v>163724</v>
      </c>
      <c r="F23" s="68">
        <v>300.35167799999999</v>
      </c>
      <c r="G23" s="20">
        <v>2.0642632000000001E-2</v>
      </c>
    </row>
    <row r="24" spans="1:7" ht="25.5" x14ac:dyDescent="0.2">
      <c r="A24" s="21">
        <v>18</v>
      </c>
      <c r="B24" s="22" t="s">
        <v>157</v>
      </c>
      <c r="C24" s="26" t="s">
        <v>158</v>
      </c>
      <c r="D24" s="17" t="s">
        <v>159</v>
      </c>
      <c r="E24" s="62">
        <v>47349</v>
      </c>
      <c r="F24" s="68">
        <v>297.82521000000003</v>
      </c>
      <c r="G24" s="20">
        <v>2.0468991999999998E-2</v>
      </c>
    </row>
    <row r="25" spans="1:7" ht="25.5" x14ac:dyDescent="0.2">
      <c r="A25" s="21">
        <v>19</v>
      </c>
      <c r="B25" s="22" t="s">
        <v>63</v>
      </c>
      <c r="C25" s="26" t="s">
        <v>64</v>
      </c>
      <c r="D25" s="17" t="s">
        <v>65</v>
      </c>
      <c r="E25" s="62">
        <v>49957</v>
      </c>
      <c r="F25" s="68">
        <v>297.44397800000002</v>
      </c>
      <c r="G25" s="20">
        <v>2.0442790999999998E-2</v>
      </c>
    </row>
    <row r="26" spans="1:7" ht="12.75" x14ac:dyDescent="0.2">
      <c r="A26" s="21">
        <v>20</v>
      </c>
      <c r="B26" s="22" t="s">
        <v>199</v>
      </c>
      <c r="C26" s="26" t="s">
        <v>200</v>
      </c>
      <c r="D26" s="17" t="s">
        <v>175</v>
      </c>
      <c r="E26" s="62">
        <v>92049</v>
      </c>
      <c r="F26" s="68">
        <v>291.15098699999999</v>
      </c>
      <c r="G26" s="20">
        <v>2.0010284999999999E-2</v>
      </c>
    </row>
    <row r="27" spans="1:7" ht="12.75" x14ac:dyDescent="0.2">
      <c r="A27" s="21">
        <v>21</v>
      </c>
      <c r="B27" s="22" t="s">
        <v>218</v>
      </c>
      <c r="C27" s="26" t="s">
        <v>219</v>
      </c>
      <c r="D27" s="17" t="s">
        <v>180</v>
      </c>
      <c r="E27" s="62">
        <v>100362</v>
      </c>
      <c r="F27" s="68">
        <v>290.74871400000001</v>
      </c>
      <c r="G27" s="20">
        <v>1.9982637000000001E-2</v>
      </c>
    </row>
    <row r="28" spans="1:7" ht="12.75" x14ac:dyDescent="0.2">
      <c r="A28" s="21">
        <v>22</v>
      </c>
      <c r="B28" s="22" t="s">
        <v>460</v>
      </c>
      <c r="C28" s="26" t="s">
        <v>461</v>
      </c>
      <c r="D28" s="17" t="s">
        <v>462</v>
      </c>
      <c r="E28" s="62">
        <v>129791</v>
      </c>
      <c r="F28" s="68">
        <v>288.91476599999999</v>
      </c>
      <c r="G28" s="20">
        <v>1.9856592999999999E-2</v>
      </c>
    </row>
    <row r="29" spans="1:7" ht="12.75" x14ac:dyDescent="0.2">
      <c r="A29" s="21">
        <v>23</v>
      </c>
      <c r="B29" s="22" t="s">
        <v>173</v>
      </c>
      <c r="C29" s="26" t="s">
        <v>174</v>
      </c>
      <c r="D29" s="17" t="s">
        <v>175</v>
      </c>
      <c r="E29" s="62">
        <v>101134</v>
      </c>
      <c r="F29" s="68">
        <v>284.79334399999999</v>
      </c>
      <c r="G29" s="20">
        <v>1.9573335000000001E-2</v>
      </c>
    </row>
    <row r="30" spans="1:7" ht="25.5" x14ac:dyDescent="0.2">
      <c r="A30" s="21">
        <v>24</v>
      </c>
      <c r="B30" s="22" t="s">
        <v>36</v>
      </c>
      <c r="C30" s="26" t="s">
        <v>37</v>
      </c>
      <c r="D30" s="17" t="s">
        <v>38</v>
      </c>
      <c r="E30" s="62">
        <v>76571</v>
      </c>
      <c r="F30" s="68">
        <v>281.58985250000001</v>
      </c>
      <c r="G30" s="20">
        <v>1.9353164999999999E-2</v>
      </c>
    </row>
    <row r="31" spans="1:7" ht="25.5" x14ac:dyDescent="0.2">
      <c r="A31" s="21">
        <v>25</v>
      </c>
      <c r="B31" s="22" t="s">
        <v>51</v>
      </c>
      <c r="C31" s="26" t="s">
        <v>52</v>
      </c>
      <c r="D31" s="17" t="s">
        <v>22</v>
      </c>
      <c r="E31" s="62">
        <v>350000</v>
      </c>
      <c r="F31" s="68">
        <v>278.42500000000001</v>
      </c>
      <c r="G31" s="20">
        <v>1.9135651E-2</v>
      </c>
    </row>
    <row r="32" spans="1:7" ht="12.75" x14ac:dyDescent="0.2">
      <c r="A32" s="21">
        <v>26</v>
      </c>
      <c r="B32" s="22" t="s">
        <v>463</v>
      </c>
      <c r="C32" s="26" t="s">
        <v>464</v>
      </c>
      <c r="D32" s="17" t="s">
        <v>175</v>
      </c>
      <c r="E32" s="62">
        <v>224739</v>
      </c>
      <c r="F32" s="68">
        <v>269.57443050000001</v>
      </c>
      <c r="G32" s="20">
        <v>1.8527366999999999E-2</v>
      </c>
    </row>
    <row r="33" spans="1:7" ht="12.75" x14ac:dyDescent="0.2">
      <c r="A33" s="21">
        <v>27</v>
      </c>
      <c r="B33" s="22" t="s">
        <v>193</v>
      </c>
      <c r="C33" s="26" t="s">
        <v>194</v>
      </c>
      <c r="D33" s="17" t="s">
        <v>175</v>
      </c>
      <c r="E33" s="62">
        <v>26290</v>
      </c>
      <c r="F33" s="68">
        <v>266.86979000000002</v>
      </c>
      <c r="G33" s="20">
        <v>1.8341481999999999E-2</v>
      </c>
    </row>
    <row r="34" spans="1:7" ht="12.75" x14ac:dyDescent="0.2">
      <c r="A34" s="21">
        <v>28</v>
      </c>
      <c r="B34" s="22" t="s">
        <v>66</v>
      </c>
      <c r="C34" s="26" t="s">
        <v>67</v>
      </c>
      <c r="D34" s="17" t="s">
        <v>60</v>
      </c>
      <c r="E34" s="62">
        <v>120420</v>
      </c>
      <c r="F34" s="68">
        <v>253.42389</v>
      </c>
      <c r="G34" s="20">
        <v>1.7417368999999999E-2</v>
      </c>
    </row>
    <row r="35" spans="1:7" ht="12.75" x14ac:dyDescent="0.2">
      <c r="A35" s="21">
        <v>29</v>
      </c>
      <c r="B35" s="22" t="s">
        <v>465</v>
      </c>
      <c r="C35" s="26" t="s">
        <v>466</v>
      </c>
      <c r="D35" s="17" t="s">
        <v>175</v>
      </c>
      <c r="E35" s="62">
        <v>64096</v>
      </c>
      <c r="F35" s="68">
        <v>252.89076800000001</v>
      </c>
      <c r="G35" s="20">
        <v>1.7380729000000001E-2</v>
      </c>
    </row>
    <row r="36" spans="1:7" ht="25.5" x14ac:dyDescent="0.2">
      <c r="A36" s="21">
        <v>30</v>
      </c>
      <c r="B36" s="22" t="s">
        <v>214</v>
      </c>
      <c r="C36" s="26" t="s">
        <v>215</v>
      </c>
      <c r="D36" s="17" t="s">
        <v>169</v>
      </c>
      <c r="E36" s="62">
        <v>233182</v>
      </c>
      <c r="F36" s="68">
        <v>247.755875</v>
      </c>
      <c r="G36" s="20">
        <v>1.7027817000000001E-2</v>
      </c>
    </row>
    <row r="37" spans="1:7" ht="12.75" x14ac:dyDescent="0.2">
      <c r="A37" s="21">
        <v>31</v>
      </c>
      <c r="B37" s="22" t="s">
        <v>467</v>
      </c>
      <c r="C37" s="26" t="s">
        <v>468</v>
      </c>
      <c r="D37" s="17" t="s">
        <v>175</v>
      </c>
      <c r="E37" s="62">
        <v>220000</v>
      </c>
      <c r="F37" s="68">
        <v>215.49</v>
      </c>
      <c r="G37" s="20">
        <v>1.4810241E-2</v>
      </c>
    </row>
    <row r="38" spans="1:7" ht="25.5" x14ac:dyDescent="0.2">
      <c r="A38" s="21">
        <v>32</v>
      </c>
      <c r="B38" s="22" t="s">
        <v>191</v>
      </c>
      <c r="C38" s="26" t="s">
        <v>192</v>
      </c>
      <c r="D38" s="17" t="s">
        <v>35</v>
      </c>
      <c r="E38" s="62">
        <v>41662</v>
      </c>
      <c r="F38" s="68">
        <v>206.20606900000001</v>
      </c>
      <c r="G38" s="20">
        <v>1.4172173E-2</v>
      </c>
    </row>
    <row r="39" spans="1:7" ht="25.5" x14ac:dyDescent="0.2">
      <c r="A39" s="21">
        <v>33</v>
      </c>
      <c r="B39" s="22" t="s">
        <v>469</v>
      </c>
      <c r="C39" s="26" t="s">
        <v>470</v>
      </c>
      <c r="D39" s="17" t="s">
        <v>25</v>
      </c>
      <c r="E39" s="62">
        <v>58572</v>
      </c>
      <c r="F39" s="68">
        <v>204.67985400000001</v>
      </c>
      <c r="G39" s="20">
        <v>1.4067279E-2</v>
      </c>
    </row>
    <row r="40" spans="1:7" ht="12.75" x14ac:dyDescent="0.2">
      <c r="A40" s="21">
        <v>34</v>
      </c>
      <c r="B40" s="22" t="s">
        <v>181</v>
      </c>
      <c r="C40" s="26" t="s">
        <v>182</v>
      </c>
      <c r="D40" s="17" t="s">
        <v>16</v>
      </c>
      <c r="E40" s="62">
        <v>240000</v>
      </c>
      <c r="F40" s="68">
        <v>202.2</v>
      </c>
      <c r="G40" s="20">
        <v>1.3896843000000001E-2</v>
      </c>
    </row>
    <row r="41" spans="1:7" ht="25.5" x14ac:dyDescent="0.2">
      <c r="A41" s="21">
        <v>35</v>
      </c>
      <c r="B41" s="22" t="s">
        <v>155</v>
      </c>
      <c r="C41" s="26" t="s">
        <v>156</v>
      </c>
      <c r="D41" s="17" t="s">
        <v>25</v>
      </c>
      <c r="E41" s="62">
        <v>54803</v>
      </c>
      <c r="F41" s="68">
        <v>197.619618</v>
      </c>
      <c r="G41" s="20">
        <v>1.3582042000000001E-2</v>
      </c>
    </row>
    <row r="42" spans="1:7" ht="12.75" x14ac:dyDescent="0.2">
      <c r="A42" s="21">
        <v>36</v>
      </c>
      <c r="B42" s="22" t="s">
        <v>163</v>
      </c>
      <c r="C42" s="26" t="s">
        <v>164</v>
      </c>
      <c r="D42" s="17" t="s">
        <v>16</v>
      </c>
      <c r="E42" s="62">
        <v>133209</v>
      </c>
      <c r="F42" s="68">
        <v>197.2159245</v>
      </c>
      <c r="G42" s="20">
        <v>1.3554297E-2</v>
      </c>
    </row>
    <row r="43" spans="1:7" ht="12.75" x14ac:dyDescent="0.2">
      <c r="A43" s="21">
        <v>37</v>
      </c>
      <c r="B43" s="22" t="s">
        <v>273</v>
      </c>
      <c r="C43" s="26" t="s">
        <v>274</v>
      </c>
      <c r="D43" s="17" t="s">
        <v>172</v>
      </c>
      <c r="E43" s="62">
        <v>47432</v>
      </c>
      <c r="F43" s="68">
        <v>192.40790799999999</v>
      </c>
      <c r="G43" s="20">
        <v>1.3223850000000001E-2</v>
      </c>
    </row>
    <row r="44" spans="1:7" ht="25.5" x14ac:dyDescent="0.2">
      <c r="A44" s="21">
        <v>38</v>
      </c>
      <c r="B44" s="22" t="s">
        <v>208</v>
      </c>
      <c r="C44" s="26" t="s">
        <v>209</v>
      </c>
      <c r="D44" s="17" t="s">
        <v>169</v>
      </c>
      <c r="E44" s="62">
        <v>73070</v>
      </c>
      <c r="F44" s="68">
        <v>189.65318500000001</v>
      </c>
      <c r="G44" s="20">
        <v>1.3034522999999999E-2</v>
      </c>
    </row>
    <row r="45" spans="1:7" ht="25.5" x14ac:dyDescent="0.2">
      <c r="A45" s="21">
        <v>39</v>
      </c>
      <c r="B45" s="22" t="s">
        <v>216</v>
      </c>
      <c r="C45" s="26" t="s">
        <v>217</v>
      </c>
      <c r="D45" s="17" t="s">
        <v>19</v>
      </c>
      <c r="E45" s="62">
        <v>150910</v>
      </c>
      <c r="F45" s="68">
        <v>183.95929000000001</v>
      </c>
      <c r="G45" s="20">
        <v>1.2643191999999999E-2</v>
      </c>
    </row>
    <row r="46" spans="1:7" ht="25.5" x14ac:dyDescent="0.2">
      <c r="A46" s="21">
        <v>40</v>
      </c>
      <c r="B46" s="22" t="s">
        <v>210</v>
      </c>
      <c r="C46" s="26" t="s">
        <v>211</v>
      </c>
      <c r="D46" s="17" t="s">
        <v>65</v>
      </c>
      <c r="E46" s="62">
        <v>40000</v>
      </c>
      <c r="F46" s="68">
        <v>178.7</v>
      </c>
      <c r="G46" s="20">
        <v>1.2281729999999999E-2</v>
      </c>
    </row>
    <row r="47" spans="1:7" ht="12.75" x14ac:dyDescent="0.2">
      <c r="A47" s="21">
        <v>41</v>
      </c>
      <c r="B47" s="22" t="s">
        <v>178</v>
      </c>
      <c r="C47" s="26" t="s">
        <v>179</v>
      </c>
      <c r="D47" s="17" t="s">
        <v>180</v>
      </c>
      <c r="E47" s="62">
        <v>81863</v>
      </c>
      <c r="F47" s="68">
        <v>164.79021900000001</v>
      </c>
      <c r="G47" s="20">
        <v>1.1325735999999999E-2</v>
      </c>
    </row>
    <row r="48" spans="1:7" ht="12.75" x14ac:dyDescent="0.2">
      <c r="A48" s="21">
        <v>42</v>
      </c>
      <c r="B48" s="22" t="s">
        <v>270</v>
      </c>
      <c r="C48" s="26" t="s">
        <v>271</v>
      </c>
      <c r="D48" s="17" t="s">
        <v>272</v>
      </c>
      <c r="E48" s="62">
        <v>23044</v>
      </c>
      <c r="F48" s="68">
        <v>163.80827400000001</v>
      </c>
      <c r="G48" s="20">
        <v>1.1258249E-2</v>
      </c>
    </row>
    <row r="49" spans="1:7" ht="25.5" x14ac:dyDescent="0.2">
      <c r="A49" s="21">
        <v>43</v>
      </c>
      <c r="B49" s="22" t="s">
        <v>183</v>
      </c>
      <c r="C49" s="26" t="s">
        <v>184</v>
      </c>
      <c r="D49" s="17" t="s">
        <v>65</v>
      </c>
      <c r="E49" s="62">
        <v>100000</v>
      </c>
      <c r="F49" s="68">
        <v>162.44999999999999</v>
      </c>
      <c r="G49" s="20">
        <v>1.1164897E-2</v>
      </c>
    </row>
    <row r="50" spans="1:7" ht="25.5" x14ac:dyDescent="0.2">
      <c r="A50" s="21">
        <v>44</v>
      </c>
      <c r="B50" s="22" t="s">
        <v>88</v>
      </c>
      <c r="C50" s="26" t="s">
        <v>89</v>
      </c>
      <c r="D50" s="17" t="s">
        <v>25</v>
      </c>
      <c r="E50" s="62">
        <v>17798</v>
      </c>
      <c r="F50" s="68">
        <v>158.69586699999999</v>
      </c>
      <c r="G50" s="20">
        <v>1.0906882E-2</v>
      </c>
    </row>
    <row r="51" spans="1:7" ht="51" x14ac:dyDescent="0.2">
      <c r="A51" s="21">
        <v>45</v>
      </c>
      <c r="B51" s="22" t="s">
        <v>292</v>
      </c>
      <c r="C51" s="26" t="s">
        <v>293</v>
      </c>
      <c r="D51" s="17" t="s">
        <v>241</v>
      </c>
      <c r="E51" s="62">
        <v>379760</v>
      </c>
      <c r="F51" s="68">
        <v>151.52423999999999</v>
      </c>
      <c r="G51" s="20">
        <v>1.0413989E-2</v>
      </c>
    </row>
    <row r="52" spans="1:7" ht="25.5" x14ac:dyDescent="0.2">
      <c r="A52" s="21">
        <v>46</v>
      </c>
      <c r="B52" s="22" t="s">
        <v>471</v>
      </c>
      <c r="C52" s="26" t="s">
        <v>472</v>
      </c>
      <c r="D52" s="17" t="s">
        <v>169</v>
      </c>
      <c r="E52" s="62">
        <v>159059</v>
      </c>
      <c r="F52" s="68">
        <v>144.50510149999999</v>
      </c>
      <c r="G52" s="20">
        <v>9.9315759999999993E-3</v>
      </c>
    </row>
    <row r="53" spans="1:7" ht="12.75" x14ac:dyDescent="0.2">
      <c r="A53" s="21">
        <v>47</v>
      </c>
      <c r="B53" s="22" t="s">
        <v>473</v>
      </c>
      <c r="C53" s="26" t="s">
        <v>474</v>
      </c>
      <c r="D53" s="17" t="s">
        <v>180</v>
      </c>
      <c r="E53" s="62">
        <v>17978</v>
      </c>
      <c r="F53" s="68">
        <v>135.617043</v>
      </c>
      <c r="G53" s="20">
        <v>9.3207159999999997E-3</v>
      </c>
    </row>
    <row r="54" spans="1:7" ht="12.75" x14ac:dyDescent="0.2">
      <c r="A54" s="21">
        <v>48</v>
      </c>
      <c r="B54" s="22" t="s">
        <v>475</v>
      </c>
      <c r="C54" s="26" t="s">
        <v>476</v>
      </c>
      <c r="D54" s="17" t="s">
        <v>205</v>
      </c>
      <c r="E54" s="62">
        <v>28772</v>
      </c>
      <c r="F54" s="68">
        <v>123.014686</v>
      </c>
      <c r="G54" s="20">
        <v>8.4545790000000003E-3</v>
      </c>
    </row>
    <row r="55" spans="1:7" ht="12.75" x14ac:dyDescent="0.2">
      <c r="A55" s="21">
        <v>49</v>
      </c>
      <c r="B55" s="22" t="s">
        <v>477</v>
      </c>
      <c r="C55" s="26" t="s">
        <v>478</v>
      </c>
      <c r="D55" s="17" t="s">
        <v>172</v>
      </c>
      <c r="E55" s="62">
        <v>100932</v>
      </c>
      <c r="F55" s="68">
        <v>122.935176</v>
      </c>
      <c r="G55" s="20">
        <v>8.4491140000000006E-3</v>
      </c>
    </row>
    <row r="56" spans="1:7" ht="25.5" x14ac:dyDescent="0.2">
      <c r="A56" s="21">
        <v>50</v>
      </c>
      <c r="B56" s="22" t="s">
        <v>82</v>
      </c>
      <c r="C56" s="26" t="s">
        <v>83</v>
      </c>
      <c r="D56" s="17" t="s">
        <v>65</v>
      </c>
      <c r="E56" s="62">
        <v>49333</v>
      </c>
      <c r="F56" s="68">
        <v>122.1731745</v>
      </c>
      <c r="G56" s="20">
        <v>8.3967429999999999E-3</v>
      </c>
    </row>
    <row r="57" spans="1:7" ht="25.5" x14ac:dyDescent="0.2">
      <c r="A57" s="21">
        <v>51</v>
      </c>
      <c r="B57" s="22" t="s">
        <v>227</v>
      </c>
      <c r="C57" s="26" t="s">
        <v>228</v>
      </c>
      <c r="D57" s="17" t="s">
        <v>169</v>
      </c>
      <c r="E57" s="62">
        <v>52851</v>
      </c>
      <c r="F57" s="68">
        <v>116.2457745</v>
      </c>
      <c r="G57" s="20">
        <v>7.9893629999999993E-3</v>
      </c>
    </row>
    <row r="58" spans="1:7" ht="12.75" x14ac:dyDescent="0.2">
      <c r="A58" s="21">
        <v>52</v>
      </c>
      <c r="B58" s="22" t="s">
        <v>245</v>
      </c>
      <c r="C58" s="26" t="s">
        <v>246</v>
      </c>
      <c r="D58" s="17" t="s">
        <v>172</v>
      </c>
      <c r="E58" s="62">
        <v>32954</v>
      </c>
      <c r="F58" s="68">
        <v>109.588527</v>
      </c>
      <c r="G58" s="20">
        <v>7.531823E-3</v>
      </c>
    </row>
    <row r="59" spans="1:7" ht="25.5" x14ac:dyDescent="0.2">
      <c r="A59" s="21">
        <v>53</v>
      </c>
      <c r="B59" s="22" t="s">
        <v>479</v>
      </c>
      <c r="C59" s="26" t="s">
        <v>480</v>
      </c>
      <c r="D59" s="17" t="s">
        <v>81</v>
      </c>
      <c r="E59" s="62">
        <v>38372</v>
      </c>
      <c r="F59" s="68">
        <v>106.57823</v>
      </c>
      <c r="G59" s="20">
        <v>7.3249300000000003E-3</v>
      </c>
    </row>
    <row r="60" spans="1:7" ht="12.75" x14ac:dyDescent="0.2">
      <c r="A60" s="21">
        <v>54</v>
      </c>
      <c r="B60" s="22" t="s">
        <v>222</v>
      </c>
      <c r="C60" s="26" t="s">
        <v>223</v>
      </c>
      <c r="D60" s="17" t="s">
        <v>81</v>
      </c>
      <c r="E60" s="62">
        <v>142440</v>
      </c>
      <c r="F60" s="68">
        <v>104.55096</v>
      </c>
      <c r="G60" s="20">
        <v>7.1856000000000003E-3</v>
      </c>
    </row>
    <row r="61" spans="1:7" ht="25.5" x14ac:dyDescent="0.2">
      <c r="A61" s="21">
        <v>55</v>
      </c>
      <c r="B61" s="22" t="s">
        <v>275</v>
      </c>
      <c r="C61" s="26" t="s">
        <v>276</v>
      </c>
      <c r="D61" s="17" t="s">
        <v>25</v>
      </c>
      <c r="E61" s="62">
        <v>16237</v>
      </c>
      <c r="F61" s="68">
        <v>102.017071</v>
      </c>
      <c r="G61" s="20">
        <v>7.0114499999999998E-3</v>
      </c>
    </row>
    <row r="62" spans="1:7" ht="12.75" x14ac:dyDescent="0.2">
      <c r="A62" s="21">
        <v>56</v>
      </c>
      <c r="B62" s="22" t="s">
        <v>224</v>
      </c>
      <c r="C62" s="26" t="s">
        <v>225</v>
      </c>
      <c r="D62" s="17" t="s">
        <v>226</v>
      </c>
      <c r="E62" s="62">
        <v>5623</v>
      </c>
      <c r="F62" s="68">
        <v>79.869091999999995</v>
      </c>
      <c r="G62" s="20">
        <v>5.4892589999999998E-3</v>
      </c>
    </row>
    <row r="63" spans="1:7" ht="12.75" x14ac:dyDescent="0.2">
      <c r="A63" s="21">
        <v>57</v>
      </c>
      <c r="B63" s="22" t="s">
        <v>421</v>
      </c>
      <c r="C63" s="26" t="s">
        <v>422</v>
      </c>
      <c r="D63" s="17" t="s">
        <v>205</v>
      </c>
      <c r="E63" s="62">
        <v>10873</v>
      </c>
      <c r="F63" s="68">
        <v>65.466333000000006</v>
      </c>
      <c r="G63" s="20">
        <v>4.4993840000000004E-3</v>
      </c>
    </row>
    <row r="64" spans="1:7" ht="25.5" x14ac:dyDescent="0.2">
      <c r="A64" s="21">
        <v>58</v>
      </c>
      <c r="B64" s="22" t="s">
        <v>231</v>
      </c>
      <c r="C64" s="26" t="s">
        <v>232</v>
      </c>
      <c r="D64" s="17" t="s">
        <v>25</v>
      </c>
      <c r="E64" s="62">
        <v>36000</v>
      </c>
      <c r="F64" s="68">
        <v>35.334000000000003</v>
      </c>
      <c r="G64" s="20">
        <v>2.4284419999999998E-3</v>
      </c>
    </row>
    <row r="65" spans="1:7" ht="12.75" x14ac:dyDescent="0.2">
      <c r="A65" s="21">
        <v>59</v>
      </c>
      <c r="B65" s="22" t="s">
        <v>84</v>
      </c>
      <c r="C65" s="26" t="s">
        <v>85</v>
      </c>
      <c r="D65" s="17" t="s">
        <v>60</v>
      </c>
      <c r="E65" s="62">
        <v>28000</v>
      </c>
      <c r="F65" s="68">
        <v>32.634</v>
      </c>
      <c r="G65" s="20">
        <v>2.242876E-3</v>
      </c>
    </row>
    <row r="66" spans="1:7" ht="12.75" x14ac:dyDescent="0.2">
      <c r="A66" s="16"/>
      <c r="B66" s="17"/>
      <c r="C66" s="23" t="s">
        <v>107</v>
      </c>
      <c r="D66" s="27"/>
      <c r="E66" s="64"/>
      <c r="F66" s="70">
        <v>14483.551226000007</v>
      </c>
      <c r="G66" s="28">
        <v>0.99542848200000011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16"/>
      <c r="B68" s="17"/>
      <c r="C68" s="23" t="s">
        <v>108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31"/>
      <c r="B71" s="32"/>
      <c r="C71" s="23" t="s">
        <v>109</v>
      </c>
      <c r="D71" s="24"/>
      <c r="E71" s="63"/>
      <c r="F71" s="69"/>
      <c r="G71" s="25"/>
    </row>
    <row r="72" spans="1:7" ht="12.75" x14ac:dyDescent="0.2">
      <c r="A72" s="33"/>
      <c r="B72" s="34"/>
      <c r="C72" s="23" t="s">
        <v>107</v>
      </c>
      <c r="D72" s="35"/>
      <c r="E72" s="65"/>
      <c r="F72" s="71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6"/>
      <c r="F73" s="72"/>
      <c r="G73" s="38"/>
    </row>
    <row r="74" spans="1:7" ht="12.75" x14ac:dyDescent="0.2">
      <c r="A74" s="16"/>
      <c r="B74" s="17"/>
      <c r="C74" s="23" t="s">
        <v>111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107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112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113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21"/>
      <c r="B83" s="22"/>
      <c r="C83" s="39" t="s">
        <v>114</v>
      </c>
      <c r="D83" s="40"/>
      <c r="E83" s="64"/>
      <c r="F83" s="70">
        <v>14483.551226000007</v>
      </c>
      <c r="G83" s="28">
        <v>0.99542848200000011</v>
      </c>
    </row>
    <row r="84" spans="1:7" ht="12.75" x14ac:dyDescent="0.2">
      <c r="A84" s="16"/>
      <c r="B84" s="17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115</v>
      </c>
      <c r="D85" s="19"/>
      <c r="E85" s="62"/>
      <c r="F85" s="68"/>
      <c r="G85" s="20"/>
    </row>
    <row r="86" spans="1:7" ht="25.5" x14ac:dyDescent="0.2">
      <c r="A86" s="16"/>
      <c r="B86" s="17"/>
      <c r="C86" s="23" t="s">
        <v>10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16"/>
      <c r="B89" s="41"/>
      <c r="C89" s="23" t="s">
        <v>116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74"/>
      <c r="G91" s="43"/>
    </row>
    <row r="92" spans="1:7" ht="12.75" x14ac:dyDescent="0.2">
      <c r="A92" s="16"/>
      <c r="B92" s="17"/>
      <c r="C92" s="23" t="s">
        <v>117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27"/>
      <c r="E93" s="64"/>
      <c r="F93" s="70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2"/>
      <c r="F94" s="68"/>
      <c r="G94" s="20"/>
    </row>
    <row r="95" spans="1:7" ht="25.5" x14ac:dyDescent="0.2">
      <c r="A95" s="16"/>
      <c r="B95" s="41"/>
      <c r="C95" s="23" t="s">
        <v>118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27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2"/>
      <c r="F97" s="68"/>
      <c r="G97" s="20"/>
    </row>
    <row r="98" spans="1:7" ht="12.75" x14ac:dyDescent="0.2">
      <c r="A98" s="21"/>
      <c r="B98" s="22"/>
      <c r="C98" s="44" t="s">
        <v>119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2"/>
      <c r="F99" s="68"/>
      <c r="G99" s="20"/>
    </row>
    <row r="100" spans="1:7" ht="12.75" x14ac:dyDescent="0.2">
      <c r="A100" s="16"/>
      <c r="B100" s="17"/>
      <c r="C100" s="18" t="s">
        <v>120</v>
      </c>
      <c r="D100" s="19"/>
      <c r="E100" s="62"/>
      <c r="F100" s="68"/>
      <c r="G100" s="20"/>
    </row>
    <row r="101" spans="1:7" ht="12.75" x14ac:dyDescent="0.2">
      <c r="A101" s="21"/>
      <c r="B101" s="22"/>
      <c r="C101" s="23" t="s">
        <v>121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122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1169</v>
      </c>
      <c r="D110" s="24"/>
      <c r="E110" s="63"/>
      <c r="F110" s="69"/>
      <c r="G110" s="25"/>
    </row>
    <row r="111" spans="1:7" ht="12.75" x14ac:dyDescent="0.2">
      <c r="A111" s="21">
        <v>1</v>
      </c>
      <c r="B111" s="22"/>
      <c r="C111" s="26" t="s">
        <v>1170</v>
      </c>
      <c r="D111" s="30"/>
      <c r="E111" s="62"/>
      <c r="F111" s="68">
        <v>124.978223</v>
      </c>
      <c r="G111" s="20">
        <v>8.5895290000000003E-3</v>
      </c>
    </row>
    <row r="112" spans="1:7" ht="12.75" x14ac:dyDescent="0.2">
      <c r="A112" s="21"/>
      <c r="B112" s="22"/>
      <c r="C112" s="23" t="s">
        <v>107</v>
      </c>
      <c r="D112" s="40"/>
      <c r="E112" s="64"/>
      <c r="F112" s="70">
        <v>124.978223</v>
      </c>
      <c r="G112" s="28">
        <v>8.5895290000000003E-3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39" t="s">
        <v>124</v>
      </c>
      <c r="D114" s="40"/>
      <c r="E114" s="64"/>
      <c r="F114" s="70">
        <v>124.978223</v>
      </c>
      <c r="G114" s="28">
        <v>8.5895290000000003E-3</v>
      </c>
    </row>
    <row r="115" spans="1:7" ht="12.75" x14ac:dyDescent="0.2">
      <c r="A115" s="21"/>
      <c r="B115" s="22"/>
      <c r="C115" s="45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125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126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107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127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128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107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23" t="s">
        <v>129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107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74"/>
      <c r="G126" s="43"/>
    </row>
    <row r="127" spans="1:7" ht="25.5" x14ac:dyDescent="0.2">
      <c r="A127" s="21"/>
      <c r="B127" s="22"/>
      <c r="C127" s="45" t="s">
        <v>130</v>
      </c>
      <c r="D127" s="22"/>
      <c r="E127" s="62"/>
      <c r="F127" s="158">
        <v>-58.462313690000002</v>
      </c>
      <c r="G127" s="157">
        <v>-4.0180099999999998E-3</v>
      </c>
    </row>
    <row r="128" spans="1:7" ht="12.75" x14ac:dyDescent="0.2">
      <c r="A128" s="21"/>
      <c r="B128" s="22"/>
      <c r="C128" s="46" t="s">
        <v>131</v>
      </c>
      <c r="D128" s="27"/>
      <c r="E128" s="64"/>
      <c r="F128" s="70">
        <v>14550.067135310008</v>
      </c>
      <c r="G128" s="28">
        <v>1.0000000010000001</v>
      </c>
    </row>
    <row r="130" spans="2:6" ht="12.75" x14ac:dyDescent="0.2">
      <c r="B130" s="397"/>
      <c r="C130" s="397"/>
      <c r="D130" s="397"/>
      <c r="E130" s="397"/>
      <c r="F130" s="397"/>
    </row>
    <row r="131" spans="2:6" ht="12.75" x14ac:dyDescent="0.2">
      <c r="B131" s="397"/>
      <c r="C131" s="397"/>
      <c r="D131" s="397"/>
      <c r="E131" s="397"/>
      <c r="F131" s="397"/>
    </row>
    <row r="133" spans="2:6" ht="12.75" x14ac:dyDescent="0.2">
      <c r="B133" s="52" t="s">
        <v>133</v>
      </c>
      <c r="C133" s="53"/>
      <c r="D133" s="54"/>
    </row>
    <row r="134" spans="2:6" ht="12.75" x14ac:dyDescent="0.2">
      <c r="B134" s="55" t="s">
        <v>134</v>
      </c>
      <c r="C134" s="56"/>
      <c r="D134" s="81" t="s">
        <v>135</v>
      </c>
    </row>
    <row r="135" spans="2:6" ht="12.75" x14ac:dyDescent="0.2">
      <c r="B135" s="55" t="s">
        <v>136</v>
      </c>
      <c r="C135" s="56"/>
      <c r="D135" s="81" t="s">
        <v>135</v>
      </c>
    </row>
    <row r="136" spans="2:6" ht="12.75" x14ac:dyDescent="0.2">
      <c r="B136" s="57" t="s">
        <v>137</v>
      </c>
      <c r="C136" s="56"/>
      <c r="D136" s="58"/>
    </row>
    <row r="137" spans="2:6" ht="25.5" customHeight="1" x14ac:dyDescent="0.2">
      <c r="B137" s="58"/>
      <c r="C137" s="48" t="s">
        <v>138</v>
      </c>
      <c r="D137" s="49" t="s">
        <v>139</v>
      </c>
    </row>
    <row r="138" spans="2:6" ht="12.75" customHeight="1" x14ac:dyDescent="0.2">
      <c r="B138" s="75" t="s">
        <v>140</v>
      </c>
      <c r="C138" s="76" t="s">
        <v>141</v>
      </c>
      <c r="D138" s="76" t="s">
        <v>142</v>
      </c>
    </row>
    <row r="139" spans="2:6" ht="12.75" x14ac:dyDescent="0.2">
      <c r="B139" s="58" t="s">
        <v>143</v>
      </c>
      <c r="C139" s="59">
        <v>8.4184999999999999</v>
      </c>
      <c r="D139" s="59">
        <v>7.9405999999999999</v>
      </c>
    </row>
    <row r="140" spans="2:6" ht="12.75" x14ac:dyDescent="0.2">
      <c r="B140" s="58" t="s">
        <v>144</v>
      </c>
      <c r="C140" s="59">
        <v>8.4184999999999999</v>
      </c>
      <c r="D140" s="59">
        <v>7.9405999999999999</v>
      </c>
    </row>
    <row r="141" spans="2:6" ht="12.75" x14ac:dyDescent="0.2">
      <c r="B141" s="58" t="s">
        <v>145</v>
      </c>
      <c r="C141" s="59">
        <v>8.3264999999999993</v>
      </c>
      <c r="D141" s="59">
        <v>7.8449</v>
      </c>
    </row>
    <row r="142" spans="2:6" ht="12.75" x14ac:dyDescent="0.2">
      <c r="B142" s="58" t="s">
        <v>146</v>
      </c>
      <c r="C142" s="59">
        <v>8.3264999999999993</v>
      </c>
      <c r="D142" s="59">
        <v>7.8449</v>
      </c>
    </row>
    <row r="144" spans="2:6" ht="12.75" x14ac:dyDescent="0.2">
      <c r="B144" s="77" t="s">
        <v>147</v>
      </c>
      <c r="C144" s="60"/>
      <c r="D144" s="78" t="s">
        <v>135</v>
      </c>
    </row>
    <row r="145" spans="2:4" ht="24.75" customHeight="1" x14ac:dyDescent="0.2">
      <c r="B145" s="79"/>
      <c r="C145" s="79"/>
    </row>
    <row r="146" spans="2:4" ht="15" x14ac:dyDescent="0.25">
      <c r="B146" s="82"/>
      <c r="C146" s="80"/>
      <c r="D146"/>
    </row>
    <row r="148" spans="2:4" ht="12.75" x14ac:dyDescent="0.2">
      <c r="B148" s="57" t="s">
        <v>148</v>
      </c>
      <c r="C148" s="56"/>
      <c r="D148" s="83" t="s">
        <v>135</v>
      </c>
    </row>
    <row r="149" spans="2:4" ht="12.75" x14ac:dyDescent="0.2">
      <c r="B149" s="57" t="s">
        <v>149</v>
      </c>
      <c r="C149" s="56"/>
      <c r="D149" s="83" t="s">
        <v>135</v>
      </c>
    </row>
    <row r="150" spans="2:4" ht="12.75" x14ac:dyDescent="0.2">
      <c r="B150" s="57" t="s">
        <v>150</v>
      </c>
      <c r="C150" s="56"/>
      <c r="D150" s="61">
        <v>7.356637746675064E-2</v>
      </c>
    </row>
    <row r="151" spans="2:4" ht="12.75" x14ac:dyDescent="0.2">
      <c r="B151" s="57" t="s">
        <v>151</v>
      </c>
      <c r="C151" s="56"/>
      <c r="D151" s="61" t="s">
        <v>135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481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189</v>
      </c>
      <c r="C7" s="26" t="s">
        <v>190</v>
      </c>
      <c r="D7" s="17" t="s">
        <v>162</v>
      </c>
      <c r="E7" s="62">
        <v>100138</v>
      </c>
      <c r="F7" s="68">
        <v>549.60741299999995</v>
      </c>
      <c r="G7" s="20">
        <v>3.4950263000000002E-2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97885</v>
      </c>
      <c r="F8" s="68">
        <v>530.5367</v>
      </c>
      <c r="G8" s="20">
        <v>3.3737531000000001E-2</v>
      </c>
    </row>
    <row r="9" spans="1:7" ht="12.75" x14ac:dyDescent="0.2">
      <c r="A9" s="21">
        <v>3</v>
      </c>
      <c r="B9" s="22" t="s">
        <v>298</v>
      </c>
      <c r="C9" s="26" t="s">
        <v>299</v>
      </c>
      <c r="D9" s="17" t="s">
        <v>180</v>
      </c>
      <c r="E9" s="62">
        <v>71342</v>
      </c>
      <c r="F9" s="68">
        <v>517.97859100000005</v>
      </c>
      <c r="G9" s="20">
        <v>3.2938943999999998E-2</v>
      </c>
    </row>
    <row r="10" spans="1:7" ht="25.5" x14ac:dyDescent="0.2">
      <c r="A10" s="21">
        <v>4</v>
      </c>
      <c r="B10" s="22" t="s">
        <v>165</v>
      </c>
      <c r="C10" s="26" t="s">
        <v>166</v>
      </c>
      <c r="D10" s="17" t="s">
        <v>25</v>
      </c>
      <c r="E10" s="62">
        <v>90886</v>
      </c>
      <c r="F10" s="68">
        <v>455.65696100000002</v>
      </c>
      <c r="G10" s="20">
        <v>2.8975829000000002E-2</v>
      </c>
    </row>
    <row r="11" spans="1:7" ht="25.5" x14ac:dyDescent="0.2">
      <c r="A11" s="21">
        <v>5</v>
      </c>
      <c r="B11" s="22" t="s">
        <v>49</v>
      </c>
      <c r="C11" s="26" t="s">
        <v>50</v>
      </c>
      <c r="D11" s="17" t="s">
        <v>25</v>
      </c>
      <c r="E11" s="62">
        <v>241289</v>
      </c>
      <c r="F11" s="68">
        <v>453.14074199999999</v>
      </c>
      <c r="G11" s="20">
        <v>2.8815818999999999E-2</v>
      </c>
    </row>
    <row r="12" spans="1:7" ht="12.75" x14ac:dyDescent="0.2">
      <c r="A12" s="21">
        <v>6</v>
      </c>
      <c r="B12" s="22" t="s">
        <v>482</v>
      </c>
      <c r="C12" s="26" t="s">
        <v>483</v>
      </c>
      <c r="D12" s="17" t="s">
        <v>175</v>
      </c>
      <c r="E12" s="62">
        <v>51750</v>
      </c>
      <c r="F12" s="68">
        <v>441.86737499999998</v>
      </c>
      <c r="G12" s="20">
        <v>2.8098931000000001E-2</v>
      </c>
    </row>
    <row r="13" spans="1:7" ht="25.5" x14ac:dyDescent="0.2">
      <c r="A13" s="21">
        <v>7</v>
      </c>
      <c r="B13" s="22" t="s">
        <v>61</v>
      </c>
      <c r="C13" s="26" t="s">
        <v>62</v>
      </c>
      <c r="D13" s="17" t="s">
        <v>22</v>
      </c>
      <c r="E13" s="62">
        <v>347322</v>
      </c>
      <c r="F13" s="68">
        <v>415.74443400000001</v>
      </c>
      <c r="G13" s="20">
        <v>2.6437738999999998E-2</v>
      </c>
    </row>
    <row r="14" spans="1:7" ht="25.5" x14ac:dyDescent="0.2">
      <c r="A14" s="21">
        <v>8</v>
      </c>
      <c r="B14" s="22" t="s">
        <v>458</v>
      </c>
      <c r="C14" s="26" t="s">
        <v>459</v>
      </c>
      <c r="D14" s="17" t="s">
        <v>65</v>
      </c>
      <c r="E14" s="62">
        <v>297081</v>
      </c>
      <c r="F14" s="68">
        <v>402.841836</v>
      </c>
      <c r="G14" s="20">
        <v>2.5617245E-2</v>
      </c>
    </row>
    <row r="15" spans="1:7" ht="12.75" x14ac:dyDescent="0.2">
      <c r="A15" s="21">
        <v>9</v>
      </c>
      <c r="B15" s="22" t="s">
        <v>77</v>
      </c>
      <c r="C15" s="26" t="s">
        <v>78</v>
      </c>
      <c r="D15" s="17" t="s">
        <v>16</v>
      </c>
      <c r="E15" s="62">
        <v>56690</v>
      </c>
      <c r="F15" s="68">
        <v>401.81871999999998</v>
      </c>
      <c r="G15" s="20">
        <v>2.5552183999999999E-2</v>
      </c>
    </row>
    <row r="16" spans="1:7" ht="25.5" x14ac:dyDescent="0.2">
      <c r="A16" s="21">
        <v>10</v>
      </c>
      <c r="B16" s="22" t="s">
        <v>176</v>
      </c>
      <c r="C16" s="26" t="s">
        <v>177</v>
      </c>
      <c r="D16" s="17" t="s">
        <v>25</v>
      </c>
      <c r="E16" s="62">
        <v>111692</v>
      </c>
      <c r="F16" s="68">
        <v>390.53107799999998</v>
      </c>
      <c r="G16" s="20">
        <v>2.4834387999999999E-2</v>
      </c>
    </row>
    <row r="17" spans="1:7" ht="25.5" x14ac:dyDescent="0.2">
      <c r="A17" s="21">
        <v>11</v>
      </c>
      <c r="B17" s="22" t="s">
        <v>45</v>
      </c>
      <c r="C17" s="26" t="s">
        <v>46</v>
      </c>
      <c r="D17" s="17" t="s">
        <v>25</v>
      </c>
      <c r="E17" s="62">
        <v>55216</v>
      </c>
      <c r="F17" s="68">
        <v>386.870904</v>
      </c>
      <c r="G17" s="20">
        <v>2.4601633000000001E-2</v>
      </c>
    </row>
    <row r="18" spans="1:7" ht="25.5" x14ac:dyDescent="0.2">
      <c r="A18" s="21">
        <v>12</v>
      </c>
      <c r="B18" s="22" t="s">
        <v>63</v>
      </c>
      <c r="C18" s="26" t="s">
        <v>64</v>
      </c>
      <c r="D18" s="17" t="s">
        <v>65</v>
      </c>
      <c r="E18" s="62">
        <v>63000</v>
      </c>
      <c r="F18" s="68">
        <v>375.10199999999998</v>
      </c>
      <c r="G18" s="20">
        <v>2.3853233000000001E-2</v>
      </c>
    </row>
    <row r="19" spans="1:7" ht="12.75" x14ac:dyDescent="0.2">
      <c r="A19" s="21">
        <v>13</v>
      </c>
      <c r="B19" s="22" t="s">
        <v>314</v>
      </c>
      <c r="C19" s="26" t="s">
        <v>315</v>
      </c>
      <c r="D19" s="17" t="s">
        <v>172</v>
      </c>
      <c r="E19" s="62">
        <v>12356</v>
      </c>
      <c r="F19" s="68">
        <v>366.96084400000001</v>
      </c>
      <c r="G19" s="20">
        <v>2.3335525999999999E-2</v>
      </c>
    </row>
    <row r="20" spans="1:7" ht="25.5" x14ac:dyDescent="0.2">
      <c r="A20" s="21">
        <v>14</v>
      </c>
      <c r="B20" s="22" t="s">
        <v>157</v>
      </c>
      <c r="C20" s="26" t="s">
        <v>158</v>
      </c>
      <c r="D20" s="17" t="s">
        <v>159</v>
      </c>
      <c r="E20" s="62">
        <v>56329</v>
      </c>
      <c r="F20" s="68">
        <v>354.30941000000001</v>
      </c>
      <c r="G20" s="20">
        <v>2.2531004E-2</v>
      </c>
    </row>
    <row r="21" spans="1:7" ht="25.5" x14ac:dyDescent="0.2">
      <c r="A21" s="21">
        <v>15</v>
      </c>
      <c r="B21" s="22" t="s">
        <v>26</v>
      </c>
      <c r="C21" s="26" t="s">
        <v>27</v>
      </c>
      <c r="D21" s="17" t="s">
        <v>25</v>
      </c>
      <c r="E21" s="62">
        <v>62382</v>
      </c>
      <c r="F21" s="68">
        <v>352.58306399999998</v>
      </c>
      <c r="G21" s="20">
        <v>2.2421224E-2</v>
      </c>
    </row>
    <row r="22" spans="1:7" ht="25.5" x14ac:dyDescent="0.2">
      <c r="A22" s="21">
        <v>16</v>
      </c>
      <c r="B22" s="22" t="s">
        <v>90</v>
      </c>
      <c r="C22" s="26" t="s">
        <v>91</v>
      </c>
      <c r="D22" s="17" t="s">
        <v>25</v>
      </c>
      <c r="E22" s="62">
        <v>28906</v>
      </c>
      <c r="F22" s="68">
        <v>332.91040199999998</v>
      </c>
      <c r="G22" s="20">
        <v>2.1170213E-2</v>
      </c>
    </row>
    <row r="23" spans="1:7" ht="12.75" x14ac:dyDescent="0.2">
      <c r="A23" s="21">
        <v>17</v>
      </c>
      <c r="B23" s="22" t="s">
        <v>173</v>
      </c>
      <c r="C23" s="26" t="s">
        <v>174</v>
      </c>
      <c r="D23" s="17" t="s">
        <v>175</v>
      </c>
      <c r="E23" s="62">
        <v>116513</v>
      </c>
      <c r="F23" s="68">
        <v>328.10060800000002</v>
      </c>
      <c r="G23" s="20">
        <v>2.0864351999999999E-2</v>
      </c>
    </row>
    <row r="24" spans="1:7" ht="12.75" x14ac:dyDescent="0.2">
      <c r="A24" s="21">
        <v>18</v>
      </c>
      <c r="B24" s="22" t="s">
        <v>463</v>
      </c>
      <c r="C24" s="26" t="s">
        <v>464</v>
      </c>
      <c r="D24" s="17" t="s">
        <v>175</v>
      </c>
      <c r="E24" s="62">
        <v>269101</v>
      </c>
      <c r="F24" s="68">
        <v>322.78664950000001</v>
      </c>
      <c r="G24" s="20">
        <v>2.0526429999999998E-2</v>
      </c>
    </row>
    <row r="25" spans="1:7" ht="12.75" x14ac:dyDescent="0.2">
      <c r="A25" s="21">
        <v>19</v>
      </c>
      <c r="B25" s="22" t="s">
        <v>465</v>
      </c>
      <c r="C25" s="26" t="s">
        <v>466</v>
      </c>
      <c r="D25" s="17" t="s">
        <v>175</v>
      </c>
      <c r="E25" s="62">
        <v>80696</v>
      </c>
      <c r="F25" s="68">
        <v>318.38606800000002</v>
      </c>
      <c r="G25" s="20">
        <v>2.0246591000000001E-2</v>
      </c>
    </row>
    <row r="26" spans="1:7" ht="51" x14ac:dyDescent="0.2">
      <c r="A26" s="21">
        <v>20</v>
      </c>
      <c r="B26" s="22" t="s">
        <v>247</v>
      </c>
      <c r="C26" s="26" t="s">
        <v>248</v>
      </c>
      <c r="D26" s="17" t="s">
        <v>241</v>
      </c>
      <c r="E26" s="62">
        <v>171750</v>
      </c>
      <c r="F26" s="68">
        <v>315.07537500000001</v>
      </c>
      <c r="G26" s="20">
        <v>2.0036060000000001E-2</v>
      </c>
    </row>
    <row r="27" spans="1:7" ht="12.75" x14ac:dyDescent="0.2">
      <c r="A27" s="21">
        <v>21</v>
      </c>
      <c r="B27" s="22" t="s">
        <v>460</v>
      </c>
      <c r="C27" s="26" t="s">
        <v>461</v>
      </c>
      <c r="D27" s="17" t="s">
        <v>462</v>
      </c>
      <c r="E27" s="62">
        <v>139031</v>
      </c>
      <c r="F27" s="68">
        <v>309.48300599999999</v>
      </c>
      <c r="G27" s="20">
        <v>1.9680434E-2</v>
      </c>
    </row>
    <row r="28" spans="1:7" ht="12.75" x14ac:dyDescent="0.2">
      <c r="A28" s="21">
        <v>22</v>
      </c>
      <c r="B28" s="22" t="s">
        <v>199</v>
      </c>
      <c r="C28" s="26" t="s">
        <v>200</v>
      </c>
      <c r="D28" s="17" t="s">
        <v>175</v>
      </c>
      <c r="E28" s="62">
        <v>95977</v>
      </c>
      <c r="F28" s="68">
        <v>303.57525099999998</v>
      </c>
      <c r="G28" s="20">
        <v>1.9304752000000001E-2</v>
      </c>
    </row>
    <row r="29" spans="1:7" ht="25.5" x14ac:dyDescent="0.2">
      <c r="A29" s="21">
        <v>23</v>
      </c>
      <c r="B29" s="22" t="s">
        <v>36</v>
      </c>
      <c r="C29" s="26" t="s">
        <v>37</v>
      </c>
      <c r="D29" s="17" t="s">
        <v>38</v>
      </c>
      <c r="E29" s="62">
        <v>81532</v>
      </c>
      <c r="F29" s="68">
        <v>299.83393000000001</v>
      </c>
      <c r="G29" s="20">
        <v>1.9066836E-2</v>
      </c>
    </row>
    <row r="30" spans="1:7" ht="12.75" x14ac:dyDescent="0.2">
      <c r="A30" s="21">
        <v>24</v>
      </c>
      <c r="B30" s="22" t="s">
        <v>193</v>
      </c>
      <c r="C30" s="26" t="s">
        <v>194</v>
      </c>
      <c r="D30" s="17" t="s">
        <v>175</v>
      </c>
      <c r="E30" s="62">
        <v>29040</v>
      </c>
      <c r="F30" s="68">
        <v>294.78503999999998</v>
      </c>
      <c r="G30" s="20">
        <v>1.8745771000000001E-2</v>
      </c>
    </row>
    <row r="31" spans="1:7" ht="12.75" x14ac:dyDescent="0.2">
      <c r="A31" s="21">
        <v>25</v>
      </c>
      <c r="B31" s="22" t="s">
        <v>66</v>
      </c>
      <c r="C31" s="26" t="s">
        <v>67</v>
      </c>
      <c r="D31" s="17" t="s">
        <v>60</v>
      </c>
      <c r="E31" s="62">
        <v>128977</v>
      </c>
      <c r="F31" s="68">
        <v>271.4320965</v>
      </c>
      <c r="G31" s="20">
        <v>1.7260726000000001E-2</v>
      </c>
    </row>
    <row r="32" spans="1:7" ht="25.5" x14ac:dyDescent="0.2">
      <c r="A32" s="21">
        <v>26</v>
      </c>
      <c r="B32" s="22" t="s">
        <v>51</v>
      </c>
      <c r="C32" s="26" t="s">
        <v>52</v>
      </c>
      <c r="D32" s="17" t="s">
        <v>22</v>
      </c>
      <c r="E32" s="62">
        <v>338726</v>
      </c>
      <c r="F32" s="68">
        <v>269.45653299999998</v>
      </c>
      <c r="G32" s="20">
        <v>1.7135096999999998E-2</v>
      </c>
    </row>
    <row r="33" spans="1:7" ht="25.5" x14ac:dyDescent="0.2">
      <c r="A33" s="21">
        <v>27</v>
      </c>
      <c r="B33" s="22" t="s">
        <v>185</v>
      </c>
      <c r="C33" s="26" t="s">
        <v>186</v>
      </c>
      <c r="D33" s="17" t="s">
        <v>19</v>
      </c>
      <c r="E33" s="62">
        <v>25902</v>
      </c>
      <c r="F33" s="68">
        <v>268.70734800000002</v>
      </c>
      <c r="G33" s="20">
        <v>1.7087456000000001E-2</v>
      </c>
    </row>
    <row r="34" spans="1:7" ht="12.75" x14ac:dyDescent="0.2">
      <c r="A34" s="21">
        <v>28</v>
      </c>
      <c r="B34" s="22" t="s">
        <v>181</v>
      </c>
      <c r="C34" s="26" t="s">
        <v>182</v>
      </c>
      <c r="D34" s="17" t="s">
        <v>16</v>
      </c>
      <c r="E34" s="62">
        <v>293868</v>
      </c>
      <c r="F34" s="68">
        <v>247.58378999999999</v>
      </c>
      <c r="G34" s="20">
        <v>1.5744180999999999E-2</v>
      </c>
    </row>
    <row r="35" spans="1:7" ht="12.75" x14ac:dyDescent="0.2">
      <c r="A35" s="21">
        <v>29</v>
      </c>
      <c r="B35" s="22" t="s">
        <v>163</v>
      </c>
      <c r="C35" s="26" t="s">
        <v>164</v>
      </c>
      <c r="D35" s="17" t="s">
        <v>16</v>
      </c>
      <c r="E35" s="62">
        <v>166903</v>
      </c>
      <c r="F35" s="68">
        <v>247.09989150000001</v>
      </c>
      <c r="G35" s="20">
        <v>1.5713409000000001E-2</v>
      </c>
    </row>
    <row r="36" spans="1:7" ht="25.5" x14ac:dyDescent="0.2">
      <c r="A36" s="21">
        <v>30</v>
      </c>
      <c r="B36" s="22" t="s">
        <v>210</v>
      </c>
      <c r="C36" s="26" t="s">
        <v>211</v>
      </c>
      <c r="D36" s="17" t="s">
        <v>65</v>
      </c>
      <c r="E36" s="62">
        <v>53945</v>
      </c>
      <c r="F36" s="68">
        <v>240.99928750000001</v>
      </c>
      <c r="G36" s="20">
        <v>1.5325464E-2</v>
      </c>
    </row>
    <row r="37" spans="1:7" ht="25.5" x14ac:dyDescent="0.2">
      <c r="A37" s="21">
        <v>31</v>
      </c>
      <c r="B37" s="22" t="s">
        <v>469</v>
      </c>
      <c r="C37" s="26" t="s">
        <v>470</v>
      </c>
      <c r="D37" s="17" t="s">
        <v>25</v>
      </c>
      <c r="E37" s="62">
        <v>65156</v>
      </c>
      <c r="F37" s="68">
        <v>227.68764200000001</v>
      </c>
      <c r="G37" s="20">
        <v>1.4478958E-2</v>
      </c>
    </row>
    <row r="38" spans="1:7" ht="12.75" x14ac:dyDescent="0.2">
      <c r="A38" s="21">
        <v>32</v>
      </c>
      <c r="B38" s="22" t="s">
        <v>467</v>
      </c>
      <c r="C38" s="26" t="s">
        <v>468</v>
      </c>
      <c r="D38" s="17" t="s">
        <v>175</v>
      </c>
      <c r="E38" s="62">
        <v>228623</v>
      </c>
      <c r="F38" s="68">
        <v>223.9362285</v>
      </c>
      <c r="G38" s="20">
        <v>1.4240401E-2</v>
      </c>
    </row>
    <row r="39" spans="1:7" ht="25.5" x14ac:dyDescent="0.2">
      <c r="A39" s="21">
        <v>33</v>
      </c>
      <c r="B39" s="22" t="s">
        <v>191</v>
      </c>
      <c r="C39" s="26" t="s">
        <v>192</v>
      </c>
      <c r="D39" s="17" t="s">
        <v>35</v>
      </c>
      <c r="E39" s="62">
        <v>44630</v>
      </c>
      <c r="F39" s="68">
        <v>220.896185</v>
      </c>
      <c r="G39" s="20">
        <v>1.4047080999999999E-2</v>
      </c>
    </row>
    <row r="40" spans="1:7" ht="12.75" x14ac:dyDescent="0.2">
      <c r="A40" s="21">
        <v>34</v>
      </c>
      <c r="B40" s="22" t="s">
        <v>477</v>
      </c>
      <c r="C40" s="26" t="s">
        <v>478</v>
      </c>
      <c r="D40" s="17" t="s">
        <v>172</v>
      </c>
      <c r="E40" s="62">
        <v>179812</v>
      </c>
      <c r="F40" s="68">
        <v>219.01101600000001</v>
      </c>
      <c r="G40" s="20">
        <v>1.3927200000000001E-2</v>
      </c>
    </row>
    <row r="41" spans="1:7" ht="25.5" x14ac:dyDescent="0.2">
      <c r="A41" s="21">
        <v>35</v>
      </c>
      <c r="B41" s="22" t="s">
        <v>155</v>
      </c>
      <c r="C41" s="26" t="s">
        <v>156</v>
      </c>
      <c r="D41" s="17" t="s">
        <v>25</v>
      </c>
      <c r="E41" s="62">
        <v>60634</v>
      </c>
      <c r="F41" s="68">
        <v>218.64620400000001</v>
      </c>
      <c r="G41" s="20">
        <v>1.3904000999999999E-2</v>
      </c>
    </row>
    <row r="42" spans="1:7" ht="25.5" x14ac:dyDescent="0.2">
      <c r="A42" s="21">
        <v>36</v>
      </c>
      <c r="B42" s="22" t="s">
        <v>479</v>
      </c>
      <c r="C42" s="26" t="s">
        <v>480</v>
      </c>
      <c r="D42" s="17" t="s">
        <v>81</v>
      </c>
      <c r="E42" s="62">
        <v>73155</v>
      </c>
      <c r="F42" s="68">
        <v>203.18801250000001</v>
      </c>
      <c r="G42" s="20">
        <v>1.2920994999999999E-2</v>
      </c>
    </row>
    <row r="43" spans="1:7" ht="12.75" x14ac:dyDescent="0.2">
      <c r="A43" s="21">
        <v>37</v>
      </c>
      <c r="B43" s="22" t="s">
        <v>273</v>
      </c>
      <c r="C43" s="26" t="s">
        <v>274</v>
      </c>
      <c r="D43" s="17" t="s">
        <v>172</v>
      </c>
      <c r="E43" s="62">
        <v>49282</v>
      </c>
      <c r="F43" s="68">
        <v>199.91243299999999</v>
      </c>
      <c r="G43" s="20">
        <v>1.2712696000000001E-2</v>
      </c>
    </row>
    <row r="44" spans="1:7" ht="25.5" x14ac:dyDescent="0.2">
      <c r="A44" s="21">
        <v>38</v>
      </c>
      <c r="B44" s="22" t="s">
        <v>208</v>
      </c>
      <c r="C44" s="26" t="s">
        <v>209</v>
      </c>
      <c r="D44" s="17" t="s">
        <v>169</v>
      </c>
      <c r="E44" s="62">
        <v>76508</v>
      </c>
      <c r="F44" s="68">
        <v>198.576514</v>
      </c>
      <c r="G44" s="20">
        <v>1.2627743E-2</v>
      </c>
    </row>
    <row r="45" spans="1:7" ht="25.5" x14ac:dyDescent="0.2">
      <c r="A45" s="21">
        <v>39</v>
      </c>
      <c r="B45" s="22" t="s">
        <v>216</v>
      </c>
      <c r="C45" s="26" t="s">
        <v>217</v>
      </c>
      <c r="D45" s="17" t="s">
        <v>19</v>
      </c>
      <c r="E45" s="62">
        <v>160860</v>
      </c>
      <c r="F45" s="68">
        <v>196.08833999999999</v>
      </c>
      <c r="G45" s="20">
        <v>1.2469516999999999E-2</v>
      </c>
    </row>
    <row r="46" spans="1:7" ht="12.75" x14ac:dyDescent="0.2">
      <c r="A46" s="21">
        <v>40</v>
      </c>
      <c r="B46" s="22" t="s">
        <v>245</v>
      </c>
      <c r="C46" s="26" t="s">
        <v>246</v>
      </c>
      <c r="D46" s="17" t="s">
        <v>172</v>
      </c>
      <c r="E46" s="62">
        <v>54815</v>
      </c>
      <c r="F46" s="68">
        <v>182.2872825</v>
      </c>
      <c r="G46" s="20">
        <v>1.1591890000000001E-2</v>
      </c>
    </row>
    <row r="47" spans="1:7" ht="12.75" x14ac:dyDescent="0.2">
      <c r="A47" s="21">
        <v>41</v>
      </c>
      <c r="B47" s="22" t="s">
        <v>421</v>
      </c>
      <c r="C47" s="26" t="s">
        <v>422</v>
      </c>
      <c r="D47" s="17" t="s">
        <v>205</v>
      </c>
      <c r="E47" s="62">
        <v>29670</v>
      </c>
      <c r="F47" s="68">
        <v>178.64306999999999</v>
      </c>
      <c r="G47" s="20">
        <v>1.1360149E-2</v>
      </c>
    </row>
    <row r="48" spans="1:7" ht="25.5" x14ac:dyDescent="0.2">
      <c r="A48" s="21">
        <v>42</v>
      </c>
      <c r="B48" s="22" t="s">
        <v>471</v>
      </c>
      <c r="C48" s="26" t="s">
        <v>472</v>
      </c>
      <c r="D48" s="17" t="s">
        <v>169</v>
      </c>
      <c r="E48" s="62">
        <v>188977</v>
      </c>
      <c r="F48" s="68">
        <v>171.68560450000001</v>
      </c>
      <c r="G48" s="20">
        <v>1.0917715E-2</v>
      </c>
    </row>
    <row r="49" spans="1:7" ht="25.5" x14ac:dyDescent="0.2">
      <c r="A49" s="21">
        <v>43</v>
      </c>
      <c r="B49" s="22" t="s">
        <v>88</v>
      </c>
      <c r="C49" s="26" t="s">
        <v>89</v>
      </c>
      <c r="D49" s="17" t="s">
        <v>25</v>
      </c>
      <c r="E49" s="62">
        <v>19065</v>
      </c>
      <c r="F49" s="68">
        <v>169.99307250000001</v>
      </c>
      <c r="G49" s="20">
        <v>1.0810083999999999E-2</v>
      </c>
    </row>
    <row r="50" spans="1:7" ht="25.5" x14ac:dyDescent="0.2">
      <c r="A50" s="21">
        <v>44</v>
      </c>
      <c r="B50" s="22" t="s">
        <v>183</v>
      </c>
      <c r="C50" s="26" t="s">
        <v>184</v>
      </c>
      <c r="D50" s="17" t="s">
        <v>65</v>
      </c>
      <c r="E50" s="62">
        <v>104606</v>
      </c>
      <c r="F50" s="68">
        <v>169.932447</v>
      </c>
      <c r="G50" s="20">
        <v>1.0806229000000001E-2</v>
      </c>
    </row>
    <row r="51" spans="1:7" ht="12.75" x14ac:dyDescent="0.2">
      <c r="A51" s="21">
        <v>45</v>
      </c>
      <c r="B51" s="22" t="s">
        <v>284</v>
      </c>
      <c r="C51" s="26" t="s">
        <v>285</v>
      </c>
      <c r="D51" s="17" t="s">
        <v>175</v>
      </c>
      <c r="E51" s="62">
        <v>16000</v>
      </c>
      <c r="F51" s="68">
        <v>161.83199999999999</v>
      </c>
      <c r="G51" s="20">
        <v>1.0291111E-2</v>
      </c>
    </row>
    <row r="52" spans="1:7" ht="51" x14ac:dyDescent="0.2">
      <c r="A52" s="21">
        <v>46</v>
      </c>
      <c r="B52" s="22" t="s">
        <v>292</v>
      </c>
      <c r="C52" s="26" t="s">
        <v>293</v>
      </c>
      <c r="D52" s="17" t="s">
        <v>241</v>
      </c>
      <c r="E52" s="62">
        <v>402399</v>
      </c>
      <c r="F52" s="68">
        <v>160.55720099999999</v>
      </c>
      <c r="G52" s="20">
        <v>1.0210044999999999E-2</v>
      </c>
    </row>
    <row r="53" spans="1:7" ht="25.5" x14ac:dyDescent="0.2">
      <c r="A53" s="21">
        <v>47</v>
      </c>
      <c r="B53" s="22" t="s">
        <v>82</v>
      </c>
      <c r="C53" s="26" t="s">
        <v>83</v>
      </c>
      <c r="D53" s="17" t="s">
        <v>65</v>
      </c>
      <c r="E53" s="62">
        <v>62000</v>
      </c>
      <c r="F53" s="68">
        <v>153.54300000000001</v>
      </c>
      <c r="G53" s="20">
        <v>9.7640030000000003E-3</v>
      </c>
    </row>
    <row r="54" spans="1:7" ht="12.75" x14ac:dyDescent="0.2">
      <c r="A54" s="21">
        <v>48</v>
      </c>
      <c r="B54" s="22" t="s">
        <v>473</v>
      </c>
      <c r="C54" s="26" t="s">
        <v>474</v>
      </c>
      <c r="D54" s="17" t="s">
        <v>180</v>
      </c>
      <c r="E54" s="62">
        <v>19258</v>
      </c>
      <c r="F54" s="68">
        <v>145.27272300000001</v>
      </c>
      <c r="G54" s="20">
        <v>9.238085E-3</v>
      </c>
    </row>
    <row r="55" spans="1:7" ht="12.75" x14ac:dyDescent="0.2">
      <c r="A55" s="21">
        <v>49</v>
      </c>
      <c r="B55" s="22" t="s">
        <v>484</v>
      </c>
      <c r="C55" s="26" t="s">
        <v>485</v>
      </c>
      <c r="D55" s="17" t="s">
        <v>172</v>
      </c>
      <c r="E55" s="62">
        <v>35028</v>
      </c>
      <c r="F55" s="68">
        <v>143.89502400000001</v>
      </c>
      <c r="G55" s="20">
        <v>9.1504749999999999E-3</v>
      </c>
    </row>
    <row r="56" spans="1:7" ht="12.75" x14ac:dyDescent="0.2">
      <c r="A56" s="21">
        <v>50</v>
      </c>
      <c r="B56" s="22" t="s">
        <v>178</v>
      </c>
      <c r="C56" s="26" t="s">
        <v>179</v>
      </c>
      <c r="D56" s="17" t="s">
        <v>180</v>
      </c>
      <c r="E56" s="62">
        <v>70000</v>
      </c>
      <c r="F56" s="68">
        <v>140.91</v>
      </c>
      <c r="G56" s="20">
        <v>8.9606530000000007E-3</v>
      </c>
    </row>
    <row r="57" spans="1:7" ht="12.75" x14ac:dyDescent="0.2">
      <c r="A57" s="21">
        <v>51</v>
      </c>
      <c r="B57" s="22" t="s">
        <v>218</v>
      </c>
      <c r="C57" s="26" t="s">
        <v>219</v>
      </c>
      <c r="D57" s="17" t="s">
        <v>180</v>
      </c>
      <c r="E57" s="62">
        <v>47702</v>
      </c>
      <c r="F57" s="68">
        <v>138.19269399999999</v>
      </c>
      <c r="G57" s="20">
        <v>8.7878560000000001E-3</v>
      </c>
    </row>
    <row r="58" spans="1:7" ht="12.75" x14ac:dyDescent="0.2">
      <c r="A58" s="21">
        <v>52</v>
      </c>
      <c r="B58" s="22" t="s">
        <v>84</v>
      </c>
      <c r="C58" s="26" t="s">
        <v>85</v>
      </c>
      <c r="D58" s="17" t="s">
        <v>60</v>
      </c>
      <c r="E58" s="62">
        <v>115904</v>
      </c>
      <c r="F58" s="68">
        <v>135.08611200000001</v>
      </c>
      <c r="G58" s="20">
        <v>8.5903049999999995E-3</v>
      </c>
    </row>
    <row r="59" spans="1:7" ht="25.5" x14ac:dyDescent="0.2">
      <c r="A59" s="21">
        <v>53</v>
      </c>
      <c r="B59" s="22" t="s">
        <v>227</v>
      </c>
      <c r="C59" s="26" t="s">
        <v>228</v>
      </c>
      <c r="D59" s="17" t="s">
        <v>169</v>
      </c>
      <c r="E59" s="62">
        <v>58331</v>
      </c>
      <c r="F59" s="68">
        <v>128.2990345</v>
      </c>
      <c r="G59" s="20">
        <v>8.1587050000000005E-3</v>
      </c>
    </row>
    <row r="60" spans="1:7" ht="12.75" x14ac:dyDescent="0.2">
      <c r="A60" s="21">
        <v>54</v>
      </c>
      <c r="B60" s="22" t="s">
        <v>270</v>
      </c>
      <c r="C60" s="26" t="s">
        <v>271</v>
      </c>
      <c r="D60" s="17" t="s">
        <v>272</v>
      </c>
      <c r="E60" s="62">
        <v>17224</v>
      </c>
      <c r="F60" s="68">
        <v>122.436804</v>
      </c>
      <c r="G60" s="20">
        <v>7.7859180000000002E-3</v>
      </c>
    </row>
    <row r="61" spans="1:7" ht="12.75" x14ac:dyDescent="0.2">
      <c r="A61" s="21">
        <v>55</v>
      </c>
      <c r="B61" s="22" t="s">
        <v>170</v>
      </c>
      <c r="C61" s="26" t="s">
        <v>171</v>
      </c>
      <c r="D61" s="17" t="s">
        <v>172</v>
      </c>
      <c r="E61" s="62">
        <v>49310</v>
      </c>
      <c r="F61" s="68">
        <v>118.04814</v>
      </c>
      <c r="G61" s="20">
        <v>7.5068369999999997E-3</v>
      </c>
    </row>
    <row r="62" spans="1:7" ht="12.75" x14ac:dyDescent="0.2">
      <c r="A62" s="21">
        <v>56</v>
      </c>
      <c r="B62" s="22" t="s">
        <v>187</v>
      </c>
      <c r="C62" s="26" t="s">
        <v>188</v>
      </c>
      <c r="D62" s="17" t="s">
        <v>13</v>
      </c>
      <c r="E62" s="62">
        <v>65000</v>
      </c>
      <c r="F62" s="68">
        <v>115.7975</v>
      </c>
      <c r="G62" s="20">
        <v>7.3637160000000002E-3</v>
      </c>
    </row>
    <row r="63" spans="1:7" ht="12.75" x14ac:dyDescent="0.2">
      <c r="A63" s="21">
        <v>57</v>
      </c>
      <c r="B63" s="22" t="s">
        <v>222</v>
      </c>
      <c r="C63" s="26" t="s">
        <v>223</v>
      </c>
      <c r="D63" s="17" t="s">
        <v>81</v>
      </c>
      <c r="E63" s="62">
        <v>151788</v>
      </c>
      <c r="F63" s="68">
        <v>111.412392</v>
      </c>
      <c r="G63" s="20">
        <v>7.0848609999999996E-3</v>
      </c>
    </row>
    <row r="64" spans="1:7" ht="25.5" x14ac:dyDescent="0.2">
      <c r="A64" s="21">
        <v>58</v>
      </c>
      <c r="B64" s="22" t="s">
        <v>201</v>
      </c>
      <c r="C64" s="26" t="s">
        <v>202</v>
      </c>
      <c r="D64" s="17" t="s">
        <v>25</v>
      </c>
      <c r="E64" s="62">
        <v>14000</v>
      </c>
      <c r="F64" s="68">
        <v>111.307</v>
      </c>
      <c r="G64" s="20">
        <v>7.0781589999999997E-3</v>
      </c>
    </row>
    <row r="65" spans="1:7" ht="25.5" x14ac:dyDescent="0.2">
      <c r="A65" s="21">
        <v>59</v>
      </c>
      <c r="B65" s="22" t="s">
        <v>275</v>
      </c>
      <c r="C65" s="26" t="s">
        <v>276</v>
      </c>
      <c r="D65" s="17" t="s">
        <v>25</v>
      </c>
      <c r="E65" s="62">
        <v>17108</v>
      </c>
      <c r="F65" s="68">
        <v>107.489564</v>
      </c>
      <c r="G65" s="20">
        <v>6.8354039999999998E-3</v>
      </c>
    </row>
    <row r="66" spans="1:7" ht="12.75" x14ac:dyDescent="0.2">
      <c r="A66" s="21">
        <v>60</v>
      </c>
      <c r="B66" s="22" t="s">
        <v>224</v>
      </c>
      <c r="C66" s="26" t="s">
        <v>225</v>
      </c>
      <c r="D66" s="17" t="s">
        <v>226</v>
      </c>
      <c r="E66" s="62">
        <v>6786</v>
      </c>
      <c r="F66" s="68">
        <v>96.388344000000004</v>
      </c>
      <c r="G66" s="20">
        <v>6.1294619999999996E-3</v>
      </c>
    </row>
    <row r="67" spans="1:7" ht="12.75" x14ac:dyDescent="0.2">
      <c r="A67" s="21">
        <v>61</v>
      </c>
      <c r="B67" s="22" t="s">
        <v>475</v>
      </c>
      <c r="C67" s="26" t="s">
        <v>476</v>
      </c>
      <c r="D67" s="17" t="s">
        <v>205</v>
      </c>
      <c r="E67" s="62">
        <v>15508</v>
      </c>
      <c r="F67" s="68">
        <v>66.304454000000007</v>
      </c>
      <c r="G67" s="20">
        <v>4.2163879999999997E-3</v>
      </c>
    </row>
    <row r="68" spans="1:7" ht="25.5" x14ac:dyDescent="0.2">
      <c r="A68" s="21">
        <v>62</v>
      </c>
      <c r="B68" s="22" t="s">
        <v>231</v>
      </c>
      <c r="C68" s="26" t="s">
        <v>232</v>
      </c>
      <c r="D68" s="17" t="s">
        <v>25</v>
      </c>
      <c r="E68" s="62">
        <v>26093</v>
      </c>
      <c r="F68" s="68">
        <v>25.610279500000001</v>
      </c>
      <c r="G68" s="20">
        <v>1.6285920000000001E-3</v>
      </c>
    </row>
    <row r="69" spans="1:7" ht="12.75" x14ac:dyDescent="0.2">
      <c r="A69" s="16"/>
      <c r="B69" s="17"/>
      <c r="C69" s="23" t="s">
        <v>107</v>
      </c>
      <c r="D69" s="27"/>
      <c r="E69" s="64"/>
      <c r="F69" s="70">
        <v>15728.631665500008</v>
      </c>
      <c r="G69" s="28">
        <v>1.0002044990000003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16"/>
      <c r="B71" s="17"/>
      <c r="C71" s="23" t="s">
        <v>108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2"/>
      <c r="F73" s="68"/>
      <c r="G73" s="20"/>
    </row>
    <row r="74" spans="1:7" ht="12.75" x14ac:dyDescent="0.2">
      <c r="A74" s="31"/>
      <c r="B74" s="32"/>
      <c r="C74" s="23" t="s">
        <v>109</v>
      </c>
      <c r="D74" s="24"/>
      <c r="E74" s="63"/>
      <c r="F74" s="69"/>
      <c r="G74" s="25"/>
    </row>
    <row r="75" spans="1:7" ht="12.75" x14ac:dyDescent="0.2">
      <c r="A75" s="33"/>
      <c r="B75" s="34"/>
      <c r="C75" s="23" t="s">
        <v>107</v>
      </c>
      <c r="D75" s="35"/>
      <c r="E75" s="65"/>
      <c r="F75" s="71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6"/>
      <c r="F76" s="72"/>
      <c r="G76" s="38"/>
    </row>
    <row r="77" spans="1:7" ht="12.75" x14ac:dyDescent="0.2">
      <c r="A77" s="16"/>
      <c r="B77" s="17"/>
      <c r="C77" s="23" t="s">
        <v>111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112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12.75" x14ac:dyDescent="0.2">
      <c r="A83" s="16"/>
      <c r="B83" s="17"/>
      <c r="C83" s="23" t="s">
        <v>113</v>
      </c>
      <c r="D83" s="24"/>
      <c r="E83" s="63"/>
      <c r="F83" s="69"/>
      <c r="G83" s="25"/>
    </row>
    <row r="84" spans="1:7" ht="12.75" x14ac:dyDescent="0.2">
      <c r="A84" s="16"/>
      <c r="B84" s="17"/>
      <c r="C84" s="23" t="s">
        <v>107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21"/>
      <c r="B86" s="22"/>
      <c r="C86" s="39" t="s">
        <v>114</v>
      </c>
      <c r="D86" s="40"/>
      <c r="E86" s="64"/>
      <c r="F86" s="70">
        <v>15728.631665500008</v>
      </c>
      <c r="G86" s="28">
        <v>1.0002044990000003</v>
      </c>
    </row>
    <row r="87" spans="1:7" ht="12.75" x14ac:dyDescent="0.2">
      <c r="A87" s="16"/>
      <c r="B87" s="17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115</v>
      </c>
      <c r="D88" s="19"/>
      <c r="E88" s="62"/>
      <c r="F88" s="68"/>
      <c r="G88" s="20"/>
    </row>
    <row r="89" spans="1:7" ht="25.5" x14ac:dyDescent="0.2">
      <c r="A89" s="16"/>
      <c r="B89" s="17"/>
      <c r="C89" s="23" t="s">
        <v>10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16"/>
      <c r="B92" s="41"/>
      <c r="C92" s="23" t="s">
        <v>116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74"/>
      <c r="G94" s="43"/>
    </row>
    <row r="95" spans="1:7" ht="12.75" x14ac:dyDescent="0.2">
      <c r="A95" s="16"/>
      <c r="B95" s="17"/>
      <c r="C95" s="23" t="s">
        <v>117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27"/>
      <c r="E96" s="64"/>
      <c r="F96" s="70">
        <v>0</v>
      </c>
      <c r="G96" s="28">
        <v>0</v>
      </c>
    </row>
    <row r="97" spans="1:7" ht="12.75" x14ac:dyDescent="0.2">
      <c r="A97" s="16"/>
      <c r="B97" s="17"/>
      <c r="C97" s="29"/>
      <c r="D97" s="19"/>
      <c r="E97" s="62"/>
      <c r="F97" s="68"/>
      <c r="G97" s="20"/>
    </row>
    <row r="98" spans="1:7" ht="25.5" x14ac:dyDescent="0.2">
      <c r="A98" s="16"/>
      <c r="B98" s="41"/>
      <c r="C98" s="23" t="s">
        <v>118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107</v>
      </c>
      <c r="D99" s="27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19"/>
      <c r="E100" s="62"/>
      <c r="F100" s="68"/>
      <c r="G100" s="20"/>
    </row>
    <row r="101" spans="1:7" ht="12.75" x14ac:dyDescent="0.2">
      <c r="A101" s="21"/>
      <c r="B101" s="22"/>
      <c r="C101" s="44" t="s">
        <v>119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6"/>
      <c r="D102" s="19"/>
      <c r="E102" s="62"/>
      <c r="F102" s="68"/>
      <c r="G102" s="20"/>
    </row>
    <row r="103" spans="1:7" ht="12.75" x14ac:dyDescent="0.2">
      <c r="A103" s="16"/>
      <c r="B103" s="17"/>
      <c r="C103" s="18" t="s">
        <v>120</v>
      </c>
      <c r="D103" s="19"/>
      <c r="E103" s="62"/>
      <c r="F103" s="68"/>
      <c r="G103" s="20"/>
    </row>
    <row r="104" spans="1:7" ht="12.75" x14ac:dyDescent="0.2">
      <c r="A104" s="21"/>
      <c r="B104" s="22"/>
      <c r="C104" s="23" t="s">
        <v>121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122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123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21"/>
      <c r="B113" s="22"/>
      <c r="C113" s="23" t="s">
        <v>1169</v>
      </c>
      <c r="D113" s="24"/>
      <c r="E113" s="63"/>
      <c r="F113" s="69"/>
      <c r="G113" s="25"/>
    </row>
    <row r="114" spans="1:7" ht="12.75" x14ac:dyDescent="0.2">
      <c r="A114" s="21">
        <v>1</v>
      </c>
      <c r="B114" s="22"/>
      <c r="C114" s="26" t="s">
        <v>1170</v>
      </c>
      <c r="D114" s="30"/>
      <c r="E114" s="62"/>
      <c r="F114" s="68">
        <v>29.994860899999999</v>
      </c>
      <c r="G114" s="20">
        <v>1.9074129999999999E-3</v>
      </c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29.994860899999999</v>
      </c>
      <c r="G115" s="28">
        <v>1.9074129999999999E-3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39" t="s">
        <v>124</v>
      </c>
      <c r="D117" s="40"/>
      <c r="E117" s="64"/>
      <c r="F117" s="70">
        <v>29.994860899999999</v>
      </c>
      <c r="G117" s="28">
        <v>1.9074129999999999E-3</v>
      </c>
    </row>
    <row r="118" spans="1:7" ht="12.75" x14ac:dyDescent="0.2">
      <c r="A118" s="21"/>
      <c r="B118" s="22"/>
      <c r="C118" s="45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125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126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107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12.75" x14ac:dyDescent="0.2">
      <c r="A123" s="16"/>
      <c r="B123" s="17"/>
      <c r="C123" s="18" t="s">
        <v>127</v>
      </c>
      <c r="D123" s="19"/>
      <c r="E123" s="62"/>
      <c r="F123" s="68"/>
      <c r="G123" s="20"/>
    </row>
    <row r="124" spans="1:7" ht="25.5" x14ac:dyDescent="0.2">
      <c r="A124" s="21"/>
      <c r="B124" s="22"/>
      <c r="C124" s="23" t="s">
        <v>128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107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68"/>
      <c r="G126" s="20"/>
    </row>
    <row r="127" spans="1:7" ht="25.5" x14ac:dyDescent="0.2">
      <c r="A127" s="21"/>
      <c r="B127" s="22"/>
      <c r="C127" s="23" t="s">
        <v>129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107</v>
      </c>
      <c r="D128" s="40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22"/>
      <c r="E129" s="62"/>
      <c r="F129" s="74"/>
      <c r="G129" s="43"/>
    </row>
    <row r="130" spans="1:7" ht="25.5" x14ac:dyDescent="0.2">
      <c r="A130" s="21"/>
      <c r="B130" s="22"/>
      <c r="C130" s="45" t="s">
        <v>130</v>
      </c>
      <c r="D130" s="22"/>
      <c r="E130" s="62"/>
      <c r="F130" s="158">
        <v>-33.210721319999998</v>
      </c>
      <c r="G130" s="157">
        <v>-2.1119139999999999E-3</v>
      </c>
    </row>
    <row r="131" spans="1:7" ht="12.75" x14ac:dyDescent="0.2">
      <c r="A131" s="21"/>
      <c r="B131" s="22"/>
      <c r="C131" s="46" t="s">
        <v>131</v>
      </c>
      <c r="D131" s="27"/>
      <c r="E131" s="64"/>
      <c r="F131" s="70">
        <v>15725.415805080009</v>
      </c>
      <c r="G131" s="28">
        <v>0.99999999800000006</v>
      </c>
    </row>
    <row r="133" spans="1:7" ht="12.75" x14ac:dyDescent="0.2">
      <c r="B133" s="397"/>
      <c r="C133" s="397"/>
      <c r="D133" s="397"/>
      <c r="E133" s="397"/>
      <c r="F133" s="397"/>
    </row>
    <row r="134" spans="1:7" ht="12.75" x14ac:dyDescent="0.2">
      <c r="B134" s="397"/>
      <c r="C134" s="397"/>
      <c r="D134" s="397"/>
      <c r="E134" s="397"/>
      <c r="F134" s="397"/>
    </row>
    <row r="136" spans="1:7" ht="12.75" x14ac:dyDescent="0.2">
      <c r="B136" s="52" t="s">
        <v>133</v>
      </c>
      <c r="C136" s="53"/>
      <c r="D136" s="54"/>
    </row>
    <row r="137" spans="1:7" ht="12.75" x14ac:dyDescent="0.2">
      <c r="B137" s="55" t="s">
        <v>134</v>
      </c>
      <c r="C137" s="56"/>
      <c r="D137" s="81" t="s">
        <v>135</v>
      </c>
    </row>
    <row r="138" spans="1:7" ht="12.75" x14ac:dyDescent="0.2">
      <c r="B138" s="55" t="s">
        <v>136</v>
      </c>
      <c r="C138" s="56"/>
      <c r="D138" s="81" t="s">
        <v>135</v>
      </c>
    </row>
    <row r="139" spans="1:7" ht="12.75" x14ac:dyDescent="0.2">
      <c r="B139" s="57" t="s">
        <v>137</v>
      </c>
      <c r="C139" s="56"/>
      <c r="D139" s="58"/>
    </row>
    <row r="140" spans="1:7" ht="25.5" customHeight="1" x14ac:dyDescent="0.2">
      <c r="B140" s="58"/>
      <c r="C140" s="48" t="s">
        <v>138</v>
      </c>
      <c r="D140" s="49" t="s">
        <v>139</v>
      </c>
    </row>
    <row r="141" spans="1:7" ht="12.75" customHeight="1" x14ac:dyDescent="0.2">
      <c r="B141" s="75" t="s">
        <v>140</v>
      </c>
      <c r="C141" s="76" t="s">
        <v>141</v>
      </c>
      <c r="D141" s="76" t="s">
        <v>142</v>
      </c>
    </row>
    <row r="142" spans="1:7" ht="12.75" x14ac:dyDescent="0.2">
      <c r="B142" s="58" t="s">
        <v>143</v>
      </c>
      <c r="C142" s="59">
        <v>8.6486999999999998</v>
      </c>
      <c r="D142" s="59">
        <v>8.1349</v>
      </c>
    </row>
    <row r="143" spans="1:7" ht="12.75" x14ac:dyDescent="0.2">
      <c r="B143" s="58" t="s">
        <v>144</v>
      </c>
      <c r="C143" s="59">
        <v>8.6486999999999998</v>
      </c>
      <c r="D143" s="59">
        <v>8.1349</v>
      </c>
    </row>
    <row r="144" spans="1:7" ht="12.75" x14ac:dyDescent="0.2">
      <c r="B144" s="58" t="s">
        <v>145</v>
      </c>
      <c r="C144" s="59">
        <v>8.5472000000000001</v>
      </c>
      <c r="D144" s="59">
        <v>8.0282999999999998</v>
      </c>
    </row>
    <row r="145" spans="2:4" ht="12.75" x14ac:dyDescent="0.2">
      <c r="B145" s="58" t="s">
        <v>146</v>
      </c>
      <c r="C145" s="59">
        <v>8.5472000000000001</v>
      </c>
      <c r="D145" s="59">
        <v>8.0282999999999998</v>
      </c>
    </row>
    <row r="147" spans="2:4" ht="12.75" x14ac:dyDescent="0.2">
      <c r="B147" s="77" t="s">
        <v>147</v>
      </c>
      <c r="C147" s="60"/>
      <c r="D147" s="78" t="s">
        <v>135</v>
      </c>
    </row>
    <row r="148" spans="2:4" ht="24.75" customHeight="1" x14ac:dyDescent="0.2">
      <c r="B148" s="79"/>
      <c r="C148" s="79"/>
    </row>
    <row r="149" spans="2:4" ht="15" x14ac:dyDescent="0.25">
      <c r="B149" s="82"/>
      <c r="C149" s="80"/>
      <c r="D149"/>
    </row>
    <row r="151" spans="2:4" ht="12.75" x14ac:dyDescent="0.2">
      <c r="B151" s="57" t="s">
        <v>148</v>
      </c>
      <c r="C151" s="56"/>
      <c r="D151" s="83" t="s">
        <v>135</v>
      </c>
    </row>
    <row r="152" spans="2:4" ht="12.75" x14ac:dyDescent="0.2">
      <c r="B152" s="57" t="s">
        <v>149</v>
      </c>
      <c r="C152" s="56"/>
      <c r="D152" s="83" t="s">
        <v>135</v>
      </c>
    </row>
    <row r="153" spans="2:4" ht="12.75" x14ac:dyDescent="0.2">
      <c r="B153" s="57" t="s">
        <v>150</v>
      </c>
      <c r="C153" s="56"/>
      <c r="D153" s="61">
        <v>2.9199268900087845E-2</v>
      </c>
    </row>
    <row r="154" spans="2:4" ht="12.75" x14ac:dyDescent="0.2">
      <c r="B154" s="57" t="s">
        <v>151</v>
      </c>
      <c r="C154" s="56"/>
      <c r="D154" s="61" t="s">
        <v>135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486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298</v>
      </c>
      <c r="C7" s="26" t="s">
        <v>299</v>
      </c>
      <c r="D7" s="17" t="s">
        <v>180</v>
      </c>
      <c r="E7" s="62">
        <v>60694</v>
      </c>
      <c r="F7" s="68">
        <v>440.66878700000001</v>
      </c>
      <c r="G7" s="20">
        <v>3.2311883999999999E-2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80709</v>
      </c>
      <c r="F8" s="68">
        <v>437.44278000000003</v>
      </c>
      <c r="G8" s="20">
        <v>3.2075339000000001E-2</v>
      </c>
    </row>
    <row r="9" spans="1:7" ht="25.5" x14ac:dyDescent="0.2">
      <c r="A9" s="21">
        <v>3</v>
      </c>
      <c r="B9" s="22" t="s">
        <v>189</v>
      </c>
      <c r="C9" s="26" t="s">
        <v>190</v>
      </c>
      <c r="D9" s="17" t="s">
        <v>162</v>
      </c>
      <c r="E9" s="62">
        <v>77860</v>
      </c>
      <c r="F9" s="68">
        <v>427.33461</v>
      </c>
      <c r="G9" s="20">
        <v>3.1334160999999999E-2</v>
      </c>
    </row>
    <row r="10" spans="1:7" ht="12.75" x14ac:dyDescent="0.2">
      <c r="A10" s="21">
        <v>4</v>
      </c>
      <c r="B10" s="22" t="s">
        <v>482</v>
      </c>
      <c r="C10" s="26" t="s">
        <v>483</v>
      </c>
      <c r="D10" s="17" t="s">
        <v>175</v>
      </c>
      <c r="E10" s="62">
        <v>44910</v>
      </c>
      <c r="F10" s="68">
        <v>383.46403500000002</v>
      </c>
      <c r="G10" s="20">
        <v>2.8117366000000001E-2</v>
      </c>
    </row>
    <row r="11" spans="1:7" ht="25.5" x14ac:dyDescent="0.2">
      <c r="A11" s="21">
        <v>5</v>
      </c>
      <c r="B11" s="22" t="s">
        <v>49</v>
      </c>
      <c r="C11" s="26" t="s">
        <v>50</v>
      </c>
      <c r="D11" s="17" t="s">
        <v>25</v>
      </c>
      <c r="E11" s="62">
        <v>203473</v>
      </c>
      <c r="F11" s="68">
        <v>382.12229400000001</v>
      </c>
      <c r="G11" s="20">
        <v>2.8018983000000001E-2</v>
      </c>
    </row>
    <row r="12" spans="1:7" ht="25.5" x14ac:dyDescent="0.2">
      <c r="A12" s="21">
        <v>6</v>
      </c>
      <c r="B12" s="22" t="s">
        <v>165</v>
      </c>
      <c r="C12" s="26" t="s">
        <v>166</v>
      </c>
      <c r="D12" s="17" t="s">
        <v>25</v>
      </c>
      <c r="E12" s="62">
        <v>68960</v>
      </c>
      <c r="F12" s="68">
        <v>345.73095999999998</v>
      </c>
      <c r="G12" s="20">
        <v>2.5350602E-2</v>
      </c>
    </row>
    <row r="13" spans="1:7" ht="25.5" x14ac:dyDescent="0.2">
      <c r="A13" s="21">
        <v>7</v>
      </c>
      <c r="B13" s="22" t="s">
        <v>61</v>
      </c>
      <c r="C13" s="26" t="s">
        <v>62</v>
      </c>
      <c r="D13" s="17" t="s">
        <v>22</v>
      </c>
      <c r="E13" s="62">
        <v>288303</v>
      </c>
      <c r="F13" s="68">
        <v>345.09869099999997</v>
      </c>
      <c r="G13" s="20">
        <v>2.5304241000000002E-2</v>
      </c>
    </row>
    <row r="14" spans="1:7" ht="12.75" x14ac:dyDescent="0.2">
      <c r="A14" s="21">
        <v>8</v>
      </c>
      <c r="B14" s="22" t="s">
        <v>77</v>
      </c>
      <c r="C14" s="26" t="s">
        <v>78</v>
      </c>
      <c r="D14" s="17" t="s">
        <v>16</v>
      </c>
      <c r="E14" s="62">
        <v>48172</v>
      </c>
      <c r="F14" s="68">
        <v>341.44313599999998</v>
      </c>
      <c r="G14" s="20">
        <v>2.5036197999999999E-2</v>
      </c>
    </row>
    <row r="15" spans="1:7" ht="25.5" x14ac:dyDescent="0.2">
      <c r="A15" s="21">
        <v>9</v>
      </c>
      <c r="B15" s="22" t="s">
        <v>176</v>
      </c>
      <c r="C15" s="26" t="s">
        <v>177</v>
      </c>
      <c r="D15" s="17" t="s">
        <v>25</v>
      </c>
      <c r="E15" s="62">
        <v>97000</v>
      </c>
      <c r="F15" s="68">
        <v>339.16050000000001</v>
      </c>
      <c r="G15" s="20">
        <v>2.4868825000000001E-2</v>
      </c>
    </row>
    <row r="16" spans="1:7" ht="25.5" x14ac:dyDescent="0.2">
      <c r="A16" s="21">
        <v>10</v>
      </c>
      <c r="B16" s="22" t="s">
        <v>458</v>
      </c>
      <c r="C16" s="26" t="s">
        <v>459</v>
      </c>
      <c r="D16" s="17" t="s">
        <v>65</v>
      </c>
      <c r="E16" s="62">
        <v>249268</v>
      </c>
      <c r="F16" s="68">
        <v>338.007408</v>
      </c>
      <c r="G16" s="20">
        <v>2.4784275000000001E-2</v>
      </c>
    </row>
    <row r="17" spans="1:7" ht="25.5" x14ac:dyDescent="0.2">
      <c r="A17" s="21">
        <v>11</v>
      </c>
      <c r="B17" s="22" t="s">
        <v>45</v>
      </c>
      <c r="C17" s="26" t="s">
        <v>46</v>
      </c>
      <c r="D17" s="17" t="s">
        <v>25</v>
      </c>
      <c r="E17" s="62">
        <v>45136</v>
      </c>
      <c r="F17" s="68">
        <v>316.245384</v>
      </c>
      <c r="G17" s="20">
        <v>2.3188581999999999E-2</v>
      </c>
    </row>
    <row r="18" spans="1:7" ht="12.75" x14ac:dyDescent="0.2">
      <c r="A18" s="21">
        <v>12</v>
      </c>
      <c r="B18" s="22" t="s">
        <v>314</v>
      </c>
      <c r="C18" s="26" t="s">
        <v>315</v>
      </c>
      <c r="D18" s="17" t="s">
        <v>172</v>
      </c>
      <c r="E18" s="62">
        <v>10312</v>
      </c>
      <c r="F18" s="68">
        <v>306.25608799999998</v>
      </c>
      <c r="G18" s="20">
        <v>2.245612E-2</v>
      </c>
    </row>
    <row r="19" spans="1:7" ht="12.75" x14ac:dyDescent="0.2">
      <c r="A19" s="21">
        <v>13</v>
      </c>
      <c r="B19" s="22" t="s">
        <v>465</v>
      </c>
      <c r="C19" s="26" t="s">
        <v>466</v>
      </c>
      <c r="D19" s="17" t="s">
        <v>175</v>
      </c>
      <c r="E19" s="62">
        <v>76989</v>
      </c>
      <c r="F19" s="68">
        <v>303.76009950000002</v>
      </c>
      <c r="G19" s="20">
        <v>2.2273102999999999E-2</v>
      </c>
    </row>
    <row r="20" spans="1:7" ht="25.5" x14ac:dyDescent="0.2">
      <c r="A20" s="21">
        <v>14</v>
      </c>
      <c r="B20" s="22" t="s">
        <v>157</v>
      </c>
      <c r="C20" s="26" t="s">
        <v>158</v>
      </c>
      <c r="D20" s="17" t="s">
        <v>159</v>
      </c>
      <c r="E20" s="62">
        <v>47912</v>
      </c>
      <c r="F20" s="68">
        <v>301.36648000000002</v>
      </c>
      <c r="G20" s="20">
        <v>2.2097591999999999E-2</v>
      </c>
    </row>
    <row r="21" spans="1:7" ht="25.5" x14ac:dyDescent="0.2">
      <c r="A21" s="21">
        <v>15</v>
      </c>
      <c r="B21" s="22" t="s">
        <v>90</v>
      </c>
      <c r="C21" s="26" t="s">
        <v>91</v>
      </c>
      <c r="D21" s="17" t="s">
        <v>25</v>
      </c>
      <c r="E21" s="62">
        <v>24417</v>
      </c>
      <c r="F21" s="68">
        <v>281.21058900000003</v>
      </c>
      <c r="G21" s="20">
        <v>2.0619668000000001E-2</v>
      </c>
    </row>
    <row r="22" spans="1:7" ht="12.75" x14ac:dyDescent="0.2">
      <c r="A22" s="21">
        <v>16</v>
      </c>
      <c r="B22" s="22" t="s">
        <v>463</v>
      </c>
      <c r="C22" s="26" t="s">
        <v>464</v>
      </c>
      <c r="D22" s="17" t="s">
        <v>175</v>
      </c>
      <c r="E22" s="62">
        <v>233907</v>
      </c>
      <c r="F22" s="68">
        <v>280.57144649999998</v>
      </c>
      <c r="G22" s="20">
        <v>2.0572803000000001E-2</v>
      </c>
    </row>
    <row r="23" spans="1:7" ht="25.5" x14ac:dyDescent="0.2">
      <c r="A23" s="21">
        <v>17</v>
      </c>
      <c r="B23" s="22" t="s">
        <v>26</v>
      </c>
      <c r="C23" s="26" t="s">
        <v>27</v>
      </c>
      <c r="D23" s="17" t="s">
        <v>25</v>
      </c>
      <c r="E23" s="62">
        <v>45956</v>
      </c>
      <c r="F23" s="68">
        <v>259.743312</v>
      </c>
      <c r="G23" s="20">
        <v>1.9045586999999999E-2</v>
      </c>
    </row>
    <row r="24" spans="1:7" ht="12.75" x14ac:dyDescent="0.2">
      <c r="A24" s="21">
        <v>18</v>
      </c>
      <c r="B24" s="22" t="s">
        <v>460</v>
      </c>
      <c r="C24" s="26" t="s">
        <v>461</v>
      </c>
      <c r="D24" s="17" t="s">
        <v>462</v>
      </c>
      <c r="E24" s="62">
        <v>114409</v>
      </c>
      <c r="F24" s="68">
        <v>254.67443399999999</v>
      </c>
      <c r="G24" s="20">
        <v>1.8673914E-2</v>
      </c>
    </row>
    <row r="25" spans="1:7" ht="25.5" x14ac:dyDescent="0.2">
      <c r="A25" s="21">
        <v>19</v>
      </c>
      <c r="B25" s="22" t="s">
        <v>185</v>
      </c>
      <c r="C25" s="26" t="s">
        <v>186</v>
      </c>
      <c r="D25" s="17" t="s">
        <v>19</v>
      </c>
      <c r="E25" s="62">
        <v>23262</v>
      </c>
      <c r="F25" s="68">
        <v>241.319988</v>
      </c>
      <c r="G25" s="20">
        <v>1.7694703999999999E-2</v>
      </c>
    </row>
    <row r="26" spans="1:7" ht="12.75" x14ac:dyDescent="0.2">
      <c r="A26" s="21">
        <v>20</v>
      </c>
      <c r="B26" s="22" t="s">
        <v>193</v>
      </c>
      <c r="C26" s="26" t="s">
        <v>194</v>
      </c>
      <c r="D26" s="17" t="s">
        <v>175</v>
      </c>
      <c r="E26" s="62">
        <v>23595</v>
      </c>
      <c r="F26" s="68">
        <v>239.512845</v>
      </c>
      <c r="G26" s="20">
        <v>1.7562194999999999E-2</v>
      </c>
    </row>
    <row r="27" spans="1:7" ht="12.75" x14ac:dyDescent="0.2">
      <c r="A27" s="21">
        <v>21</v>
      </c>
      <c r="B27" s="22" t="s">
        <v>249</v>
      </c>
      <c r="C27" s="26" t="s">
        <v>250</v>
      </c>
      <c r="D27" s="17" t="s">
        <v>205</v>
      </c>
      <c r="E27" s="62">
        <v>25500</v>
      </c>
      <c r="F27" s="68">
        <v>235.21199999999999</v>
      </c>
      <c r="G27" s="20">
        <v>1.7246838E-2</v>
      </c>
    </row>
    <row r="28" spans="1:7" ht="12.75" x14ac:dyDescent="0.2">
      <c r="A28" s="21">
        <v>22</v>
      </c>
      <c r="B28" s="22" t="s">
        <v>477</v>
      </c>
      <c r="C28" s="26" t="s">
        <v>478</v>
      </c>
      <c r="D28" s="17" t="s">
        <v>172</v>
      </c>
      <c r="E28" s="62">
        <v>191526</v>
      </c>
      <c r="F28" s="68">
        <v>233.27866800000001</v>
      </c>
      <c r="G28" s="20">
        <v>1.7105077E-2</v>
      </c>
    </row>
    <row r="29" spans="1:7" ht="12.75" x14ac:dyDescent="0.2">
      <c r="A29" s="21">
        <v>23</v>
      </c>
      <c r="B29" s="22" t="s">
        <v>475</v>
      </c>
      <c r="C29" s="26" t="s">
        <v>476</v>
      </c>
      <c r="D29" s="17" t="s">
        <v>205</v>
      </c>
      <c r="E29" s="62">
        <v>53939</v>
      </c>
      <c r="F29" s="68">
        <v>230.61619450000001</v>
      </c>
      <c r="G29" s="20">
        <v>1.6909852E-2</v>
      </c>
    </row>
    <row r="30" spans="1:7" ht="12.75" x14ac:dyDescent="0.2">
      <c r="A30" s="21">
        <v>24</v>
      </c>
      <c r="B30" s="22" t="s">
        <v>66</v>
      </c>
      <c r="C30" s="26" t="s">
        <v>67</v>
      </c>
      <c r="D30" s="17" t="s">
        <v>60</v>
      </c>
      <c r="E30" s="62">
        <v>106139</v>
      </c>
      <c r="F30" s="68">
        <v>223.36952550000001</v>
      </c>
      <c r="G30" s="20">
        <v>1.6378492000000001E-2</v>
      </c>
    </row>
    <row r="31" spans="1:7" ht="25.5" x14ac:dyDescent="0.2">
      <c r="A31" s="21">
        <v>25</v>
      </c>
      <c r="B31" s="22" t="s">
        <v>51</v>
      </c>
      <c r="C31" s="26" t="s">
        <v>52</v>
      </c>
      <c r="D31" s="17" t="s">
        <v>22</v>
      </c>
      <c r="E31" s="62">
        <v>271196</v>
      </c>
      <c r="F31" s="68">
        <v>215.73641799999999</v>
      </c>
      <c r="G31" s="20">
        <v>1.5818796999999999E-2</v>
      </c>
    </row>
    <row r="32" spans="1:7" ht="12.75" x14ac:dyDescent="0.2">
      <c r="A32" s="21">
        <v>26</v>
      </c>
      <c r="B32" s="22" t="s">
        <v>163</v>
      </c>
      <c r="C32" s="26" t="s">
        <v>164</v>
      </c>
      <c r="D32" s="17" t="s">
        <v>16</v>
      </c>
      <c r="E32" s="62">
        <v>144764</v>
      </c>
      <c r="F32" s="68">
        <v>214.32310200000001</v>
      </c>
      <c r="G32" s="20">
        <v>1.5715165999999999E-2</v>
      </c>
    </row>
    <row r="33" spans="1:7" ht="25.5" x14ac:dyDescent="0.2">
      <c r="A33" s="21">
        <v>27</v>
      </c>
      <c r="B33" s="22" t="s">
        <v>63</v>
      </c>
      <c r="C33" s="26" t="s">
        <v>64</v>
      </c>
      <c r="D33" s="17" t="s">
        <v>65</v>
      </c>
      <c r="E33" s="62">
        <v>34087</v>
      </c>
      <c r="F33" s="68">
        <v>202.95399800000001</v>
      </c>
      <c r="G33" s="20">
        <v>1.4881531E-2</v>
      </c>
    </row>
    <row r="34" spans="1:7" ht="25.5" x14ac:dyDescent="0.2">
      <c r="A34" s="21">
        <v>28</v>
      </c>
      <c r="B34" s="22" t="s">
        <v>469</v>
      </c>
      <c r="C34" s="26" t="s">
        <v>470</v>
      </c>
      <c r="D34" s="17" t="s">
        <v>25</v>
      </c>
      <c r="E34" s="62">
        <v>56509</v>
      </c>
      <c r="F34" s="68">
        <v>197.47070049999999</v>
      </c>
      <c r="G34" s="20">
        <v>1.4479469999999999E-2</v>
      </c>
    </row>
    <row r="35" spans="1:7" ht="25.5" x14ac:dyDescent="0.2">
      <c r="A35" s="21">
        <v>29</v>
      </c>
      <c r="B35" s="22" t="s">
        <v>210</v>
      </c>
      <c r="C35" s="26" t="s">
        <v>211</v>
      </c>
      <c r="D35" s="17" t="s">
        <v>65</v>
      </c>
      <c r="E35" s="62">
        <v>43738</v>
      </c>
      <c r="F35" s="68">
        <v>195.39951500000001</v>
      </c>
      <c r="G35" s="20">
        <v>1.4327601000000001E-2</v>
      </c>
    </row>
    <row r="36" spans="1:7" ht="25.5" x14ac:dyDescent="0.2">
      <c r="A36" s="21">
        <v>30</v>
      </c>
      <c r="B36" s="22" t="s">
        <v>36</v>
      </c>
      <c r="C36" s="26" t="s">
        <v>37</v>
      </c>
      <c r="D36" s="17" t="s">
        <v>38</v>
      </c>
      <c r="E36" s="62">
        <v>51798</v>
      </c>
      <c r="F36" s="68">
        <v>190.487145</v>
      </c>
      <c r="G36" s="20">
        <v>1.3967403E-2</v>
      </c>
    </row>
    <row r="37" spans="1:7" ht="25.5" x14ac:dyDescent="0.2">
      <c r="A37" s="21">
        <v>31</v>
      </c>
      <c r="B37" s="22" t="s">
        <v>155</v>
      </c>
      <c r="C37" s="26" t="s">
        <v>156</v>
      </c>
      <c r="D37" s="17" t="s">
        <v>25</v>
      </c>
      <c r="E37" s="62">
        <v>52665</v>
      </c>
      <c r="F37" s="68">
        <v>189.90998999999999</v>
      </c>
      <c r="G37" s="20">
        <v>1.3925084000000001E-2</v>
      </c>
    </row>
    <row r="38" spans="1:7" ht="12.75" x14ac:dyDescent="0.2">
      <c r="A38" s="21">
        <v>32</v>
      </c>
      <c r="B38" s="22" t="s">
        <v>467</v>
      </c>
      <c r="C38" s="26" t="s">
        <v>468</v>
      </c>
      <c r="D38" s="17" t="s">
        <v>175</v>
      </c>
      <c r="E38" s="62">
        <v>191774</v>
      </c>
      <c r="F38" s="68">
        <v>187.84263300000001</v>
      </c>
      <c r="G38" s="20">
        <v>1.3773495E-2</v>
      </c>
    </row>
    <row r="39" spans="1:7" ht="25.5" x14ac:dyDescent="0.2">
      <c r="A39" s="21">
        <v>33</v>
      </c>
      <c r="B39" s="22" t="s">
        <v>191</v>
      </c>
      <c r="C39" s="26" t="s">
        <v>192</v>
      </c>
      <c r="D39" s="17" t="s">
        <v>35</v>
      </c>
      <c r="E39" s="62">
        <v>37044</v>
      </c>
      <c r="F39" s="68">
        <v>183.349278</v>
      </c>
      <c r="G39" s="20">
        <v>1.3444022E-2</v>
      </c>
    </row>
    <row r="40" spans="1:7" ht="12.75" x14ac:dyDescent="0.2">
      <c r="A40" s="21">
        <v>34</v>
      </c>
      <c r="B40" s="22" t="s">
        <v>421</v>
      </c>
      <c r="C40" s="26" t="s">
        <v>422</v>
      </c>
      <c r="D40" s="17" t="s">
        <v>205</v>
      </c>
      <c r="E40" s="62">
        <v>29859</v>
      </c>
      <c r="F40" s="68">
        <v>179.78103899999999</v>
      </c>
      <c r="G40" s="20">
        <v>1.3182381999999999E-2</v>
      </c>
    </row>
    <row r="41" spans="1:7" ht="25.5" x14ac:dyDescent="0.2">
      <c r="A41" s="21">
        <v>35</v>
      </c>
      <c r="B41" s="22" t="s">
        <v>216</v>
      </c>
      <c r="C41" s="26" t="s">
        <v>217</v>
      </c>
      <c r="D41" s="17" t="s">
        <v>19</v>
      </c>
      <c r="E41" s="62">
        <v>140071</v>
      </c>
      <c r="F41" s="68">
        <v>170.74654899999999</v>
      </c>
      <c r="G41" s="20">
        <v>1.2519931E-2</v>
      </c>
    </row>
    <row r="42" spans="1:7" ht="12.75" x14ac:dyDescent="0.2">
      <c r="A42" s="21">
        <v>36</v>
      </c>
      <c r="B42" s="22" t="s">
        <v>199</v>
      </c>
      <c r="C42" s="26" t="s">
        <v>200</v>
      </c>
      <c r="D42" s="17" t="s">
        <v>175</v>
      </c>
      <c r="E42" s="62">
        <v>53184</v>
      </c>
      <c r="F42" s="68">
        <v>168.220992</v>
      </c>
      <c r="G42" s="20">
        <v>1.2334744999999999E-2</v>
      </c>
    </row>
    <row r="43" spans="1:7" ht="25.5" x14ac:dyDescent="0.2">
      <c r="A43" s="21">
        <v>37</v>
      </c>
      <c r="B43" s="22" t="s">
        <v>479</v>
      </c>
      <c r="C43" s="26" t="s">
        <v>480</v>
      </c>
      <c r="D43" s="17" t="s">
        <v>81</v>
      </c>
      <c r="E43" s="62">
        <v>60044</v>
      </c>
      <c r="F43" s="68">
        <v>166.77221</v>
      </c>
      <c r="G43" s="20">
        <v>1.2228513999999999E-2</v>
      </c>
    </row>
    <row r="44" spans="1:7" ht="25.5" x14ac:dyDescent="0.2">
      <c r="A44" s="21">
        <v>38</v>
      </c>
      <c r="B44" s="22" t="s">
        <v>208</v>
      </c>
      <c r="C44" s="26" t="s">
        <v>209</v>
      </c>
      <c r="D44" s="17" t="s">
        <v>169</v>
      </c>
      <c r="E44" s="62">
        <v>62950</v>
      </c>
      <c r="F44" s="68">
        <v>163.38672500000001</v>
      </c>
      <c r="G44" s="20">
        <v>1.1980274000000001E-2</v>
      </c>
    </row>
    <row r="45" spans="1:7" ht="12.75" x14ac:dyDescent="0.2">
      <c r="A45" s="21">
        <v>39</v>
      </c>
      <c r="B45" s="22" t="s">
        <v>178</v>
      </c>
      <c r="C45" s="26" t="s">
        <v>179</v>
      </c>
      <c r="D45" s="17" t="s">
        <v>180</v>
      </c>
      <c r="E45" s="62">
        <v>79137</v>
      </c>
      <c r="F45" s="68">
        <v>159.30278100000001</v>
      </c>
      <c r="G45" s="20">
        <v>1.1680820999999999E-2</v>
      </c>
    </row>
    <row r="46" spans="1:7" ht="25.5" x14ac:dyDescent="0.2">
      <c r="A46" s="21">
        <v>40</v>
      </c>
      <c r="B46" s="22" t="s">
        <v>201</v>
      </c>
      <c r="C46" s="26" t="s">
        <v>202</v>
      </c>
      <c r="D46" s="17" t="s">
        <v>25</v>
      </c>
      <c r="E46" s="62">
        <v>20000</v>
      </c>
      <c r="F46" s="68">
        <v>159.01</v>
      </c>
      <c r="G46" s="20">
        <v>1.1659353000000001E-2</v>
      </c>
    </row>
    <row r="47" spans="1:7" ht="12.75" x14ac:dyDescent="0.2">
      <c r="A47" s="21">
        <v>41</v>
      </c>
      <c r="B47" s="22" t="s">
        <v>245</v>
      </c>
      <c r="C47" s="26" t="s">
        <v>246</v>
      </c>
      <c r="D47" s="17" t="s">
        <v>172</v>
      </c>
      <c r="E47" s="62">
        <v>46515</v>
      </c>
      <c r="F47" s="68">
        <v>154.6856325</v>
      </c>
      <c r="G47" s="20">
        <v>1.134227E-2</v>
      </c>
    </row>
    <row r="48" spans="1:7" ht="25.5" x14ac:dyDescent="0.2">
      <c r="A48" s="21">
        <v>42</v>
      </c>
      <c r="B48" s="22" t="s">
        <v>487</v>
      </c>
      <c r="C48" s="26" t="s">
        <v>488</v>
      </c>
      <c r="D48" s="17" t="s">
        <v>35</v>
      </c>
      <c r="E48" s="62">
        <v>26570</v>
      </c>
      <c r="F48" s="68">
        <v>148.87171000000001</v>
      </c>
      <c r="G48" s="20">
        <v>1.0915965999999999E-2</v>
      </c>
    </row>
    <row r="49" spans="1:7" ht="12.75" x14ac:dyDescent="0.2">
      <c r="A49" s="21">
        <v>43</v>
      </c>
      <c r="B49" s="22" t="s">
        <v>284</v>
      </c>
      <c r="C49" s="26" t="s">
        <v>285</v>
      </c>
      <c r="D49" s="17" t="s">
        <v>175</v>
      </c>
      <c r="E49" s="62">
        <v>14000</v>
      </c>
      <c r="F49" s="68">
        <v>141.60300000000001</v>
      </c>
      <c r="G49" s="20">
        <v>1.038299E-2</v>
      </c>
    </row>
    <row r="50" spans="1:7" ht="25.5" x14ac:dyDescent="0.2">
      <c r="A50" s="21">
        <v>44</v>
      </c>
      <c r="B50" s="22" t="s">
        <v>88</v>
      </c>
      <c r="C50" s="26" t="s">
        <v>89</v>
      </c>
      <c r="D50" s="17" t="s">
        <v>25</v>
      </c>
      <c r="E50" s="62">
        <v>15689</v>
      </c>
      <c r="F50" s="68">
        <v>139.89096850000001</v>
      </c>
      <c r="G50" s="20">
        <v>1.0257456E-2</v>
      </c>
    </row>
    <row r="51" spans="1:7" ht="25.5" x14ac:dyDescent="0.2">
      <c r="A51" s="21">
        <v>45</v>
      </c>
      <c r="B51" s="22" t="s">
        <v>183</v>
      </c>
      <c r="C51" s="26" t="s">
        <v>184</v>
      </c>
      <c r="D51" s="17" t="s">
        <v>65</v>
      </c>
      <c r="E51" s="62">
        <v>85634</v>
      </c>
      <c r="F51" s="68">
        <v>139.11243300000001</v>
      </c>
      <c r="G51" s="20">
        <v>1.020037E-2</v>
      </c>
    </row>
    <row r="52" spans="1:7" ht="12.75" x14ac:dyDescent="0.2">
      <c r="A52" s="21">
        <v>46</v>
      </c>
      <c r="B52" s="22" t="s">
        <v>484</v>
      </c>
      <c r="C52" s="26" t="s">
        <v>485</v>
      </c>
      <c r="D52" s="17" t="s">
        <v>172</v>
      </c>
      <c r="E52" s="62">
        <v>33129</v>
      </c>
      <c r="F52" s="68">
        <v>136.093932</v>
      </c>
      <c r="G52" s="20">
        <v>9.9790399999999998E-3</v>
      </c>
    </row>
    <row r="53" spans="1:7" ht="12.75" x14ac:dyDescent="0.2">
      <c r="A53" s="21">
        <v>47</v>
      </c>
      <c r="B53" s="22" t="s">
        <v>173</v>
      </c>
      <c r="C53" s="26" t="s">
        <v>174</v>
      </c>
      <c r="D53" s="17" t="s">
        <v>175</v>
      </c>
      <c r="E53" s="62">
        <v>48083</v>
      </c>
      <c r="F53" s="68">
        <v>135.40172799999999</v>
      </c>
      <c r="G53" s="20">
        <v>9.9282840000000008E-3</v>
      </c>
    </row>
    <row r="54" spans="1:7" ht="51" x14ac:dyDescent="0.2">
      <c r="A54" s="21">
        <v>48</v>
      </c>
      <c r="B54" s="22" t="s">
        <v>292</v>
      </c>
      <c r="C54" s="26" t="s">
        <v>293</v>
      </c>
      <c r="D54" s="17" t="s">
        <v>241</v>
      </c>
      <c r="E54" s="62">
        <v>319686</v>
      </c>
      <c r="F54" s="68">
        <v>127.554714</v>
      </c>
      <c r="G54" s="20">
        <v>9.3529049999999999E-3</v>
      </c>
    </row>
    <row r="55" spans="1:7" ht="12.75" x14ac:dyDescent="0.2">
      <c r="A55" s="21">
        <v>49</v>
      </c>
      <c r="B55" s="22" t="s">
        <v>242</v>
      </c>
      <c r="C55" s="26" t="s">
        <v>243</v>
      </c>
      <c r="D55" s="17" t="s">
        <v>244</v>
      </c>
      <c r="E55" s="62">
        <v>76628</v>
      </c>
      <c r="F55" s="68">
        <v>122.872998</v>
      </c>
      <c r="G55" s="20">
        <v>9.0096199999999994E-3</v>
      </c>
    </row>
    <row r="56" spans="1:7" ht="12.75" x14ac:dyDescent="0.2">
      <c r="A56" s="21">
        <v>50</v>
      </c>
      <c r="B56" s="22" t="s">
        <v>473</v>
      </c>
      <c r="C56" s="26" t="s">
        <v>474</v>
      </c>
      <c r="D56" s="17" t="s">
        <v>180</v>
      </c>
      <c r="E56" s="62">
        <v>15847</v>
      </c>
      <c r="F56" s="68">
        <v>119.5418445</v>
      </c>
      <c r="G56" s="20">
        <v>8.7653639999999994E-3</v>
      </c>
    </row>
    <row r="57" spans="1:7" ht="12.75" x14ac:dyDescent="0.2">
      <c r="A57" s="21">
        <v>51</v>
      </c>
      <c r="B57" s="22" t="s">
        <v>218</v>
      </c>
      <c r="C57" s="26" t="s">
        <v>219</v>
      </c>
      <c r="D57" s="17" t="s">
        <v>180</v>
      </c>
      <c r="E57" s="62">
        <v>41000</v>
      </c>
      <c r="F57" s="68">
        <v>118.777</v>
      </c>
      <c r="G57" s="20">
        <v>8.7092820000000005E-3</v>
      </c>
    </row>
    <row r="58" spans="1:7" ht="25.5" x14ac:dyDescent="0.2">
      <c r="A58" s="21">
        <v>52</v>
      </c>
      <c r="B58" s="22" t="s">
        <v>471</v>
      </c>
      <c r="C58" s="26" t="s">
        <v>472</v>
      </c>
      <c r="D58" s="17" t="s">
        <v>169</v>
      </c>
      <c r="E58" s="62">
        <v>125751</v>
      </c>
      <c r="F58" s="68">
        <v>114.2447835</v>
      </c>
      <c r="G58" s="20">
        <v>8.3769589999999998E-3</v>
      </c>
    </row>
    <row r="59" spans="1:7" ht="25.5" x14ac:dyDescent="0.2">
      <c r="A59" s="21">
        <v>53</v>
      </c>
      <c r="B59" s="22" t="s">
        <v>489</v>
      </c>
      <c r="C59" s="26" t="s">
        <v>490</v>
      </c>
      <c r="D59" s="17" t="s">
        <v>65</v>
      </c>
      <c r="E59" s="62">
        <v>13250</v>
      </c>
      <c r="F59" s="68">
        <v>112.048625</v>
      </c>
      <c r="G59" s="20">
        <v>8.2159260000000001E-3</v>
      </c>
    </row>
    <row r="60" spans="1:7" ht="25.5" x14ac:dyDescent="0.2">
      <c r="A60" s="21">
        <v>54</v>
      </c>
      <c r="B60" s="22" t="s">
        <v>227</v>
      </c>
      <c r="C60" s="26" t="s">
        <v>228</v>
      </c>
      <c r="D60" s="17" t="s">
        <v>169</v>
      </c>
      <c r="E60" s="62">
        <v>48044</v>
      </c>
      <c r="F60" s="68">
        <v>105.67277799999999</v>
      </c>
      <c r="G60" s="20">
        <v>7.7484190000000003E-3</v>
      </c>
    </row>
    <row r="61" spans="1:7" ht="12.75" x14ac:dyDescent="0.2">
      <c r="A61" s="21">
        <v>55</v>
      </c>
      <c r="B61" s="22" t="s">
        <v>170</v>
      </c>
      <c r="C61" s="26" t="s">
        <v>171</v>
      </c>
      <c r="D61" s="17" t="s">
        <v>172</v>
      </c>
      <c r="E61" s="62">
        <v>42072</v>
      </c>
      <c r="F61" s="68">
        <v>100.72036799999999</v>
      </c>
      <c r="G61" s="20">
        <v>7.3852859999999996E-3</v>
      </c>
    </row>
    <row r="62" spans="1:7" ht="12.75" x14ac:dyDescent="0.2">
      <c r="A62" s="21">
        <v>56</v>
      </c>
      <c r="B62" s="22" t="s">
        <v>187</v>
      </c>
      <c r="C62" s="26" t="s">
        <v>188</v>
      </c>
      <c r="D62" s="17" t="s">
        <v>13</v>
      </c>
      <c r="E62" s="62">
        <v>54686</v>
      </c>
      <c r="F62" s="68">
        <v>97.423108999999997</v>
      </c>
      <c r="G62" s="20">
        <v>7.1435149999999996E-3</v>
      </c>
    </row>
    <row r="63" spans="1:7" ht="25.5" x14ac:dyDescent="0.2">
      <c r="A63" s="21">
        <v>57</v>
      </c>
      <c r="B63" s="22" t="s">
        <v>275</v>
      </c>
      <c r="C63" s="26" t="s">
        <v>276</v>
      </c>
      <c r="D63" s="17" t="s">
        <v>25</v>
      </c>
      <c r="E63" s="62">
        <v>14549</v>
      </c>
      <c r="F63" s="68">
        <v>91.411366999999998</v>
      </c>
      <c r="G63" s="20">
        <v>6.7027060000000001E-3</v>
      </c>
    </row>
    <row r="64" spans="1:7" ht="12.75" x14ac:dyDescent="0.2">
      <c r="A64" s="21">
        <v>58</v>
      </c>
      <c r="B64" s="22" t="s">
        <v>222</v>
      </c>
      <c r="C64" s="26" t="s">
        <v>223</v>
      </c>
      <c r="D64" s="17" t="s">
        <v>81</v>
      </c>
      <c r="E64" s="62">
        <v>123902</v>
      </c>
      <c r="F64" s="68">
        <v>90.944068000000001</v>
      </c>
      <c r="G64" s="20">
        <v>6.6684420000000001E-3</v>
      </c>
    </row>
    <row r="65" spans="1:7" ht="12.75" x14ac:dyDescent="0.2">
      <c r="A65" s="21">
        <v>59</v>
      </c>
      <c r="B65" s="22" t="s">
        <v>224</v>
      </c>
      <c r="C65" s="26" t="s">
        <v>225</v>
      </c>
      <c r="D65" s="17" t="s">
        <v>226</v>
      </c>
      <c r="E65" s="62">
        <v>5429</v>
      </c>
      <c r="F65" s="68">
        <v>77.113516000000004</v>
      </c>
      <c r="G65" s="20">
        <v>5.6543219999999998E-3</v>
      </c>
    </row>
    <row r="66" spans="1:7" ht="12.75" x14ac:dyDescent="0.2">
      <c r="A66" s="16"/>
      <c r="B66" s="17"/>
      <c r="C66" s="23" t="s">
        <v>107</v>
      </c>
      <c r="D66" s="27"/>
      <c r="E66" s="64"/>
      <c r="F66" s="70">
        <v>12706.287905499999</v>
      </c>
      <c r="G66" s="28">
        <v>0.93168411200000023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16"/>
      <c r="B68" s="17"/>
      <c r="C68" s="23" t="s">
        <v>108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31"/>
      <c r="B71" s="32"/>
      <c r="C71" s="23" t="s">
        <v>109</v>
      </c>
      <c r="D71" s="24"/>
      <c r="E71" s="63"/>
      <c r="F71" s="69"/>
      <c r="G71" s="25"/>
    </row>
    <row r="72" spans="1:7" ht="12.75" x14ac:dyDescent="0.2">
      <c r="A72" s="33"/>
      <c r="B72" s="34"/>
      <c r="C72" s="23" t="s">
        <v>107</v>
      </c>
      <c r="D72" s="35"/>
      <c r="E72" s="65"/>
      <c r="F72" s="71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6"/>
      <c r="F73" s="72"/>
      <c r="G73" s="38"/>
    </row>
    <row r="74" spans="1:7" ht="12.75" x14ac:dyDescent="0.2">
      <c r="A74" s="16"/>
      <c r="B74" s="17"/>
      <c r="C74" s="23" t="s">
        <v>111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107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112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113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21"/>
      <c r="B83" s="22"/>
      <c r="C83" s="39" t="s">
        <v>114</v>
      </c>
      <c r="D83" s="40"/>
      <c r="E83" s="64"/>
      <c r="F83" s="70">
        <v>12706.287905499999</v>
      </c>
      <c r="G83" s="28">
        <v>0.93168411200000023</v>
      </c>
    </row>
    <row r="84" spans="1:7" ht="12.75" x14ac:dyDescent="0.2">
      <c r="A84" s="16"/>
      <c r="B84" s="17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115</v>
      </c>
      <c r="D85" s="19"/>
      <c r="E85" s="62"/>
      <c r="F85" s="68"/>
      <c r="G85" s="20"/>
    </row>
    <row r="86" spans="1:7" ht="25.5" x14ac:dyDescent="0.2">
      <c r="A86" s="16"/>
      <c r="B86" s="17"/>
      <c r="C86" s="23" t="s">
        <v>10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16"/>
      <c r="B89" s="41"/>
      <c r="C89" s="23" t="s">
        <v>116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74"/>
      <c r="G91" s="43"/>
    </row>
    <row r="92" spans="1:7" ht="12.75" x14ac:dyDescent="0.2">
      <c r="A92" s="16"/>
      <c r="B92" s="17"/>
      <c r="C92" s="23" t="s">
        <v>117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27"/>
      <c r="E93" s="64"/>
      <c r="F93" s="70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2"/>
      <c r="F94" s="68"/>
      <c r="G94" s="20"/>
    </row>
    <row r="95" spans="1:7" ht="25.5" x14ac:dyDescent="0.2">
      <c r="A95" s="16"/>
      <c r="B95" s="41"/>
      <c r="C95" s="23" t="s">
        <v>118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27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2"/>
      <c r="F97" s="68"/>
      <c r="G97" s="20"/>
    </row>
    <row r="98" spans="1:7" ht="12.75" x14ac:dyDescent="0.2">
      <c r="A98" s="21"/>
      <c r="B98" s="22"/>
      <c r="C98" s="44" t="s">
        <v>119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2"/>
      <c r="F99" s="68"/>
      <c r="G99" s="20"/>
    </row>
    <row r="100" spans="1:7" ht="12.75" x14ac:dyDescent="0.2">
      <c r="A100" s="16"/>
      <c r="B100" s="17"/>
      <c r="C100" s="18" t="s">
        <v>120</v>
      </c>
      <c r="D100" s="19"/>
      <c r="E100" s="62"/>
      <c r="F100" s="68"/>
      <c r="G100" s="20"/>
    </row>
    <row r="101" spans="1:7" ht="12.75" x14ac:dyDescent="0.2">
      <c r="A101" s="21"/>
      <c r="B101" s="22"/>
      <c r="C101" s="23" t="s">
        <v>121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122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1169</v>
      </c>
      <c r="D110" s="24"/>
      <c r="E110" s="63"/>
      <c r="F110" s="69"/>
      <c r="G110" s="25"/>
    </row>
    <row r="111" spans="1:7" ht="12.75" x14ac:dyDescent="0.2">
      <c r="A111" s="21">
        <v>1</v>
      </c>
      <c r="B111" s="22"/>
      <c r="C111" s="26" t="s">
        <v>1170</v>
      </c>
      <c r="D111" s="30"/>
      <c r="E111" s="62"/>
      <c r="F111" s="68">
        <v>953.8366714</v>
      </c>
      <c r="G111" s="20">
        <v>6.993974E-2</v>
      </c>
    </row>
    <row r="112" spans="1:7" ht="12.75" x14ac:dyDescent="0.2">
      <c r="A112" s="21"/>
      <c r="B112" s="22"/>
      <c r="C112" s="23" t="s">
        <v>107</v>
      </c>
      <c r="D112" s="40"/>
      <c r="E112" s="64"/>
      <c r="F112" s="70">
        <v>953.8366714</v>
      </c>
      <c r="G112" s="28">
        <v>6.993974E-2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39" t="s">
        <v>124</v>
      </c>
      <c r="D114" s="40"/>
      <c r="E114" s="64"/>
      <c r="F114" s="70">
        <v>953.8366714</v>
      </c>
      <c r="G114" s="28">
        <v>6.993974E-2</v>
      </c>
    </row>
    <row r="115" spans="1:7" ht="12.75" x14ac:dyDescent="0.2">
      <c r="A115" s="21"/>
      <c r="B115" s="22"/>
      <c r="C115" s="45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125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126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107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127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128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107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23" t="s">
        <v>129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107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74"/>
      <c r="G126" s="43"/>
    </row>
    <row r="127" spans="1:7" ht="25.5" x14ac:dyDescent="0.2">
      <c r="A127" s="21"/>
      <c r="B127" s="22"/>
      <c r="C127" s="45" t="s">
        <v>130</v>
      </c>
      <c r="D127" s="22"/>
      <c r="E127" s="62"/>
      <c r="F127" s="158">
        <v>-22.146043899999999</v>
      </c>
      <c r="G127" s="157">
        <v>-1.6238509999999999E-3</v>
      </c>
    </row>
    <row r="128" spans="1:7" ht="12.75" x14ac:dyDescent="0.2">
      <c r="A128" s="21"/>
      <c r="B128" s="22"/>
      <c r="C128" s="46" t="s">
        <v>131</v>
      </c>
      <c r="D128" s="27"/>
      <c r="E128" s="64"/>
      <c r="F128" s="70">
        <v>13637.978533</v>
      </c>
      <c r="G128" s="28">
        <v>1.0000000010000003</v>
      </c>
    </row>
    <row r="130" spans="2:6" ht="12.75" x14ac:dyDescent="0.2">
      <c r="B130" s="397"/>
      <c r="C130" s="397"/>
      <c r="D130" s="397"/>
      <c r="E130" s="397"/>
      <c r="F130" s="397"/>
    </row>
    <row r="131" spans="2:6" ht="12.75" x14ac:dyDescent="0.2">
      <c r="B131" s="397"/>
      <c r="C131" s="397"/>
      <c r="D131" s="397"/>
      <c r="E131" s="397"/>
      <c r="F131" s="397"/>
    </row>
    <row r="133" spans="2:6" ht="12.75" x14ac:dyDescent="0.2">
      <c r="B133" s="52" t="s">
        <v>133</v>
      </c>
      <c r="C133" s="53"/>
      <c r="D133" s="54"/>
    </row>
    <row r="134" spans="2:6" ht="12.75" x14ac:dyDescent="0.2">
      <c r="B134" s="55" t="s">
        <v>134</v>
      </c>
      <c r="C134" s="56"/>
      <c r="D134" s="81" t="s">
        <v>135</v>
      </c>
    </row>
    <row r="135" spans="2:6" ht="12.75" x14ac:dyDescent="0.2">
      <c r="B135" s="55" t="s">
        <v>136</v>
      </c>
      <c r="C135" s="56"/>
      <c r="D135" s="81" t="s">
        <v>135</v>
      </c>
    </row>
    <row r="136" spans="2:6" ht="12.75" x14ac:dyDescent="0.2">
      <c r="B136" s="57" t="s">
        <v>137</v>
      </c>
      <c r="C136" s="56"/>
      <c r="D136" s="58"/>
    </row>
    <row r="137" spans="2:6" ht="25.5" customHeight="1" x14ac:dyDescent="0.2">
      <c r="B137" s="58"/>
      <c r="C137" s="48" t="s">
        <v>138</v>
      </c>
      <c r="D137" s="49" t="s">
        <v>139</v>
      </c>
    </row>
    <row r="138" spans="2:6" ht="12.75" customHeight="1" x14ac:dyDescent="0.2">
      <c r="B138" s="75" t="s">
        <v>140</v>
      </c>
      <c r="C138" s="76" t="s">
        <v>141</v>
      </c>
      <c r="D138" s="76" t="s">
        <v>142</v>
      </c>
    </row>
    <row r="139" spans="2:6" ht="12.75" x14ac:dyDescent="0.2">
      <c r="B139" s="58" t="s">
        <v>143</v>
      </c>
      <c r="C139" s="59">
        <v>9.3065999999999995</v>
      </c>
      <c r="D139" s="59">
        <v>8.7550000000000008</v>
      </c>
    </row>
    <row r="140" spans="2:6" ht="12.75" x14ac:dyDescent="0.2">
      <c r="B140" s="58" t="s">
        <v>144</v>
      </c>
      <c r="C140" s="59">
        <v>9.3066999999999993</v>
      </c>
      <c r="D140" s="59">
        <v>8.7551000000000005</v>
      </c>
    </row>
    <row r="141" spans="2:6" ht="12.75" x14ac:dyDescent="0.2">
      <c r="B141" s="58" t="s">
        <v>145</v>
      </c>
      <c r="C141" s="59">
        <v>9.2215000000000007</v>
      </c>
      <c r="D141" s="59">
        <v>8.6644000000000005</v>
      </c>
    </row>
    <row r="142" spans="2:6" ht="12.75" x14ac:dyDescent="0.2">
      <c r="B142" s="58" t="s">
        <v>146</v>
      </c>
      <c r="C142" s="59">
        <v>9.2215000000000007</v>
      </c>
      <c r="D142" s="59">
        <v>8.6644000000000005</v>
      </c>
    </row>
    <row r="144" spans="2:6" ht="12.75" x14ac:dyDescent="0.2">
      <c r="B144" s="77" t="s">
        <v>147</v>
      </c>
      <c r="C144" s="60"/>
      <c r="D144" s="78" t="s">
        <v>135</v>
      </c>
    </row>
    <row r="145" spans="2:4" ht="24.75" customHeight="1" x14ac:dyDescent="0.2">
      <c r="B145" s="79"/>
      <c r="C145" s="79"/>
    </row>
    <row r="146" spans="2:4" ht="15" x14ac:dyDescent="0.25">
      <c r="B146" s="82"/>
      <c r="C146" s="80"/>
      <c r="D146"/>
    </row>
    <row r="148" spans="2:4" ht="12.75" x14ac:dyDescent="0.2">
      <c r="B148" s="57" t="s">
        <v>148</v>
      </c>
      <c r="C148" s="56"/>
      <c r="D148" s="83" t="s">
        <v>135</v>
      </c>
    </row>
    <row r="149" spans="2:4" ht="12.75" x14ac:dyDescent="0.2">
      <c r="B149" s="57" t="s">
        <v>149</v>
      </c>
      <c r="C149" s="56"/>
      <c r="D149" s="83" t="s">
        <v>135</v>
      </c>
    </row>
    <row r="150" spans="2:4" ht="12.75" x14ac:dyDescent="0.2">
      <c r="B150" s="57" t="s">
        <v>150</v>
      </c>
      <c r="C150" s="56"/>
      <c r="D150" s="61">
        <v>9.0649636200122036E-3</v>
      </c>
    </row>
    <row r="151" spans="2:4" ht="12.75" x14ac:dyDescent="0.2">
      <c r="B151" s="57" t="s">
        <v>151</v>
      </c>
      <c r="C151" s="56"/>
      <c r="D151" s="61" t="s">
        <v>135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3"/>
  <sheetViews>
    <sheetView topLeftCell="A8" workbookViewId="0">
      <selection activeCell="C14" sqref="C14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152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153</v>
      </c>
      <c r="C7" s="26" t="s">
        <v>154</v>
      </c>
      <c r="D7" s="17" t="s">
        <v>19</v>
      </c>
      <c r="E7" s="62">
        <v>87956</v>
      </c>
      <c r="F7" s="68">
        <v>172.965474</v>
      </c>
      <c r="G7" s="20">
        <v>4.3731465999999997E-2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29931</v>
      </c>
      <c r="F8" s="68">
        <v>162.22602000000001</v>
      </c>
      <c r="G8" s="20">
        <v>4.1016171999999997E-2</v>
      </c>
    </row>
    <row r="9" spans="1:7" ht="25.5" x14ac:dyDescent="0.2">
      <c r="A9" s="21">
        <v>3</v>
      </c>
      <c r="B9" s="22" t="s">
        <v>63</v>
      </c>
      <c r="C9" s="26" t="s">
        <v>64</v>
      </c>
      <c r="D9" s="17" t="s">
        <v>65</v>
      </c>
      <c r="E9" s="62">
        <v>27114</v>
      </c>
      <c r="F9" s="68">
        <v>161.436756</v>
      </c>
      <c r="G9" s="20">
        <v>4.0816619999999998E-2</v>
      </c>
    </row>
    <row r="10" spans="1:7" ht="25.5" x14ac:dyDescent="0.2">
      <c r="A10" s="21">
        <v>4</v>
      </c>
      <c r="B10" s="22" t="s">
        <v>155</v>
      </c>
      <c r="C10" s="26" t="s">
        <v>156</v>
      </c>
      <c r="D10" s="17" t="s">
        <v>25</v>
      </c>
      <c r="E10" s="62">
        <v>44076</v>
      </c>
      <c r="F10" s="68">
        <v>158.93805599999999</v>
      </c>
      <c r="G10" s="20">
        <v>4.0184865E-2</v>
      </c>
    </row>
    <row r="11" spans="1:7" ht="25.5" x14ac:dyDescent="0.2">
      <c r="A11" s="21">
        <v>5</v>
      </c>
      <c r="B11" s="22" t="s">
        <v>157</v>
      </c>
      <c r="C11" s="26" t="s">
        <v>158</v>
      </c>
      <c r="D11" s="17" t="s">
        <v>159</v>
      </c>
      <c r="E11" s="62">
        <v>22921</v>
      </c>
      <c r="F11" s="68">
        <v>144.17309</v>
      </c>
      <c r="G11" s="20">
        <v>3.6451786999999999E-2</v>
      </c>
    </row>
    <row r="12" spans="1:7" ht="25.5" x14ac:dyDescent="0.2">
      <c r="A12" s="21">
        <v>6</v>
      </c>
      <c r="B12" s="22" t="s">
        <v>28</v>
      </c>
      <c r="C12" s="26" t="s">
        <v>29</v>
      </c>
      <c r="D12" s="17" t="s">
        <v>19</v>
      </c>
      <c r="E12" s="62">
        <v>108026</v>
      </c>
      <c r="F12" s="68">
        <v>141.83813799999999</v>
      </c>
      <c r="G12" s="20">
        <v>3.5861431999999999E-2</v>
      </c>
    </row>
    <row r="13" spans="1:7" ht="25.5" x14ac:dyDescent="0.2">
      <c r="A13" s="21">
        <v>7</v>
      </c>
      <c r="B13" s="22" t="s">
        <v>36</v>
      </c>
      <c r="C13" s="26" t="s">
        <v>37</v>
      </c>
      <c r="D13" s="17" t="s">
        <v>38</v>
      </c>
      <c r="E13" s="62">
        <v>37858</v>
      </c>
      <c r="F13" s="68">
        <v>139.22279499999999</v>
      </c>
      <c r="G13" s="20">
        <v>3.5200186000000001E-2</v>
      </c>
    </row>
    <row r="14" spans="1:7" ht="25.5" x14ac:dyDescent="0.2">
      <c r="A14" s="21">
        <v>8</v>
      </c>
      <c r="B14" s="22" t="s">
        <v>160</v>
      </c>
      <c r="C14" s="26" t="s">
        <v>161</v>
      </c>
      <c r="D14" s="17" t="s">
        <v>162</v>
      </c>
      <c r="E14" s="62">
        <v>65000</v>
      </c>
      <c r="F14" s="68">
        <v>129.70750000000001</v>
      </c>
      <c r="G14" s="20">
        <v>3.2794401000000001E-2</v>
      </c>
    </row>
    <row r="15" spans="1:7" ht="12.75" x14ac:dyDescent="0.2">
      <c r="A15" s="21">
        <v>9</v>
      </c>
      <c r="B15" s="22" t="s">
        <v>163</v>
      </c>
      <c r="C15" s="26" t="s">
        <v>164</v>
      </c>
      <c r="D15" s="17" t="s">
        <v>16</v>
      </c>
      <c r="E15" s="62">
        <v>80314</v>
      </c>
      <c r="F15" s="68">
        <v>118.904877</v>
      </c>
      <c r="G15" s="20">
        <v>3.0063136000000001E-2</v>
      </c>
    </row>
    <row r="16" spans="1:7" ht="25.5" x14ac:dyDescent="0.2">
      <c r="A16" s="21">
        <v>10</v>
      </c>
      <c r="B16" s="22" t="s">
        <v>61</v>
      </c>
      <c r="C16" s="26" t="s">
        <v>62</v>
      </c>
      <c r="D16" s="17" t="s">
        <v>22</v>
      </c>
      <c r="E16" s="62">
        <v>96811</v>
      </c>
      <c r="F16" s="68">
        <v>115.882767</v>
      </c>
      <c r="G16" s="20">
        <v>2.9299044999999999E-2</v>
      </c>
    </row>
    <row r="17" spans="1:7" ht="38.25" x14ac:dyDescent="0.2">
      <c r="A17" s="21">
        <v>11</v>
      </c>
      <c r="B17" s="22" t="s">
        <v>92</v>
      </c>
      <c r="C17" s="26" t="s">
        <v>93</v>
      </c>
      <c r="D17" s="17" t="s">
        <v>94</v>
      </c>
      <c r="E17" s="62">
        <v>132299</v>
      </c>
      <c r="F17" s="68">
        <v>103.722416</v>
      </c>
      <c r="G17" s="20">
        <v>2.6224501000000001E-2</v>
      </c>
    </row>
    <row r="18" spans="1:7" ht="25.5" x14ac:dyDescent="0.2">
      <c r="A18" s="21">
        <v>12</v>
      </c>
      <c r="B18" s="22" t="s">
        <v>165</v>
      </c>
      <c r="C18" s="26" t="s">
        <v>166</v>
      </c>
      <c r="D18" s="17" t="s">
        <v>25</v>
      </c>
      <c r="E18" s="62">
        <v>20526</v>
      </c>
      <c r="F18" s="68">
        <v>102.907101</v>
      </c>
      <c r="G18" s="20">
        <v>2.6018362E-2</v>
      </c>
    </row>
    <row r="19" spans="1:7" ht="25.5" x14ac:dyDescent="0.2">
      <c r="A19" s="21">
        <v>13</v>
      </c>
      <c r="B19" s="22" t="s">
        <v>167</v>
      </c>
      <c r="C19" s="26" t="s">
        <v>168</v>
      </c>
      <c r="D19" s="17" t="s">
        <v>169</v>
      </c>
      <c r="E19" s="62">
        <v>6403</v>
      </c>
      <c r="F19" s="68">
        <v>102.7905605</v>
      </c>
      <c r="G19" s="20">
        <v>2.5988897E-2</v>
      </c>
    </row>
    <row r="20" spans="1:7" ht="12.75" x14ac:dyDescent="0.2">
      <c r="A20" s="21">
        <v>14</v>
      </c>
      <c r="B20" s="22" t="s">
        <v>170</v>
      </c>
      <c r="C20" s="26" t="s">
        <v>171</v>
      </c>
      <c r="D20" s="17" t="s">
        <v>172</v>
      </c>
      <c r="E20" s="62">
        <v>38805</v>
      </c>
      <c r="F20" s="68">
        <v>92.899169999999998</v>
      </c>
      <c r="G20" s="20">
        <v>2.3488022000000001E-2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31940</v>
      </c>
      <c r="F21" s="68">
        <v>89.943039999999996</v>
      </c>
      <c r="G21" s="20">
        <v>2.2740613E-2</v>
      </c>
    </row>
    <row r="22" spans="1:7" ht="25.5" x14ac:dyDescent="0.2">
      <c r="A22" s="21">
        <v>16</v>
      </c>
      <c r="B22" s="22" t="s">
        <v>176</v>
      </c>
      <c r="C22" s="26" t="s">
        <v>177</v>
      </c>
      <c r="D22" s="17" t="s">
        <v>25</v>
      </c>
      <c r="E22" s="62">
        <v>24453</v>
      </c>
      <c r="F22" s="68">
        <v>85.499914500000003</v>
      </c>
      <c r="G22" s="20">
        <v>2.1617241999999998E-2</v>
      </c>
    </row>
    <row r="23" spans="1:7" ht="25.5" x14ac:dyDescent="0.2">
      <c r="A23" s="21">
        <v>17</v>
      </c>
      <c r="B23" s="22" t="s">
        <v>49</v>
      </c>
      <c r="C23" s="26" t="s">
        <v>50</v>
      </c>
      <c r="D23" s="17" t="s">
        <v>25</v>
      </c>
      <c r="E23" s="62">
        <v>45491</v>
      </c>
      <c r="F23" s="68">
        <v>85.432097999999996</v>
      </c>
      <c r="G23" s="20">
        <v>2.1600095999999999E-2</v>
      </c>
    </row>
    <row r="24" spans="1:7" ht="12.75" x14ac:dyDescent="0.2">
      <c r="A24" s="21">
        <v>18</v>
      </c>
      <c r="B24" s="22" t="s">
        <v>178</v>
      </c>
      <c r="C24" s="26" t="s">
        <v>179</v>
      </c>
      <c r="D24" s="17" t="s">
        <v>180</v>
      </c>
      <c r="E24" s="62">
        <v>41707</v>
      </c>
      <c r="F24" s="68">
        <v>83.956191000000004</v>
      </c>
      <c r="G24" s="20">
        <v>2.1226937000000001E-2</v>
      </c>
    </row>
    <row r="25" spans="1:7" ht="12.75" x14ac:dyDescent="0.2">
      <c r="A25" s="21">
        <v>19</v>
      </c>
      <c r="B25" s="22" t="s">
        <v>181</v>
      </c>
      <c r="C25" s="26" t="s">
        <v>182</v>
      </c>
      <c r="D25" s="17" t="s">
        <v>16</v>
      </c>
      <c r="E25" s="62">
        <v>96298</v>
      </c>
      <c r="F25" s="68">
        <v>81.131065000000007</v>
      </c>
      <c r="G25" s="20">
        <v>2.0512651E-2</v>
      </c>
    </row>
    <row r="26" spans="1:7" ht="25.5" x14ac:dyDescent="0.2">
      <c r="A26" s="21">
        <v>20</v>
      </c>
      <c r="B26" s="22" t="s">
        <v>51</v>
      </c>
      <c r="C26" s="26" t="s">
        <v>52</v>
      </c>
      <c r="D26" s="17" t="s">
        <v>22</v>
      </c>
      <c r="E26" s="62">
        <v>100549</v>
      </c>
      <c r="F26" s="68">
        <v>79.986729499999996</v>
      </c>
      <c r="G26" s="20">
        <v>2.0223325E-2</v>
      </c>
    </row>
    <row r="27" spans="1:7" ht="12.75" x14ac:dyDescent="0.2">
      <c r="A27" s="21">
        <v>21</v>
      </c>
      <c r="B27" s="22" t="s">
        <v>58</v>
      </c>
      <c r="C27" s="26" t="s">
        <v>59</v>
      </c>
      <c r="D27" s="17" t="s">
        <v>60</v>
      </c>
      <c r="E27" s="62">
        <v>55831</v>
      </c>
      <c r="F27" s="68">
        <v>79.112527</v>
      </c>
      <c r="G27" s="20">
        <v>2.0002296999999999E-2</v>
      </c>
    </row>
    <row r="28" spans="1:7" ht="25.5" x14ac:dyDescent="0.2">
      <c r="A28" s="21">
        <v>22</v>
      </c>
      <c r="B28" s="22" t="s">
        <v>183</v>
      </c>
      <c r="C28" s="26" t="s">
        <v>184</v>
      </c>
      <c r="D28" s="17" t="s">
        <v>65</v>
      </c>
      <c r="E28" s="62">
        <v>48531</v>
      </c>
      <c r="F28" s="68">
        <v>78.838609500000004</v>
      </c>
      <c r="G28" s="20">
        <v>1.9933040999999999E-2</v>
      </c>
    </row>
    <row r="29" spans="1:7" ht="25.5" x14ac:dyDescent="0.2">
      <c r="A29" s="21">
        <v>23</v>
      </c>
      <c r="B29" s="22" t="s">
        <v>185</v>
      </c>
      <c r="C29" s="26" t="s">
        <v>186</v>
      </c>
      <c r="D29" s="17" t="s">
        <v>19</v>
      </c>
      <c r="E29" s="62">
        <v>7514</v>
      </c>
      <c r="F29" s="68">
        <v>77.950236000000004</v>
      </c>
      <c r="G29" s="20">
        <v>1.9708430999999998E-2</v>
      </c>
    </row>
    <row r="30" spans="1:7" ht="12.75" x14ac:dyDescent="0.2">
      <c r="A30" s="21">
        <v>24</v>
      </c>
      <c r="B30" s="22" t="s">
        <v>187</v>
      </c>
      <c r="C30" s="26" t="s">
        <v>188</v>
      </c>
      <c r="D30" s="17" t="s">
        <v>13</v>
      </c>
      <c r="E30" s="62">
        <v>42180</v>
      </c>
      <c r="F30" s="68">
        <v>75.14367</v>
      </c>
      <c r="G30" s="20">
        <v>1.8998837000000001E-2</v>
      </c>
    </row>
    <row r="31" spans="1:7" ht="25.5" x14ac:dyDescent="0.2">
      <c r="A31" s="21">
        <v>25</v>
      </c>
      <c r="B31" s="22" t="s">
        <v>189</v>
      </c>
      <c r="C31" s="26" t="s">
        <v>190</v>
      </c>
      <c r="D31" s="17" t="s">
        <v>162</v>
      </c>
      <c r="E31" s="62">
        <v>13317</v>
      </c>
      <c r="F31" s="68">
        <v>73.090354500000004</v>
      </c>
      <c r="G31" s="20">
        <v>1.847969E-2</v>
      </c>
    </row>
    <row r="32" spans="1:7" ht="25.5" x14ac:dyDescent="0.2">
      <c r="A32" s="21">
        <v>26</v>
      </c>
      <c r="B32" s="22" t="s">
        <v>191</v>
      </c>
      <c r="C32" s="26" t="s">
        <v>192</v>
      </c>
      <c r="D32" s="17" t="s">
        <v>35</v>
      </c>
      <c r="E32" s="62">
        <v>14478</v>
      </c>
      <c r="F32" s="68">
        <v>71.658861000000002</v>
      </c>
      <c r="G32" s="20">
        <v>1.811776E-2</v>
      </c>
    </row>
    <row r="33" spans="1:7" ht="12.75" x14ac:dyDescent="0.2">
      <c r="A33" s="21">
        <v>27</v>
      </c>
      <c r="B33" s="22" t="s">
        <v>84</v>
      </c>
      <c r="C33" s="26" t="s">
        <v>85</v>
      </c>
      <c r="D33" s="17" t="s">
        <v>60</v>
      </c>
      <c r="E33" s="62">
        <v>57965</v>
      </c>
      <c r="F33" s="68">
        <v>67.558207499999995</v>
      </c>
      <c r="G33" s="20">
        <v>1.7080978E-2</v>
      </c>
    </row>
    <row r="34" spans="1:7" ht="12.75" x14ac:dyDescent="0.2">
      <c r="A34" s="21">
        <v>28</v>
      </c>
      <c r="B34" s="22" t="s">
        <v>193</v>
      </c>
      <c r="C34" s="26" t="s">
        <v>194</v>
      </c>
      <c r="D34" s="17" t="s">
        <v>175</v>
      </c>
      <c r="E34" s="62">
        <v>6500</v>
      </c>
      <c r="F34" s="68">
        <v>65.981499999999997</v>
      </c>
      <c r="G34" s="20">
        <v>1.6682333000000001E-2</v>
      </c>
    </row>
    <row r="35" spans="1:7" ht="12.75" x14ac:dyDescent="0.2">
      <c r="A35" s="21">
        <v>29</v>
      </c>
      <c r="B35" s="22" t="s">
        <v>195</v>
      </c>
      <c r="C35" s="26" t="s">
        <v>196</v>
      </c>
      <c r="D35" s="17" t="s">
        <v>38</v>
      </c>
      <c r="E35" s="62">
        <v>83066</v>
      </c>
      <c r="F35" s="68">
        <v>64.916078999999996</v>
      </c>
      <c r="G35" s="20">
        <v>1.6412959000000001E-2</v>
      </c>
    </row>
    <row r="36" spans="1:7" ht="25.5" x14ac:dyDescent="0.2">
      <c r="A36" s="21">
        <v>30</v>
      </c>
      <c r="B36" s="22" t="s">
        <v>197</v>
      </c>
      <c r="C36" s="26" t="s">
        <v>198</v>
      </c>
      <c r="D36" s="17" t="s">
        <v>65</v>
      </c>
      <c r="E36" s="62">
        <v>3218</v>
      </c>
      <c r="F36" s="68">
        <v>58.020539999999997</v>
      </c>
      <c r="G36" s="20">
        <v>1.4669536E-2</v>
      </c>
    </row>
    <row r="37" spans="1:7" ht="12.75" x14ac:dyDescent="0.2">
      <c r="A37" s="21">
        <v>31</v>
      </c>
      <c r="B37" s="22" t="s">
        <v>199</v>
      </c>
      <c r="C37" s="26" t="s">
        <v>200</v>
      </c>
      <c r="D37" s="17" t="s">
        <v>175</v>
      </c>
      <c r="E37" s="62">
        <v>17940</v>
      </c>
      <c r="F37" s="68">
        <v>56.744219999999999</v>
      </c>
      <c r="G37" s="20">
        <v>1.434684E-2</v>
      </c>
    </row>
    <row r="38" spans="1:7" ht="25.5" x14ac:dyDescent="0.2">
      <c r="A38" s="21">
        <v>32</v>
      </c>
      <c r="B38" s="22" t="s">
        <v>45</v>
      </c>
      <c r="C38" s="26" t="s">
        <v>46</v>
      </c>
      <c r="D38" s="17" t="s">
        <v>25</v>
      </c>
      <c r="E38" s="62">
        <v>8088</v>
      </c>
      <c r="F38" s="68">
        <v>56.668571999999998</v>
      </c>
      <c r="G38" s="20">
        <v>1.4327713000000001E-2</v>
      </c>
    </row>
    <row r="39" spans="1:7" ht="25.5" x14ac:dyDescent="0.2">
      <c r="A39" s="21">
        <v>33</v>
      </c>
      <c r="B39" s="22" t="s">
        <v>201</v>
      </c>
      <c r="C39" s="26" t="s">
        <v>202</v>
      </c>
      <c r="D39" s="17" t="s">
        <v>25</v>
      </c>
      <c r="E39" s="62">
        <v>6958</v>
      </c>
      <c r="F39" s="68">
        <v>55.319578999999997</v>
      </c>
      <c r="G39" s="20">
        <v>1.3986643E-2</v>
      </c>
    </row>
    <row r="40" spans="1:7" ht="12.75" x14ac:dyDescent="0.2">
      <c r="A40" s="21">
        <v>34</v>
      </c>
      <c r="B40" s="22" t="s">
        <v>203</v>
      </c>
      <c r="C40" s="26" t="s">
        <v>204</v>
      </c>
      <c r="D40" s="17" t="s">
        <v>205</v>
      </c>
      <c r="E40" s="62">
        <v>8891</v>
      </c>
      <c r="F40" s="68">
        <v>54.190645000000004</v>
      </c>
      <c r="G40" s="20">
        <v>1.370121E-2</v>
      </c>
    </row>
    <row r="41" spans="1:7" ht="25.5" x14ac:dyDescent="0.2">
      <c r="A41" s="21">
        <v>35</v>
      </c>
      <c r="B41" s="22" t="s">
        <v>206</v>
      </c>
      <c r="C41" s="26" t="s">
        <v>207</v>
      </c>
      <c r="D41" s="17" t="s">
        <v>35</v>
      </c>
      <c r="E41" s="62">
        <v>54670</v>
      </c>
      <c r="F41" s="68">
        <v>53.057234999999999</v>
      </c>
      <c r="G41" s="20">
        <v>1.3414646000000001E-2</v>
      </c>
    </row>
    <row r="42" spans="1:7" ht="25.5" x14ac:dyDescent="0.2">
      <c r="A42" s="21">
        <v>36</v>
      </c>
      <c r="B42" s="22" t="s">
        <v>208</v>
      </c>
      <c r="C42" s="26" t="s">
        <v>209</v>
      </c>
      <c r="D42" s="17" t="s">
        <v>169</v>
      </c>
      <c r="E42" s="62">
        <v>19931</v>
      </c>
      <c r="F42" s="68">
        <v>51.7309105</v>
      </c>
      <c r="G42" s="20">
        <v>1.3079307E-2</v>
      </c>
    </row>
    <row r="43" spans="1:7" ht="25.5" x14ac:dyDescent="0.2">
      <c r="A43" s="21">
        <v>37</v>
      </c>
      <c r="B43" s="22" t="s">
        <v>26</v>
      </c>
      <c r="C43" s="26" t="s">
        <v>27</v>
      </c>
      <c r="D43" s="17" t="s">
        <v>25</v>
      </c>
      <c r="E43" s="62">
        <v>9014</v>
      </c>
      <c r="F43" s="68">
        <v>50.947127999999999</v>
      </c>
      <c r="G43" s="20">
        <v>1.2881141E-2</v>
      </c>
    </row>
    <row r="44" spans="1:7" ht="25.5" x14ac:dyDescent="0.2">
      <c r="A44" s="21">
        <v>38</v>
      </c>
      <c r="B44" s="22" t="s">
        <v>210</v>
      </c>
      <c r="C44" s="26" t="s">
        <v>211</v>
      </c>
      <c r="D44" s="17" t="s">
        <v>65</v>
      </c>
      <c r="E44" s="62">
        <v>10263</v>
      </c>
      <c r="F44" s="68">
        <v>45.849952500000001</v>
      </c>
      <c r="G44" s="20">
        <v>1.1592404000000001E-2</v>
      </c>
    </row>
    <row r="45" spans="1:7" ht="12.75" x14ac:dyDescent="0.2">
      <c r="A45" s="21">
        <v>39</v>
      </c>
      <c r="B45" s="22" t="s">
        <v>212</v>
      </c>
      <c r="C45" s="26" t="s">
        <v>213</v>
      </c>
      <c r="D45" s="17" t="s">
        <v>159</v>
      </c>
      <c r="E45" s="62">
        <v>17391</v>
      </c>
      <c r="F45" s="68">
        <v>41.103628499999999</v>
      </c>
      <c r="G45" s="20">
        <v>1.0392373999999999E-2</v>
      </c>
    </row>
    <row r="46" spans="1:7" ht="25.5" x14ac:dyDescent="0.2">
      <c r="A46" s="21">
        <v>40</v>
      </c>
      <c r="B46" s="22" t="s">
        <v>214</v>
      </c>
      <c r="C46" s="26" t="s">
        <v>215</v>
      </c>
      <c r="D46" s="17" t="s">
        <v>169</v>
      </c>
      <c r="E46" s="62">
        <v>37747</v>
      </c>
      <c r="F46" s="68">
        <v>40.106187499999997</v>
      </c>
      <c r="G46" s="20">
        <v>1.0140188E-2</v>
      </c>
    </row>
    <row r="47" spans="1:7" ht="25.5" x14ac:dyDescent="0.2">
      <c r="A47" s="21">
        <v>41</v>
      </c>
      <c r="B47" s="22" t="s">
        <v>216</v>
      </c>
      <c r="C47" s="26" t="s">
        <v>217</v>
      </c>
      <c r="D47" s="17" t="s">
        <v>19</v>
      </c>
      <c r="E47" s="62">
        <v>29411</v>
      </c>
      <c r="F47" s="68">
        <v>35.852009000000002</v>
      </c>
      <c r="G47" s="20">
        <v>9.0645889999999996E-3</v>
      </c>
    </row>
    <row r="48" spans="1:7" ht="12.75" x14ac:dyDescent="0.2">
      <c r="A48" s="21">
        <v>42</v>
      </c>
      <c r="B48" s="22" t="s">
        <v>218</v>
      </c>
      <c r="C48" s="26" t="s">
        <v>219</v>
      </c>
      <c r="D48" s="17" t="s">
        <v>180</v>
      </c>
      <c r="E48" s="62">
        <v>11480</v>
      </c>
      <c r="F48" s="68">
        <v>33.257559999999998</v>
      </c>
      <c r="G48" s="20">
        <v>8.4086249999999994E-3</v>
      </c>
    </row>
    <row r="49" spans="1:7" ht="12.75" x14ac:dyDescent="0.2">
      <c r="A49" s="21">
        <v>43</v>
      </c>
      <c r="B49" s="22" t="s">
        <v>86</v>
      </c>
      <c r="C49" s="26" t="s">
        <v>87</v>
      </c>
      <c r="D49" s="17" t="s">
        <v>60</v>
      </c>
      <c r="E49" s="62">
        <v>13888</v>
      </c>
      <c r="F49" s="68">
        <v>29.470336</v>
      </c>
      <c r="G49" s="20">
        <v>7.4510879999999998E-3</v>
      </c>
    </row>
    <row r="50" spans="1:7" ht="12.75" x14ac:dyDescent="0.2">
      <c r="A50" s="21">
        <v>44</v>
      </c>
      <c r="B50" s="22" t="s">
        <v>220</v>
      </c>
      <c r="C50" s="26" t="s">
        <v>221</v>
      </c>
      <c r="D50" s="17" t="s">
        <v>205</v>
      </c>
      <c r="E50" s="62">
        <v>20540</v>
      </c>
      <c r="F50" s="68">
        <v>28.714919999999999</v>
      </c>
      <c r="G50" s="20">
        <v>7.2600939999999999E-3</v>
      </c>
    </row>
    <row r="51" spans="1:7" ht="12.75" x14ac:dyDescent="0.2">
      <c r="A51" s="21">
        <v>45</v>
      </c>
      <c r="B51" s="22" t="s">
        <v>222</v>
      </c>
      <c r="C51" s="26" t="s">
        <v>223</v>
      </c>
      <c r="D51" s="17" t="s">
        <v>81</v>
      </c>
      <c r="E51" s="62">
        <v>37452</v>
      </c>
      <c r="F51" s="68">
        <v>27.489768000000002</v>
      </c>
      <c r="G51" s="20">
        <v>6.9503339999999999E-3</v>
      </c>
    </row>
    <row r="52" spans="1:7" ht="25.5" x14ac:dyDescent="0.2">
      <c r="A52" s="21">
        <v>46</v>
      </c>
      <c r="B52" s="22" t="s">
        <v>95</v>
      </c>
      <c r="C52" s="26" t="s">
        <v>96</v>
      </c>
      <c r="D52" s="17" t="s">
        <v>97</v>
      </c>
      <c r="E52" s="62">
        <v>9068</v>
      </c>
      <c r="F52" s="68">
        <v>27.067979999999999</v>
      </c>
      <c r="G52" s="20">
        <v>6.8436920000000002E-3</v>
      </c>
    </row>
    <row r="53" spans="1:7" ht="12.75" x14ac:dyDescent="0.2">
      <c r="A53" s="21">
        <v>47</v>
      </c>
      <c r="B53" s="22" t="s">
        <v>224</v>
      </c>
      <c r="C53" s="26" t="s">
        <v>225</v>
      </c>
      <c r="D53" s="17" t="s">
        <v>226</v>
      </c>
      <c r="E53" s="62">
        <v>1800</v>
      </c>
      <c r="F53" s="68">
        <v>25.5672</v>
      </c>
      <c r="G53" s="20">
        <v>6.4642450000000004E-3</v>
      </c>
    </row>
    <row r="54" spans="1:7" ht="25.5" x14ac:dyDescent="0.2">
      <c r="A54" s="21">
        <v>48</v>
      </c>
      <c r="B54" s="22" t="s">
        <v>227</v>
      </c>
      <c r="C54" s="26" t="s">
        <v>228</v>
      </c>
      <c r="D54" s="17" t="s">
        <v>169</v>
      </c>
      <c r="E54" s="62">
        <v>11561</v>
      </c>
      <c r="F54" s="68">
        <v>25.4284195</v>
      </c>
      <c r="G54" s="20">
        <v>6.4291560000000001E-3</v>
      </c>
    </row>
    <row r="55" spans="1:7" ht="12.75" x14ac:dyDescent="0.2">
      <c r="A55" s="21">
        <v>49</v>
      </c>
      <c r="B55" s="22" t="s">
        <v>229</v>
      </c>
      <c r="C55" s="26" t="s">
        <v>230</v>
      </c>
      <c r="D55" s="17" t="s">
        <v>60</v>
      </c>
      <c r="E55" s="62">
        <v>10900</v>
      </c>
      <c r="F55" s="68">
        <v>17.123899999999999</v>
      </c>
      <c r="G55" s="20">
        <v>4.3294960000000004E-3</v>
      </c>
    </row>
    <row r="56" spans="1:7" ht="12.75" x14ac:dyDescent="0.2">
      <c r="A56" s="21">
        <v>50</v>
      </c>
      <c r="B56" s="22" t="s">
        <v>102</v>
      </c>
      <c r="C56" s="26" t="s">
        <v>103</v>
      </c>
      <c r="D56" s="17" t="s">
        <v>60</v>
      </c>
      <c r="E56" s="62">
        <v>13763</v>
      </c>
      <c r="F56" s="68">
        <v>16.205932499999999</v>
      </c>
      <c r="G56" s="20">
        <v>4.0974030000000003E-3</v>
      </c>
    </row>
    <row r="57" spans="1:7" ht="25.5" x14ac:dyDescent="0.2">
      <c r="A57" s="21">
        <v>51</v>
      </c>
      <c r="B57" s="22" t="s">
        <v>231</v>
      </c>
      <c r="C57" s="26" t="s">
        <v>232</v>
      </c>
      <c r="D57" s="17" t="s">
        <v>25</v>
      </c>
      <c r="E57" s="62">
        <v>10958</v>
      </c>
      <c r="F57" s="68">
        <v>10.755277</v>
      </c>
      <c r="G57" s="20">
        <v>2.7192940000000001E-3</v>
      </c>
    </row>
    <row r="58" spans="1:7" ht="12.75" x14ac:dyDescent="0.2">
      <c r="A58" s="16"/>
      <c r="B58" s="17"/>
      <c r="C58" s="23" t="s">
        <v>107</v>
      </c>
      <c r="D58" s="27"/>
      <c r="E58" s="64"/>
      <c r="F58" s="70">
        <v>3848.4857030000003</v>
      </c>
      <c r="G58" s="28">
        <v>0.97302610000000045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108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107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109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107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112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113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114</v>
      </c>
      <c r="D75" s="40"/>
      <c r="E75" s="64"/>
      <c r="F75" s="70">
        <v>3848.4857030000003</v>
      </c>
      <c r="G75" s="28">
        <v>0.97302610000000045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115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116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117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118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119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120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1169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1170</v>
      </c>
      <c r="D103" s="30"/>
      <c r="E103" s="62"/>
      <c r="F103" s="68">
        <v>109.9808362</v>
      </c>
      <c r="G103" s="20">
        <v>2.7806839E-2</v>
      </c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109.9808362</v>
      </c>
      <c r="G104" s="28">
        <v>2.7806839E-2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124</v>
      </c>
      <c r="D106" s="40"/>
      <c r="E106" s="64"/>
      <c r="F106" s="70">
        <v>109.9808362</v>
      </c>
      <c r="G106" s="28">
        <v>2.7806839E-2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125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126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107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127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128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107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129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130</v>
      </c>
      <c r="D119" s="22"/>
      <c r="E119" s="62"/>
      <c r="F119" s="155">
        <v>-3.2944179899999999</v>
      </c>
      <c r="G119" s="154">
        <v>-8.3293899999999999E-4</v>
      </c>
    </row>
    <row r="120" spans="1:7" ht="12.75" x14ac:dyDescent="0.2">
      <c r="A120" s="21"/>
      <c r="B120" s="22"/>
      <c r="C120" s="46" t="s">
        <v>131</v>
      </c>
      <c r="D120" s="27"/>
      <c r="E120" s="64"/>
      <c r="F120" s="70">
        <v>3955.1721212100006</v>
      </c>
      <c r="G120" s="28">
        <v>1.0000000000000002</v>
      </c>
    </row>
    <row r="122" spans="1:7" ht="12.75" x14ac:dyDescent="0.2">
      <c r="B122" s="397"/>
      <c r="C122" s="397"/>
      <c r="D122" s="397"/>
      <c r="E122" s="397"/>
      <c r="F122" s="397"/>
    </row>
    <row r="123" spans="1:7" ht="12.75" x14ac:dyDescent="0.2">
      <c r="B123" s="397"/>
      <c r="C123" s="397"/>
      <c r="D123" s="397"/>
      <c r="E123" s="397"/>
      <c r="F123" s="397"/>
    </row>
    <row r="125" spans="1:7" ht="12.75" x14ac:dyDescent="0.2">
      <c r="B125" s="52" t="s">
        <v>133</v>
      </c>
      <c r="C125" s="53"/>
      <c r="D125" s="54"/>
    </row>
    <row r="126" spans="1:7" ht="12.75" x14ac:dyDescent="0.2">
      <c r="B126" s="55" t="s">
        <v>134</v>
      </c>
      <c r="C126" s="56"/>
      <c r="D126" s="81" t="s">
        <v>135</v>
      </c>
    </row>
    <row r="127" spans="1:7" ht="12.75" x14ac:dyDescent="0.2">
      <c r="B127" s="55" t="s">
        <v>136</v>
      </c>
      <c r="C127" s="56"/>
      <c r="D127" s="81" t="s">
        <v>135</v>
      </c>
    </row>
    <row r="128" spans="1:7" ht="12.75" x14ac:dyDescent="0.2">
      <c r="B128" s="57" t="s">
        <v>137</v>
      </c>
      <c r="C128" s="56"/>
      <c r="D128" s="58"/>
    </row>
    <row r="129" spans="2:4" ht="25.5" customHeight="1" x14ac:dyDescent="0.2">
      <c r="B129" s="58"/>
      <c r="C129" s="48" t="s">
        <v>138</v>
      </c>
      <c r="D129" s="49" t="s">
        <v>139</v>
      </c>
    </row>
    <row r="130" spans="2:4" ht="12.75" customHeight="1" x14ac:dyDescent="0.2">
      <c r="B130" s="75" t="s">
        <v>140</v>
      </c>
      <c r="C130" s="76" t="s">
        <v>141</v>
      </c>
      <c r="D130" s="76" t="s">
        <v>142</v>
      </c>
    </row>
    <row r="131" spans="2:4" ht="12.75" x14ac:dyDescent="0.2">
      <c r="B131" s="58" t="s">
        <v>143</v>
      </c>
      <c r="C131" s="59">
        <v>13.5937</v>
      </c>
      <c r="D131" s="59">
        <v>12.8393</v>
      </c>
    </row>
    <row r="132" spans="2:4" ht="12.75" x14ac:dyDescent="0.2">
      <c r="B132" s="58" t="s">
        <v>144</v>
      </c>
      <c r="C132" s="59">
        <v>10.779400000000001</v>
      </c>
      <c r="D132" s="59">
        <v>10.181100000000001</v>
      </c>
    </row>
    <row r="133" spans="2:4" ht="12.75" x14ac:dyDescent="0.2">
      <c r="B133" s="58" t="s">
        <v>145</v>
      </c>
      <c r="C133" s="59">
        <v>13.251099999999999</v>
      </c>
      <c r="D133" s="59">
        <v>12.5022</v>
      </c>
    </row>
    <row r="134" spans="2:4" ht="12.75" x14ac:dyDescent="0.2">
      <c r="B134" s="58" t="s">
        <v>146</v>
      </c>
      <c r="C134" s="59">
        <v>10.4815</v>
      </c>
      <c r="D134" s="59">
        <v>9.8892000000000007</v>
      </c>
    </row>
    <row r="136" spans="2:4" ht="12.75" x14ac:dyDescent="0.2">
      <c r="B136" s="77" t="s">
        <v>147</v>
      </c>
      <c r="C136" s="60"/>
      <c r="D136" s="78" t="s">
        <v>135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148</v>
      </c>
      <c r="C140" s="56"/>
      <c r="D140" s="83" t="s">
        <v>135</v>
      </c>
    </row>
    <row r="141" spans="2:4" ht="12.75" x14ac:dyDescent="0.2">
      <c r="B141" s="57" t="s">
        <v>149</v>
      </c>
      <c r="C141" s="56"/>
      <c r="D141" s="83" t="s">
        <v>135</v>
      </c>
    </row>
    <row r="142" spans="2:4" ht="12.75" x14ac:dyDescent="0.2">
      <c r="B142" s="57" t="s">
        <v>150</v>
      </c>
      <c r="C142" s="56"/>
      <c r="D142" s="61">
        <v>0.11911220084148244</v>
      </c>
    </row>
    <row r="143" spans="2:4" ht="12.75" x14ac:dyDescent="0.2">
      <c r="B143" s="57" t="s">
        <v>151</v>
      </c>
      <c r="C143" s="56"/>
      <c r="D143" s="61" t="s">
        <v>135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491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</v>
      </c>
      <c r="C7" s="26" t="s">
        <v>24</v>
      </c>
      <c r="D7" s="17" t="s">
        <v>25</v>
      </c>
      <c r="E7" s="62">
        <v>59926</v>
      </c>
      <c r="F7" s="68">
        <v>324.79892000000001</v>
      </c>
      <c r="G7" s="20">
        <v>3.2887530999999998E-2</v>
      </c>
    </row>
    <row r="8" spans="1:7" ht="12.75" x14ac:dyDescent="0.2">
      <c r="A8" s="21">
        <v>2</v>
      </c>
      <c r="B8" s="22" t="s">
        <v>298</v>
      </c>
      <c r="C8" s="26" t="s">
        <v>299</v>
      </c>
      <c r="D8" s="17" t="s">
        <v>180</v>
      </c>
      <c r="E8" s="62">
        <v>44424</v>
      </c>
      <c r="F8" s="68">
        <v>322.54045200000002</v>
      </c>
      <c r="G8" s="20">
        <v>3.2658848999999997E-2</v>
      </c>
    </row>
    <row r="9" spans="1:7" ht="25.5" x14ac:dyDescent="0.2">
      <c r="A9" s="21">
        <v>3</v>
      </c>
      <c r="B9" s="22" t="s">
        <v>189</v>
      </c>
      <c r="C9" s="26" t="s">
        <v>190</v>
      </c>
      <c r="D9" s="17" t="s">
        <v>162</v>
      </c>
      <c r="E9" s="62">
        <v>53675</v>
      </c>
      <c r="F9" s="68">
        <v>294.5952375</v>
      </c>
      <c r="G9" s="20">
        <v>2.9829254999999999E-2</v>
      </c>
    </row>
    <row r="10" spans="1:7" ht="25.5" x14ac:dyDescent="0.2">
      <c r="A10" s="21">
        <v>4</v>
      </c>
      <c r="B10" s="22" t="s">
        <v>49</v>
      </c>
      <c r="C10" s="26" t="s">
        <v>50</v>
      </c>
      <c r="D10" s="17" t="s">
        <v>25</v>
      </c>
      <c r="E10" s="62">
        <v>146929</v>
      </c>
      <c r="F10" s="68">
        <v>275.93266199999999</v>
      </c>
      <c r="G10" s="20">
        <v>2.7939575000000001E-2</v>
      </c>
    </row>
    <row r="11" spans="1:7" ht="12.75" x14ac:dyDescent="0.2">
      <c r="A11" s="21">
        <v>5</v>
      </c>
      <c r="B11" s="22" t="s">
        <v>482</v>
      </c>
      <c r="C11" s="26" t="s">
        <v>483</v>
      </c>
      <c r="D11" s="17" t="s">
        <v>175</v>
      </c>
      <c r="E11" s="62">
        <v>31860</v>
      </c>
      <c r="F11" s="68">
        <v>272.03661</v>
      </c>
      <c r="G11" s="20">
        <v>2.754508E-2</v>
      </c>
    </row>
    <row r="12" spans="1:7" ht="25.5" x14ac:dyDescent="0.2">
      <c r="A12" s="21">
        <v>6</v>
      </c>
      <c r="B12" s="22" t="s">
        <v>176</v>
      </c>
      <c r="C12" s="26" t="s">
        <v>177</v>
      </c>
      <c r="D12" s="17" t="s">
        <v>25</v>
      </c>
      <c r="E12" s="62">
        <v>72000</v>
      </c>
      <c r="F12" s="68">
        <v>251.74799999999999</v>
      </c>
      <c r="G12" s="20">
        <v>2.5490756E-2</v>
      </c>
    </row>
    <row r="13" spans="1:7" ht="25.5" x14ac:dyDescent="0.2">
      <c r="A13" s="21">
        <v>7</v>
      </c>
      <c r="B13" s="22" t="s">
        <v>165</v>
      </c>
      <c r="C13" s="26" t="s">
        <v>166</v>
      </c>
      <c r="D13" s="17" t="s">
        <v>25</v>
      </c>
      <c r="E13" s="62">
        <v>49726</v>
      </c>
      <c r="F13" s="68">
        <v>249.301301</v>
      </c>
      <c r="G13" s="20">
        <v>2.5243016E-2</v>
      </c>
    </row>
    <row r="14" spans="1:7" ht="25.5" x14ac:dyDescent="0.2">
      <c r="A14" s="21">
        <v>8</v>
      </c>
      <c r="B14" s="22" t="s">
        <v>61</v>
      </c>
      <c r="C14" s="26" t="s">
        <v>62</v>
      </c>
      <c r="D14" s="17" t="s">
        <v>22</v>
      </c>
      <c r="E14" s="62">
        <v>203257</v>
      </c>
      <c r="F14" s="68">
        <v>243.29862900000001</v>
      </c>
      <c r="G14" s="20">
        <v>2.4635214999999999E-2</v>
      </c>
    </row>
    <row r="15" spans="1:7" ht="12.75" x14ac:dyDescent="0.2">
      <c r="A15" s="21">
        <v>9</v>
      </c>
      <c r="B15" s="22" t="s">
        <v>77</v>
      </c>
      <c r="C15" s="26" t="s">
        <v>78</v>
      </c>
      <c r="D15" s="17" t="s">
        <v>16</v>
      </c>
      <c r="E15" s="62">
        <v>34044</v>
      </c>
      <c r="F15" s="68">
        <v>241.30387200000001</v>
      </c>
      <c r="G15" s="20">
        <v>2.4433235000000001E-2</v>
      </c>
    </row>
    <row r="16" spans="1:7" ht="25.5" x14ac:dyDescent="0.2">
      <c r="A16" s="21">
        <v>10</v>
      </c>
      <c r="B16" s="22" t="s">
        <v>458</v>
      </c>
      <c r="C16" s="26" t="s">
        <v>459</v>
      </c>
      <c r="D16" s="17" t="s">
        <v>65</v>
      </c>
      <c r="E16" s="62">
        <v>175849</v>
      </c>
      <c r="F16" s="68">
        <v>238.451244</v>
      </c>
      <c r="G16" s="20">
        <v>2.4144392000000001E-2</v>
      </c>
    </row>
    <row r="17" spans="1:7" ht="25.5" x14ac:dyDescent="0.2">
      <c r="A17" s="21">
        <v>11</v>
      </c>
      <c r="B17" s="22" t="s">
        <v>45</v>
      </c>
      <c r="C17" s="26" t="s">
        <v>46</v>
      </c>
      <c r="D17" s="17" t="s">
        <v>25</v>
      </c>
      <c r="E17" s="62">
        <v>31667</v>
      </c>
      <c r="F17" s="68">
        <v>221.87483549999999</v>
      </c>
      <c r="G17" s="20">
        <v>2.2465947E-2</v>
      </c>
    </row>
    <row r="18" spans="1:7" ht="12.75" x14ac:dyDescent="0.2">
      <c r="A18" s="21">
        <v>12</v>
      </c>
      <c r="B18" s="22" t="s">
        <v>465</v>
      </c>
      <c r="C18" s="26" t="s">
        <v>466</v>
      </c>
      <c r="D18" s="17" t="s">
        <v>175</v>
      </c>
      <c r="E18" s="62">
        <v>55401</v>
      </c>
      <c r="F18" s="68">
        <v>218.58464549999999</v>
      </c>
      <c r="G18" s="20">
        <v>2.2132799000000002E-2</v>
      </c>
    </row>
    <row r="19" spans="1:7" ht="25.5" x14ac:dyDescent="0.2">
      <c r="A19" s="21">
        <v>13</v>
      </c>
      <c r="B19" s="22" t="s">
        <v>157</v>
      </c>
      <c r="C19" s="26" t="s">
        <v>158</v>
      </c>
      <c r="D19" s="17" t="s">
        <v>159</v>
      </c>
      <c r="E19" s="62">
        <v>33700</v>
      </c>
      <c r="F19" s="68">
        <v>211.97300000000001</v>
      </c>
      <c r="G19" s="20">
        <v>2.1463336999999999E-2</v>
      </c>
    </row>
    <row r="20" spans="1:7" ht="12.75" x14ac:dyDescent="0.2">
      <c r="A20" s="21">
        <v>14</v>
      </c>
      <c r="B20" s="22" t="s">
        <v>463</v>
      </c>
      <c r="C20" s="26" t="s">
        <v>464</v>
      </c>
      <c r="D20" s="17" t="s">
        <v>175</v>
      </c>
      <c r="E20" s="62">
        <v>170932</v>
      </c>
      <c r="F20" s="68">
        <v>205.03293400000001</v>
      </c>
      <c r="G20" s="20">
        <v>2.076062E-2</v>
      </c>
    </row>
    <row r="21" spans="1:7" ht="12.75" x14ac:dyDescent="0.2">
      <c r="A21" s="21">
        <v>15</v>
      </c>
      <c r="B21" s="22" t="s">
        <v>314</v>
      </c>
      <c r="C21" s="26" t="s">
        <v>315</v>
      </c>
      <c r="D21" s="17" t="s">
        <v>172</v>
      </c>
      <c r="E21" s="62">
        <v>6790</v>
      </c>
      <c r="F21" s="68">
        <v>201.65620999999999</v>
      </c>
      <c r="G21" s="20">
        <v>2.041871E-2</v>
      </c>
    </row>
    <row r="22" spans="1:7" ht="25.5" x14ac:dyDescent="0.2">
      <c r="A22" s="21">
        <v>16</v>
      </c>
      <c r="B22" s="22" t="s">
        <v>90</v>
      </c>
      <c r="C22" s="26" t="s">
        <v>91</v>
      </c>
      <c r="D22" s="17" t="s">
        <v>25</v>
      </c>
      <c r="E22" s="62">
        <v>17168</v>
      </c>
      <c r="F22" s="68">
        <v>197.72385600000001</v>
      </c>
      <c r="G22" s="20">
        <v>2.0020539E-2</v>
      </c>
    </row>
    <row r="23" spans="1:7" ht="12.75" x14ac:dyDescent="0.2">
      <c r="A23" s="21">
        <v>17</v>
      </c>
      <c r="B23" s="22" t="s">
        <v>460</v>
      </c>
      <c r="C23" s="26" t="s">
        <v>461</v>
      </c>
      <c r="D23" s="17" t="s">
        <v>462</v>
      </c>
      <c r="E23" s="62">
        <v>83005</v>
      </c>
      <c r="F23" s="68">
        <v>184.76912999999999</v>
      </c>
      <c r="G23" s="20">
        <v>1.8708807000000001E-2</v>
      </c>
    </row>
    <row r="24" spans="1:7" ht="25.5" x14ac:dyDescent="0.2">
      <c r="A24" s="21">
        <v>18</v>
      </c>
      <c r="B24" s="22" t="s">
        <v>26</v>
      </c>
      <c r="C24" s="26" t="s">
        <v>27</v>
      </c>
      <c r="D24" s="17" t="s">
        <v>25</v>
      </c>
      <c r="E24" s="62">
        <v>32169</v>
      </c>
      <c r="F24" s="68">
        <v>181.819188</v>
      </c>
      <c r="G24" s="20">
        <v>1.8410111E-2</v>
      </c>
    </row>
    <row r="25" spans="1:7" ht="25.5" x14ac:dyDescent="0.2">
      <c r="A25" s="21">
        <v>19</v>
      </c>
      <c r="B25" s="22" t="s">
        <v>185</v>
      </c>
      <c r="C25" s="26" t="s">
        <v>186</v>
      </c>
      <c r="D25" s="17" t="s">
        <v>19</v>
      </c>
      <c r="E25" s="62">
        <v>17008</v>
      </c>
      <c r="F25" s="68">
        <v>176.44099199999999</v>
      </c>
      <c r="G25" s="20">
        <v>1.7865540999999999E-2</v>
      </c>
    </row>
    <row r="26" spans="1:7" ht="12.75" x14ac:dyDescent="0.2">
      <c r="A26" s="21">
        <v>20</v>
      </c>
      <c r="B26" s="22" t="s">
        <v>249</v>
      </c>
      <c r="C26" s="26" t="s">
        <v>250</v>
      </c>
      <c r="D26" s="17" t="s">
        <v>205</v>
      </c>
      <c r="E26" s="62">
        <v>18500</v>
      </c>
      <c r="F26" s="68">
        <v>170.64400000000001</v>
      </c>
      <c r="G26" s="20">
        <v>1.7278567000000002E-2</v>
      </c>
    </row>
    <row r="27" spans="1:7" ht="12.75" x14ac:dyDescent="0.2">
      <c r="A27" s="21">
        <v>21</v>
      </c>
      <c r="B27" s="22" t="s">
        <v>193</v>
      </c>
      <c r="C27" s="26" t="s">
        <v>194</v>
      </c>
      <c r="D27" s="17" t="s">
        <v>175</v>
      </c>
      <c r="E27" s="62">
        <v>16636</v>
      </c>
      <c r="F27" s="68">
        <v>168.87203600000001</v>
      </c>
      <c r="G27" s="20">
        <v>1.7099145999999999E-2</v>
      </c>
    </row>
    <row r="28" spans="1:7" ht="12.75" x14ac:dyDescent="0.2">
      <c r="A28" s="21">
        <v>22</v>
      </c>
      <c r="B28" s="22" t="s">
        <v>475</v>
      </c>
      <c r="C28" s="26" t="s">
        <v>476</v>
      </c>
      <c r="D28" s="17" t="s">
        <v>205</v>
      </c>
      <c r="E28" s="62">
        <v>39001</v>
      </c>
      <c r="F28" s="68">
        <v>166.74877549999999</v>
      </c>
      <c r="G28" s="20">
        <v>1.6884156000000001E-2</v>
      </c>
    </row>
    <row r="29" spans="1:7" ht="12.75" x14ac:dyDescent="0.2">
      <c r="A29" s="21">
        <v>23</v>
      </c>
      <c r="B29" s="22" t="s">
        <v>477</v>
      </c>
      <c r="C29" s="26" t="s">
        <v>478</v>
      </c>
      <c r="D29" s="17" t="s">
        <v>172</v>
      </c>
      <c r="E29" s="62">
        <v>136756</v>
      </c>
      <c r="F29" s="68">
        <v>166.56880799999999</v>
      </c>
      <c r="G29" s="20">
        <v>1.6865933E-2</v>
      </c>
    </row>
    <row r="30" spans="1:7" ht="12.75" x14ac:dyDescent="0.2">
      <c r="A30" s="21">
        <v>24</v>
      </c>
      <c r="B30" s="22" t="s">
        <v>163</v>
      </c>
      <c r="C30" s="26" t="s">
        <v>164</v>
      </c>
      <c r="D30" s="17" t="s">
        <v>16</v>
      </c>
      <c r="E30" s="62">
        <v>106059</v>
      </c>
      <c r="F30" s="68">
        <v>157.02034950000001</v>
      </c>
      <c r="G30" s="20">
        <v>1.5899103000000001E-2</v>
      </c>
    </row>
    <row r="31" spans="1:7" ht="25.5" x14ac:dyDescent="0.2">
      <c r="A31" s="21">
        <v>25</v>
      </c>
      <c r="B31" s="22" t="s">
        <v>51</v>
      </c>
      <c r="C31" s="26" t="s">
        <v>52</v>
      </c>
      <c r="D31" s="17" t="s">
        <v>22</v>
      </c>
      <c r="E31" s="62">
        <v>190772</v>
      </c>
      <c r="F31" s="68">
        <v>151.75912600000001</v>
      </c>
      <c r="G31" s="20">
        <v>1.5366378E-2</v>
      </c>
    </row>
    <row r="32" spans="1:7" ht="25.5" x14ac:dyDescent="0.2">
      <c r="A32" s="21">
        <v>26</v>
      </c>
      <c r="B32" s="22" t="s">
        <v>208</v>
      </c>
      <c r="C32" s="26" t="s">
        <v>209</v>
      </c>
      <c r="D32" s="17" t="s">
        <v>169</v>
      </c>
      <c r="E32" s="62">
        <v>55459</v>
      </c>
      <c r="F32" s="68">
        <v>143.94383450000001</v>
      </c>
      <c r="G32" s="20">
        <v>1.4575039999999999E-2</v>
      </c>
    </row>
    <row r="33" spans="1:7" ht="25.5" x14ac:dyDescent="0.2">
      <c r="A33" s="21">
        <v>27</v>
      </c>
      <c r="B33" s="22" t="s">
        <v>63</v>
      </c>
      <c r="C33" s="26" t="s">
        <v>64</v>
      </c>
      <c r="D33" s="17" t="s">
        <v>65</v>
      </c>
      <c r="E33" s="62">
        <v>24137</v>
      </c>
      <c r="F33" s="68">
        <v>143.71169800000001</v>
      </c>
      <c r="G33" s="20">
        <v>1.4551535000000001E-2</v>
      </c>
    </row>
    <row r="34" spans="1:7" ht="25.5" x14ac:dyDescent="0.2">
      <c r="A34" s="21">
        <v>28</v>
      </c>
      <c r="B34" s="22" t="s">
        <v>36</v>
      </c>
      <c r="C34" s="26" t="s">
        <v>37</v>
      </c>
      <c r="D34" s="17" t="s">
        <v>38</v>
      </c>
      <c r="E34" s="62">
        <v>38178</v>
      </c>
      <c r="F34" s="68">
        <v>140.39959500000001</v>
      </c>
      <c r="G34" s="20">
        <v>1.4216168E-2</v>
      </c>
    </row>
    <row r="35" spans="1:7" ht="25.5" x14ac:dyDescent="0.2">
      <c r="A35" s="21">
        <v>29</v>
      </c>
      <c r="B35" s="22" t="s">
        <v>210</v>
      </c>
      <c r="C35" s="26" t="s">
        <v>211</v>
      </c>
      <c r="D35" s="17" t="s">
        <v>65</v>
      </c>
      <c r="E35" s="62">
        <v>31286</v>
      </c>
      <c r="F35" s="68">
        <v>139.770205</v>
      </c>
      <c r="G35" s="20">
        <v>1.4152438999999999E-2</v>
      </c>
    </row>
    <row r="36" spans="1:7" ht="25.5" x14ac:dyDescent="0.2">
      <c r="A36" s="21">
        <v>30</v>
      </c>
      <c r="B36" s="22" t="s">
        <v>155</v>
      </c>
      <c r="C36" s="26" t="s">
        <v>156</v>
      </c>
      <c r="D36" s="17" t="s">
        <v>25</v>
      </c>
      <c r="E36" s="62">
        <v>38354</v>
      </c>
      <c r="F36" s="68">
        <v>138.30452399999999</v>
      </c>
      <c r="G36" s="20">
        <v>1.4004031E-2</v>
      </c>
    </row>
    <row r="37" spans="1:7" ht="25.5" x14ac:dyDescent="0.2">
      <c r="A37" s="21">
        <v>31</v>
      </c>
      <c r="B37" s="22" t="s">
        <v>469</v>
      </c>
      <c r="C37" s="26" t="s">
        <v>470</v>
      </c>
      <c r="D37" s="17" t="s">
        <v>25</v>
      </c>
      <c r="E37" s="62">
        <v>38533</v>
      </c>
      <c r="F37" s="68">
        <v>134.65356850000001</v>
      </c>
      <c r="G37" s="20">
        <v>1.3634354E-2</v>
      </c>
    </row>
    <row r="38" spans="1:7" ht="12.75" x14ac:dyDescent="0.2">
      <c r="A38" s="21">
        <v>32</v>
      </c>
      <c r="B38" s="22" t="s">
        <v>467</v>
      </c>
      <c r="C38" s="26" t="s">
        <v>468</v>
      </c>
      <c r="D38" s="17" t="s">
        <v>175</v>
      </c>
      <c r="E38" s="62">
        <v>137000</v>
      </c>
      <c r="F38" s="68">
        <v>134.19149999999999</v>
      </c>
      <c r="G38" s="20">
        <v>1.3587567E-2</v>
      </c>
    </row>
    <row r="39" spans="1:7" ht="12.75" x14ac:dyDescent="0.2">
      <c r="A39" s="21">
        <v>33</v>
      </c>
      <c r="B39" s="22" t="s">
        <v>421</v>
      </c>
      <c r="C39" s="26" t="s">
        <v>422</v>
      </c>
      <c r="D39" s="17" t="s">
        <v>205</v>
      </c>
      <c r="E39" s="62">
        <v>21710</v>
      </c>
      <c r="F39" s="68">
        <v>130.71591000000001</v>
      </c>
      <c r="G39" s="20">
        <v>1.3235646E-2</v>
      </c>
    </row>
    <row r="40" spans="1:7" ht="25.5" x14ac:dyDescent="0.2">
      <c r="A40" s="21">
        <v>34</v>
      </c>
      <c r="B40" s="22" t="s">
        <v>479</v>
      </c>
      <c r="C40" s="26" t="s">
        <v>480</v>
      </c>
      <c r="D40" s="17" t="s">
        <v>81</v>
      </c>
      <c r="E40" s="62">
        <v>46885</v>
      </c>
      <c r="F40" s="68">
        <v>130.22308749999999</v>
      </c>
      <c r="G40" s="20">
        <v>1.3185745E-2</v>
      </c>
    </row>
    <row r="41" spans="1:7" ht="25.5" x14ac:dyDescent="0.2">
      <c r="A41" s="21">
        <v>35</v>
      </c>
      <c r="B41" s="22" t="s">
        <v>191</v>
      </c>
      <c r="C41" s="26" t="s">
        <v>192</v>
      </c>
      <c r="D41" s="17" t="s">
        <v>35</v>
      </c>
      <c r="E41" s="62">
        <v>25809</v>
      </c>
      <c r="F41" s="68">
        <v>127.7416455</v>
      </c>
      <c r="G41" s="20">
        <v>1.2934487E-2</v>
      </c>
    </row>
    <row r="42" spans="1:7" ht="25.5" x14ac:dyDescent="0.2">
      <c r="A42" s="21">
        <v>36</v>
      </c>
      <c r="B42" s="22" t="s">
        <v>216</v>
      </c>
      <c r="C42" s="26" t="s">
        <v>217</v>
      </c>
      <c r="D42" s="17" t="s">
        <v>19</v>
      </c>
      <c r="E42" s="62">
        <v>100029</v>
      </c>
      <c r="F42" s="68">
        <v>121.935351</v>
      </c>
      <c r="G42" s="20">
        <v>1.2346569999999999E-2</v>
      </c>
    </row>
    <row r="43" spans="1:7" ht="25.5" x14ac:dyDescent="0.2">
      <c r="A43" s="21">
        <v>37</v>
      </c>
      <c r="B43" s="22" t="s">
        <v>88</v>
      </c>
      <c r="C43" s="26" t="s">
        <v>89</v>
      </c>
      <c r="D43" s="17" t="s">
        <v>25</v>
      </c>
      <c r="E43" s="62">
        <v>12717</v>
      </c>
      <c r="F43" s="68">
        <v>113.3911305</v>
      </c>
      <c r="G43" s="20">
        <v>1.1481425E-2</v>
      </c>
    </row>
    <row r="44" spans="1:7" ht="12.75" x14ac:dyDescent="0.2">
      <c r="A44" s="21">
        <v>38</v>
      </c>
      <c r="B44" s="22" t="s">
        <v>245</v>
      </c>
      <c r="C44" s="26" t="s">
        <v>246</v>
      </c>
      <c r="D44" s="17" t="s">
        <v>172</v>
      </c>
      <c r="E44" s="62">
        <v>32998</v>
      </c>
      <c r="F44" s="68">
        <v>109.734849</v>
      </c>
      <c r="G44" s="20">
        <v>1.1111207999999999E-2</v>
      </c>
    </row>
    <row r="45" spans="1:7" ht="12.75" x14ac:dyDescent="0.2">
      <c r="A45" s="21">
        <v>39</v>
      </c>
      <c r="B45" s="22" t="s">
        <v>178</v>
      </c>
      <c r="C45" s="26" t="s">
        <v>179</v>
      </c>
      <c r="D45" s="17" t="s">
        <v>180</v>
      </c>
      <c r="E45" s="62">
        <v>54106</v>
      </c>
      <c r="F45" s="68">
        <v>108.915378</v>
      </c>
      <c r="G45" s="20">
        <v>1.1028232000000001E-2</v>
      </c>
    </row>
    <row r="46" spans="1:7" ht="25.5" x14ac:dyDescent="0.2">
      <c r="A46" s="21">
        <v>40</v>
      </c>
      <c r="B46" s="22" t="s">
        <v>487</v>
      </c>
      <c r="C46" s="26" t="s">
        <v>488</v>
      </c>
      <c r="D46" s="17" t="s">
        <v>35</v>
      </c>
      <c r="E46" s="62">
        <v>19140</v>
      </c>
      <c r="F46" s="68">
        <v>107.24142000000001</v>
      </c>
      <c r="G46" s="20">
        <v>1.0858735E-2</v>
      </c>
    </row>
    <row r="47" spans="1:7" ht="12.75" x14ac:dyDescent="0.2">
      <c r="A47" s="21">
        <v>41</v>
      </c>
      <c r="B47" s="22" t="s">
        <v>199</v>
      </c>
      <c r="C47" s="26" t="s">
        <v>200</v>
      </c>
      <c r="D47" s="17" t="s">
        <v>175</v>
      </c>
      <c r="E47" s="62">
        <v>33000</v>
      </c>
      <c r="F47" s="68">
        <v>104.379</v>
      </c>
      <c r="G47" s="20">
        <v>1.0568901E-2</v>
      </c>
    </row>
    <row r="48" spans="1:7" ht="12.75" x14ac:dyDescent="0.2">
      <c r="A48" s="21">
        <v>42</v>
      </c>
      <c r="B48" s="22" t="s">
        <v>284</v>
      </c>
      <c r="C48" s="26" t="s">
        <v>285</v>
      </c>
      <c r="D48" s="17" t="s">
        <v>175</v>
      </c>
      <c r="E48" s="62">
        <v>10000</v>
      </c>
      <c r="F48" s="68">
        <v>101.145</v>
      </c>
      <c r="G48" s="20">
        <v>1.0241442E-2</v>
      </c>
    </row>
    <row r="49" spans="1:7" ht="12.75" x14ac:dyDescent="0.2">
      <c r="A49" s="21">
        <v>43</v>
      </c>
      <c r="B49" s="22" t="s">
        <v>484</v>
      </c>
      <c r="C49" s="26" t="s">
        <v>485</v>
      </c>
      <c r="D49" s="17" t="s">
        <v>172</v>
      </c>
      <c r="E49" s="62">
        <v>23726</v>
      </c>
      <c r="F49" s="68">
        <v>97.466408000000001</v>
      </c>
      <c r="G49" s="20">
        <v>9.8689659999999998E-3</v>
      </c>
    </row>
    <row r="50" spans="1:7" ht="12.75" x14ac:dyDescent="0.2">
      <c r="A50" s="21">
        <v>44</v>
      </c>
      <c r="B50" s="22" t="s">
        <v>173</v>
      </c>
      <c r="C50" s="26" t="s">
        <v>174</v>
      </c>
      <c r="D50" s="17" t="s">
        <v>175</v>
      </c>
      <c r="E50" s="62">
        <v>34542</v>
      </c>
      <c r="F50" s="68">
        <v>97.270272000000006</v>
      </c>
      <c r="G50" s="20">
        <v>9.8491059999999998E-3</v>
      </c>
    </row>
    <row r="51" spans="1:7" ht="25.5" x14ac:dyDescent="0.2">
      <c r="A51" s="21">
        <v>45</v>
      </c>
      <c r="B51" s="22" t="s">
        <v>275</v>
      </c>
      <c r="C51" s="26" t="s">
        <v>276</v>
      </c>
      <c r="D51" s="17" t="s">
        <v>25</v>
      </c>
      <c r="E51" s="62">
        <v>15171</v>
      </c>
      <c r="F51" s="68">
        <v>95.319393000000005</v>
      </c>
      <c r="G51" s="20">
        <v>9.6515699999999999E-3</v>
      </c>
    </row>
    <row r="52" spans="1:7" ht="12.75" x14ac:dyDescent="0.2">
      <c r="A52" s="21">
        <v>46</v>
      </c>
      <c r="B52" s="22" t="s">
        <v>473</v>
      </c>
      <c r="C52" s="26" t="s">
        <v>474</v>
      </c>
      <c r="D52" s="17" t="s">
        <v>180</v>
      </c>
      <c r="E52" s="62">
        <v>12363</v>
      </c>
      <c r="F52" s="68">
        <v>93.260290499999996</v>
      </c>
      <c r="G52" s="20">
        <v>9.4430750000000004E-3</v>
      </c>
    </row>
    <row r="53" spans="1:7" ht="12.75" x14ac:dyDescent="0.2">
      <c r="A53" s="21">
        <v>47</v>
      </c>
      <c r="B53" s="22" t="s">
        <v>222</v>
      </c>
      <c r="C53" s="26" t="s">
        <v>223</v>
      </c>
      <c r="D53" s="17" t="s">
        <v>81</v>
      </c>
      <c r="E53" s="62">
        <v>110951</v>
      </c>
      <c r="F53" s="68">
        <v>81.438034000000002</v>
      </c>
      <c r="G53" s="20">
        <v>8.2460120000000005E-3</v>
      </c>
    </row>
    <row r="54" spans="1:7" ht="12.75" x14ac:dyDescent="0.2">
      <c r="A54" s="21">
        <v>48</v>
      </c>
      <c r="B54" s="22" t="s">
        <v>187</v>
      </c>
      <c r="C54" s="26" t="s">
        <v>188</v>
      </c>
      <c r="D54" s="17" t="s">
        <v>13</v>
      </c>
      <c r="E54" s="62">
        <v>45158</v>
      </c>
      <c r="F54" s="68">
        <v>80.448976999999999</v>
      </c>
      <c r="G54" s="20">
        <v>8.1458650000000004E-3</v>
      </c>
    </row>
    <row r="55" spans="1:7" ht="25.5" x14ac:dyDescent="0.2">
      <c r="A55" s="21">
        <v>49</v>
      </c>
      <c r="B55" s="22" t="s">
        <v>183</v>
      </c>
      <c r="C55" s="26" t="s">
        <v>184</v>
      </c>
      <c r="D55" s="17" t="s">
        <v>65</v>
      </c>
      <c r="E55" s="62">
        <v>48119</v>
      </c>
      <c r="F55" s="68">
        <v>78.169315499999996</v>
      </c>
      <c r="G55" s="20">
        <v>7.9150379999999992E-3</v>
      </c>
    </row>
    <row r="56" spans="1:7" ht="12.75" x14ac:dyDescent="0.2">
      <c r="A56" s="21">
        <v>50</v>
      </c>
      <c r="B56" s="22" t="s">
        <v>170</v>
      </c>
      <c r="C56" s="26" t="s">
        <v>171</v>
      </c>
      <c r="D56" s="17" t="s">
        <v>172</v>
      </c>
      <c r="E56" s="62">
        <v>31260</v>
      </c>
      <c r="F56" s="68">
        <v>74.836439999999996</v>
      </c>
      <c r="G56" s="20">
        <v>7.5775670000000003E-3</v>
      </c>
    </row>
    <row r="57" spans="1:7" ht="25.5" x14ac:dyDescent="0.2">
      <c r="A57" s="21">
        <v>51</v>
      </c>
      <c r="B57" s="22" t="s">
        <v>227</v>
      </c>
      <c r="C57" s="26" t="s">
        <v>228</v>
      </c>
      <c r="D57" s="17" t="s">
        <v>169</v>
      </c>
      <c r="E57" s="62">
        <v>33987</v>
      </c>
      <c r="F57" s="68">
        <v>74.754406500000002</v>
      </c>
      <c r="G57" s="20">
        <v>7.5692609999999999E-3</v>
      </c>
    </row>
    <row r="58" spans="1:7" ht="12.75" x14ac:dyDescent="0.2">
      <c r="A58" s="16"/>
      <c r="B58" s="17"/>
      <c r="C58" s="23" t="s">
        <v>107</v>
      </c>
      <c r="D58" s="27"/>
      <c r="E58" s="64"/>
      <c r="F58" s="70">
        <v>8398.8560464999991</v>
      </c>
      <c r="G58" s="28">
        <v>0.85042658299999996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108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107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109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107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112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113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114</v>
      </c>
      <c r="D75" s="40"/>
      <c r="E75" s="64"/>
      <c r="F75" s="70">
        <v>8398.8560464999991</v>
      </c>
      <c r="G75" s="28">
        <v>0.85042658299999996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115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116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117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118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119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120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1169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1170</v>
      </c>
      <c r="D103" s="30"/>
      <c r="E103" s="62"/>
      <c r="F103" s="68">
        <v>1475.7473029</v>
      </c>
      <c r="G103" s="20">
        <v>0.14942686599999999</v>
      </c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1475.7473029</v>
      </c>
      <c r="G104" s="28">
        <v>0.14942686599999999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124</v>
      </c>
      <c r="D106" s="40"/>
      <c r="E106" s="64"/>
      <c r="F106" s="70">
        <v>1475.7473029</v>
      </c>
      <c r="G106" s="28">
        <v>0.14942686599999999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125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126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107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127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128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107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129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130</v>
      </c>
      <c r="D119" s="22"/>
      <c r="E119" s="62"/>
      <c r="F119" s="74">
        <v>1.44733551</v>
      </c>
      <c r="G119" s="43">
        <v>1.4655000000000001E-4</v>
      </c>
    </row>
    <row r="120" spans="1:7" ht="12.75" x14ac:dyDescent="0.2">
      <c r="A120" s="21"/>
      <c r="B120" s="22"/>
      <c r="C120" s="46" t="s">
        <v>131</v>
      </c>
      <c r="D120" s="27"/>
      <c r="E120" s="64"/>
      <c r="F120" s="70">
        <v>9876.0506849099984</v>
      </c>
      <c r="G120" s="28">
        <v>0.99999999899999992</v>
      </c>
    </row>
    <row r="122" spans="1:7" ht="12.75" x14ac:dyDescent="0.2">
      <c r="B122" s="397"/>
      <c r="C122" s="397"/>
      <c r="D122" s="397"/>
      <c r="E122" s="397"/>
      <c r="F122" s="397"/>
    </row>
    <row r="123" spans="1:7" ht="12.75" x14ac:dyDescent="0.2">
      <c r="B123" s="397"/>
      <c r="C123" s="397"/>
      <c r="D123" s="397"/>
      <c r="E123" s="397"/>
      <c r="F123" s="397"/>
    </row>
    <row r="125" spans="1:7" ht="12.75" x14ac:dyDescent="0.2">
      <c r="B125" s="52" t="s">
        <v>133</v>
      </c>
      <c r="C125" s="53"/>
      <c r="D125" s="54"/>
    </row>
    <row r="126" spans="1:7" ht="12.75" x14ac:dyDescent="0.2">
      <c r="B126" s="55" t="s">
        <v>134</v>
      </c>
      <c r="C126" s="56"/>
      <c r="D126" s="81" t="s">
        <v>135</v>
      </c>
    </row>
    <row r="127" spans="1:7" ht="12.75" x14ac:dyDescent="0.2">
      <c r="B127" s="55" t="s">
        <v>136</v>
      </c>
      <c r="C127" s="56"/>
      <c r="D127" s="81" t="s">
        <v>135</v>
      </c>
    </row>
    <row r="128" spans="1:7" ht="12.75" x14ac:dyDescent="0.2">
      <c r="B128" s="57" t="s">
        <v>137</v>
      </c>
      <c r="C128" s="56"/>
      <c r="D128" s="58"/>
    </row>
    <row r="129" spans="2:4" ht="25.5" customHeight="1" x14ac:dyDescent="0.2">
      <c r="B129" s="58"/>
      <c r="C129" s="48" t="s">
        <v>138</v>
      </c>
      <c r="D129" s="49" t="s">
        <v>139</v>
      </c>
    </row>
    <row r="130" spans="2:4" ht="12.75" customHeight="1" x14ac:dyDescent="0.2">
      <c r="B130" s="75" t="s">
        <v>140</v>
      </c>
      <c r="C130" s="76" t="s">
        <v>141</v>
      </c>
      <c r="D130" s="76" t="s">
        <v>142</v>
      </c>
    </row>
    <row r="131" spans="2:4" ht="12.75" x14ac:dyDescent="0.2">
      <c r="B131" s="58" t="s">
        <v>143</v>
      </c>
      <c r="C131" s="59">
        <v>9.5797000000000008</v>
      </c>
      <c r="D131" s="59">
        <v>9.0724</v>
      </c>
    </row>
    <row r="132" spans="2:4" ht="12.75" x14ac:dyDescent="0.2">
      <c r="B132" s="58" t="s">
        <v>144</v>
      </c>
      <c r="C132" s="59">
        <v>9.5797000000000008</v>
      </c>
      <c r="D132" s="59">
        <v>9.0724</v>
      </c>
    </row>
    <row r="133" spans="2:4" ht="12.75" x14ac:dyDescent="0.2">
      <c r="B133" s="58" t="s">
        <v>145</v>
      </c>
      <c r="C133" s="59">
        <v>9.4932999999999996</v>
      </c>
      <c r="D133" s="59">
        <v>8.9783000000000008</v>
      </c>
    </row>
    <row r="134" spans="2:4" ht="12.75" x14ac:dyDescent="0.2">
      <c r="B134" s="58" t="s">
        <v>146</v>
      </c>
      <c r="C134" s="59">
        <v>9.4933999999999994</v>
      </c>
      <c r="D134" s="59">
        <v>8.9783000000000008</v>
      </c>
    </row>
    <row r="136" spans="2:4" ht="12.75" x14ac:dyDescent="0.2">
      <c r="B136" s="77" t="s">
        <v>147</v>
      </c>
      <c r="C136" s="60"/>
      <c r="D136" s="78" t="s">
        <v>135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148</v>
      </c>
      <c r="C140" s="56"/>
      <c r="D140" s="83" t="s">
        <v>135</v>
      </c>
    </row>
    <row r="141" spans="2:4" ht="12.75" x14ac:dyDescent="0.2">
      <c r="B141" s="57" t="s">
        <v>149</v>
      </c>
      <c r="C141" s="56"/>
      <c r="D141" s="83" t="s">
        <v>135</v>
      </c>
    </row>
    <row r="142" spans="2:4" ht="12.75" x14ac:dyDescent="0.2">
      <c r="B142" s="57" t="s">
        <v>150</v>
      </c>
      <c r="C142" s="56"/>
      <c r="D142" s="61">
        <v>9.0183882420216011E-3</v>
      </c>
    </row>
    <row r="143" spans="2:4" ht="12.75" x14ac:dyDescent="0.2">
      <c r="B143" s="57" t="s">
        <v>151</v>
      </c>
      <c r="C143" s="56"/>
      <c r="D143" s="61" t="s">
        <v>135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4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492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</v>
      </c>
      <c r="C7" s="26" t="s">
        <v>24</v>
      </c>
      <c r="D7" s="17" t="s">
        <v>25</v>
      </c>
      <c r="E7" s="62">
        <v>23072</v>
      </c>
      <c r="F7" s="68">
        <v>125.05024</v>
      </c>
      <c r="G7" s="20">
        <v>3.3060847999999997E-2</v>
      </c>
    </row>
    <row r="8" spans="1:7" ht="12.75" x14ac:dyDescent="0.2">
      <c r="A8" s="21">
        <v>2</v>
      </c>
      <c r="B8" s="22" t="s">
        <v>298</v>
      </c>
      <c r="C8" s="26" t="s">
        <v>299</v>
      </c>
      <c r="D8" s="17" t="s">
        <v>180</v>
      </c>
      <c r="E8" s="62">
        <v>16956</v>
      </c>
      <c r="F8" s="68">
        <v>123.109038</v>
      </c>
      <c r="G8" s="20">
        <v>3.2547632E-2</v>
      </c>
    </row>
    <row r="9" spans="1:7" ht="25.5" x14ac:dyDescent="0.2">
      <c r="A9" s="21">
        <v>3</v>
      </c>
      <c r="B9" s="22" t="s">
        <v>189</v>
      </c>
      <c r="C9" s="26" t="s">
        <v>190</v>
      </c>
      <c r="D9" s="17" t="s">
        <v>162</v>
      </c>
      <c r="E9" s="62">
        <v>20735</v>
      </c>
      <c r="F9" s="68">
        <v>113.8040475</v>
      </c>
      <c r="G9" s="20">
        <v>3.0087573999999999E-2</v>
      </c>
    </row>
    <row r="10" spans="1:7" ht="25.5" x14ac:dyDescent="0.2">
      <c r="A10" s="21">
        <v>4</v>
      </c>
      <c r="B10" s="22" t="s">
        <v>176</v>
      </c>
      <c r="C10" s="26" t="s">
        <v>177</v>
      </c>
      <c r="D10" s="17" t="s">
        <v>25</v>
      </c>
      <c r="E10" s="62">
        <v>31674</v>
      </c>
      <c r="F10" s="68">
        <v>110.748141</v>
      </c>
      <c r="G10" s="20">
        <v>2.9279651E-2</v>
      </c>
    </row>
    <row r="11" spans="1:7" ht="25.5" x14ac:dyDescent="0.2">
      <c r="A11" s="21">
        <v>5</v>
      </c>
      <c r="B11" s="22" t="s">
        <v>49</v>
      </c>
      <c r="C11" s="26" t="s">
        <v>50</v>
      </c>
      <c r="D11" s="17" t="s">
        <v>25</v>
      </c>
      <c r="E11" s="62">
        <v>56106</v>
      </c>
      <c r="F11" s="68">
        <v>105.367068</v>
      </c>
      <c r="G11" s="20">
        <v>2.7857000999999999E-2</v>
      </c>
    </row>
    <row r="12" spans="1:7" ht="12.75" x14ac:dyDescent="0.2">
      <c r="A12" s="21">
        <v>6</v>
      </c>
      <c r="B12" s="22" t="s">
        <v>482</v>
      </c>
      <c r="C12" s="26" t="s">
        <v>483</v>
      </c>
      <c r="D12" s="17" t="s">
        <v>175</v>
      </c>
      <c r="E12" s="62">
        <v>11952</v>
      </c>
      <c r="F12" s="68">
        <v>102.05215200000001</v>
      </c>
      <c r="G12" s="20">
        <v>2.6980601E-2</v>
      </c>
    </row>
    <row r="13" spans="1:7" ht="25.5" x14ac:dyDescent="0.2">
      <c r="A13" s="21">
        <v>7</v>
      </c>
      <c r="B13" s="22" t="s">
        <v>165</v>
      </c>
      <c r="C13" s="26" t="s">
        <v>166</v>
      </c>
      <c r="D13" s="17" t="s">
        <v>25</v>
      </c>
      <c r="E13" s="62">
        <v>19067</v>
      </c>
      <c r="F13" s="68">
        <v>95.592404500000001</v>
      </c>
      <c r="G13" s="20">
        <v>2.527277E-2</v>
      </c>
    </row>
    <row r="14" spans="1:7" ht="25.5" x14ac:dyDescent="0.2">
      <c r="A14" s="21">
        <v>8</v>
      </c>
      <c r="B14" s="22" t="s">
        <v>61</v>
      </c>
      <c r="C14" s="26" t="s">
        <v>62</v>
      </c>
      <c r="D14" s="17" t="s">
        <v>22</v>
      </c>
      <c r="E14" s="62">
        <v>75207</v>
      </c>
      <c r="F14" s="68">
        <v>90.022779</v>
      </c>
      <c r="G14" s="20">
        <v>2.3800268999999999E-2</v>
      </c>
    </row>
    <row r="15" spans="1:7" ht="12.75" x14ac:dyDescent="0.2">
      <c r="A15" s="21">
        <v>9</v>
      </c>
      <c r="B15" s="22" t="s">
        <v>463</v>
      </c>
      <c r="C15" s="26" t="s">
        <v>464</v>
      </c>
      <c r="D15" s="17" t="s">
        <v>175</v>
      </c>
      <c r="E15" s="62">
        <v>72439</v>
      </c>
      <c r="F15" s="68">
        <v>86.890580499999999</v>
      </c>
      <c r="G15" s="20">
        <v>2.2972177E-2</v>
      </c>
    </row>
    <row r="16" spans="1:7" ht="25.5" x14ac:dyDescent="0.2">
      <c r="A16" s="21">
        <v>10</v>
      </c>
      <c r="B16" s="22" t="s">
        <v>45</v>
      </c>
      <c r="C16" s="26" t="s">
        <v>46</v>
      </c>
      <c r="D16" s="17" t="s">
        <v>25</v>
      </c>
      <c r="E16" s="62">
        <v>12093</v>
      </c>
      <c r="F16" s="68">
        <v>84.729604499999994</v>
      </c>
      <c r="G16" s="20">
        <v>2.2400857E-2</v>
      </c>
    </row>
    <row r="17" spans="1:7" ht="12.75" x14ac:dyDescent="0.2">
      <c r="A17" s="21">
        <v>11</v>
      </c>
      <c r="B17" s="22" t="s">
        <v>77</v>
      </c>
      <c r="C17" s="26" t="s">
        <v>78</v>
      </c>
      <c r="D17" s="17" t="s">
        <v>16</v>
      </c>
      <c r="E17" s="62">
        <v>11874</v>
      </c>
      <c r="F17" s="68">
        <v>84.162912000000006</v>
      </c>
      <c r="G17" s="20">
        <v>2.2251034999999999E-2</v>
      </c>
    </row>
    <row r="18" spans="1:7" ht="12.75" x14ac:dyDescent="0.2">
      <c r="A18" s="21">
        <v>12</v>
      </c>
      <c r="B18" s="22" t="s">
        <v>465</v>
      </c>
      <c r="C18" s="26" t="s">
        <v>466</v>
      </c>
      <c r="D18" s="17" t="s">
        <v>175</v>
      </c>
      <c r="E18" s="62">
        <v>21064</v>
      </c>
      <c r="F18" s="68">
        <v>83.108012000000002</v>
      </c>
      <c r="G18" s="20">
        <v>2.1972140000000001E-2</v>
      </c>
    </row>
    <row r="19" spans="1:7" ht="12.75" x14ac:dyDescent="0.2">
      <c r="A19" s="21">
        <v>13</v>
      </c>
      <c r="B19" s="22" t="s">
        <v>460</v>
      </c>
      <c r="C19" s="26" t="s">
        <v>461</v>
      </c>
      <c r="D19" s="17" t="s">
        <v>462</v>
      </c>
      <c r="E19" s="62">
        <v>37244</v>
      </c>
      <c r="F19" s="68">
        <v>82.905144000000007</v>
      </c>
      <c r="G19" s="20">
        <v>2.1918505000000001E-2</v>
      </c>
    </row>
    <row r="20" spans="1:7" ht="12.75" x14ac:dyDescent="0.2">
      <c r="A20" s="21">
        <v>14</v>
      </c>
      <c r="B20" s="22" t="s">
        <v>376</v>
      </c>
      <c r="C20" s="26" t="s">
        <v>377</v>
      </c>
      <c r="D20" s="17" t="s">
        <v>13</v>
      </c>
      <c r="E20" s="62">
        <v>93888</v>
      </c>
      <c r="F20" s="68">
        <v>82.574495999999996</v>
      </c>
      <c r="G20" s="20">
        <v>2.1831087999999998E-2</v>
      </c>
    </row>
    <row r="21" spans="1:7" ht="12.75" x14ac:dyDescent="0.2">
      <c r="A21" s="21">
        <v>15</v>
      </c>
      <c r="B21" s="22" t="s">
        <v>421</v>
      </c>
      <c r="C21" s="26" t="s">
        <v>422</v>
      </c>
      <c r="D21" s="17" t="s">
        <v>205</v>
      </c>
      <c r="E21" s="62">
        <v>13457</v>
      </c>
      <c r="F21" s="68">
        <v>81.024597</v>
      </c>
      <c r="G21" s="20">
        <v>2.1421325000000001E-2</v>
      </c>
    </row>
    <row r="22" spans="1:7" ht="25.5" x14ac:dyDescent="0.2">
      <c r="A22" s="21">
        <v>16</v>
      </c>
      <c r="B22" s="22" t="s">
        <v>157</v>
      </c>
      <c r="C22" s="26" t="s">
        <v>158</v>
      </c>
      <c r="D22" s="17" t="s">
        <v>159</v>
      </c>
      <c r="E22" s="62">
        <v>12861</v>
      </c>
      <c r="F22" s="68">
        <v>80.895690000000002</v>
      </c>
      <c r="G22" s="20">
        <v>2.1387244999999999E-2</v>
      </c>
    </row>
    <row r="23" spans="1:7" ht="25.5" x14ac:dyDescent="0.2">
      <c r="A23" s="21">
        <v>17</v>
      </c>
      <c r="B23" s="22" t="s">
        <v>90</v>
      </c>
      <c r="C23" s="26" t="s">
        <v>91</v>
      </c>
      <c r="D23" s="17" t="s">
        <v>25</v>
      </c>
      <c r="E23" s="62">
        <v>6698</v>
      </c>
      <c r="F23" s="68">
        <v>77.140866000000003</v>
      </c>
      <c r="G23" s="20">
        <v>2.0394543000000001E-2</v>
      </c>
    </row>
    <row r="24" spans="1:7" ht="12.75" x14ac:dyDescent="0.2">
      <c r="A24" s="21">
        <v>18</v>
      </c>
      <c r="B24" s="22" t="s">
        <v>41</v>
      </c>
      <c r="C24" s="26" t="s">
        <v>42</v>
      </c>
      <c r="D24" s="17" t="s">
        <v>13</v>
      </c>
      <c r="E24" s="62">
        <v>3695</v>
      </c>
      <c r="F24" s="68">
        <v>76.854152499999998</v>
      </c>
      <c r="G24" s="20">
        <v>2.0318741000000001E-2</v>
      </c>
    </row>
    <row r="25" spans="1:7" ht="12.75" x14ac:dyDescent="0.2">
      <c r="A25" s="21">
        <v>19</v>
      </c>
      <c r="B25" s="22" t="s">
        <v>477</v>
      </c>
      <c r="C25" s="26" t="s">
        <v>478</v>
      </c>
      <c r="D25" s="17" t="s">
        <v>172</v>
      </c>
      <c r="E25" s="62">
        <v>60913</v>
      </c>
      <c r="F25" s="68">
        <v>74.192034000000007</v>
      </c>
      <c r="G25" s="20">
        <v>1.9614929E-2</v>
      </c>
    </row>
    <row r="26" spans="1:7" ht="25.5" x14ac:dyDescent="0.2">
      <c r="A26" s="21">
        <v>20</v>
      </c>
      <c r="B26" s="22" t="s">
        <v>185</v>
      </c>
      <c r="C26" s="26" t="s">
        <v>186</v>
      </c>
      <c r="D26" s="17" t="s">
        <v>19</v>
      </c>
      <c r="E26" s="62">
        <v>6562</v>
      </c>
      <c r="F26" s="68">
        <v>68.074188000000007</v>
      </c>
      <c r="G26" s="20">
        <v>1.7997488999999998E-2</v>
      </c>
    </row>
    <row r="27" spans="1:7" ht="12.75" x14ac:dyDescent="0.2">
      <c r="A27" s="21">
        <v>21</v>
      </c>
      <c r="B27" s="22" t="s">
        <v>249</v>
      </c>
      <c r="C27" s="26" t="s">
        <v>250</v>
      </c>
      <c r="D27" s="17" t="s">
        <v>205</v>
      </c>
      <c r="E27" s="62">
        <v>7100</v>
      </c>
      <c r="F27" s="68">
        <v>65.490399999999994</v>
      </c>
      <c r="G27" s="20">
        <v>1.7314386000000001E-2</v>
      </c>
    </row>
    <row r="28" spans="1:7" ht="12.75" x14ac:dyDescent="0.2">
      <c r="A28" s="21">
        <v>22</v>
      </c>
      <c r="B28" s="22" t="s">
        <v>193</v>
      </c>
      <c r="C28" s="26" t="s">
        <v>194</v>
      </c>
      <c r="D28" s="17" t="s">
        <v>175</v>
      </c>
      <c r="E28" s="62">
        <v>6416</v>
      </c>
      <c r="F28" s="68">
        <v>65.128816</v>
      </c>
      <c r="G28" s="20">
        <v>1.7218790000000001E-2</v>
      </c>
    </row>
    <row r="29" spans="1:7" ht="12.75" x14ac:dyDescent="0.2">
      <c r="A29" s="21">
        <v>23</v>
      </c>
      <c r="B29" s="22" t="s">
        <v>475</v>
      </c>
      <c r="C29" s="26" t="s">
        <v>476</v>
      </c>
      <c r="D29" s="17" t="s">
        <v>205</v>
      </c>
      <c r="E29" s="62">
        <v>14905</v>
      </c>
      <c r="F29" s="68">
        <v>63.726327499999996</v>
      </c>
      <c r="G29" s="20">
        <v>1.6847999999999998E-2</v>
      </c>
    </row>
    <row r="30" spans="1:7" ht="12.75" x14ac:dyDescent="0.2">
      <c r="A30" s="21">
        <v>24</v>
      </c>
      <c r="B30" s="22" t="s">
        <v>163</v>
      </c>
      <c r="C30" s="26" t="s">
        <v>164</v>
      </c>
      <c r="D30" s="17" t="s">
        <v>16</v>
      </c>
      <c r="E30" s="62">
        <v>41247</v>
      </c>
      <c r="F30" s="68">
        <v>61.066183500000001</v>
      </c>
      <c r="G30" s="20">
        <v>1.614471E-2</v>
      </c>
    </row>
    <row r="31" spans="1:7" ht="25.5" x14ac:dyDescent="0.2">
      <c r="A31" s="21">
        <v>25</v>
      </c>
      <c r="B31" s="22" t="s">
        <v>469</v>
      </c>
      <c r="C31" s="26" t="s">
        <v>470</v>
      </c>
      <c r="D31" s="17" t="s">
        <v>25</v>
      </c>
      <c r="E31" s="62">
        <v>16706</v>
      </c>
      <c r="F31" s="68">
        <v>58.379117000000001</v>
      </c>
      <c r="G31" s="20">
        <v>1.5434300999999999E-2</v>
      </c>
    </row>
    <row r="32" spans="1:7" ht="12.75" x14ac:dyDescent="0.2">
      <c r="A32" s="21">
        <v>26</v>
      </c>
      <c r="B32" s="22" t="s">
        <v>199</v>
      </c>
      <c r="C32" s="26" t="s">
        <v>200</v>
      </c>
      <c r="D32" s="17" t="s">
        <v>175</v>
      </c>
      <c r="E32" s="62">
        <v>17500</v>
      </c>
      <c r="F32" s="68">
        <v>55.352499999999999</v>
      </c>
      <c r="G32" s="20">
        <v>1.4634123000000001E-2</v>
      </c>
    </row>
    <row r="33" spans="1:7" ht="25.5" x14ac:dyDescent="0.2">
      <c r="A33" s="21">
        <v>27</v>
      </c>
      <c r="B33" s="22" t="s">
        <v>208</v>
      </c>
      <c r="C33" s="26" t="s">
        <v>209</v>
      </c>
      <c r="D33" s="17" t="s">
        <v>169</v>
      </c>
      <c r="E33" s="62">
        <v>21125</v>
      </c>
      <c r="F33" s="68">
        <v>54.8299375</v>
      </c>
      <c r="G33" s="20">
        <v>1.4495968E-2</v>
      </c>
    </row>
    <row r="34" spans="1:7" ht="25.5" x14ac:dyDescent="0.2">
      <c r="A34" s="21">
        <v>28</v>
      </c>
      <c r="B34" s="22" t="s">
        <v>210</v>
      </c>
      <c r="C34" s="26" t="s">
        <v>211</v>
      </c>
      <c r="D34" s="17" t="s">
        <v>65</v>
      </c>
      <c r="E34" s="62">
        <v>12026</v>
      </c>
      <c r="F34" s="68">
        <v>53.726154999999999</v>
      </c>
      <c r="G34" s="20">
        <v>1.4204148999999999E-2</v>
      </c>
    </row>
    <row r="35" spans="1:7" ht="25.5" x14ac:dyDescent="0.2">
      <c r="A35" s="21">
        <v>29</v>
      </c>
      <c r="B35" s="22" t="s">
        <v>155</v>
      </c>
      <c r="C35" s="26" t="s">
        <v>156</v>
      </c>
      <c r="D35" s="17" t="s">
        <v>25</v>
      </c>
      <c r="E35" s="62">
        <v>14870</v>
      </c>
      <c r="F35" s="68">
        <v>53.621220000000001</v>
      </c>
      <c r="G35" s="20">
        <v>1.4176406000000001E-2</v>
      </c>
    </row>
    <row r="36" spans="1:7" ht="25.5" x14ac:dyDescent="0.2">
      <c r="A36" s="21">
        <v>30</v>
      </c>
      <c r="B36" s="22" t="s">
        <v>63</v>
      </c>
      <c r="C36" s="26" t="s">
        <v>64</v>
      </c>
      <c r="D36" s="17" t="s">
        <v>65</v>
      </c>
      <c r="E36" s="62">
        <v>8981</v>
      </c>
      <c r="F36" s="68">
        <v>53.472873999999997</v>
      </c>
      <c r="G36" s="20">
        <v>1.4137186E-2</v>
      </c>
    </row>
    <row r="37" spans="1:7" ht="25.5" x14ac:dyDescent="0.2">
      <c r="A37" s="21">
        <v>31</v>
      </c>
      <c r="B37" s="22" t="s">
        <v>36</v>
      </c>
      <c r="C37" s="26" t="s">
        <v>37</v>
      </c>
      <c r="D37" s="17" t="s">
        <v>38</v>
      </c>
      <c r="E37" s="62">
        <v>14500</v>
      </c>
      <c r="F37" s="68">
        <v>53.323749999999997</v>
      </c>
      <c r="G37" s="20">
        <v>1.4097761E-2</v>
      </c>
    </row>
    <row r="38" spans="1:7" ht="25.5" x14ac:dyDescent="0.2">
      <c r="A38" s="21">
        <v>32</v>
      </c>
      <c r="B38" s="22" t="s">
        <v>51</v>
      </c>
      <c r="C38" s="26" t="s">
        <v>52</v>
      </c>
      <c r="D38" s="17" t="s">
        <v>22</v>
      </c>
      <c r="E38" s="62">
        <v>66027</v>
      </c>
      <c r="F38" s="68">
        <v>52.524478500000001</v>
      </c>
      <c r="G38" s="20">
        <v>1.3886449E-2</v>
      </c>
    </row>
    <row r="39" spans="1:7" ht="12.75" x14ac:dyDescent="0.2">
      <c r="A39" s="21">
        <v>33</v>
      </c>
      <c r="B39" s="22" t="s">
        <v>484</v>
      </c>
      <c r="C39" s="26" t="s">
        <v>485</v>
      </c>
      <c r="D39" s="17" t="s">
        <v>172</v>
      </c>
      <c r="E39" s="62">
        <v>12045</v>
      </c>
      <c r="F39" s="68">
        <v>49.48086</v>
      </c>
      <c r="G39" s="20">
        <v>1.3081776E-2</v>
      </c>
    </row>
    <row r="40" spans="1:7" ht="25.5" x14ac:dyDescent="0.2">
      <c r="A40" s="21">
        <v>34</v>
      </c>
      <c r="B40" s="22" t="s">
        <v>197</v>
      </c>
      <c r="C40" s="26" t="s">
        <v>198</v>
      </c>
      <c r="D40" s="17" t="s">
        <v>65</v>
      </c>
      <c r="E40" s="62">
        <v>2733</v>
      </c>
      <c r="F40" s="68">
        <v>49.27599</v>
      </c>
      <c r="G40" s="20">
        <v>1.3027611999999999E-2</v>
      </c>
    </row>
    <row r="41" spans="1:7" ht="25.5" x14ac:dyDescent="0.2">
      <c r="A41" s="21">
        <v>35</v>
      </c>
      <c r="B41" s="22" t="s">
        <v>479</v>
      </c>
      <c r="C41" s="26" t="s">
        <v>480</v>
      </c>
      <c r="D41" s="17" t="s">
        <v>81</v>
      </c>
      <c r="E41" s="62">
        <v>17113</v>
      </c>
      <c r="F41" s="68">
        <v>47.531357499999999</v>
      </c>
      <c r="G41" s="20">
        <v>1.2566364999999999E-2</v>
      </c>
    </row>
    <row r="42" spans="1:7" ht="25.5" x14ac:dyDescent="0.2">
      <c r="A42" s="21">
        <v>36</v>
      </c>
      <c r="B42" s="22" t="s">
        <v>216</v>
      </c>
      <c r="C42" s="26" t="s">
        <v>217</v>
      </c>
      <c r="D42" s="17" t="s">
        <v>19</v>
      </c>
      <c r="E42" s="62">
        <v>38056</v>
      </c>
      <c r="F42" s="68">
        <v>46.390264000000002</v>
      </c>
      <c r="G42" s="20">
        <v>1.2264682000000001E-2</v>
      </c>
    </row>
    <row r="43" spans="1:7" ht="25.5" x14ac:dyDescent="0.2">
      <c r="A43" s="21">
        <v>37</v>
      </c>
      <c r="B43" s="22" t="s">
        <v>191</v>
      </c>
      <c r="C43" s="26" t="s">
        <v>192</v>
      </c>
      <c r="D43" s="17" t="s">
        <v>35</v>
      </c>
      <c r="E43" s="62">
        <v>9000</v>
      </c>
      <c r="F43" s="68">
        <v>44.545499999999997</v>
      </c>
      <c r="G43" s="20">
        <v>1.1776963E-2</v>
      </c>
    </row>
    <row r="44" spans="1:7" ht="12.75" x14ac:dyDescent="0.2">
      <c r="A44" s="21">
        <v>38</v>
      </c>
      <c r="B44" s="22" t="s">
        <v>187</v>
      </c>
      <c r="C44" s="26" t="s">
        <v>188</v>
      </c>
      <c r="D44" s="17" t="s">
        <v>13</v>
      </c>
      <c r="E44" s="62">
        <v>24419</v>
      </c>
      <c r="F44" s="68">
        <v>43.5024485</v>
      </c>
      <c r="G44" s="20">
        <v>1.15012E-2</v>
      </c>
    </row>
    <row r="45" spans="1:7" ht="12.75" x14ac:dyDescent="0.2">
      <c r="A45" s="21">
        <v>39</v>
      </c>
      <c r="B45" s="22" t="s">
        <v>178</v>
      </c>
      <c r="C45" s="26" t="s">
        <v>179</v>
      </c>
      <c r="D45" s="17" t="s">
        <v>180</v>
      </c>
      <c r="E45" s="62">
        <v>21571</v>
      </c>
      <c r="F45" s="68">
        <v>43.422423000000002</v>
      </c>
      <c r="G45" s="20">
        <v>1.1480043000000001E-2</v>
      </c>
    </row>
    <row r="46" spans="1:7" ht="25.5" x14ac:dyDescent="0.2">
      <c r="A46" s="21">
        <v>40</v>
      </c>
      <c r="B46" s="22" t="s">
        <v>487</v>
      </c>
      <c r="C46" s="26" t="s">
        <v>488</v>
      </c>
      <c r="D46" s="17" t="s">
        <v>35</v>
      </c>
      <c r="E46" s="62">
        <v>7328</v>
      </c>
      <c r="F46" s="68">
        <v>41.058784000000003</v>
      </c>
      <c r="G46" s="20">
        <v>1.0855142999999999E-2</v>
      </c>
    </row>
    <row r="47" spans="1:7" ht="12.75" x14ac:dyDescent="0.2">
      <c r="A47" s="21">
        <v>41</v>
      </c>
      <c r="B47" s="22" t="s">
        <v>245</v>
      </c>
      <c r="C47" s="26" t="s">
        <v>246</v>
      </c>
      <c r="D47" s="17" t="s">
        <v>172</v>
      </c>
      <c r="E47" s="62">
        <v>12334</v>
      </c>
      <c r="F47" s="68">
        <v>41.016717</v>
      </c>
      <c r="G47" s="20">
        <v>1.0844021000000001E-2</v>
      </c>
    </row>
    <row r="48" spans="1:7" ht="12.75" x14ac:dyDescent="0.2">
      <c r="A48" s="21">
        <v>42</v>
      </c>
      <c r="B48" s="22" t="s">
        <v>173</v>
      </c>
      <c r="C48" s="26" t="s">
        <v>174</v>
      </c>
      <c r="D48" s="17" t="s">
        <v>175</v>
      </c>
      <c r="E48" s="62">
        <v>13052</v>
      </c>
      <c r="F48" s="68">
        <v>36.754432000000001</v>
      </c>
      <c r="G48" s="20">
        <v>9.7171559999999994E-3</v>
      </c>
    </row>
    <row r="49" spans="1:7" ht="25.5" x14ac:dyDescent="0.2">
      <c r="A49" s="21">
        <v>43</v>
      </c>
      <c r="B49" s="22" t="s">
        <v>275</v>
      </c>
      <c r="C49" s="26" t="s">
        <v>276</v>
      </c>
      <c r="D49" s="17" t="s">
        <v>25</v>
      </c>
      <c r="E49" s="62">
        <v>5819</v>
      </c>
      <c r="F49" s="68">
        <v>36.560777000000002</v>
      </c>
      <c r="G49" s="20">
        <v>9.6659569999999993E-3</v>
      </c>
    </row>
    <row r="50" spans="1:7" ht="25.5" x14ac:dyDescent="0.2">
      <c r="A50" s="21">
        <v>44</v>
      </c>
      <c r="B50" s="22" t="s">
        <v>88</v>
      </c>
      <c r="C50" s="26" t="s">
        <v>89</v>
      </c>
      <c r="D50" s="17" t="s">
        <v>25</v>
      </c>
      <c r="E50" s="62">
        <v>3966</v>
      </c>
      <c r="F50" s="68">
        <v>35.362839000000001</v>
      </c>
      <c r="G50" s="20">
        <v>9.3492460000000003E-3</v>
      </c>
    </row>
    <row r="51" spans="1:7" ht="12.75" x14ac:dyDescent="0.2">
      <c r="A51" s="21">
        <v>45</v>
      </c>
      <c r="B51" s="22" t="s">
        <v>170</v>
      </c>
      <c r="C51" s="26" t="s">
        <v>171</v>
      </c>
      <c r="D51" s="17" t="s">
        <v>172</v>
      </c>
      <c r="E51" s="62">
        <v>14339</v>
      </c>
      <c r="F51" s="68">
        <v>34.327565999999997</v>
      </c>
      <c r="G51" s="20">
        <v>9.07554E-3</v>
      </c>
    </row>
    <row r="52" spans="1:7" ht="25.5" x14ac:dyDescent="0.2">
      <c r="A52" s="21">
        <v>46</v>
      </c>
      <c r="B52" s="22" t="s">
        <v>183</v>
      </c>
      <c r="C52" s="26" t="s">
        <v>184</v>
      </c>
      <c r="D52" s="17" t="s">
        <v>65</v>
      </c>
      <c r="E52" s="62">
        <v>17930</v>
      </c>
      <c r="F52" s="68">
        <v>29.127285000000001</v>
      </c>
      <c r="G52" s="20">
        <v>7.7006870000000003E-3</v>
      </c>
    </row>
    <row r="53" spans="1:7" ht="25.5" x14ac:dyDescent="0.2">
      <c r="A53" s="21">
        <v>47</v>
      </c>
      <c r="B53" s="22" t="s">
        <v>227</v>
      </c>
      <c r="C53" s="26" t="s">
        <v>228</v>
      </c>
      <c r="D53" s="17" t="s">
        <v>169</v>
      </c>
      <c r="E53" s="62">
        <v>12612</v>
      </c>
      <c r="F53" s="68">
        <v>27.740093999999999</v>
      </c>
      <c r="G53" s="20">
        <v>7.3339410000000001E-3</v>
      </c>
    </row>
    <row r="54" spans="1:7" ht="12.75" x14ac:dyDescent="0.2">
      <c r="A54" s="21">
        <v>48</v>
      </c>
      <c r="B54" s="22" t="s">
        <v>222</v>
      </c>
      <c r="C54" s="26" t="s">
        <v>223</v>
      </c>
      <c r="D54" s="17" t="s">
        <v>81</v>
      </c>
      <c r="E54" s="62">
        <v>36604</v>
      </c>
      <c r="F54" s="68">
        <v>26.867336000000002</v>
      </c>
      <c r="G54" s="20">
        <v>7.1031999999999996E-3</v>
      </c>
    </row>
    <row r="55" spans="1:7" ht="12.75" x14ac:dyDescent="0.2">
      <c r="A55" s="21">
        <v>49</v>
      </c>
      <c r="B55" s="22" t="s">
        <v>467</v>
      </c>
      <c r="C55" s="26" t="s">
        <v>468</v>
      </c>
      <c r="D55" s="17" t="s">
        <v>175</v>
      </c>
      <c r="E55" s="62">
        <v>25036</v>
      </c>
      <c r="F55" s="68">
        <v>24.522762</v>
      </c>
      <c r="G55" s="20">
        <v>6.4833410000000001E-3</v>
      </c>
    </row>
    <row r="56" spans="1:7" ht="12.75" x14ac:dyDescent="0.2">
      <c r="A56" s="16"/>
      <c r="B56" s="17"/>
      <c r="C56" s="23" t="s">
        <v>107</v>
      </c>
      <c r="D56" s="27"/>
      <c r="E56" s="64"/>
      <c r="F56" s="70">
        <v>3176.4273405000004</v>
      </c>
      <c r="G56" s="28">
        <v>0.8397855219999999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16"/>
      <c r="B58" s="17"/>
      <c r="C58" s="23" t="s">
        <v>108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107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31"/>
      <c r="B61" s="32"/>
      <c r="C61" s="23" t="s">
        <v>109</v>
      </c>
      <c r="D61" s="24"/>
      <c r="E61" s="63"/>
      <c r="F61" s="69"/>
      <c r="G61" s="25"/>
    </row>
    <row r="62" spans="1:7" ht="12.75" x14ac:dyDescent="0.2">
      <c r="A62" s="33"/>
      <c r="B62" s="34"/>
      <c r="C62" s="23" t="s">
        <v>107</v>
      </c>
      <c r="D62" s="35"/>
      <c r="E62" s="65"/>
      <c r="F62" s="71">
        <v>0</v>
      </c>
      <c r="G62" s="36">
        <v>0</v>
      </c>
    </row>
    <row r="63" spans="1:7" ht="12.75" x14ac:dyDescent="0.2">
      <c r="A63" s="33"/>
      <c r="B63" s="34"/>
      <c r="C63" s="29"/>
      <c r="D63" s="37"/>
      <c r="E63" s="66"/>
      <c r="F63" s="72"/>
      <c r="G63" s="38"/>
    </row>
    <row r="64" spans="1:7" ht="12.75" x14ac:dyDescent="0.2">
      <c r="A64" s="16"/>
      <c r="B64" s="17"/>
      <c r="C64" s="23" t="s">
        <v>111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107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112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113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25.5" x14ac:dyDescent="0.2">
      <c r="A73" s="21"/>
      <c r="B73" s="22"/>
      <c r="C73" s="39" t="s">
        <v>114</v>
      </c>
      <c r="D73" s="40"/>
      <c r="E73" s="64"/>
      <c r="F73" s="70">
        <v>3176.4273405000004</v>
      </c>
      <c r="G73" s="28">
        <v>0.8397855219999999</v>
      </c>
    </row>
    <row r="74" spans="1:7" ht="12.75" x14ac:dyDescent="0.2">
      <c r="A74" s="16"/>
      <c r="B74" s="17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115</v>
      </c>
      <c r="D75" s="19"/>
      <c r="E75" s="62"/>
      <c r="F75" s="68"/>
      <c r="G75" s="20"/>
    </row>
    <row r="76" spans="1:7" ht="25.5" x14ac:dyDescent="0.2">
      <c r="A76" s="16"/>
      <c r="B76" s="17"/>
      <c r="C76" s="23" t="s">
        <v>10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16"/>
      <c r="B79" s="41"/>
      <c r="C79" s="23" t="s">
        <v>116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74"/>
      <c r="G81" s="43"/>
    </row>
    <row r="82" spans="1:7" ht="12.75" x14ac:dyDescent="0.2">
      <c r="A82" s="16"/>
      <c r="B82" s="17"/>
      <c r="C82" s="23" t="s">
        <v>117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16"/>
      <c r="B85" s="41"/>
      <c r="C85" s="23" t="s">
        <v>118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21"/>
      <c r="B88" s="22"/>
      <c r="C88" s="44" t="s">
        <v>119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6"/>
      <c r="D89" s="19"/>
      <c r="E89" s="62"/>
      <c r="F89" s="68"/>
      <c r="G89" s="20"/>
    </row>
    <row r="90" spans="1:7" ht="12.75" x14ac:dyDescent="0.2">
      <c r="A90" s="16"/>
      <c r="B90" s="17"/>
      <c r="C90" s="18" t="s">
        <v>120</v>
      </c>
      <c r="D90" s="19"/>
      <c r="E90" s="62"/>
      <c r="F90" s="68"/>
      <c r="G90" s="20"/>
    </row>
    <row r="91" spans="1:7" ht="12.75" x14ac:dyDescent="0.2">
      <c r="A91" s="21"/>
      <c r="B91" s="22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107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1169</v>
      </c>
      <c r="D100" s="24"/>
      <c r="E100" s="63"/>
      <c r="F100" s="69"/>
      <c r="G100" s="25"/>
    </row>
    <row r="101" spans="1:7" ht="12.75" x14ac:dyDescent="0.2">
      <c r="A101" s="21">
        <v>1</v>
      </c>
      <c r="B101" s="22"/>
      <c r="C101" s="26" t="s">
        <v>1170</v>
      </c>
      <c r="D101" s="30"/>
      <c r="E101" s="62"/>
      <c r="F101" s="68">
        <v>601.89693520000003</v>
      </c>
      <c r="G101" s="20">
        <v>0.159129827</v>
      </c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601.89693520000003</v>
      </c>
      <c r="G102" s="28">
        <v>0.159129827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39" t="s">
        <v>124</v>
      </c>
      <c r="D104" s="40"/>
      <c r="E104" s="64"/>
      <c r="F104" s="70">
        <v>601.89693520000003</v>
      </c>
      <c r="G104" s="28">
        <v>0.159129827</v>
      </c>
    </row>
    <row r="105" spans="1:7" ht="12.75" x14ac:dyDescent="0.2">
      <c r="A105" s="21"/>
      <c r="B105" s="22"/>
      <c r="C105" s="45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125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126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127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128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107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23" t="s">
        <v>129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74"/>
      <c r="G116" s="43"/>
    </row>
    <row r="117" spans="1:7" ht="25.5" x14ac:dyDescent="0.2">
      <c r="A117" s="21"/>
      <c r="B117" s="22"/>
      <c r="C117" s="45" t="s">
        <v>130</v>
      </c>
      <c r="D117" s="22"/>
      <c r="E117" s="62"/>
      <c r="F117" s="74">
        <v>4.1026129899999999</v>
      </c>
      <c r="G117" s="43">
        <v>1.0846510000000001E-3</v>
      </c>
    </row>
    <row r="118" spans="1:7" ht="12.75" x14ac:dyDescent="0.2">
      <c r="A118" s="21"/>
      <c r="B118" s="22"/>
      <c r="C118" s="46" t="s">
        <v>131</v>
      </c>
      <c r="D118" s="27"/>
      <c r="E118" s="64"/>
      <c r="F118" s="70">
        <v>3782.4268886900004</v>
      </c>
      <c r="G118" s="28">
        <v>0.99999999999999978</v>
      </c>
    </row>
    <row r="120" spans="1:7" ht="12.75" x14ac:dyDescent="0.2">
      <c r="B120" s="397"/>
      <c r="C120" s="397"/>
      <c r="D120" s="397"/>
      <c r="E120" s="397"/>
      <c r="F120" s="397"/>
    </row>
    <row r="121" spans="1:7" ht="12.75" x14ac:dyDescent="0.2">
      <c r="B121" s="397"/>
      <c r="C121" s="397"/>
      <c r="D121" s="397"/>
      <c r="E121" s="397"/>
      <c r="F121" s="397"/>
    </row>
    <row r="123" spans="1:7" ht="12.75" x14ac:dyDescent="0.2">
      <c r="B123" s="52" t="s">
        <v>133</v>
      </c>
      <c r="C123" s="53"/>
      <c r="D123" s="54"/>
    </row>
    <row r="124" spans="1:7" ht="12.75" x14ac:dyDescent="0.2">
      <c r="B124" s="55" t="s">
        <v>134</v>
      </c>
      <c r="C124" s="56"/>
      <c r="D124" s="81" t="s">
        <v>135</v>
      </c>
    </row>
    <row r="125" spans="1:7" ht="12.75" x14ac:dyDescent="0.2">
      <c r="B125" s="55" t="s">
        <v>136</v>
      </c>
      <c r="C125" s="56"/>
      <c r="D125" s="81" t="s">
        <v>135</v>
      </c>
    </row>
    <row r="126" spans="1:7" ht="12.75" x14ac:dyDescent="0.2">
      <c r="B126" s="57" t="s">
        <v>137</v>
      </c>
      <c r="C126" s="56"/>
      <c r="D126" s="58"/>
    </row>
    <row r="127" spans="1:7" ht="25.5" customHeight="1" x14ac:dyDescent="0.2">
      <c r="B127" s="58"/>
      <c r="C127" s="48" t="s">
        <v>138</v>
      </c>
      <c r="D127" s="49" t="s">
        <v>139</v>
      </c>
    </row>
    <row r="128" spans="1:7" ht="12.75" customHeight="1" x14ac:dyDescent="0.2">
      <c r="B128" s="75" t="s">
        <v>140</v>
      </c>
      <c r="C128" s="76" t="s">
        <v>141</v>
      </c>
      <c r="D128" s="76" t="s">
        <v>142</v>
      </c>
    </row>
    <row r="129" spans="2:4" ht="12.75" x14ac:dyDescent="0.2">
      <c r="B129" s="58" t="s">
        <v>143</v>
      </c>
      <c r="C129" s="59">
        <v>9.7744</v>
      </c>
      <c r="D129" s="59">
        <v>9.3046000000000006</v>
      </c>
    </row>
    <row r="130" spans="2:4" ht="12.75" x14ac:dyDescent="0.2">
      <c r="B130" s="58" t="s">
        <v>144</v>
      </c>
      <c r="C130" s="59">
        <v>9.7744</v>
      </c>
      <c r="D130" s="59">
        <v>9.3046000000000006</v>
      </c>
    </row>
    <row r="131" spans="2:4" ht="12.75" x14ac:dyDescent="0.2">
      <c r="B131" s="58" t="s">
        <v>145</v>
      </c>
      <c r="C131" s="59">
        <v>9.7447999999999997</v>
      </c>
      <c r="D131" s="59">
        <v>9.2703000000000007</v>
      </c>
    </row>
    <row r="132" spans="2:4" ht="12.75" x14ac:dyDescent="0.2">
      <c r="B132" s="58" t="s">
        <v>146</v>
      </c>
      <c r="C132" s="59">
        <v>9.7447999999999997</v>
      </c>
      <c r="D132" s="59">
        <v>9.2703000000000007</v>
      </c>
    </row>
    <row r="134" spans="2:4" ht="12.75" x14ac:dyDescent="0.2">
      <c r="B134" s="77" t="s">
        <v>147</v>
      </c>
      <c r="C134" s="60"/>
      <c r="D134" s="78" t="s">
        <v>135</v>
      </c>
    </row>
    <row r="135" spans="2:4" ht="24.75" customHeight="1" x14ac:dyDescent="0.2">
      <c r="B135" s="79"/>
      <c r="C135" s="79"/>
    </row>
    <row r="136" spans="2:4" ht="15" x14ac:dyDescent="0.25">
      <c r="B136" s="82"/>
      <c r="C136" s="80"/>
      <c r="D136"/>
    </row>
    <row r="138" spans="2:4" ht="12.75" x14ac:dyDescent="0.2">
      <c r="B138" s="57" t="s">
        <v>148</v>
      </c>
      <c r="C138" s="56"/>
      <c r="D138" s="83" t="s">
        <v>135</v>
      </c>
    </row>
    <row r="139" spans="2:4" ht="12.75" x14ac:dyDescent="0.2">
      <c r="B139" s="57" t="s">
        <v>149</v>
      </c>
      <c r="C139" s="56"/>
      <c r="D139" s="83" t="s">
        <v>135</v>
      </c>
    </row>
    <row r="140" spans="2:4" ht="12.75" x14ac:dyDescent="0.2">
      <c r="B140" s="57" t="s">
        <v>150</v>
      </c>
      <c r="C140" s="56"/>
      <c r="D140" s="61">
        <v>7.4752195948750379E-4</v>
      </c>
    </row>
    <row r="141" spans="2:4" ht="12.75" x14ac:dyDescent="0.2">
      <c r="B141" s="57" t="s">
        <v>151</v>
      </c>
      <c r="C141" s="56"/>
      <c r="D141" s="61" t="s">
        <v>135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493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298</v>
      </c>
      <c r="C7" s="26" t="s">
        <v>299</v>
      </c>
      <c r="D7" s="17" t="s">
        <v>180</v>
      </c>
      <c r="E7" s="62">
        <v>8258</v>
      </c>
      <c r="F7" s="68">
        <v>59.957208999999999</v>
      </c>
      <c r="G7" s="20">
        <v>3.1496388E-2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10272</v>
      </c>
      <c r="F8" s="68">
        <v>55.674239999999998</v>
      </c>
      <c r="G8" s="20">
        <v>2.9246483E-2</v>
      </c>
    </row>
    <row r="9" spans="1:7" ht="12.75" x14ac:dyDescent="0.2">
      <c r="A9" s="21">
        <v>3</v>
      </c>
      <c r="B9" s="22" t="s">
        <v>482</v>
      </c>
      <c r="C9" s="26" t="s">
        <v>483</v>
      </c>
      <c r="D9" s="17" t="s">
        <v>175</v>
      </c>
      <c r="E9" s="62">
        <v>5688</v>
      </c>
      <c r="F9" s="68">
        <v>48.566988000000002</v>
      </c>
      <c r="G9" s="20">
        <v>2.5512940000000001E-2</v>
      </c>
    </row>
    <row r="10" spans="1:7" ht="25.5" x14ac:dyDescent="0.2">
      <c r="A10" s="21">
        <v>4</v>
      </c>
      <c r="B10" s="22" t="s">
        <v>165</v>
      </c>
      <c r="C10" s="26" t="s">
        <v>166</v>
      </c>
      <c r="D10" s="17" t="s">
        <v>25</v>
      </c>
      <c r="E10" s="62">
        <v>9474</v>
      </c>
      <c r="F10" s="68">
        <v>47.497898999999997</v>
      </c>
      <c r="G10" s="20">
        <v>2.4951332999999999E-2</v>
      </c>
    </row>
    <row r="11" spans="1:7" ht="25.5" x14ac:dyDescent="0.2">
      <c r="A11" s="21">
        <v>5</v>
      </c>
      <c r="B11" s="22" t="s">
        <v>45</v>
      </c>
      <c r="C11" s="26" t="s">
        <v>46</v>
      </c>
      <c r="D11" s="17" t="s">
        <v>25</v>
      </c>
      <c r="E11" s="62">
        <v>6752</v>
      </c>
      <c r="F11" s="68">
        <v>47.307887999999998</v>
      </c>
      <c r="G11" s="20">
        <v>2.4851517E-2</v>
      </c>
    </row>
    <row r="12" spans="1:7" ht="12.75" x14ac:dyDescent="0.2">
      <c r="A12" s="21">
        <v>6</v>
      </c>
      <c r="B12" s="22" t="s">
        <v>460</v>
      </c>
      <c r="C12" s="26" t="s">
        <v>461</v>
      </c>
      <c r="D12" s="17" t="s">
        <v>462</v>
      </c>
      <c r="E12" s="62">
        <v>18536</v>
      </c>
      <c r="F12" s="68">
        <v>41.261136</v>
      </c>
      <c r="G12" s="20">
        <v>2.1675071000000001E-2</v>
      </c>
    </row>
    <row r="13" spans="1:7" ht="12.75" x14ac:dyDescent="0.2">
      <c r="A13" s="21">
        <v>7</v>
      </c>
      <c r="B13" s="22" t="s">
        <v>465</v>
      </c>
      <c r="C13" s="26" t="s">
        <v>466</v>
      </c>
      <c r="D13" s="17" t="s">
        <v>175</v>
      </c>
      <c r="E13" s="62">
        <v>10388</v>
      </c>
      <c r="F13" s="68">
        <v>40.985854000000003</v>
      </c>
      <c r="G13" s="20">
        <v>2.1530461000000001E-2</v>
      </c>
    </row>
    <row r="14" spans="1:7" ht="12.75" x14ac:dyDescent="0.2">
      <c r="A14" s="21">
        <v>8</v>
      </c>
      <c r="B14" s="22" t="s">
        <v>463</v>
      </c>
      <c r="C14" s="26" t="s">
        <v>464</v>
      </c>
      <c r="D14" s="17" t="s">
        <v>175</v>
      </c>
      <c r="E14" s="62">
        <v>33539</v>
      </c>
      <c r="F14" s="68">
        <v>40.230030499999998</v>
      </c>
      <c r="G14" s="20">
        <v>2.1133415999999999E-2</v>
      </c>
    </row>
    <row r="15" spans="1:7" ht="25.5" x14ac:dyDescent="0.2">
      <c r="A15" s="21">
        <v>9</v>
      </c>
      <c r="B15" s="22" t="s">
        <v>157</v>
      </c>
      <c r="C15" s="26" t="s">
        <v>158</v>
      </c>
      <c r="D15" s="17" t="s">
        <v>159</v>
      </c>
      <c r="E15" s="62">
        <v>6370</v>
      </c>
      <c r="F15" s="68">
        <v>40.067300000000003</v>
      </c>
      <c r="G15" s="20">
        <v>2.1047931999999998E-2</v>
      </c>
    </row>
    <row r="16" spans="1:7" ht="25.5" x14ac:dyDescent="0.2">
      <c r="A16" s="21">
        <v>10</v>
      </c>
      <c r="B16" s="22" t="s">
        <v>90</v>
      </c>
      <c r="C16" s="26" t="s">
        <v>91</v>
      </c>
      <c r="D16" s="17" t="s">
        <v>25</v>
      </c>
      <c r="E16" s="62">
        <v>3347</v>
      </c>
      <c r="F16" s="68">
        <v>38.547398999999999</v>
      </c>
      <c r="G16" s="20">
        <v>2.0249506E-2</v>
      </c>
    </row>
    <row r="17" spans="1:7" ht="12.75" x14ac:dyDescent="0.2">
      <c r="A17" s="21">
        <v>11</v>
      </c>
      <c r="B17" s="22" t="s">
        <v>77</v>
      </c>
      <c r="C17" s="26" t="s">
        <v>78</v>
      </c>
      <c r="D17" s="17" t="s">
        <v>16</v>
      </c>
      <c r="E17" s="62">
        <v>5400</v>
      </c>
      <c r="F17" s="68">
        <v>38.275199999999998</v>
      </c>
      <c r="G17" s="20">
        <v>2.0106516000000001E-2</v>
      </c>
    </row>
    <row r="18" spans="1:7" ht="12.75" x14ac:dyDescent="0.2">
      <c r="A18" s="21">
        <v>12</v>
      </c>
      <c r="B18" s="22" t="s">
        <v>41</v>
      </c>
      <c r="C18" s="26" t="s">
        <v>42</v>
      </c>
      <c r="D18" s="17" t="s">
        <v>13</v>
      </c>
      <c r="E18" s="62">
        <v>1830</v>
      </c>
      <c r="F18" s="68">
        <v>38.063085000000001</v>
      </c>
      <c r="G18" s="20">
        <v>1.9995088000000001E-2</v>
      </c>
    </row>
    <row r="19" spans="1:7" ht="12.75" x14ac:dyDescent="0.2">
      <c r="A19" s="21">
        <v>13</v>
      </c>
      <c r="B19" s="22" t="s">
        <v>477</v>
      </c>
      <c r="C19" s="26" t="s">
        <v>478</v>
      </c>
      <c r="D19" s="17" t="s">
        <v>172</v>
      </c>
      <c r="E19" s="62">
        <v>30041</v>
      </c>
      <c r="F19" s="68">
        <v>36.589937999999997</v>
      </c>
      <c r="G19" s="20">
        <v>1.9221222999999999E-2</v>
      </c>
    </row>
    <row r="20" spans="1:7" ht="25.5" x14ac:dyDescent="0.2">
      <c r="A20" s="21">
        <v>14</v>
      </c>
      <c r="B20" s="22" t="s">
        <v>185</v>
      </c>
      <c r="C20" s="26" t="s">
        <v>186</v>
      </c>
      <c r="D20" s="17" t="s">
        <v>19</v>
      </c>
      <c r="E20" s="62">
        <v>3276</v>
      </c>
      <c r="F20" s="68">
        <v>33.985224000000002</v>
      </c>
      <c r="G20" s="20">
        <v>1.7852929E-2</v>
      </c>
    </row>
    <row r="21" spans="1:7" ht="12.75" x14ac:dyDescent="0.2">
      <c r="A21" s="21">
        <v>15</v>
      </c>
      <c r="B21" s="22" t="s">
        <v>193</v>
      </c>
      <c r="C21" s="26" t="s">
        <v>194</v>
      </c>
      <c r="D21" s="17" t="s">
        <v>175</v>
      </c>
      <c r="E21" s="62">
        <v>3265</v>
      </c>
      <c r="F21" s="68">
        <v>33.143014999999998</v>
      </c>
      <c r="G21" s="20">
        <v>1.7410505E-2</v>
      </c>
    </row>
    <row r="22" spans="1:7" ht="12.75" x14ac:dyDescent="0.2">
      <c r="A22" s="21">
        <v>16</v>
      </c>
      <c r="B22" s="22" t="s">
        <v>249</v>
      </c>
      <c r="C22" s="26" t="s">
        <v>250</v>
      </c>
      <c r="D22" s="17" t="s">
        <v>205</v>
      </c>
      <c r="E22" s="62">
        <v>3500</v>
      </c>
      <c r="F22" s="68">
        <v>32.283999999999999</v>
      </c>
      <c r="G22" s="20">
        <v>1.6959252000000001E-2</v>
      </c>
    </row>
    <row r="23" spans="1:7" ht="12.75" x14ac:dyDescent="0.2">
      <c r="A23" s="21">
        <v>17</v>
      </c>
      <c r="B23" s="22" t="s">
        <v>475</v>
      </c>
      <c r="C23" s="26" t="s">
        <v>476</v>
      </c>
      <c r="D23" s="17" t="s">
        <v>205</v>
      </c>
      <c r="E23" s="62">
        <v>7446</v>
      </c>
      <c r="F23" s="68">
        <v>31.835373000000001</v>
      </c>
      <c r="G23" s="20">
        <v>1.6723581000000001E-2</v>
      </c>
    </row>
    <row r="24" spans="1:7" ht="12.75" x14ac:dyDescent="0.2">
      <c r="A24" s="21">
        <v>18</v>
      </c>
      <c r="B24" s="22" t="s">
        <v>163</v>
      </c>
      <c r="C24" s="26" t="s">
        <v>164</v>
      </c>
      <c r="D24" s="17" t="s">
        <v>16</v>
      </c>
      <c r="E24" s="62">
        <v>20925</v>
      </c>
      <c r="F24" s="68">
        <v>30.9794625</v>
      </c>
      <c r="G24" s="20">
        <v>1.6273959000000001E-2</v>
      </c>
    </row>
    <row r="25" spans="1:7" ht="25.5" x14ac:dyDescent="0.2">
      <c r="A25" s="21">
        <v>19</v>
      </c>
      <c r="B25" s="22" t="s">
        <v>36</v>
      </c>
      <c r="C25" s="26" t="s">
        <v>37</v>
      </c>
      <c r="D25" s="17" t="s">
        <v>38</v>
      </c>
      <c r="E25" s="62">
        <v>7500</v>
      </c>
      <c r="F25" s="68">
        <v>27.581250000000001</v>
      </c>
      <c r="G25" s="20">
        <v>1.4488829E-2</v>
      </c>
    </row>
    <row r="26" spans="1:7" ht="25.5" x14ac:dyDescent="0.2">
      <c r="A26" s="21">
        <v>20</v>
      </c>
      <c r="B26" s="22" t="s">
        <v>208</v>
      </c>
      <c r="C26" s="26" t="s">
        <v>209</v>
      </c>
      <c r="D26" s="17" t="s">
        <v>169</v>
      </c>
      <c r="E26" s="62">
        <v>10503</v>
      </c>
      <c r="F26" s="68">
        <v>27.260536500000001</v>
      </c>
      <c r="G26" s="20">
        <v>1.4320354E-2</v>
      </c>
    </row>
    <row r="27" spans="1:7" ht="25.5" x14ac:dyDescent="0.2">
      <c r="A27" s="21">
        <v>21</v>
      </c>
      <c r="B27" s="22" t="s">
        <v>155</v>
      </c>
      <c r="C27" s="26" t="s">
        <v>156</v>
      </c>
      <c r="D27" s="17" t="s">
        <v>25</v>
      </c>
      <c r="E27" s="62">
        <v>7491</v>
      </c>
      <c r="F27" s="68">
        <v>27.012546</v>
      </c>
      <c r="G27" s="20">
        <v>1.4190081E-2</v>
      </c>
    </row>
    <row r="28" spans="1:7" ht="25.5" x14ac:dyDescent="0.2">
      <c r="A28" s="21">
        <v>22</v>
      </c>
      <c r="B28" s="22" t="s">
        <v>210</v>
      </c>
      <c r="C28" s="26" t="s">
        <v>211</v>
      </c>
      <c r="D28" s="17" t="s">
        <v>65</v>
      </c>
      <c r="E28" s="62">
        <v>5954</v>
      </c>
      <c r="F28" s="68">
        <v>26.599495000000001</v>
      </c>
      <c r="G28" s="20">
        <v>1.3973098999999999E-2</v>
      </c>
    </row>
    <row r="29" spans="1:7" ht="25.5" x14ac:dyDescent="0.2">
      <c r="A29" s="21">
        <v>23</v>
      </c>
      <c r="B29" s="22" t="s">
        <v>51</v>
      </c>
      <c r="C29" s="26" t="s">
        <v>52</v>
      </c>
      <c r="D29" s="17" t="s">
        <v>22</v>
      </c>
      <c r="E29" s="62">
        <v>32705</v>
      </c>
      <c r="F29" s="68">
        <v>26.016827500000002</v>
      </c>
      <c r="G29" s="20">
        <v>1.3667014999999999E-2</v>
      </c>
    </row>
    <row r="30" spans="1:7" ht="12.75" x14ac:dyDescent="0.2">
      <c r="A30" s="21">
        <v>24</v>
      </c>
      <c r="B30" s="22" t="s">
        <v>421</v>
      </c>
      <c r="C30" s="26" t="s">
        <v>422</v>
      </c>
      <c r="D30" s="17" t="s">
        <v>205</v>
      </c>
      <c r="E30" s="62">
        <v>4188</v>
      </c>
      <c r="F30" s="68">
        <v>25.215948000000001</v>
      </c>
      <c r="G30" s="20">
        <v>1.3246302E-2</v>
      </c>
    </row>
    <row r="31" spans="1:7" ht="25.5" x14ac:dyDescent="0.2">
      <c r="A31" s="21">
        <v>25</v>
      </c>
      <c r="B31" s="22" t="s">
        <v>191</v>
      </c>
      <c r="C31" s="26" t="s">
        <v>192</v>
      </c>
      <c r="D31" s="17" t="s">
        <v>35</v>
      </c>
      <c r="E31" s="62">
        <v>4976</v>
      </c>
      <c r="F31" s="68">
        <v>24.628712</v>
      </c>
      <c r="G31" s="20">
        <v>1.2937818E-2</v>
      </c>
    </row>
    <row r="32" spans="1:7" ht="25.5" x14ac:dyDescent="0.2">
      <c r="A32" s="21">
        <v>26</v>
      </c>
      <c r="B32" s="22" t="s">
        <v>479</v>
      </c>
      <c r="C32" s="26" t="s">
        <v>480</v>
      </c>
      <c r="D32" s="17" t="s">
        <v>81</v>
      </c>
      <c r="E32" s="62">
        <v>8552</v>
      </c>
      <c r="F32" s="68">
        <v>23.75318</v>
      </c>
      <c r="G32" s="20">
        <v>1.2477889000000001E-2</v>
      </c>
    </row>
    <row r="33" spans="1:7" ht="25.5" x14ac:dyDescent="0.2">
      <c r="A33" s="21">
        <v>27</v>
      </c>
      <c r="B33" s="22" t="s">
        <v>216</v>
      </c>
      <c r="C33" s="26" t="s">
        <v>217</v>
      </c>
      <c r="D33" s="17" t="s">
        <v>19</v>
      </c>
      <c r="E33" s="62">
        <v>18860</v>
      </c>
      <c r="F33" s="68">
        <v>22.99034</v>
      </c>
      <c r="G33" s="20">
        <v>1.2077157999999999E-2</v>
      </c>
    </row>
    <row r="34" spans="1:7" ht="25.5" x14ac:dyDescent="0.2">
      <c r="A34" s="21">
        <v>28</v>
      </c>
      <c r="B34" s="22" t="s">
        <v>487</v>
      </c>
      <c r="C34" s="26" t="s">
        <v>488</v>
      </c>
      <c r="D34" s="17" t="s">
        <v>35</v>
      </c>
      <c r="E34" s="62">
        <v>3651</v>
      </c>
      <c r="F34" s="68">
        <v>20.456553</v>
      </c>
      <c r="G34" s="20">
        <v>1.0746123E-2</v>
      </c>
    </row>
    <row r="35" spans="1:7" ht="25.5" x14ac:dyDescent="0.2">
      <c r="A35" s="21">
        <v>29</v>
      </c>
      <c r="B35" s="22" t="s">
        <v>176</v>
      </c>
      <c r="C35" s="26" t="s">
        <v>177</v>
      </c>
      <c r="D35" s="17" t="s">
        <v>25</v>
      </c>
      <c r="E35" s="62">
        <v>5737</v>
      </c>
      <c r="F35" s="68">
        <v>20.059420500000002</v>
      </c>
      <c r="G35" s="20">
        <v>1.0537503E-2</v>
      </c>
    </row>
    <row r="36" spans="1:7" ht="12.75" x14ac:dyDescent="0.2">
      <c r="A36" s="21">
        <v>30</v>
      </c>
      <c r="B36" s="22" t="s">
        <v>484</v>
      </c>
      <c r="C36" s="26" t="s">
        <v>485</v>
      </c>
      <c r="D36" s="17" t="s">
        <v>172</v>
      </c>
      <c r="E36" s="62">
        <v>4864</v>
      </c>
      <c r="F36" s="68">
        <v>19.981311999999999</v>
      </c>
      <c r="G36" s="20">
        <v>1.0496472E-2</v>
      </c>
    </row>
    <row r="37" spans="1:7" ht="12.75" x14ac:dyDescent="0.2">
      <c r="A37" s="21">
        <v>31</v>
      </c>
      <c r="B37" s="22" t="s">
        <v>270</v>
      </c>
      <c r="C37" s="26" t="s">
        <v>271</v>
      </c>
      <c r="D37" s="17" t="s">
        <v>272</v>
      </c>
      <c r="E37" s="62">
        <v>2754</v>
      </c>
      <c r="F37" s="68">
        <v>19.576809000000001</v>
      </c>
      <c r="G37" s="20">
        <v>1.0283980999999999E-2</v>
      </c>
    </row>
    <row r="38" spans="1:7" ht="25.5" x14ac:dyDescent="0.2">
      <c r="A38" s="21">
        <v>32</v>
      </c>
      <c r="B38" s="22" t="s">
        <v>88</v>
      </c>
      <c r="C38" s="26" t="s">
        <v>89</v>
      </c>
      <c r="D38" s="17" t="s">
        <v>25</v>
      </c>
      <c r="E38" s="62">
        <v>2165</v>
      </c>
      <c r="F38" s="68">
        <v>19.304222500000002</v>
      </c>
      <c r="G38" s="20">
        <v>1.0140787E-2</v>
      </c>
    </row>
    <row r="39" spans="1:7" ht="12.75" x14ac:dyDescent="0.2">
      <c r="A39" s="21">
        <v>33</v>
      </c>
      <c r="B39" s="22" t="s">
        <v>173</v>
      </c>
      <c r="C39" s="26" t="s">
        <v>174</v>
      </c>
      <c r="D39" s="17" t="s">
        <v>175</v>
      </c>
      <c r="E39" s="62">
        <v>5993</v>
      </c>
      <c r="F39" s="68">
        <v>16.876287999999999</v>
      </c>
      <c r="G39" s="20">
        <v>8.8653580000000003E-3</v>
      </c>
    </row>
    <row r="40" spans="1:7" ht="51" x14ac:dyDescent="0.2">
      <c r="A40" s="21">
        <v>34</v>
      </c>
      <c r="B40" s="22" t="s">
        <v>494</v>
      </c>
      <c r="C40" s="26" t="s">
        <v>495</v>
      </c>
      <c r="D40" s="17" t="s">
        <v>241</v>
      </c>
      <c r="E40" s="62">
        <v>15844</v>
      </c>
      <c r="F40" s="68">
        <v>11.074956</v>
      </c>
      <c r="G40" s="20">
        <v>5.817834E-3</v>
      </c>
    </row>
    <row r="41" spans="1:7" ht="25.5" x14ac:dyDescent="0.2">
      <c r="A41" s="21">
        <v>35</v>
      </c>
      <c r="B41" s="22" t="s">
        <v>197</v>
      </c>
      <c r="C41" s="26" t="s">
        <v>198</v>
      </c>
      <c r="D41" s="17" t="s">
        <v>65</v>
      </c>
      <c r="E41" s="62">
        <v>501</v>
      </c>
      <c r="F41" s="68">
        <v>9.0330300000000001</v>
      </c>
      <c r="G41" s="20">
        <v>4.7451810000000002E-3</v>
      </c>
    </row>
    <row r="42" spans="1:7" ht="12.75" x14ac:dyDescent="0.2">
      <c r="A42" s="16"/>
      <c r="B42" s="17"/>
      <c r="C42" s="23" t="s">
        <v>107</v>
      </c>
      <c r="D42" s="27"/>
      <c r="E42" s="64"/>
      <c r="F42" s="70">
        <v>1102.6726669999996</v>
      </c>
      <c r="G42" s="28">
        <v>0.57924988399999999</v>
      </c>
    </row>
    <row r="43" spans="1:7" ht="12.75" x14ac:dyDescent="0.2">
      <c r="A43" s="21"/>
      <c r="B43" s="22"/>
      <c r="C43" s="29"/>
      <c r="D43" s="30"/>
      <c r="E43" s="62"/>
      <c r="F43" s="68"/>
      <c r="G43" s="20"/>
    </row>
    <row r="44" spans="1:7" ht="12.75" x14ac:dyDescent="0.2">
      <c r="A44" s="16"/>
      <c r="B44" s="17"/>
      <c r="C44" s="23" t="s">
        <v>108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107</v>
      </c>
      <c r="D45" s="27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31"/>
      <c r="B47" s="32"/>
      <c r="C47" s="23" t="s">
        <v>109</v>
      </c>
      <c r="D47" s="24"/>
      <c r="E47" s="63"/>
      <c r="F47" s="69"/>
      <c r="G47" s="25"/>
    </row>
    <row r="48" spans="1:7" ht="12.75" x14ac:dyDescent="0.2">
      <c r="A48" s="33"/>
      <c r="B48" s="34"/>
      <c r="C48" s="23" t="s">
        <v>107</v>
      </c>
      <c r="D48" s="35"/>
      <c r="E48" s="65"/>
      <c r="F48" s="71">
        <v>0</v>
      </c>
      <c r="G48" s="36">
        <v>0</v>
      </c>
    </row>
    <row r="49" spans="1:7" ht="12.75" x14ac:dyDescent="0.2">
      <c r="A49" s="33"/>
      <c r="B49" s="34"/>
      <c r="C49" s="29"/>
      <c r="D49" s="37"/>
      <c r="E49" s="66"/>
      <c r="F49" s="72"/>
      <c r="G49" s="38"/>
    </row>
    <row r="50" spans="1:7" ht="12.75" x14ac:dyDescent="0.2">
      <c r="A50" s="16"/>
      <c r="B50" s="17"/>
      <c r="C50" s="23" t="s">
        <v>111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107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12.75" x14ac:dyDescent="0.2">
      <c r="A53" s="16"/>
      <c r="B53" s="17"/>
      <c r="C53" s="23" t="s">
        <v>112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107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113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107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25.5" x14ac:dyDescent="0.2">
      <c r="A59" s="21"/>
      <c r="B59" s="22"/>
      <c r="C59" s="39" t="s">
        <v>114</v>
      </c>
      <c r="D59" s="40"/>
      <c r="E59" s="64"/>
      <c r="F59" s="70">
        <v>1102.6726669999996</v>
      </c>
      <c r="G59" s="28">
        <v>0.57924988399999999</v>
      </c>
    </row>
    <row r="60" spans="1:7" ht="12.75" x14ac:dyDescent="0.2">
      <c r="A60" s="16"/>
      <c r="B60" s="17"/>
      <c r="C60" s="26"/>
      <c r="D60" s="19"/>
      <c r="E60" s="62"/>
      <c r="F60" s="68"/>
      <c r="G60" s="20"/>
    </row>
    <row r="61" spans="1:7" ht="12.75" x14ac:dyDescent="0.2">
      <c r="A61" s="16"/>
      <c r="B61" s="17"/>
      <c r="C61" s="18" t="s">
        <v>115</v>
      </c>
      <c r="D61" s="19"/>
      <c r="E61" s="62"/>
      <c r="F61" s="68"/>
      <c r="G61" s="20"/>
    </row>
    <row r="62" spans="1:7" ht="25.5" x14ac:dyDescent="0.2">
      <c r="A62" s="16"/>
      <c r="B62" s="17"/>
      <c r="C62" s="23" t="s">
        <v>10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107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2"/>
      <c r="F64" s="68"/>
      <c r="G64" s="20"/>
    </row>
    <row r="65" spans="1:7" ht="12.75" x14ac:dyDescent="0.2">
      <c r="A65" s="16"/>
      <c r="B65" s="41"/>
      <c r="C65" s="23" t="s">
        <v>116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107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74"/>
      <c r="G67" s="43"/>
    </row>
    <row r="68" spans="1:7" ht="12.75" x14ac:dyDescent="0.2">
      <c r="A68" s="16"/>
      <c r="B68" s="17"/>
      <c r="C68" s="23" t="s">
        <v>117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16"/>
      <c r="B71" s="41"/>
      <c r="C71" s="23" t="s">
        <v>118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21"/>
      <c r="B74" s="22"/>
      <c r="C74" s="44" t="s">
        <v>119</v>
      </c>
      <c r="D74" s="40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120</v>
      </c>
      <c r="D76" s="19"/>
      <c r="E76" s="62"/>
      <c r="F76" s="68"/>
      <c r="G76" s="20"/>
    </row>
    <row r="77" spans="1:7" ht="12.75" x14ac:dyDescent="0.2">
      <c r="A77" s="21"/>
      <c r="B77" s="22"/>
      <c r="C77" s="23" t="s">
        <v>121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107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21"/>
      <c r="B80" s="22"/>
      <c r="C80" s="23" t="s">
        <v>122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107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123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107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1169</v>
      </c>
      <c r="D86" s="24"/>
      <c r="E86" s="63"/>
      <c r="F86" s="69"/>
      <c r="G86" s="25"/>
    </row>
    <row r="87" spans="1:7" ht="12.75" x14ac:dyDescent="0.2">
      <c r="A87" s="21">
        <v>1</v>
      </c>
      <c r="B87" s="22"/>
      <c r="C87" s="26" t="s">
        <v>1170</v>
      </c>
      <c r="D87" s="30"/>
      <c r="E87" s="62"/>
      <c r="F87" s="68">
        <v>797.86337920000005</v>
      </c>
      <c r="G87" s="20">
        <v>0.41912915899999997</v>
      </c>
    </row>
    <row r="88" spans="1:7" ht="12.75" x14ac:dyDescent="0.2">
      <c r="A88" s="21"/>
      <c r="B88" s="22"/>
      <c r="C88" s="23" t="s">
        <v>107</v>
      </c>
      <c r="D88" s="40"/>
      <c r="E88" s="64"/>
      <c r="F88" s="70">
        <v>797.86337920000005</v>
      </c>
      <c r="G88" s="28">
        <v>0.41912915899999997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25.5" x14ac:dyDescent="0.2">
      <c r="A90" s="21"/>
      <c r="B90" s="22"/>
      <c r="C90" s="39" t="s">
        <v>124</v>
      </c>
      <c r="D90" s="40"/>
      <c r="E90" s="64"/>
      <c r="F90" s="70">
        <v>797.86337920000005</v>
      </c>
      <c r="G90" s="28">
        <v>0.41912915899999997</v>
      </c>
    </row>
    <row r="91" spans="1:7" ht="12.75" x14ac:dyDescent="0.2">
      <c r="A91" s="21"/>
      <c r="B91" s="22"/>
      <c r="C91" s="45"/>
      <c r="D91" s="22"/>
      <c r="E91" s="62"/>
      <c r="F91" s="68"/>
      <c r="G91" s="20"/>
    </row>
    <row r="92" spans="1:7" ht="12.75" x14ac:dyDescent="0.2">
      <c r="A92" s="16"/>
      <c r="B92" s="17"/>
      <c r="C92" s="18" t="s">
        <v>125</v>
      </c>
      <c r="D92" s="19"/>
      <c r="E92" s="62"/>
      <c r="F92" s="68"/>
      <c r="G92" s="20"/>
    </row>
    <row r="93" spans="1:7" ht="25.5" x14ac:dyDescent="0.2">
      <c r="A93" s="21"/>
      <c r="B93" s="22"/>
      <c r="C93" s="23" t="s">
        <v>126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16"/>
      <c r="B96" s="17"/>
      <c r="C96" s="18" t="s">
        <v>127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128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107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25.5" x14ac:dyDescent="0.2">
      <c r="A100" s="21"/>
      <c r="B100" s="22"/>
      <c r="C100" s="23" t="s">
        <v>129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107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74"/>
      <c r="G102" s="43"/>
    </row>
    <row r="103" spans="1:7" ht="25.5" x14ac:dyDescent="0.2">
      <c r="A103" s="21"/>
      <c r="B103" s="22"/>
      <c r="C103" s="45" t="s">
        <v>130</v>
      </c>
      <c r="D103" s="22"/>
      <c r="E103" s="62"/>
      <c r="F103" s="74">
        <v>3.0856923900000002</v>
      </c>
      <c r="G103" s="43">
        <v>1.6209589999999999E-3</v>
      </c>
    </row>
    <row r="104" spans="1:7" ht="12.75" x14ac:dyDescent="0.2">
      <c r="A104" s="21"/>
      <c r="B104" s="22"/>
      <c r="C104" s="46" t="s">
        <v>131</v>
      </c>
      <c r="D104" s="27"/>
      <c r="E104" s="64"/>
      <c r="F104" s="70">
        <v>1903.6217385899997</v>
      </c>
      <c r="G104" s="28">
        <v>1.0000000019999999</v>
      </c>
    </row>
    <row r="106" spans="1:7" ht="12.75" x14ac:dyDescent="0.2">
      <c r="B106" s="397"/>
      <c r="C106" s="397"/>
      <c r="D106" s="397"/>
      <c r="E106" s="397"/>
      <c r="F106" s="397"/>
    </row>
    <row r="107" spans="1:7" ht="12.75" x14ac:dyDescent="0.2">
      <c r="B107" s="397"/>
      <c r="C107" s="397"/>
      <c r="D107" s="397"/>
      <c r="E107" s="397"/>
      <c r="F107" s="397"/>
    </row>
    <row r="109" spans="1:7" ht="12.75" x14ac:dyDescent="0.2">
      <c r="B109" s="52" t="s">
        <v>133</v>
      </c>
      <c r="C109" s="53"/>
      <c r="D109" s="54"/>
    </row>
    <row r="110" spans="1:7" ht="12.75" x14ac:dyDescent="0.2">
      <c r="B110" s="55" t="s">
        <v>134</v>
      </c>
      <c r="C110" s="56"/>
      <c r="D110" s="81" t="s">
        <v>135</v>
      </c>
    </row>
    <row r="111" spans="1:7" ht="12.75" x14ac:dyDescent="0.2">
      <c r="B111" s="55" t="s">
        <v>136</v>
      </c>
      <c r="C111" s="56"/>
      <c r="D111" s="81" t="s">
        <v>135</v>
      </c>
    </row>
    <row r="112" spans="1:7" ht="12.75" x14ac:dyDescent="0.2">
      <c r="B112" s="57" t="s">
        <v>137</v>
      </c>
      <c r="C112" s="56"/>
      <c r="D112" s="58"/>
    </row>
    <row r="113" spans="2:4" ht="25.5" customHeight="1" x14ac:dyDescent="0.2">
      <c r="B113" s="58"/>
      <c r="C113" s="48" t="s">
        <v>138</v>
      </c>
      <c r="D113" s="49" t="s">
        <v>139</v>
      </c>
    </row>
    <row r="114" spans="2:4" ht="12.75" customHeight="1" x14ac:dyDescent="0.2">
      <c r="B114" s="75" t="s">
        <v>140</v>
      </c>
      <c r="C114" s="76" t="s">
        <v>141</v>
      </c>
      <c r="D114" s="76" t="s">
        <v>142</v>
      </c>
    </row>
    <row r="115" spans="2:4" ht="12.75" x14ac:dyDescent="0.2">
      <c r="B115" s="58" t="s">
        <v>143</v>
      </c>
      <c r="C115" s="59">
        <v>10.3581</v>
      </c>
      <c r="D115" s="59">
        <v>10.019299999999999</v>
      </c>
    </row>
    <row r="116" spans="2:4" ht="12.75" x14ac:dyDescent="0.2">
      <c r="B116" s="58" t="s">
        <v>144</v>
      </c>
      <c r="C116" s="59">
        <v>10.3581</v>
      </c>
      <c r="D116" s="59">
        <v>10.019299999999999</v>
      </c>
    </row>
    <row r="117" spans="2:4" ht="12.75" x14ac:dyDescent="0.2">
      <c r="B117" s="58" t="s">
        <v>145</v>
      </c>
      <c r="C117" s="59">
        <v>10.3408</v>
      </c>
      <c r="D117" s="59">
        <v>9.9981000000000009</v>
      </c>
    </row>
    <row r="118" spans="2:4" ht="12.75" x14ac:dyDescent="0.2">
      <c r="B118" s="58" t="s">
        <v>146</v>
      </c>
      <c r="C118" s="59">
        <v>10.3408</v>
      </c>
      <c r="D118" s="59">
        <v>9.9982000000000006</v>
      </c>
    </row>
    <row r="120" spans="2:4" ht="12.75" x14ac:dyDescent="0.2">
      <c r="B120" s="77" t="s">
        <v>147</v>
      </c>
      <c r="C120" s="60"/>
      <c r="D120" s="78" t="s">
        <v>135</v>
      </c>
    </row>
    <row r="121" spans="2:4" ht="24.75" customHeight="1" x14ac:dyDescent="0.2">
      <c r="B121" s="79"/>
      <c r="C121" s="79"/>
    </row>
    <row r="122" spans="2:4" ht="15" x14ac:dyDescent="0.25">
      <c r="B122" s="82"/>
      <c r="C122" s="80"/>
      <c r="D122"/>
    </row>
    <row r="124" spans="2:4" ht="12.75" x14ac:dyDescent="0.2">
      <c r="B124" s="57" t="s">
        <v>148</v>
      </c>
      <c r="C124" s="56"/>
      <c r="D124" s="83" t="s">
        <v>135</v>
      </c>
    </row>
    <row r="125" spans="2:4" ht="12.75" x14ac:dyDescent="0.2">
      <c r="B125" s="57" t="s">
        <v>149</v>
      </c>
      <c r="C125" s="56"/>
      <c r="D125" s="83" t="s">
        <v>135</v>
      </c>
    </row>
    <row r="126" spans="2:4" ht="12.75" x14ac:dyDescent="0.2">
      <c r="B126" s="57" t="s">
        <v>150</v>
      </c>
      <c r="C126" s="56"/>
      <c r="D126" s="61">
        <v>0</v>
      </c>
    </row>
    <row r="127" spans="2:4" ht="12.75" x14ac:dyDescent="0.2">
      <c r="B127" s="57" t="s">
        <v>151</v>
      </c>
      <c r="C127" s="56"/>
      <c r="D127" s="61" t="s">
        <v>135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496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163</v>
      </c>
      <c r="C7" s="26" t="s">
        <v>164</v>
      </c>
      <c r="D7" s="17" t="s">
        <v>16</v>
      </c>
      <c r="E7" s="62">
        <v>135147</v>
      </c>
      <c r="F7" s="68">
        <v>200.08513350000001</v>
      </c>
      <c r="G7" s="20">
        <v>2.9671052E-2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35315</v>
      </c>
      <c r="F8" s="68">
        <v>191.40729999999999</v>
      </c>
      <c r="G8" s="20">
        <v>2.8384197E-2</v>
      </c>
    </row>
    <row r="9" spans="1:7" ht="12.75" x14ac:dyDescent="0.2">
      <c r="A9" s="21">
        <v>3</v>
      </c>
      <c r="B9" s="22" t="s">
        <v>465</v>
      </c>
      <c r="C9" s="26" t="s">
        <v>466</v>
      </c>
      <c r="D9" s="17" t="s">
        <v>175</v>
      </c>
      <c r="E9" s="62">
        <v>48250</v>
      </c>
      <c r="F9" s="68">
        <v>190.370375</v>
      </c>
      <c r="G9" s="20">
        <v>2.8230430000000001E-2</v>
      </c>
    </row>
    <row r="10" spans="1:7" ht="12.75" x14ac:dyDescent="0.2">
      <c r="A10" s="21">
        <v>4</v>
      </c>
      <c r="B10" s="22" t="s">
        <v>84</v>
      </c>
      <c r="C10" s="26" t="s">
        <v>85</v>
      </c>
      <c r="D10" s="17" t="s">
        <v>60</v>
      </c>
      <c r="E10" s="62">
        <v>154000</v>
      </c>
      <c r="F10" s="68">
        <v>179.48699999999999</v>
      </c>
      <c r="G10" s="20">
        <v>2.6616510999999999E-2</v>
      </c>
    </row>
    <row r="11" spans="1:7" ht="25.5" x14ac:dyDescent="0.2">
      <c r="A11" s="21">
        <v>5</v>
      </c>
      <c r="B11" s="22" t="s">
        <v>185</v>
      </c>
      <c r="C11" s="26" t="s">
        <v>186</v>
      </c>
      <c r="D11" s="17" t="s">
        <v>19</v>
      </c>
      <c r="E11" s="62">
        <v>17219</v>
      </c>
      <c r="F11" s="68">
        <v>178.62990600000001</v>
      </c>
      <c r="G11" s="20">
        <v>2.6489410000000001E-2</v>
      </c>
    </row>
    <row r="12" spans="1:7" ht="25.5" x14ac:dyDescent="0.2">
      <c r="A12" s="21">
        <v>6</v>
      </c>
      <c r="B12" s="22" t="s">
        <v>45</v>
      </c>
      <c r="C12" s="26" t="s">
        <v>46</v>
      </c>
      <c r="D12" s="17" t="s">
        <v>25</v>
      </c>
      <c r="E12" s="62">
        <v>24387</v>
      </c>
      <c r="F12" s="68">
        <v>170.8675155</v>
      </c>
      <c r="G12" s="20">
        <v>2.5338309E-2</v>
      </c>
    </row>
    <row r="13" spans="1:7" ht="25.5" x14ac:dyDescent="0.2">
      <c r="A13" s="21">
        <v>7</v>
      </c>
      <c r="B13" s="22" t="s">
        <v>157</v>
      </c>
      <c r="C13" s="26" t="s">
        <v>158</v>
      </c>
      <c r="D13" s="17" t="s">
        <v>159</v>
      </c>
      <c r="E13" s="62">
        <v>23600</v>
      </c>
      <c r="F13" s="68">
        <v>148.44399999999999</v>
      </c>
      <c r="G13" s="20">
        <v>2.2013077999999998E-2</v>
      </c>
    </row>
    <row r="14" spans="1:7" ht="25.5" x14ac:dyDescent="0.2">
      <c r="A14" s="21">
        <v>8</v>
      </c>
      <c r="B14" s="22" t="s">
        <v>487</v>
      </c>
      <c r="C14" s="26" t="s">
        <v>488</v>
      </c>
      <c r="D14" s="17" t="s">
        <v>35</v>
      </c>
      <c r="E14" s="62">
        <v>25674</v>
      </c>
      <c r="F14" s="68">
        <v>143.85142200000001</v>
      </c>
      <c r="G14" s="20">
        <v>2.1332034999999999E-2</v>
      </c>
    </row>
    <row r="15" spans="1:7" ht="12.75" x14ac:dyDescent="0.2">
      <c r="A15" s="21">
        <v>9</v>
      </c>
      <c r="B15" s="22" t="s">
        <v>170</v>
      </c>
      <c r="C15" s="26" t="s">
        <v>171</v>
      </c>
      <c r="D15" s="17" t="s">
        <v>172</v>
      </c>
      <c r="E15" s="62">
        <v>58000</v>
      </c>
      <c r="F15" s="68">
        <v>138.852</v>
      </c>
      <c r="G15" s="20">
        <v>2.059066E-2</v>
      </c>
    </row>
    <row r="16" spans="1:7" ht="12.75" x14ac:dyDescent="0.2">
      <c r="A16" s="21">
        <v>10</v>
      </c>
      <c r="B16" s="22" t="s">
        <v>41</v>
      </c>
      <c r="C16" s="26" t="s">
        <v>42</v>
      </c>
      <c r="D16" s="17" t="s">
        <v>13</v>
      </c>
      <c r="E16" s="62">
        <v>6415</v>
      </c>
      <c r="F16" s="68">
        <v>133.42879249999999</v>
      </c>
      <c r="G16" s="20">
        <v>1.9786440999999998E-2</v>
      </c>
    </row>
    <row r="17" spans="1:7" ht="25.5" x14ac:dyDescent="0.2">
      <c r="A17" s="21">
        <v>11</v>
      </c>
      <c r="B17" s="22" t="s">
        <v>497</v>
      </c>
      <c r="C17" s="26" t="s">
        <v>498</v>
      </c>
      <c r="D17" s="17" t="s">
        <v>32</v>
      </c>
      <c r="E17" s="62">
        <v>82000</v>
      </c>
      <c r="F17" s="68">
        <v>130.09299999999999</v>
      </c>
      <c r="G17" s="20">
        <v>1.9291769E-2</v>
      </c>
    </row>
    <row r="18" spans="1:7" ht="25.5" x14ac:dyDescent="0.2">
      <c r="A18" s="21">
        <v>12</v>
      </c>
      <c r="B18" s="22" t="s">
        <v>88</v>
      </c>
      <c r="C18" s="26" t="s">
        <v>89</v>
      </c>
      <c r="D18" s="17" t="s">
        <v>25</v>
      </c>
      <c r="E18" s="62">
        <v>13937</v>
      </c>
      <c r="F18" s="68">
        <v>124.2692605</v>
      </c>
      <c r="G18" s="20">
        <v>1.8428153999999999E-2</v>
      </c>
    </row>
    <row r="19" spans="1:7" ht="12.75" x14ac:dyDescent="0.2">
      <c r="A19" s="21">
        <v>13</v>
      </c>
      <c r="B19" s="22" t="s">
        <v>249</v>
      </c>
      <c r="C19" s="26" t="s">
        <v>250</v>
      </c>
      <c r="D19" s="17" t="s">
        <v>205</v>
      </c>
      <c r="E19" s="62">
        <v>12276</v>
      </c>
      <c r="F19" s="68">
        <v>113.233824</v>
      </c>
      <c r="G19" s="20">
        <v>1.6791686E-2</v>
      </c>
    </row>
    <row r="20" spans="1:7" ht="25.5" x14ac:dyDescent="0.2">
      <c r="A20" s="21">
        <v>14</v>
      </c>
      <c r="B20" s="22" t="s">
        <v>197</v>
      </c>
      <c r="C20" s="26" t="s">
        <v>198</v>
      </c>
      <c r="D20" s="17" t="s">
        <v>65</v>
      </c>
      <c r="E20" s="62">
        <v>6153</v>
      </c>
      <c r="F20" s="68">
        <v>110.93859</v>
      </c>
      <c r="G20" s="20">
        <v>1.6451319999999998E-2</v>
      </c>
    </row>
    <row r="21" spans="1:7" ht="25.5" x14ac:dyDescent="0.2">
      <c r="A21" s="21">
        <v>15</v>
      </c>
      <c r="B21" s="22" t="s">
        <v>419</v>
      </c>
      <c r="C21" s="26" t="s">
        <v>420</v>
      </c>
      <c r="D21" s="17" t="s">
        <v>65</v>
      </c>
      <c r="E21" s="62">
        <v>47000</v>
      </c>
      <c r="F21" s="68">
        <v>100.5565</v>
      </c>
      <c r="G21" s="20">
        <v>1.4911738000000001E-2</v>
      </c>
    </row>
    <row r="22" spans="1:7" ht="25.5" x14ac:dyDescent="0.2">
      <c r="A22" s="21">
        <v>16</v>
      </c>
      <c r="B22" s="22" t="s">
        <v>210</v>
      </c>
      <c r="C22" s="26" t="s">
        <v>211</v>
      </c>
      <c r="D22" s="17" t="s">
        <v>65</v>
      </c>
      <c r="E22" s="62">
        <v>20911</v>
      </c>
      <c r="F22" s="68">
        <v>93.419892500000003</v>
      </c>
      <c r="G22" s="20">
        <v>1.3853435000000001E-2</v>
      </c>
    </row>
    <row r="23" spans="1:7" ht="25.5" x14ac:dyDescent="0.2">
      <c r="A23" s="21">
        <v>17</v>
      </c>
      <c r="B23" s="22" t="s">
        <v>90</v>
      </c>
      <c r="C23" s="26" t="s">
        <v>91</v>
      </c>
      <c r="D23" s="17" t="s">
        <v>25</v>
      </c>
      <c r="E23" s="62">
        <v>6590</v>
      </c>
      <c r="F23" s="68">
        <v>75.897030000000001</v>
      </c>
      <c r="G23" s="20">
        <v>1.1254933E-2</v>
      </c>
    </row>
    <row r="24" spans="1:7" ht="12.75" x14ac:dyDescent="0.2">
      <c r="A24" s="16"/>
      <c r="B24" s="17"/>
      <c r="C24" s="23" t="s">
        <v>107</v>
      </c>
      <c r="D24" s="27"/>
      <c r="E24" s="64"/>
      <c r="F24" s="70">
        <v>2423.8315415000006</v>
      </c>
      <c r="G24" s="28">
        <v>0.35943515799999998</v>
      </c>
    </row>
    <row r="25" spans="1:7" ht="12.75" x14ac:dyDescent="0.2">
      <c r="A25" s="21"/>
      <c r="B25" s="22"/>
      <c r="C25" s="29"/>
      <c r="D25" s="30"/>
      <c r="E25" s="62"/>
      <c r="F25" s="68"/>
      <c r="G25" s="20"/>
    </row>
    <row r="26" spans="1:7" ht="12.75" x14ac:dyDescent="0.2">
      <c r="A26" s="16"/>
      <c r="B26" s="17"/>
      <c r="C26" s="23" t="s">
        <v>108</v>
      </c>
      <c r="D26" s="24"/>
      <c r="E26" s="63"/>
      <c r="F26" s="69"/>
      <c r="G26" s="25"/>
    </row>
    <row r="27" spans="1:7" ht="12.75" x14ac:dyDescent="0.2">
      <c r="A27" s="16"/>
      <c r="B27" s="17"/>
      <c r="C27" s="23" t="s">
        <v>107</v>
      </c>
      <c r="D27" s="27"/>
      <c r="E27" s="64"/>
      <c r="F27" s="70">
        <v>0</v>
      </c>
      <c r="G27" s="28">
        <v>0</v>
      </c>
    </row>
    <row r="28" spans="1:7" ht="12.75" x14ac:dyDescent="0.2">
      <c r="A28" s="21"/>
      <c r="B28" s="22"/>
      <c r="C28" s="29"/>
      <c r="D28" s="30"/>
      <c r="E28" s="62"/>
      <c r="F28" s="68"/>
      <c r="G28" s="20"/>
    </row>
    <row r="29" spans="1:7" ht="12.75" x14ac:dyDescent="0.2">
      <c r="A29" s="31"/>
      <c r="B29" s="32"/>
      <c r="C29" s="23" t="s">
        <v>109</v>
      </c>
      <c r="D29" s="24"/>
      <c r="E29" s="63"/>
      <c r="F29" s="69"/>
      <c r="G29" s="25"/>
    </row>
    <row r="30" spans="1:7" ht="12.75" x14ac:dyDescent="0.2">
      <c r="A30" s="33"/>
      <c r="B30" s="34"/>
      <c r="C30" s="23" t="s">
        <v>107</v>
      </c>
      <c r="D30" s="35"/>
      <c r="E30" s="65"/>
      <c r="F30" s="71">
        <v>0</v>
      </c>
      <c r="G30" s="36">
        <v>0</v>
      </c>
    </row>
    <row r="31" spans="1:7" ht="12.75" x14ac:dyDescent="0.2">
      <c r="A31" s="33"/>
      <c r="B31" s="34"/>
      <c r="C31" s="29"/>
      <c r="D31" s="37"/>
      <c r="E31" s="66"/>
      <c r="F31" s="72"/>
      <c r="G31" s="38"/>
    </row>
    <row r="32" spans="1:7" ht="12.75" x14ac:dyDescent="0.2">
      <c r="A32" s="16"/>
      <c r="B32" s="17"/>
      <c r="C32" s="23" t="s">
        <v>111</v>
      </c>
      <c r="D32" s="24"/>
      <c r="E32" s="63"/>
      <c r="F32" s="69"/>
      <c r="G32" s="25"/>
    </row>
    <row r="33" spans="1:7" ht="12.75" x14ac:dyDescent="0.2">
      <c r="A33" s="16"/>
      <c r="B33" s="17"/>
      <c r="C33" s="23" t="s">
        <v>107</v>
      </c>
      <c r="D33" s="27"/>
      <c r="E33" s="64"/>
      <c r="F33" s="70">
        <v>0</v>
      </c>
      <c r="G33" s="28">
        <v>0</v>
      </c>
    </row>
    <row r="34" spans="1:7" ht="12.75" x14ac:dyDescent="0.2">
      <c r="A34" s="16"/>
      <c r="B34" s="17"/>
      <c r="C34" s="29"/>
      <c r="D34" s="19"/>
      <c r="E34" s="62"/>
      <c r="F34" s="68"/>
      <c r="G34" s="20"/>
    </row>
    <row r="35" spans="1:7" ht="12.75" x14ac:dyDescent="0.2">
      <c r="A35" s="16"/>
      <c r="B35" s="17"/>
      <c r="C35" s="23" t="s">
        <v>112</v>
      </c>
      <c r="D35" s="24"/>
      <c r="E35" s="63"/>
      <c r="F35" s="69"/>
      <c r="G35" s="25"/>
    </row>
    <row r="36" spans="1:7" ht="12.75" x14ac:dyDescent="0.2">
      <c r="A36" s="16"/>
      <c r="B36" s="17"/>
      <c r="C36" s="23" t="s">
        <v>107</v>
      </c>
      <c r="D36" s="27"/>
      <c r="E36" s="64"/>
      <c r="F36" s="70">
        <v>0</v>
      </c>
      <c r="G36" s="28">
        <v>0</v>
      </c>
    </row>
    <row r="37" spans="1:7" ht="12.75" x14ac:dyDescent="0.2">
      <c r="A37" s="16"/>
      <c r="B37" s="17"/>
      <c r="C37" s="29"/>
      <c r="D37" s="19"/>
      <c r="E37" s="62"/>
      <c r="F37" s="68"/>
      <c r="G37" s="20"/>
    </row>
    <row r="38" spans="1:7" ht="12.75" x14ac:dyDescent="0.2">
      <c r="A38" s="16"/>
      <c r="B38" s="17"/>
      <c r="C38" s="23" t="s">
        <v>113</v>
      </c>
      <c r="D38" s="24"/>
      <c r="E38" s="63"/>
      <c r="F38" s="69"/>
      <c r="G38" s="25"/>
    </row>
    <row r="39" spans="1:7" ht="12.75" x14ac:dyDescent="0.2">
      <c r="A39" s="16"/>
      <c r="B39" s="17"/>
      <c r="C39" s="23" t="s">
        <v>107</v>
      </c>
      <c r="D39" s="27"/>
      <c r="E39" s="64"/>
      <c r="F39" s="70">
        <v>0</v>
      </c>
      <c r="G39" s="28">
        <v>0</v>
      </c>
    </row>
    <row r="40" spans="1:7" ht="12.75" x14ac:dyDescent="0.2">
      <c r="A40" s="16"/>
      <c r="B40" s="17"/>
      <c r="C40" s="29"/>
      <c r="D40" s="19"/>
      <c r="E40" s="62"/>
      <c r="F40" s="68"/>
      <c r="G40" s="20"/>
    </row>
    <row r="41" spans="1:7" ht="25.5" x14ac:dyDescent="0.2">
      <c r="A41" s="21"/>
      <c r="B41" s="22"/>
      <c r="C41" s="39" t="s">
        <v>114</v>
      </c>
      <c r="D41" s="40"/>
      <c r="E41" s="64"/>
      <c r="F41" s="70">
        <v>2423.8315415000006</v>
      </c>
      <c r="G41" s="28">
        <v>0.35943515799999998</v>
      </c>
    </row>
    <row r="42" spans="1:7" ht="12.75" x14ac:dyDescent="0.2">
      <c r="A42" s="16"/>
      <c r="B42" s="17"/>
      <c r="C42" s="26"/>
      <c r="D42" s="19"/>
      <c r="E42" s="62"/>
      <c r="F42" s="68"/>
      <c r="G42" s="20"/>
    </row>
    <row r="43" spans="1:7" ht="12.75" x14ac:dyDescent="0.2">
      <c r="A43" s="16"/>
      <c r="B43" s="17"/>
      <c r="C43" s="18" t="s">
        <v>115</v>
      </c>
      <c r="D43" s="19"/>
      <c r="E43" s="62"/>
      <c r="F43" s="68"/>
      <c r="G43" s="20"/>
    </row>
    <row r="44" spans="1:7" ht="25.5" x14ac:dyDescent="0.2">
      <c r="A44" s="16"/>
      <c r="B44" s="17"/>
      <c r="C44" s="23" t="s">
        <v>10</v>
      </c>
      <c r="D44" s="24"/>
      <c r="E44" s="63"/>
      <c r="F44" s="69"/>
      <c r="G44" s="25"/>
    </row>
    <row r="45" spans="1:7" ht="12.75" x14ac:dyDescent="0.2">
      <c r="A45" s="21"/>
      <c r="B45" s="22"/>
      <c r="C45" s="23" t="s">
        <v>107</v>
      </c>
      <c r="D45" s="27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19"/>
      <c r="E46" s="62"/>
      <c r="F46" s="68"/>
      <c r="G46" s="20"/>
    </row>
    <row r="47" spans="1:7" ht="12.75" x14ac:dyDescent="0.2">
      <c r="A47" s="16"/>
      <c r="B47" s="41"/>
      <c r="C47" s="23" t="s">
        <v>116</v>
      </c>
      <c r="D47" s="24"/>
      <c r="E47" s="63"/>
      <c r="F47" s="69"/>
      <c r="G47" s="25"/>
    </row>
    <row r="48" spans="1:7" ht="12.75" x14ac:dyDescent="0.2">
      <c r="A48" s="21"/>
      <c r="B48" s="22"/>
      <c r="C48" s="23" t="s">
        <v>107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19"/>
      <c r="E49" s="62"/>
      <c r="F49" s="74"/>
      <c r="G49" s="43"/>
    </row>
    <row r="50" spans="1:7" ht="12.75" x14ac:dyDescent="0.2">
      <c r="A50" s="16"/>
      <c r="B50" s="17"/>
      <c r="C50" s="23" t="s">
        <v>117</v>
      </c>
      <c r="D50" s="24"/>
      <c r="E50" s="63"/>
      <c r="F50" s="69"/>
      <c r="G50" s="25"/>
    </row>
    <row r="51" spans="1:7" ht="12.75" x14ac:dyDescent="0.2">
      <c r="A51" s="21"/>
      <c r="B51" s="22"/>
      <c r="C51" s="23" t="s">
        <v>107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25.5" x14ac:dyDescent="0.2">
      <c r="A53" s="16"/>
      <c r="B53" s="41"/>
      <c r="C53" s="23" t="s">
        <v>118</v>
      </c>
      <c r="D53" s="24"/>
      <c r="E53" s="63"/>
      <c r="F53" s="69"/>
      <c r="G53" s="25"/>
    </row>
    <row r="54" spans="1:7" ht="12.75" x14ac:dyDescent="0.2">
      <c r="A54" s="21"/>
      <c r="B54" s="22"/>
      <c r="C54" s="23" t="s">
        <v>107</v>
      </c>
      <c r="D54" s="27"/>
      <c r="E54" s="64"/>
      <c r="F54" s="70">
        <v>0</v>
      </c>
      <c r="G54" s="28">
        <v>0</v>
      </c>
    </row>
    <row r="55" spans="1:7" ht="12.75" x14ac:dyDescent="0.2">
      <c r="A55" s="21"/>
      <c r="B55" s="22"/>
      <c r="C55" s="29"/>
      <c r="D55" s="19"/>
      <c r="E55" s="62"/>
      <c r="F55" s="68"/>
      <c r="G55" s="20"/>
    </row>
    <row r="56" spans="1:7" ht="12.75" x14ac:dyDescent="0.2">
      <c r="A56" s="21"/>
      <c r="B56" s="22"/>
      <c r="C56" s="44" t="s">
        <v>119</v>
      </c>
      <c r="D56" s="40"/>
      <c r="E56" s="64"/>
      <c r="F56" s="70">
        <v>0</v>
      </c>
      <c r="G56" s="28">
        <v>0</v>
      </c>
    </row>
    <row r="57" spans="1:7" ht="12.75" x14ac:dyDescent="0.2">
      <c r="A57" s="21"/>
      <c r="B57" s="22"/>
      <c r="C57" s="26"/>
      <c r="D57" s="19"/>
      <c r="E57" s="62"/>
      <c r="F57" s="68"/>
      <c r="G57" s="20"/>
    </row>
    <row r="58" spans="1:7" ht="12.75" x14ac:dyDescent="0.2">
      <c r="A58" s="16"/>
      <c r="B58" s="17"/>
      <c r="C58" s="18" t="s">
        <v>120</v>
      </c>
      <c r="D58" s="19"/>
      <c r="E58" s="62"/>
      <c r="F58" s="68"/>
      <c r="G58" s="20"/>
    </row>
    <row r="59" spans="1:7" ht="12.75" x14ac:dyDescent="0.2">
      <c r="A59" s="21"/>
      <c r="B59" s="22"/>
      <c r="C59" s="23" t="s">
        <v>121</v>
      </c>
      <c r="D59" s="24"/>
      <c r="E59" s="63"/>
      <c r="F59" s="69"/>
      <c r="G59" s="25"/>
    </row>
    <row r="60" spans="1:7" ht="12.75" x14ac:dyDescent="0.2">
      <c r="A60" s="21"/>
      <c r="B60" s="22"/>
      <c r="C60" s="23" t="s">
        <v>107</v>
      </c>
      <c r="D60" s="40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22"/>
      <c r="E61" s="62"/>
      <c r="F61" s="68"/>
      <c r="G61" s="20"/>
    </row>
    <row r="62" spans="1:7" ht="12.75" x14ac:dyDescent="0.2">
      <c r="A62" s="21"/>
      <c r="B62" s="22"/>
      <c r="C62" s="23" t="s">
        <v>122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107</v>
      </c>
      <c r="D63" s="40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22"/>
      <c r="E64" s="62"/>
      <c r="F64" s="68"/>
      <c r="G64" s="20"/>
    </row>
    <row r="65" spans="1:7" ht="12.75" x14ac:dyDescent="0.2">
      <c r="A65" s="21"/>
      <c r="B65" s="22"/>
      <c r="C65" s="23" t="s">
        <v>123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107</v>
      </c>
      <c r="D66" s="40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22"/>
      <c r="E67" s="62"/>
      <c r="F67" s="68"/>
      <c r="G67" s="20"/>
    </row>
    <row r="68" spans="1:7" ht="12.75" x14ac:dyDescent="0.2">
      <c r="A68" s="21"/>
      <c r="B68" s="22"/>
      <c r="C68" s="23" t="s">
        <v>1169</v>
      </c>
      <c r="D68" s="24"/>
      <c r="E68" s="63"/>
      <c r="F68" s="69"/>
      <c r="G68" s="25"/>
    </row>
    <row r="69" spans="1:7" ht="12.75" x14ac:dyDescent="0.2">
      <c r="A69" s="21">
        <v>1</v>
      </c>
      <c r="B69" s="22"/>
      <c r="C69" s="26" t="s">
        <v>1170</v>
      </c>
      <c r="D69" s="30"/>
      <c r="E69" s="62"/>
      <c r="F69" s="68">
        <v>4402.2461887999998</v>
      </c>
      <c r="G69" s="20">
        <v>0.65281849000000003</v>
      </c>
    </row>
    <row r="70" spans="1:7" ht="12.75" x14ac:dyDescent="0.2">
      <c r="A70" s="21"/>
      <c r="B70" s="22"/>
      <c r="C70" s="23" t="s">
        <v>107</v>
      </c>
      <c r="D70" s="40"/>
      <c r="E70" s="64"/>
      <c r="F70" s="70">
        <v>4402.2461887999998</v>
      </c>
      <c r="G70" s="28">
        <v>0.65281849000000003</v>
      </c>
    </row>
    <row r="71" spans="1:7" ht="12.75" x14ac:dyDescent="0.2">
      <c r="A71" s="21"/>
      <c r="B71" s="22"/>
      <c r="C71" s="29"/>
      <c r="D71" s="22"/>
      <c r="E71" s="62"/>
      <c r="F71" s="68"/>
      <c r="G71" s="20"/>
    </row>
    <row r="72" spans="1:7" ht="25.5" x14ac:dyDescent="0.2">
      <c r="A72" s="21"/>
      <c r="B72" s="22"/>
      <c r="C72" s="39" t="s">
        <v>124</v>
      </c>
      <c r="D72" s="40"/>
      <c r="E72" s="64"/>
      <c r="F72" s="70">
        <v>4402.2461887999998</v>
      </c>
      <c r="G72" s="28">
        <v>0.65281849000000003</v>
      </c>
    </row>
    <row r="73" spans="1:7" ht="12.75" x14ac:dyDescent="0.2">
      <c r="A73" s="21"/>
      <c r="B73" s="22"/>
      <c r="C73" s="45"/>
      <c r="D73" s="22"/>
      <c r="E73" s="62"/>
      <c r="F73" s="68"/>
      <c r="G73" s="20"/>
    </row>
    <row r="74" spans="1:7" ht="12.75" x14ac:dyDescent="0.2">
      <c r="A74" s="16"/>
      <c r="B74" s="17"/>
      <c r="C74" s="18" t="s">
        <v>125</v>
      </c>
      <c r="D74" s="19"/>
      <c r="E74" s="62"/>
      <c r="F74" s="68"/>
      <c r="G74" s="20"/>
    </row>
    <row r="75" spans="1:7" ht="25.5" x14ac:dyDescent="0.2">
      <c r="A75" s="21"/>
      <c r="B75" s="22"/>
      <c r="C75" s="23" t="s">
        <v>126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107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16"/>
      <c r="B78" s="17"/>
      <c r="C78" s="18" t="s">
        <v>127</v>
      </c>
      <c r="D78" s="19"/>
      <c r="E78" s="62"/>
      <c r="F78" s="68"/>
      <c r="G78" s="20"/>
    </row>
    <row r="79" spans="1:7" ht="25.5" x14ac:dyDescent="0.2">
      <c r="A79" s="21"/>
      <c r="B79" s="22"/>
      <c r="C79" s="23" t="s">
        <v>128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25.5" x14ac:dyDescent="0.2">
      <c r="A82" s="21"/>
      <c r="B82" s="22"/>
      <c r="C82" s="23" t="s">
        <v>129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74"/>
      <c r="G84" s="43"/>
    </row>
    <row r="85" spans="1:7" ht="25.5" x14ac:dyDescent="0.2">
      <c r="A85" s="21"/>
      <c r="B85" s="22"/>
      <c r="C85" s="45" t="s">
        <v>130</v>
      </c>
      <c r="D85" s="22"/>
      <c r="E85" s="62"/>
      <c r="F85" s="158">
        <v>-82.631805779999993</v>
      </c>
      <c r="G85" s="157">
        <v>-1.2253646999999999E-2</v>
      </c>
    </row>
    <row r="86" spans="1:7" ht="12.75" x14ac:dyDescent="0.2">
      <c r="A86" s="21"/>
      <c r="B86" s="22"/>
      <c r="C86" s="46" t="s">
        <v>131</v>
      </c>
      <c r="D86" s="27"/>
      <c r="E86" s="64"/>
      <c r="F86" s="70">
        <v>6743.4459245199996</v>
      </c>
      <c r="G86" s="28">
        <v>1.0000000010000001</v>
      </c>
    </row>
    <row r="88" spans="1:7" ht="12.75" x14ac:dyDescent="0.2">
      <c r="B88" s="397"/>
      <c r="C88" s="397"/>
      <c r="D88" s="397"/>
      <c r="E88" s="397"/>
      <c r="F88" s="397"/>
    </row>
    <row r="89" spans="1:7" ht="12.75" x14ac:dyDescent="0.2">
      <c r="B89" s="397"/>
      <c r="C89" s="397"/>
      <c r="D89" s="397"/>
      <c r="E89" s="397"/>
      <c r="F89" s="397"/>
    </row>
    <row r="91" spans="1:7" ht="12.75" x14ac:dyDescent="0.2">
      <c r="B91" s="52" t="s">
        <v>133</v>
      </c>
      <c r="C91" s="53"/>
      <c r="D91" s="54"/>
    </row>
    <row r="92" spans="1:7" ht="12.75" x14ac:dyDescent="0.2">
      <c r="B92" s="55" t="s">
        <v>134</v>
      </c>
      <c r="C92" s="56"/>
      <c r="D92" s="81" t="s">
        <v>135</v>
      </c>
    </row>
    <row r="93" spans="1:7" ht="12.75" x14ac:dyDescent="0.2">
      <c r="B93" s="55" t="s">
        <v>136</v>
      </c>
      <c r="C93" s="56"/>
      <c r="D93" s="81" t="s">
        <v>135</v>
      </c>
    </row>
    <row r="94" spans="1:7" ht="12.75" x14ac:dyDescent="0.2">
      <c r="B94" s="57" t="s">
        <v>137</v>
      </c>
      <c r="C94" s="56"/>
      <c r="D94" s="58"/>
    </row>
    <row r="95" spans="1:7" ht="25.5" customHeight="1" x14ac:dyDescent="0.2">
      <c r="B95" s="58"/>
      <c r="C95" s="48" t="s">
        <v>138</v>
      </c>
      <c r="D95" s="49" t="s">
        <v>139</v>
      </c>
    </row>
    <row r="96" spans="1:7" ht="12.75" customHeight="1" x14ac:dyDescent="0.2">
      <c r="B96" s="75" t="s">
        <v>140</v>
      </c>
      <c r="C96" s="76" t="s">
        <v>141</v>
      </c>
      <c r="D96" s="76" t="s">
        <v>142</v>
      </c>
    </row>
    <row r="97" spans="2:4" ht="12.75" x14ac:dyDescent="0.2">
      <c r="B97" s="58" t="s">
        <v>143</v>
      </c>
      <c r="C97" s="59">
        <v>10.227399999999999</v>
      </c>
      <c r="D97" s="59">
        <v>10.091100000000001</v>
      </c>
    </row>
    <row r="98" spans="2:4" ht="12.75" x14ac:dyDescent="0.2">
      <c r="B98" s="58" t="s">
        <v>144</v>
      </c>
      <c r="C98" s="59">
        <v>10.227399999999999</v>
      </c>
      <c r="D98" s="59">
        <v>10.091100000000001</v>
      </c>
    </row>
    <row r="99" spans="2:4" ht="12.75" x14ac:dyDescent="0.2">
      <c r="B99" s="58" t="s">
        <v>145</v>
      </c>
      <c r="C99" s="59">
        <v>10.2066</v>
      </c>
      <c r="D99" s="59">
        <v>10.0639</v>
      </c>
    </row>
    <row r="100" spans="2:4" ht="12.75" x14ac:dyDescent="0.2">
      <c r="B100" s="58" t="s">
        <v>146</v>
      </c>
      <c r="C100" s="59">
        <v>10.2067</v>
      </c>
      <c r="D100" s="59">
        <v>10.0639</v>
      </c>
    </row>
    <row r="102" spans="2:4" ht="12.75" x14ac:dyDescent="0.2">
      <c r="B102" s="77" t="s">
        <v>147</v>
      </c>
      <c r="C102" s="60"/>
      <c r="D102" s="78" t="s">
        <v>135</v>
      </c>
    </row>
    <row r="103" spans="2:4" ht="24.75" customHeight="1" x14ac:dyDescent="0.2">
      <c r="B103" s="79"/>
      <c r="C103" s="79"/>
    </row>
    <row r="104" spans="2:4" ht="15" x14ac:dyDescent="0.25">
      <c r="B104" s="82"/>
      <c r="C104" s="80"/>
      <c r="D104"/>
    </row>
    <row r="106" spans="2:4" ht="12.75" x14ac:dyDescent="0.2">
      <c r="B106" s="57" t="s">
        <v>148</v>
      </c>
      <c r="C106" s="56"/>
      <c r="D106" s="83" t="s">
        <v>135</v>
      </c>
    </row>
    <row r="107" spans="2:4" ht="12.75" x14ac:dyDescent="0.2">
      <c r="B107" s="57" t="s">
        <v>149</v>
      </c>
      <c r="C107" s="56"/>
      <c r="D107" s="83" t="s">
        <v>135</v>
      </c>
    </row>
    <row r="108" spans="2:4" ht="12.75" x14ac:dyDescent="0.2">
      <c r="B108" s="57" t="s">
        <v>150</v>
      </c>
      <c r="C108" s="56"/>
      <c r="D108" s="61">
        <v>0</v>
      </c>
    </row>
    <row r="109" spans="2:4" ht="12.75" x14ac:dyDescent="0.2">
      <c r="B109" s="57" t="s">
        <v>151</v>
      </c>
      <c r="C109" s="56"/>
      <c r="D109" s="61" t="s">
        <v>135</v>
      </c>
    </row>
  </sheetData>
  <mergeCells count="5">
    <mergeCell ref="A1:G1"/>
    <mergeCell ref="A2:G2"/>
    <mergeCell ref="A3:G3"/>
    <mergeCell ref="B88:F88"/>
    <mergeCell ref="B89:F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2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499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2322538</v>
      </c>
      <c r="F7" s="68">
        <v>8464.4897409999994</v>
      </c>
      <c r="G7" s="20">
        <v>9.5310470999999994E-2</v>
      </c>
    </row>
    <row r="8" spans="1:7" ht="12.75" x14ac:dyDescent="0.2">
      <c r="A8" s="21">
        <v>2</v>
      </c>
      <c r="B8" s="22" t="s">
        <v>41</v>
      </c>
      <c r="C8" s="26" t="s">
        <v>42</v>
      </c>
      <c r="D8" s="17" t="s">
        <v>13</v>
      </c>
      <c r="E8" s="62">
        <v>397759</v>
      </c>
      <c r="F8" s="68">
        <v>8273.1883204999995</v>
      </c>
      <c r="G8" s="20">
        <v>9.3156409999999995E-2</v>
      </c>
    </row>
    <row r="9" spans="1:7" ht="12.75" x14ac:dyDescent="0.2">
      <c r="A9" s="21">
        <v>3</v>
      </c>
      <c r="B9" s="22" t="s">
        <v>444</v>
      </c>
      <c r="C9" s="26" t="s">
        <v>445</v>
      </c>
      <c r="D9" s="17" t="s">
        <v>205</v>
      </c>
      <c r="E9" s="62">
        <v>1001020</v>
      </c>
      <c r="F9" s="68">
        <v>7503.1454100000001</v>
      </c>
      <c r="G9" s="20">
        <v>8.4485697999999998E-2</v>
      </c>
    </row>
    <row r="10" spans="1:7" ht="25.5" x14ac:dyDescent="0.2">
      <c r="A10" s="21">
        <v>4</v>
      </c>
      <c r="B10" s="22" t="s">
        <v>401</v>
      </c>
      <c r="C10" s="26" t="s">
        <v>402</v>
      </c>
      <c r="D10" s="17" t="s">
        <v>35</v>
      </c>
      <c r="E10" s="62">
        <v>2040754</v>
      </c>
      <c r="F10" s="68">
        <v>5686.5610210000004</v>
      </c>
      <c r="G10" s="20">
        <v>6.4030889999999993E-2</v>
      </c>
    </row>
    <row r="11" spans="1:7" ht="12.75" x14ac:dyDescent="0.2">
      <c r="A11" s="21">
        <v>5</v>
      </c>
      <c r="B11" s="22" t="s">
        <v>399</v>
      </c>
      <c r="C11" s="26" t="s">
        <v>400</v>
      </c>
      <c r="D11" s="17" t="s">
        <v>13</v>
      </c>
      <c r="E11" s="62">
        <v>676094</v>
      </c>
      <c r="F11" s="68">
        <v>4886.1313380000001</v>
      </c>
      <c r="G11" s="20">
        <v>5.5018022E-2</v>
      </c>
    </row>
    <row r="12" spans="1:7" ht="25.5" x14ac:dyDescent="0.2">
      <c r="A12" s="21">
        <v>6</v>
      </c>
      <c r="B12" s="22" t="s">
        <v>452</v>
      </c>
      <c r="C12" s="26" t="s">
        <v>453</v>
      </c>
      <c r="D12" s="17" t="s">
        <v>175</v>
      </c>
      <c r="E12" s="62">
        <v>245054</v>
      </c>
      <c r="F12" s="68">
        <v>4710.7955689999999</v>
      </c>
      <c r="G12" s="20">
        <v>5.3043734000000002E-2</v>
      </c>
    </row>
    <row r="13" spans="1:7" ht="12.75" x14ac:dyDescent="0.2">
      <c r="A13" s="21">
        <v>7</v>
      </c>
      <c r="B13" s="22" t="s">
        <v>345</v>
      </c>
      <c r="C13" s="26" t="s">
        <v>346</v>
      </c>
      <c r="D13" s="17" t="s">
        <v>253</v>
      </c>
      <c r="E13" s="62">
        <v>241174</v>
      </c>
      <c r="F13" s="68">
        <v>4386.4727119999998</v>
      </c>
      <c r="G13" s="20">
        <v>4.9391847000000003E-2</v>
      </c>
    </row>
    <row r="14" spans="1:7" ht="25.5" x14ac:dyDescent="0.2">
      <c r="A14" s="21">
        <v>8</v>
      </c>
      <c r="B14" s="22" t="s">
        <v>30</v>
      </c>
      <c r="C14" s="26" t="s">
        <v>31</v>
      </c>
      <c r="D14" s="17" t="s">
        <v>32</v>
      </c>
      <c r="E14" s="62">
        <v>357389</v>
      </c>
      <c r="F14" s="68">
        <v>4385.6991134999998</v>
      </c>
      <c r="G14" s="20">
        <v>4.9383136000000001E-2</v>
      </c>
    </row>
    <row r="15" spans="1:7" ht="12.75" x14ac:dyDescent="0.2">
      <c r="A15" s="21">
        <v>9</v>
      </c>
      <c r="B15" s="22" t="s">
        <v>500</v>
      </c>
      <c r="C15" s="26" t="s">
        <v>501</v>
      </c>
      <c r="D15" s="17" t="s">
        <v>13</v>
      </c>
      <c r="E15" s="62">
        <v>310010</v>
      </c>
      <c r="F15" s="68">
        <v>3892.9505749999998</v>
      </c>
      <c r="G15" s="20">
        <v>4.3834769000000003E-2</v>
      </c>
    </row>
    <row r="16" spans="1:7" ht="12.75" x14ac:dyDescent="0.2">
      <c r="A16" s="21">
        <v>10</v>
      </c>
      <c r="B16" s="22" t="s">
        <v>56</v>
      </c>
      <c r="C16" s="26" t="s">
        <v>57</v>
      </c>
      <c r="D16" s="17" t="s">
        <v>13</v>
      </c>
      <c r="E16" s="62">
        <v>952426</v>
      </c>
      <c r="F16" s="68">
        <v>2796.798949</v>
      </c>
      <c r="G16" s="20">
        <v>3.1492061000000002E-2</v>
      </c>
    </row>
    <row r="17" spans="1:7" ht="12.75" x14ac:dyDescent="0.2">
      <c r="A17" s="21">
        <v>11</v>
      </c>
      <c r="B17" s="22" t="s">
        <v>502</v>
      </c>
      <c r="C17" s="26" t="s">
        <v>503</v>
      </c>
      <c r="D17" s="17" t="s">
        <v>38</v>
      </c>
      <c r="E17" s="62">
        <v>1855369</v>
      </c>
      <c r="F17" s="68">
        <v>2591.9504929999998</v>
      </c>
      <c r="G17" s="20">
        <v>2.918546E-2</v>
      </c>
    </row>
    <row r="18" spans="1:7" ht="12.75" x14ac:dyDescent="0.2">
      <c r="A18" s="21">
        <v>12</v>
      </c>
      <c r="B18" s="22" t="s">
        <v>403</v>
      </c>
      <c r="C18" s="26" t="s">
        <v>404</v>
      </c>
      <c r="D18" s="17" t="s">
        <v>205</v>
      </c>
      <c r="E18" s="62">
        <v>302067</v>
      </c>
      <c r="F18" s="68">
        <v>2210.8283729999998</v>
      </c>
      <c r="G18" s="20">
        <v>2.4894010000000001E-2</v>
      </c>
    </row>
    <row r="19" spans="1:7" ht="12.75" x14ac:dyDescent="0.2">
      <c r="A19" s="21">
        <v>13</v>
      </c>
      <c r="B19" s="22" t="s">
        <v>427</v>
      </c>
      <c r="C19" s="26" t="s">
        <v>428</v>
      </c>
      <c r="D19" s="17" t="s">
        <v>226</v>
      </c>
      <c r="E19" s="62">
        <v>321426</v>
      </c>
      <c r="F19" s="68">
        <v>2185.8575129999999</v>
      </c>
      <c r="G19" s="20">
        <v>2.4612836999999999E-2</v>
      </c>
    </row>
    <row r="20" spans="1:7" ht="12.75" x14ac:dyDescent="0.2">
      <c r="A20" s="21">
        <v>14</v>
      </c>
      <c r="B20" s="22" t="s">
        <v>437</v>
      </c>
      <c r="C20" s="26" t="s">
        <v>438</v>
      </c>
      <c r="D20" s="17" t="s">
        <v>13</v>
      </c>
      <c r="E20" s="62">
        <v>143268</v>
      </c>
      <c r="F20" s="68">
        <v>2156.9713740000002</v>
      </c>
      <c r="G20" s="20">
        <v>2.4287578000000001E-2</v>
      </c>
    </row>
    <row r="21" spans="1:7" ht="12.75" x14ac:dyDescent="0.2">
      <c r="A21" s="21">
        <v>15</v>
      </c>
      <c r="B21" s="22" t="s">
        <v>409</v>
      </c>
      <c r="C21" s="26" t="s">
        <v>410</v>
      </c>
      <c r="D21" s="17" t="s">
        <v>226</v>
      </c>
      <c r="E21" s="62">
        <v>71282</v>
      </c>
      <c r="F21" s="68">
        <v>1863.2758389999999</v>
      </c>
      <c r="G21" s="20">
        <v>2.0980556000000001E-2</v>
      </c>
    </row>
    <row r="22" spans="1:7" ht="25.5" x14ac:dyDescent="0.2">
      <c r="A22" s="21">
        <v>16</v>
      </c>
      <c r="B22" s="22" t="s">
        <v>417</v>
      </c>
      <c r="C22" s="26" t="s">
        <v>418</v>
      </c>
      <c r="D22" s="17" t="s">
        <v>175</v>
      </c>
      <c r="E22" s="62">
        <v>310671</v>
      </c>
      <c r="F22" s="68">
        <v>1848.49245</v>
      </c>
      <c r="G22" s="20">
        <v>2.0814094000000002E-2</v>
      </c>
    </row>
    <row r="23" spans="1:7" ht="25.5" x14ac:dyDescent="0.2">
      <c r="A23" s="21">
        <v>17</v>
      </c>
      <c r="B23" s="22" t="s">
        <v>316</v>
      </c>
      <c r="C23" s="26" t="s">
        <v>317</v>
      </c>
      <c r="D23" s="17" t="s">
        <v>25</v>
      </c>
      <c r="E23" s="62">
        <v>225812</v>
      </c>
      <c r="F23" s="68">
        <v>1779.8501839999999</v>
      </c>
      <c r="G23" s="20">
        <v>2.0041179999999999E-2</v>
      </c>
    </row>
    <row r="24" spans="1:7" ht="12.75" x14ac:dyDescent="0.2">
      <c r="A24" s="21">
        <v>18</v>
      </c>
      <c r="B24" s="22" t="s">
        <v>308</v>
      </c>
      <c r="C24" s="26" t="s">
        <v>309</v>
      </c>
      <c r="D24" s="17" t="s">
        <v>172</v>
      </c>
      <c r="E24" s="62">
        <v>770495</v>
      </c>
      <c r="F24" s="68">
        <v>1748.2531550000001</v>
      </c>
      <c r="G24" s="20">
        <v>1.9685396000000001E-2</v>
      </c>
    </row>
    <row r="25" spans="1:7" ht="12.75" x14ac:dyDescent="0.2">
      <c r="A25" s="21">
        <v>19</v>
      </c>
      <c r="B25" s="22" t="s">
        <v>504</v>
      </c>
      <c r="C25" s="26" t="s">
        <v>505</v>
      </c>
      <c r="D25" s="17" t="s">
        <v>205</v>
      </c>
      <c r="E25" s="62">
        <v>86258</v>
      </c>
      <c r="F25" s="68">
        <v>1737.3223780000001</v>
      </c>
      <c r="G25" s="20">
        <v>1.9562315E-2</v>
      </c>
    </row>
    <row r="26" spans="1:7" ht="25.5" x14ac:dyDescent="0.2">
      <c r="A26" s="21">
        <v>20</v>
      </c>
      <c r="B26" s="22" t="s">
        <v>450</v>
      </c>
      <c r="C26" s="26" t="s">
        <v>451</v>
      </c>
      <c r="D26" s="17" t="s">
        <v>22</v>
      </c>
      <c r="E26" s="62">
        <v>318212</v>
      </c>
      <c r="F26" s="68">
        <v>1721.8451319999999</v>
      </c>
      <c r="G26" s="20">
        <v>1.9388041000000002E-2</v>
      </c>
    </row>
    <row r="27" spans="1:7" ht="12.75" x14ac:dyDescent="0.2">
      <c r="A27" s="21">
        <v>21</v>
      </c>
      <c r="B27" s="22" t="s">
        <v>506</v>
      </c>
      <c r="C27" s="26" t="s">
        <v>507</v>
      </c>
      <c r="D27" s="17" t="s">
        <v>226</v>
      </c>
      <c r="E27" s="62">
        <v>22902</v>
      </c>
      <c r="F27" s="68">
        <v>1520.956173</v>
      </c>
      <c r="G27" s="20">
        <v>1.7126023000000001E-2</v>
      </c>
    </row>
    <row r="28" spans="1:7" ht="25.5" x14ac:dyDescent="0.2">
      <c r="A28" s="21">
        <v>22</v>
      </c>
      <c r="B28" s="22" t="s">
        <v>415</v>
      </c>
      <c r="C28" s="26" t="s">
        <v>416</v>
      </c>
      <c r="D28" s="17" t="s">
        <v>35</v>
      </c>
      <c r="E28" s="62">
        <v>96505</v>
      </c>
      <c r="F28" s="68">
        <v>1363.22963</v>
      </c>
      <c r="G28" s="20">
        <v>1.5350017000000001E-2</v>
      </c>
    </row>
    <row r="29" spans="1:7" ht="25.5" x14ac:dyDescent="0.2">
      <c r="A29" s="21">
        <v>23</v>
      </c>
      <c r="B29" s="22" t="s">
        <v>508</v>
      </c>
      <c r="C29" s="26" t="s">
        <v>509</v>
      </c>
      <c r="D29" s="17" t="s">
        <v>510</v>
      </c>
      <c r="E29" s="62">
        <v>415291</v>
      </c>
      <c r="F29" s="68">
        <v>1272.451624</v>
      </c>
      <c r="G29" s="20">
        <v>1.4327853E-2</v>
      </c>
    </row>
    <row r="30" spans="1:7" ht="25.5" x14ac:dyDescent="0.2">
      <c r="A30" s="21">
        <v>24</v>
      </c>
      <c r="B30" s="22" t="s">
        <v>419</v>
      </c>
      <c r="C30" s="26" t="s">
        <v>420</v>
      </c>
      <c r="D30" s="17" t="s">
        <v>65</v>
      </c>
      <c r="E30" s="62">
        <v>559666</v>
      </c>
      <c r="F30" s="68">
        <v>1197.405407</v>
      </c>
      <c r="G30" s="20">
        <v>1.3482829999999999E-2</v>
      </c>
    </row>
    <row r="31" spans="1:7" ht="12.75" x14ac:dyDescent="0.2">
      <c r="A31" s="21">
        <v>25</v>
      </c>
      <c r="B31" s="22" t="s">
        <v>47</v>
      </c>
      <c r="C31" s="26" t="s">
        <v>48</v>
      </c>
      <c r="D31" s="17" t="s">
        <v>16</v>
      </c>
      <c r="E31" s="62">
        <v>7083</v>
      </c>
      <c r="F31" s="68">
        <v>1113.0722009999999</v>
      </c>
      <c r="G31" s="20">
        <v>1.2533235E-2</v>
      </c>
    </row>
    <row r="32" spans="1:7" ht="12.75" x14ac:dyDescent="0.2">
      <c r="A32" s="21">
        <v>26</v>
      </c>
      <c r="B32" s="22" t="s">
        <v>337</v>
      </c>
      <c r="C32" s="26" t="s">
        <v>338</v>
      </c>
      <c r="D32" s="17" t="s">
        <v>205</v>
      </c>
      <c r="E32" s="62">
        <v>87388</v>
      </c>
      <c r="F32" s="68">
        <v>876.19578200000001</v>
      </c>
      <c r="G32" s="20">
        <v>9.8659969999999996E-3</v>
      </c>
    </row>
    <row r="33" spans="1:7" ht="12.75" x14ac:dyDescent="0.2">
      <c r="A33" s="21">
        <v>27</v>
      </c>
      <c r="B33" s="22" t="s">
        <v>454</v>
      </c>
      <c r="C33" s="26" t="s">
        <v>455</v>
      </c>
      <c r="D33" s="17" t="s">
        <v>16</v>
      </c>
      <c r="E33" s="62">
        <v>22776</v>
      </c>
      <c r="F33" s="68">
        <v>801.56715599999995</v>
      </c>
      <c r="G33" s="20">
        <v>9.0256759999999998E-3</v>
      </c>
    </row>
    <row r="34" spans="1:7" ht="25.5" x14ac:dyDescent="0.2">
      <c r="A34" s="21">
        <v>28</v>
      </c>
      <c r="B34" s="22" t="s">
        <v>333</v>
      </c>
      <c r="C34" s="26" t="s">
        <v>334</v>
      </c>
      <c r="D34" s="17" t="s">
        <v>76</v>
      </c>
      <c r="E34" s="62">
        <v>124262</v>
      </c>
      <c r="F34" s="68">
        <v>780.05470500000001</v>
      </c>
      <c r="G34" s="20">
        <v>8.7834450000000008E-3</v>
      </c>
    </row>
    <row r="35" spans="1:7" ht="25.5" x14ac:dyDescent="0.2">
      <c r="A35" s="21">
        <v>29</v>
      </c>
      <c r="B35" s="22" t="s">
        <v>511</v>
      </c>
      <c r="C35" s="26" t="s">
        <v>512</v>
      </c>
      <c r="D35" s="17" t="s">
        <v>513</v>
      </c>
      <c r="E35" s="62">
        <v>343649</v>
      </c>
      <c r="F35" s="68">
        <v>678.19130150000001</v>
      </c>
      <c r="G35" s="20">
        <v>7.636459E-3</v>
      </c>
    </row>
    <row r="36" spans="1:7" ht="25.5" x14ac:dyDescent="0.2">
      <c r="A36" s="21">
        <v>30</v>
      </c>
      <c r="B36" s="22" t="s">
        <v>425</v>
      </c>
      <c r="C36" s="26" t="s">
        <v>426</v>
      </c>
      <c r="D36" s="17" t="s">
        <v>175</v>
      </c>
      <c r="E36" s="62">
        <v>19142</v>
      </c>
      <c r="F36" s="68">
        <v>168.497455</v>
      </c>
      <c r="G36" s="20">
        <v>1.897288E-3</v>
      </c>
    </row>
    <row r="37" spans="1:7" ht="12.75" x14ac:dyDescent="0.2">
      <c r="A37" s="16"/>
      <c r="B37" s="17"/>
      <c r="C37" s="23" t="s">
        <v>107</v>
      </c>
      <c r="D37" s="27"/>
      <c r="E37" s="64"/>
      <c r="F37" s="70">
        <v>84602.501074500004</v>
      </c>
      <c r="G37" s="28">
        <v>0.95262732800000005</v>
      </c>
    </row>
    <row r="38" spans="1:7" ht="12.75" x14ac:dyDescent="0.2">
      <c r="A38" s="21"/>
      <c r="B38" s="22"/>
      <c r="C38" s="29"/>
      <c r="D38" s="30"/>
      <c r="E38" s="62"/>
      <c r="F38" s="68"/>
      <c r="G38" s="20"/>
    </row>
    <row r="39" spans="1:7" ht="12.75" x14ac:dyDescent="0.2">
      <c r="A39" s="16"/>
      <c r="B39" s="17"/>
      <c r="C39" s="23" t="s">
        <v>108</v>
      </c>
      <c r="D39" s="24"/>
      <c r="E39" s="63"/>
      <c r="F39" s="69"/>
      <c r="G39" s="25"/>
    </row>
    <row r="40" spans="1:7" ht="12.75" x14ac:dyDescent="0.2">
      <c r="A40" s="16"/>
      <c r="B40" s="17"/>
      <c r="C40" s="23" t="s">
        <v>107</v>
      </c>
      <c r="D40" s="27"/>
      <c r="E40" s="64"/>
      <c r="F40" s="70">
        <v>0</v>
      </c>
      <c r="G40" s="28">
        <v>0</v>
      </c>
    </row>
    <row r="41" spans="1:7" ht="12.75" x14ac:dyDescent="0.2">
      <c r="A41" s="21"/>
      <c r="B41" s="22"/>
      <c r="C41" s="29"/>
      <c r="D41" s="30"/>
      <c r="E41" s="62"/>
      <c r="F41" s="68"/>
      <c r="G41" s="20"/>
    </row>
    <row r="42" spans="1:7" ht="12.75" x14ac:dyDescent="0.2">
      <c r="A42" s="31"/>
      <c r="B42" s="32"/>
      <c r="C42" s="23" t="s">
        <v>109</v>
      </c>
      <c r="D42" s="24"/>
      <c r="E42" s="63"/>
      <c r="F42" s="69"/>
      <c r="G42" s="25"/>
    </row>
    <row r="43" spans="1:7" ht="12.75" x14ac:dyDescent="0.2">
      <c r="A43" s="33"/>
      <c r="B43" s="34"/>
      <c r="C43" s="23" t="s">
        <v>107</v>
      </c>
      <c r="D43" s="35"/>
      <c r="E43" s="65"/>
      <c r="F43" s="71">
        <v>0</v>
      </c>
      <c r="G43" s="36">
        <v>0</v>
      </c>
    </row>
    <row r="44" spans="1:7" ht="12.75" x14ac:dyDescent="0.2">
      <c r="A44" s="33"/>
      <c r="B44" s="34"/>
      <c r="C44" s="29"/>
      <c r="D44" s="37"/>
      <c r="E44" s="66"/>
      <c r="F44" s="72"/>
      <c r="G44" s="38"/>
    </row>
    <row r="45" spans="1:7" ht="12.75" x14ac:dyDescent="0.2">
      <c r="A45" s="16"/>
      <c r="B45" s="17"/>
      <c r="C45" s="23" t="s">
        <v>111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107</v>
      </c>
      <c r="D46" s="27"/>
      <c r="E46" s="64"/>
      <c r="F46" s="70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2"/>
      <c r="F47" s="68"/>
      <c r="G47" s="20"/>
    </row>
    <row r="48" spans="1:7" ht="12.75" x14ac:dyDescent="0.2">
      <c r="A48" s="16"/>
      <c r="B48" s="17"/>
      <c r="C48" s="23" t="s">
        <v>112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107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12.75" x14ac:dyDescent="0.2">
      <c r="A51" s="16"/>
      <c r="B51" s="17"/>
      <c r="C51" s="23" t="s">
        <v>113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107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25.5" x14ac:dyDescent="0.2">
      <c r="A54" s="21"/>
      <c r="B54" s="22"/>
      <c r="C54" s="39" t="s">
        <v>114</v>
      </c>
      <c r="D54" s="40"/>
      <c r="E54" s="64"/>
      <c r="F54" s="70">
        <v>84602.501074500004</v>
      </c>
      <c r="G54" s="28">
        <v>0.95262732800000005</v>
      </c>
    </row>
    <row r="55" spans="1:7" ht="12.75" x14ac:dyDescent="0.2">
      <c r="A55" s="16"/>
      <c r="B55" s="17"/>
      <c r="C55" s="26"/>
      <c r="D55" s="19"/>
      <c r="E55" s="62"/>
      <c r="F55" s="68"/>
      <c r="G55" s="20"/>
    </row>
    <row r="56" spans="1:7" ht="12.75" x14ac:dyDescent="0.2">
      <c r="A56" s="16"/>
      <c r="B56" s="17"/>
      <c r="C56" s="18" t="s">
        <v>115</v>
      </c>
      <c r="D56" s="19"/>
      <c r="E56" s="62"/>
      <c r="F56" s="68"/>
      <c r="G56" s="20"/>
    </row>
    <row r="57" spans="1:7" ht="25.5" x14ac:dyDescent="0.2">
      <c r="A57" s="16"/>
      <c r="B57" s="17"/>
      <c r="C57" s="23" t="s">
        <v>10</v>
      </c>
      <c r="D57" s="24"/>
      <c r="E57" s="63"/>
      <c r="F57" s="69"/>
      <c r="G57" s="25"/>
    </row>
    <row r="58" spans="1:7" ht="12.75" x14ac:dyDescent="0.2">
      <c r="A58" s="21"/>
      <c r="B58" s="22"/>
      <c r="C58" s="23" t="s">
        <v>107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19"/>
      <c r="E59" s="62"/>
      <c r="F59" s="68"/>
      <c r="G59" s="20"/>
    </row>
    <row r="60" spans="1:7" ht="12.75" x14ac:dyDescent="0.2">
      <c r="A60" s="16"/>
      <c r="B60" s="41"/>
      <c r="C60" s="23" t="s">
        <v>116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107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2"/>
      <c r="F62" s="74"/>
      <c r="G62" s="43"/>
    </row>
    <row r="63" spans="1:7" ht="12.75" x14ac:dyDescent="0.2">
      <c r="A63" s="16"/>
      <c r="B63" s="17"/>
      <c r="C63" s="23" t="s">
        <v>117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107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16"/>
      <c r="B66" s="41"/>
      <c r="C66" s="23" t="s">
        <v>118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21"/>
      <c r="B69" s="22"/>
      <c r="C69" s="44" t="s">
        <v>119</v>
      </c>
      <c r="D69" s="40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6"/>
      <c r="D70" s="19"/>
      <c r="E70" s="62"/>
      <c r="F70" s="68"/>
      <c r="G70" s="20"/>
    </row>
    <row r="71" spans="1:7" ht="12.75" x14ac:dyDescent="0.2">
      <c r="A71" s="16"/>
      <c r="B71" s="17"/>
      <c r="C71" s="18" t="s">
        <v>120</v>
      </c>
      <c r="D71" s="19"/>
      <c r="E71" s="62"/>
      <c r="F71" s="68"/>
      <c r="G71" s="20"/>
    </row>
    <row r="72" spans="1:7" ht="12.75" x14ac:dyDescent="0.2">
      <c r="A72" s="21"/>
      <c r="B72" s="22"/>
      <c r="C72" s="23" t="s">
        <v>121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107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22"/>
      <c r="E74" s="62"/>
      <c r="F74" s="68"/>
      <c r="G74" s="20"/>
    </row>
    <row r="75" spans="1:7" ht="12.75" x14ac:dyDescent="0.2">
      <c r="A75" s="21"/>
      <c r="B75" s="22"/>
      <c r="C75" s="23" t="s">
        <v>122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107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21"/>
      <c r="B78" s="22"/>
      <c r="C78" s="23" t="s">
        <v>123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1169</v>
      </c>
      <c r="D81" s="24"/>
      <c r="E81" s="63"/>
      <c r="F81" s="69"/>
      <c r="G81" s="25"/>
    </row>
    <row r="82" spans="1:7" ht="12.75" x14ac:dyDescent="0.2">
      <c r="A82" s="21">
        <v>1</v>
      </c>
      <c r="B82" s="22"/>
      <c r="C82" s="26" t="s">
        <v>1170</v>
      </c>
      <c r="D82" s="30"/>
      <c r="E82" s="62"/>
      <c r="F82" s="68">
        <v>7210.7435542000003</v>
      </c>
      <c r="G82" s="20">
        <v>8.1193241999999999E-2</v>
      </c>
    </row>
    <row r="83" spans="1:7" ht="12.75" x14ac:dyDescent="0.2">
      <c r="A83" s="21"/>
      <c r="B83" s="22"/>
      <c r="C83" s="23" t="s">
        <v>107</v>
      </c>
      <c r="D83" s="40"/>
      <c r="E83" s="64"/>
      <c r="F83" s="70">
        <v>7210.7435542000003</v>
      </c>
      <c r="G83" s="28">
        <v>8.1193241999999999E-2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25.5" x14ac:dyDescent="0.2">
      <c r="A85" s="21"/>
      <c r="B85" s="22"/>
      <c r="C85" s="39" t="s">
        <v>124</v>
      </c>
      <c r="D85" s="40"/>
      <c r="E85" s="64"/>
      <c r="F85" s="70">
        <v>7210.7435542000003</v>
      </c>
      <c r="G85" s="28">
        <v>8.1193241999999999E-2</v>
      </c>
    </row>
    <row r="86" spans="1:7" ht="12.75" x14ac:dyDescent="0.2">
      <c r="A86" s="21"/>
      <c r="B86" s="22"/>
      <c r="C86" s="45"/>
      <c r="D86" s="22"/>
      <c r="E86" s="62"/>
      <c r="F86" s="68"/>
      <c r="G86" s="20"/>
    </row>
    <row r="87" spans="1:7" ht="12.75" x14ac:dyDescent="0.2">
      <c r="A87" s="16"/>
      <c r="B87" s="17"/>
      <c r="C87" s="18" t="s">
        <v>125</v>
      </c>
      <c r="D87" s="19"/>
      <c r="E87" s="62"/>
      <c r="F87" s="68"/>
      <c r="G87" s="20"/>
    </row>
    <row r="88" spans="1:7" ht="25.5" x14ac:dyDescent="0.2">
      <c r="A88" s="21"/>
      <c r="B88" s="22"/>
      <c r="C88" s="23" t="s">
        <v>126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16"/>
      <c r="B91" s="17"/>
      <c r="C91" s="18" t="s">
        <v>127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128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25.5" x14ac:dyDescent="0.2">
      <c r="A95" s="21"/>
      <c r="B95" s="22"/>
      <c r="C95" s="23" t="s">
        <v>129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40"/>
      <c r="E96" s="64"/>
      <c r="F96" s="70">
        <v>0</v>
      </c>
      <c r="G96" s="28">
        <v>0</v>
      </c>
    </row>
    <row r="97" spans="1:9" ht="12.75" x14ac:dyDescent="0.2">
      <c r="A97" s="21"/>
      <c r="B97" s="22"/>
      <c r="C97" s="29"/>
      <c r="D97" s="22"/>
      <c r="E97" s="62"/>
      <c r="F97" s="74"/>
      <c r="G97" s="43"/>
    </row>
    <row r="98" spans="1:9" ht="25.5" x14ac:dyDescent="0.2">
      <c r="A98" s="21"/>
      <c r="B98" s="22"/>
      <c r="C98" s="45" t="s">
        <v>130</v>
      </c>
      <c r="D98" s="22"/>
      <c r="E98" s="62"/>
      <c r="F98" s="158">
        <v>-3003.5930239200002</v>
      </c>
      <c r="G98" s="157">
        <v>-3.3820570000000001E-2</v>
      </c>
      <c r="H98" s="150"/>
      <c r="I98" s="151"/>
    </row>
    <row r="99" spans="1:9" ht="12.75" x14ac:dyDescent="0.2">
      <c r="A99" s="21"/>
      <c r="B99" s="22"/>
      <c r="C99" s="46" t="s">
        <v>131</v>
      </c>
      <c r="D99" s="27"/>
      <c r="E99" s="64"/>
      <c r="F99" s="70">
        <v>88809.651604779996</v>
      </c>
      <c r="G99" s="28">
        <v>1</v>
      </c>
    </row>
    <row r="101" spans="1:9" ht="12.75" x14ac:dyDescent="0.2">
      <c r="B101" s="397"/>
      <c r="C101" s="397"/>
      <c r="D101" s="397"/>
      <c r="E101" s="397"/>
      <c r="F101" s="397"/>
    </row>
    <row r="102" spans="1:9" ht="12.75" x14ac:dyDescent="0.2">
      <c r="B102" s="397"/>
      <c r="C102" s="397"/>
      <c r="D102" s="397"/>
      <c r="E102" s="397"/>
      <c r="F102" s="397"/>
    </row>
    <row r="104" spans="1:9" ht="12.75" x14ac:dyDescent="0.2">
      <c r="B104" s="52" t="s">
        <v>133</v>
      </c>
      <c r="C104" s="53"/>
      <c r="D104" s="54"/>
    </row>
    <row r="105" spans="1:9" ht="12.75" x14ac:dyDescent="0.2">
      <c r="B105" s="55" t="s">
        <v>134</v>
      </c>
      <c r="C105" s="56"/>
      <c r="D105" s="81" t="s">
        <v>135</v>
      </c>
    </row>
    <row r="106" spans="1:9" ht="12.75" x14ac:dyDescent="0.2">
      <c r="B106" s="55" t="s">
        <v>136</v>
      </c>
      <c r="C106" s="56"/>
      <c r="D106" s="81" t="s">
        <v>135</v>
      </c>
    </row>
    <row r="107" spans="1:9" ht="12.75" x14ac:dyDescent="0.2">
      <c r="B107" s="57" t="s">
        <v>137</v>
      </c>
      <c r="C107" s="56"/>
      <c r="D107" s="58"/>
    </row>
    <row r="108" spans="1:9" ht="25.5" customHeight="1" x14ac:dyDescent="0.2">
      <c r="B108" s="58"/>
      <c r="C108" s="48" t="s">
        <v>138</v>
      </c>
      <c r="D108" s="49" t="s">
        <v>139</v>
      </c>
    </row>
    <row r="109" spans="1:9" ht="12.75" customHeight="1" x14ac:dyDescent="0.2">
      <c r="B109" s="75" t="s">
        <v>140</v>
      </c>
      <c r="C109" s="76" t="s">
        <v>141</v>
      </c>
      <c r="D109" s="76" t="s">
        <v>142</v>
      </c>
    </row>
    <row r="110" spans="1:9" ht="12.75" x14ac:dyDescent="0.2">
      <c r="B110" s="58" t="s">
        <v>143</v>
      </c>
      <c r="C110" s="59">
        <v>175.08600000000001</v>
      </c>
      <c r="D110" s="59">
        <v>174.59299999999999</v>
      </c>
    </row>
    <row r="111" spans="1:9" ht="12.75" x14ac:dyDescent="0.2">
      <c r="B111" s="58" t="s">
        <v>144</v>
      </c>
      <c r="C111" s="59">
        <v>13.3102</v>
      </c>
      <c r="D111" s="59">
        <v>13.2727</v>
      </c>
    </row>
    <row r="112" spans="1:9" ht="12.75" x14ac:dyDescent="0.2">
      <c r="B112" s="58" t="s">
        <v>395</v>
      </c>
      <c r="C112" s="59">
        <v>178.9562</v>
      </c>
      <c r="D112" s="59">
        <v>178.452</v>
      </c>
    </row>
    <row r="113" spans="2:4" ht="12.75" x14ac:dyDescent="0.2">
      <c r="B113" s="58" t="s">
        <v>396</v>
      </c>
      <c r="C113" s="59">
        <v>13.5548</v>
      </c>
      <c r="D113" s="59">
        <v>13.5174</v>
      </c>
    </row>
    <row r="114" spans="2:4" ht="12.75" x14ac:dyDescent="0.2">
      <c r="B114" s="58" t="s">
        <v>145</v>
      </c>
      <c r="C114" s="59">
        <v>167.9667</v>
      </c>
      <c r="D114" s="59">
        <v>167.39080000000001</v>
      </c>
    </row>
    <row r="115" spans="2:4" ht="12.75" x14ac:dyDescent="0.2">
      <c r="B115" s="58" t="s">
        <v>146</v>
      </c>
      <c r="C115" s="59">
        <v>12.670199999999999</v>
      </c>
      <c r="D115" s="59">
        <v>12.6267</v>
      </c>
    </row>
    <row r="117" spans="2:4" ht="12.75" x14ac:dyDescent="0.2">
      <c r="B117" s="77" t="s">
        <v>147</v>
      </c>
      <c r="C117" s="60"/>
      <c r="D117" s="78" t="s">
        <v>135</v>
      </c>
    </row>
    <row r="118" spans="2:4" ht="24.75" customHeight="1" x14ac:dyDescent="0.2">
      <c r="B118" s="79"/>
      <c r="C118" s="79"/>
    </row>
    <row r="119" spans="2:4" ht="15" x14ac:dyDescent="0.25">
      <c r="B119" s="82"/>
      <c r="C119" s="80"/>
      <c r="D119"/>
    </row>
    <row r="121" spans="2:4" ht="12.75" x14ac:dyDescent="0.2">
      <c r="B121" s="57" t="s">
        <v>148</v>
      </c>
      <c r="C121" s="56"/>
      <c r="D121" s="90" t="s">
        <v>135</v>
      </c>
    </row>
    <row r="122" spans="2:4" ht="12.75" x14ac:dyDescent="0.2">
      <c r="B122" s="57" t="s">
        <v>149</v>
      </c>
      <c r="C122" s="56"/>
      <c r="D122" s="83" t="s">
        <v>135</v>
      </c>
    </row>
    <row r="123" spans="2:4" ht="12.75" x14ac:dyDescent="0.2">
      <c r="B123" s="57" t="s">
        <v>150</v>
      </c>
      <c r="C123" s="56"/>
      <c r="D123" s="61">
        <v>0.9477438262197585</v>
      </c>
    </row>
    <row r="124" spans="2:4" ht="12.75" x14ac:dyDescent="0.2">
      <c r="B124" s="57" t="s">
        <v>151</v>
      </c>
      <c r="C124" s="56"/>
      <c r="D124" s="61" t="s">
        <v>135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514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298</v>
      </c>
      <c r="C7" s="26" t="s">
        <v>299</v>
      </c>
      <c r="D7" s="17" t="s">
        <v>180</v>
      </c>
      <c r="E7" s="62">
        <v>22706</v>
      </c>
      <c r="F7" s="68">
        <v>164.85691299999999</v>
      </c>
      <c r="G7" s="20">
        <v>3.8770662999999997E-2</v>
      </c>
    </row>
    <row r="8" spans="1:7" ht="25.5" x14ac:dyDescent="0.2">
      <c r="A8" s="21">
        <v>2</v>
      </c>
      <c r="B8" s="22" t="s">
        <v>165</v>
      </c>
      <c r="C8" s="26" t="s">
        <v>166</v>
      </c>
      <c r="D8" s="17" t="s">
        <v>25</v>
      </c>
      <c r="E8" s="62">
        <v>30000</v>
      </c>
      <c r="F8" s="68">
        <v>150.405</v>
      </c>
      <c r="G8" s="20">
        <v>3.5371895E-2</v>
      </c>
    </row>
    <row r="9" spans="1:7" ht="25.5" x14ac:dyDescent="0.2">
      <c r="A9" s="21">
        <v>3</v>
      </c>
      <c r="B9" s="22" t="s">
        <v>189</v>
      </c>
      <c r="C9" s="26" t="s">
        <v>190</v>
      </c>
      <c r="D9" s="17" t="s">
        <v>162</v>
      </c>
      <c r="E9" s="62">
        <v>26875</v>
      </c>
      <c r="F9" s="68">
        <v>147.50343749999999</v>
      </c>
      <c r="G9" s="20">
        <v>3.4689512999999998E-2</v>
      </c>
    </row>
    <row r="10" spans="1:7" ht="25.5" x14ac:dyDescent="0.2">
      <c r="A10" s="21">
        <v>4</v>
      </c>
      <c r="B10" s="22" t="s">
        <v>61</v>
      </c>
      <c r="C10" s="26" t="s">
        <v>62</v>
      </c>
      <c r="D10" s="17" t="s">
        <v>22</v>
      </c>
      <c r="E10" s="62">
        <v>116318</v>
      </c>
      <c r="F10" s="68">
        <v>139.23264599999999</v>
      </c>
      <c r="G10" s="20">
        <v>3.2744407000000003E-2</v>
      </c>
    </row>
    <row r="11" spans="1:7" ht="12.75" x14ac:dyDescent="0.2">
      <c r="A11" s="21">
        <v>5</v>
      </c>
      <c r="B11" s="22" t="s">
        <v>77</v>
      </c>
      <c r="C11" s="26" t="s">
        <v>78</v>
      </c>
      <c r="D11" s="17" t="s">
        <v>16</v>
      </c>
      <c r="E11" s="62">
        <v>16500</v>
      </c>
      <c r="F11" s="68">
        <v>116.952</v>
      </c>
      <c r="G11" s="20">
        <v>2.7504496999999999E-2</v>
      </c>
    </row>
    <row r="12" spans="1:7" ht="25.5" x14ac:dyDescent="0.2">
      <c r="A12" s="21">
        <v>6</v>
      </c>
      <c r="B12" s="22" t="s">
        <v>458</v>
      </c>
      <c r="C12" s="26" t="s">
        <v>459</v>
      </c>
      <c r="D12" s="17" t="s">
        <v>65</v>
      </c>
      <c r="E12" s="62">
        <v>80234</v>
      </c>
      <c r="F12" s="68">
        <v>108.797304</v>
      </c>
      <c r="G12" s="20">
        <v>2.5586695E-2</v>
      </c>
    </row>
    <row r="13" spans="1:7" ht="25.5" x14ac:dyDescent="0.2">
      <c r="A13" s="21">
        <v>7</v>
      </c>
      <c r="B13" s="22" t="s">
        <v>49</v>
      </c>
      <c r="C13" s="26" t="s">
        <v>50</v>
      </c>
      <c r="D13" s="17" t="s">
        <v>25</v>
      </c>
      <c r="E13" s="62">
        <v>57781</v>
      </c>
      <c r="F13" s="68">
        <v>108.51271800000001</v>
      </c>
      <c r="G13" s="20">
        <v>2.5519766999999999E-2</v>
      </c>
    </row>
    <row r="14" spans="1:7" ht="25.5" x14ac:dyDescent="0.2">
      <c r="A14" s="21">
        <v>8</v>
      </c>
      <c r="B14" s="22" t="s">
        <v>176</v>
      </c>
      <c r="C14" s="26" t="s">
        <v>177</v>
      </c>
      <c r="D14" s="17" t="s">
        <v>25</v>
      </c>
      <c r="E14" s="62">
        <v>30200</v>
      </c>
      <c r="F14" s="68">
        <v>105.5943</v>
      </c>
      <c r="G14" s="20">
        <v>2.4833419999999998E-2</v>
      </c>
    </row>
    <row r="15" spans="1:7" ht="12.75" x14ac:dyDescent="0.2">
      <c r="A15" s="21">
        <v>9</v>
      </c>
      <c r="B15" s="22" t="s">
        <v>314</v>
      </c>
      <c r="C15" s="26" t="s">
        <v>315</v>
      </c>
      <c r="D15" s="17" t="s">
        <v>172</v>
      </c>
      <c r="E15" s="62">
        <v>3333</v>
      </c>
      <c r="F15" s="68">
        <v>98.986767</v>
      </c>
      <c r="G15" s="20">
        <v>2.3279476E-2</v>
      </c>
    </row>
    <row r="16" spans="1:7" ht="25.5" x14ac:dyDescent="0.2">
      <c r="A16" s="21">
        <v>10</v>
      </c>
      <c r="B16" s="22" t="s">
        <v>63</v>
      </c>
      <c r="C16" s="26" t="s">
        <v>64</v>
      </c>
      <c r="D16" s="17" t="s">
        <v>65</v>
      </c>
      <c r="E16" s="62">
        <v>16464</v>
      </c>
      <c r="F16" s="68">
        <v>98.026656000000003</v>
      </c>
      <c r="G16" s="20">
        <v>2.3053679000000001E-2</v>
      </c>
    </row>
    <row r="17" spans="1:7" ht="12.75" x14ac:dyDescent="0.2">
      <c r="A17" s="21">
        <v>11</v>
      </c>
      <c r="B17" s="22" t="s">
        <v>465</v>
      </c>
      <c r="C17" s="26" t="s">
        <v>466</v>
      </c>
      <c r="D17" s="17" t="s">
        <v>175</v>
      </c>
      <c r="E17" s="62">
        <v>24043</v>
      </c>
      <c r="F17" s="68">
        <v>94.861656499999995</v>
      </c>
      <c r="G17" s="20">
        <v>2.2309341999999999E-2</v>
      </c>
    </row>
    <row r="18" spans="1:7" ht="25.5" x14ac:dyDescent="0.2">
      <c r="A18" s="21">
        <v>12</v>
      </c>
      <c r="B18" s="22" t="s">
        <v>157</v>
      </c>
      <c r="C18" s="26" t="s">
        <v>158</v>
      </c>
      <c r="D18" s="17" t="s">
        <v>159</v>
      </c>
      <c r="E18" s="62">
        <v>15063</v>
      </c>
      <c r="F18" s="68">
        <v>94.746269999999996</v>
      </c>
      <c r="G18" s="20">
        <v>2.2282205999999999E-2</v>
      </c>
    </row>
    <row r="19" spans="1:7" ht="25.5" x14ac:dyDescent="0.2">
      <c r="A19" s="21">
        <v>13</v>
      </c>
      <c r="B19" s="22" t="s">
        <v>45</v>
      </c>
      <c r="C19" s="26" t="s">
        <v>46</v>
      </c>
      <c r="D19" s="17" t="s">
        <v>25</v>
      </c>
      <c r="E19" s="62">
        <v>13000</v>
      </c>
      <c r="F19" s="68">
        <v>91.084500000000006</v>
      </c>
      <c r="G19" s="20">
        <v>2.1421038999999999E-2</v>
      </c>
    </row>
    <row r="20" spans="1:7" ht="12.75" x14ac:dyDescent="0.2">
      <c r="A20" s="21">
        <v>14</v>
      </c>
      <c r="B20" s="22" t="s">
        <v>163</v>
      </c>
      <c r="C20" s="26" t="s">
        <v>164</v>
      </c>
      <c r="D20" s="17" t="s">
        <v>16</v>
      </c>
      <c r="E20" s="62">
        <v>61210</v>
      </c>
      <c r="F20" s="68">
        <v>90.621404999999996</v>
      </c>
      <c r="G20" s="20">
        <v>2.1312129999999999E-2</v>
      </c>
    </row>
    <row r="21" spans="1:7" ht="25.5" x14ac:dyDescent="0.2">
      <c r="A21" s="21">
        <v>15</v>
      </c>
      <c r="B21" s="22" t="s">
        <v>90</v>
      </c>
      <c r="C21" s="26" t="s">
        <v>91</v>
      </c>
      <c r="D21" s="17" t="s">
        <v>25</v>
      </c>
      <c r="E21" s="62">
        <v>7868</v>
      </c>
      <c r="F21" s="68">
        <v>90.615756000000005</v>
      </c>
      <c r="G21" s="20">
        <v>2.1310801000000001E-2</v>
      </c>
    </row>
    <row r="22" spans="1:7" ht="25.5" x14ac:dyDescent="0.2">
      <c r="A22" s="21">
        <v>16</v>
      </c>
      <c r="B22" s="22" t="s">
        <v>26</v>
      </c>
      <c r="C22" s="26" t="s">
        <v>27</v>
      </c>
      <c r="D22" s="17" t="s">
        <v>25</v>
      </c>
      <c r="E22" s="62">
        <v>16000</v>
      </c>
      <c r="F22" s="68">
        <v>90.432000000000002</v>
      </c>
      <c r="G22" s="20">
        <v>2.1267586000000002E-2</v>
      </c>
    </row>
    <row r="23" spans="1:7" ht="12.75" x14ac:dyDescent="0.2">
      <c r="A23" s="21">
        <v>17</v>
      </c>
      <c r="B23" s="22" t="s">
        <v>463</v>
      </c>
      <c r="C23" s="26" t="s">
        <v>464</v>
      </c>
      <c r="D23" s="17" t="s">
        <v>175</v>
      </c>
      <c r="E23" s="62">
        <v>74666</v>
      </c>
      <c r="F23" s="68">
        <v>89.561867000000007</v>
      </c>
      <c r="G23" s="20">
        <v>2.106295E-2</v>
      </c>
    </row>
    <row r="24" spans="1:7" ht="12.75" x14ac:dyDescent="0.2">
      <c r="A24" s="21">
        <v>18</v>
      </c>
      <c r="B24" s="22" t="s">
        <v>515</v>
      </c>
      <c r="C24" s="26" t="s">
        <v>516</v>
      </c>
      <c r="D24" s="17" t="s">
        <v>253</v>
      </c>
      <c r="E24" s="62">
        <v>56450</v>
      </c>
      <c r="F24" s="68">
        <v>86.481399999999994</v>
      </c>
      <c r="G24" s="20">
        <v>2.0338492999999999E-2</v>
      </c>
    </row>
    <row r="25" spans="1:7" ht="25.5" x14ac:dyDescent="0.2">
      <c r="A25" s="21">
        <v>19</v>
      </c>
      <c r="B25" s="22" t="s">
        <v>191</v>
      </c>
      <c r="C25" s="26" t="s">
        <v>192</v>
      </c>
      <c r="D25" s="17" t="s">
        <v>35</v>
      </c>
      <c r="E25" s="62">
        <v>17404</v>
      </c>
      <c r="F25" s="68">
        <v>86.141098</v>
      </c>
      <c r="G25" s="20">
        <v>2.0258462000000001E-2</v>
      </c>
    </row>
    <row r="26" spans="1:7" ht="12.75" x14ac:dyDescent="0.2">
      <c r="A26" s="21">
        <v>20</v>
      </c>
      <c r="B26" s="22" t="s">
        <v>460</v>
      </c>
      <c r="C26" s="26" t="s">
        <v>461</v>
      </c>
      <c r="D26" s="17" t="s">
        <v>462</v>
      </c>
      <c r="E26" s="62">
        <v>37455</v>
      </c>
      <c r="F26" s="68">
        <v>83.374830000000003</v>
      </c>
      <c r="G26" s="20">
        <v>1.9607896999999999E-2</v>
      </c>
    </row>
    <row r="27" spans="1:7" ht="25.5" x14ac:dyDescent="0.2">
      <c r="A27" s="21">
        <v>21</v>
      </c>
      <c r="B27" s="22" t="s">
        <v>36</v>
      </c>
      <c r="C27" s="26" t="s">
        <v>37</v>
      </c>
      <c r="D27" s="17" t="s">
        <v>38</v>
      </c>
      <c r="E27" s="62">
        <v>21964</v>
      </c>
      <c r="F27" s="68">
        <v>80.77261</v>
      </c>
      <c r="G27" s="20">
        <v>1.8995913E-2</v>
      </c>
    </row>
    <row r="28" spans="1:7" ht="12.75" x14ac:dyDescent="0.2">
      <c r="A28" s="21">
        <v>22</v>
      </c>
      <c r="B28" s="22" t="s">
        <v>199</v>
      </c>
      <c r="C28" s="26" t="s">
        <v>200</v>
      </c>
      <c r="D28" s="17" t="s">
        <v>175</v>
      </c>
      <c r="E28" s="62">
        <v>25220</v>
      </c>
      <c r="F28" s="68">
        <v>79.770859999999999</v>
      </c>
      <c r="G28" s="20">
        <v>1.8760323999999998E-2</v>
      </c>
    </row>
    <row r="29" spans="1:7" ht="12.75" x14ac:dyDescent="0.2">
      <c r="A29" s="21">
        <v>23</v>
      </c>
      <c r="B29" s="22" t="s">
        <v>193</v>
      </c>
      <c r="C29" s="26" t="s">
        <v>194</v>
      </c>
      <c r="D29" s="17" t="s">
        <v>175</v>
      </c>
      <c r="E29" s="62">
        <v>7809</v>
      </c>
      <c r="F29" s="68">
        <v>79.269159000000002</v>
      </c>
      <c r="G29" s="20">
        <v>1.8642334999999999E-2</v>
      </c>
    </row>
    <row r="30" spans="1:7" ht="25.5" x14ac:dyDescent="0.2">
      <c r="A30" s="21">
        <v>24</v>
      </c>
      <c r="B30" s="22" t="s">
        <v>216</v>
      </c>
      <c r="C30" s="26" t="s">
        <v>217</v>
      </c>
      <c r="D30" s="17" t="s">
        <v>19</v>
      </c>
      <c r="E30" s="62">
        <v>61263</v>
      </c>
      <c r="F30" s="68">
        <v>74.679597000000001</v>
      </c>
      <c r="G30" s="20">
        <v>1.7562972999999999E-2</v>
      </c>
    </row>
    <row r="31" spans="1:7" ht="12.75" x14ac:dyDescent="0.2">
      <c r="A31" s="21">
        <v>25</v>
      </c>
      <c r="B31" s="22" t="s">
        <v>66</v>
      </c>
      <c r="C31" s="26" t="s">
        <v>67</v>
      </c>
      <c r="D31" s="17" t="s">
        <v>60</v>
      </c>
      <c r="E31" s="62">
        <v>34750</v>
      </c>
      <c r="F31" s="68">
        <v>73.131375000000006</v>
      </c>
      <c r="G31" s="20">
        <v>1.7198865000000001E-2</v>
      </c>
    </row>
    <row r="32" spans="1:7" ht="51" x14ac:dyDescent="0.2">
      <c r="A32" s="21">
        <v>26</v>
      </c>
      <c r="B32" s="22" t="s">
        <v>247</v>
      </c>
      <c r="C32" s="26" t="s">
        <v>248</v>
      </c>
      <c r="D32" s="17" t="s">
        <v>241</v>
      </c>
      <c r="E32" s="62">
        <v>39551</v>
      </c>
      <c r="F32" s="68">
        <v>72.556309499999998</v>
      </c>
      <c r="G32" s="20">
        <v>1.7063623E-2</v>
      </c>
    </row>
    <row r="33" spans="1:7" ht="25.5" x14ac:dyDescent="0.2">
      <c r="A33" s="21">
        <v>27</v>
      </c>
      <c r="B33" s="22" t="s">
        <v>51</v>
      </c>
      <c r="C33" s="26" t="s">
        <v>52</v>
      </c>
      <c r="D33" s="17" t="s">
        <v>22</v>
      </c>
      <c r="E33" s="62">
        <v>89678</v>
      </c>
      <c r="F33" s="68">
        <v>71.338848999999996</v>
      </c>
      <c r="G33" s="20">
        <v>1.6777303E-2</v>
      </c>
    </row>
    <row r="34" spans="1:7" ht="25.5" x14ac:dyDescent="0.2">
      <c r="A34" s="21">
        <v>28</v>
      </c>
      <c r="B34" s="22" t="s">
        <v>82</v>
      </c>
      <c r="C34" s="26" t="s">
        <v>83</v>
      </c>
      <c r="D34" s="17" t="s">
        <v>65</v>
      </c>
      <c r="E34" s="62">
        <v>26599</v>
      </c>
      <c r="F34" s="68">
        <v>65.872423499999996</v>
      </c>
      <c r="G34" s="20">
        <v>1.5491721999999999E-2</v>
      </c>
    </row>
    <row r="35" spans="1:7" ht="25.5" x14ac:dyDescent="0.2">
      <c r="A35" s="21">
        <v>29</v>
      </c>
      <c r="B35" s="22" t="s">
        <v>210</v>
      </c>
      <c r="C35" s="26" t="s">
        <v>211</v>
      </c>
      <c r="D35" s="17" t="s">
        <v>65</v>
      </c>
      <c r="E35" s="62">
        <v>14540</v>
      </c>
      <c r="F35" s="68">
        <v>64.957449999999994</v>
      </c>
      <c r="G35" s="20">
        <v>1.5276540999999999E-2</v>
      </c>
    </row>
    <row r="36" spans="1:7" ht="12.75" x14ac:dyDescent="0.2">
      <c r="A36" s="21">
        <v>30</v>
      </c>
      <c r="B36" s="22" t="s">
        <v>178</v>
      </c>
      <c r="C36" s="26" t="s">
        <v>179</v>
      </c>
      <c r="D36" s="17" t="s">
        <v>180</v>
      </c>
      <c r="E36" s="62">
        <v>31928</v>
      </c>
      <c r="F36" s="68">
        <v>64.271063999999996</v>
      </c>
      <c r="G36" s="20">
        <v>1.5115118E-2</v>
      </c>
    </row>
    <row r="37" spans="1:7" ht="12.75" x14ac:dyDescent="0.2">
      <c r="A37" s="21">
        <v>31</v>
      </c>
      <c r="B37" s="22" t="s">
        <v>181</v>
      </c>
      <c r="C37" s="26" t="s">
        <v>182</v>
      </c>
      <c r="D37" s="17" t="s">
        <v>16</v>
      </c>
      <c r="E37" s="62">
        <v>76000</v>
      </c>
      <c r="F37" s="68">
        <v>64.03</v>
      </c>
      <c r="G37" s="20">
        <v>1.5058425E-2</v>
      </c>
    </row>
    <row r="38" spans="1:7" ht="12.75" x14ac:dyDescent="0.2">
      <c r="A38" s="21">
        <v>32</v>
      </c>
      <c r="B38" s="22" t="s">
        <v>467</v>
      </c>
      <c r="C38" s="26" t="s">
        <v>468</v>
      </c>
      <c r="D38" s="17" t="s">
        <v>175</v>
      </c>
      <c r="E38" s="62">
        <v>64500</v>
      </c>
      <c r="F38" s="68">
        <v>63.177750000000003</v>
      </c>
      <c r="G38" s="20">
        <v>1.4857995000000001E-2</v>
      </c>
    </row>
    <row r="39" spans="1:7" ht="25.5" x14ac:dyDescent="0.2">
      <c r="A39" s="21">
        <v>33</v>
      </c>
      <c r="B39" s="22" t="s">
        <v>183</v>
      </c>
      <c r="C39" s="26" t="s">
        <v>184</v>
      </c>
      <c r="D39" s="17" t="s">
        <v>65</v>
      </c>
      <c r="E39" s="62">
        <v>37230</v>
      </c>
      <c r="F39" s="68">
        <v>60.480134999999997</v>
      </c>
      <c r="G39" s="20">
        <v>1.4223576E-2</v>
      </c>
    </row>
    <row r="40" spans="1:7" ht="25.5" x14ac:dyDescent="0.2">
      <c r="A40" s="21">
        <v>34</v>
      </c>
      <c r="B40" s="22" t="s">
        <v>43</v>
      </c>
      <c r="C40" s="26" t="s">
        <v>44</v>
      </c>
      <c r="D40" s="17" t="s">
        <v>19</v>
      </c>
      <c r="E40" s="62">
        <v>1162</v>
      </c>
      <c r="F40" s="68">
        <v>57.320878999999998</v>
      </c>
      <c r="G40" s="20">
        <v>1.3480590000000001E-2</v>
      </c>
    </row>
    <row r="41" spans="1:7" ht="25.5" x14ac:dyDescent="0.2">
      <c r="A41" s="21">
        <v>35</v>
      </c>
      <c r="B41" s="22" t="s">
        <v>23</v>
      </c>
      <c r="C41" s="26" t="s">
        <v>24</v>
      </c>
      <c r="D41" s="17" t="s">
        <v>25</v>
      </c>
      <c r="E41" s="62">
        <v>10446</v>
      </c>
      <c r="F41" s="68">
        <v>56.617319999999999</v>
      </c>
      <c r="G41" s="20">
        <v>1.3315129E-2</v>
      </c>
    </row>
    <row r="42" spans="1:7" ht="25.5" x14ac:dyDescent="0.2">
      <c r="A42" s="21">
        <v>36</v>
      </c>
      <c r="B42" s="22" t="s">
        <v>479</v>
      </c>
      <c r="C42" s="26" t="s">
        <v>480</v>
      </c>
      <c r="D42" s="17" t="s">
        <v>81</v>
      </c>
      <c r="E42" s="62">
        <v>19707</v>
      </c>
      <c r="F42" s="68">
        <v>54.736192500000001</v>
      </c>
      <c r="G42" s="20">
        <v>1.2872728999999999E-2</v>
      </c>
    </row>
    <row r="43" spans="1:7" ht="12.75" x14ac:dyDescent="0.2">
      <c r="A43" s="21">
        <v>37</v>
      </c>
      <c r="B43" s="22" t="s">
        <v>273</v>
      </c>
      <c r="C43" s="26" t="s">
        <v>274</v>
      </c>
      <c r="D43" s="17" t="s">
        <v>172</v>
      </c>
      <c r="E43" s="62">
        <v>13342</v>
      </c>
      <c r="F43" s="68">
        <v>54.121822999999999</v>
      </c>
      <c r="G43" s="20">
        <v>1.2728244E-2</v>
      </c>
    </row>
    <row r="44" spans="1:7" ht="25.5" x14ac:dyDescent="0.2">
      <c r="A44" s="21">
        <v>38</v>
      </c>
      <c r="B44" s="22" t="s">
        <v>469</v>
      </c>
      <c r="C44" s="26" t="s">
        <v>470</v>
      </c>
      <c r="D44" s="17" t="s">
        <v>25</v>
      </c>
      <c r="E44" s="62">
        <v>15274</v>
      </c>
      <c r="F44" s="68">
        <v>53.374993000000003</v>
      </c>
      <c r="G44" s="20">
        <v>1.2552605999999999E-2</v>
      </c>
    </row>
    <row r="45" spans="1:7" ht="25.5" x14ac:dyDescent="0.2">
      <c r="A45" s="21">
        <v>39</v>
      </c>
      <c r="B45" s="22" t="s">
        <v>208</v>
      </c>
      <c r="C45" s="26" t="s">
        <v>209</v>
      </c>
      <c r="D45" s="17" t="s">
        <v>169</v>
      </c>
      <c r="E45" s="62">
        <v>20276</v>
      </c>
      <c r="F45" s="68">
        <v>52.626358000000003</v>
      </c>
      <c r="G45" s="20">
        <v>1.2376544E-2</v>
      </c>
    </row>
    <row r="46" spans="1:7" ht="25.5" x14ac:dyDescent="0.2">
      <c r="A46" s="21">
        <v>40</v>
      </c>
      <c r="B46" s="22" t="s">
        <v>155</v>
      </c>
      <c r="C46" s="26" t="s">
        <v>156</v>
      </c>
      <c r="D46" s="17" t="s">
        <v>25</v>
      </c>
      <c r="E46" s="62">
        <v>13177</v>
      </c>
      <c r="F46" s="68">
        <v>47.516261999999998</v>
      </c>
      <c r="G46" s="20">
        <v>1.1174763000000001E-2</v>
      </c>
    </row>
    <row r="47" spans="1:7" ht="12.75" x14ac:dyDescent="0.2">
      <c r="A47" s="21">
        <v>41</v>
      </c>
      <c r="B47" s="22" t="s">
        <v>270</v>
      </c>
      <c r="C47" s="26" t="s">
        <v>271</v>
      </c>
      <c r="D47" s="17" t="s">
        <v>272</v>
      </c>
      <c r="E47" s="62">
        <v>6548</v>
      </c>
      <c r="F47" s="68">
        <v>46.546458000000001</v>
      </c>
      <c r="G47" s="20">
        <v>1.0946687E-2</v>
      </c>
    </row>
    <row r="48" spans="1:7" ht="25.5" x14ac:dyDescent="0.2">
      <c r="A48" s="21">
        <v>42</v>
      </c>
      <c r="B48" s="22" t="s">
        <v>88</v>
      </c>
      <c r="C48" s="26" t="s">
        <v>89</v>
      </c>
      <c r="D48" s="17" t="s">
        <v>25</v>
      </c>
      <c r="E48" s="62">
        <v>5135</v>
      </c>
      <c r="F48" s="68">
        <v>45.786227500000003</v>
      </c>
      <c r="G48" s="20">
        <v>1.0767898E-2</v>
      </c>
    </row>
    <row r="49" spans="1:7" ht="51" x14ac:dyDescent="0.2">
      <c r="A49" s="21">
        <v>43</v>
      </c>
      <c r="B49" s="22" t="s">
        <v>239</v>
      </c>
      <c r="C49" s="26" t="s">
        <v>240</v>
      </c>
      <c r="D49" s="17" t="s">
        <v>241</v>
      </c>
      <c r="E49" s="62">
        <v>22027</v>
      </c>
      <c r="F49" s="68">
        <v>45.331566000000002</v>
      </c>
      <c r="G49" s="20">
        <v>1.0660971E-2</v>
      </c>
    </row>
    <row r="50" spans="1:7" ht="12.75" x14ac:dyDescent="0.2">
      <c r="A50" s="21">
        <v>44</v>
      </c>
      <c r="B50" s="22" t="s">
        <v>284</v>
      </c>
      <c r="C50" s="26" t="s">
        <v>285</v>
      </c>
      <c r="D50" s="17" t="s">
        <v>175</v>
      </c>
      <c r="E50" s="62">
        <v>4276</v>
      </c>
      <c r="F50" s="68">
        <v>43.249602000000003</v>
      </c>
      <c r="G50" s="20">
        <v>1.0171339999999999E-2</v>
      </c>
    </row>
    <row r="51" spans="1:7" ht="25.5" x14ac:dyDescent="0.2">
      <c r="A51" s="21">
        <v>45</v>
      </c>
      <c r="B51" s="22" t="s">
        <v>227</v>
      </c>
      <c r="C51" s="26" t="s">
        <v>228</v>
      </c>
      <c r="D51" s="17" t="s">
        <v>169</v>
      </c>
      <c r="E51" s="62">
        <v>18902</v>
      </c>
      <c r="F51" s="68">
        <v>41.574948999999997</v>
      </c>
      <c r="G51" s="20">
        <v>9.7774990000000003E-3</v>
      </c>
    </row>
    <row r="52" spans="1:7" ht="12.75" x14ac:dyDescent="0.2">
      <c r="A52" s="21">
        <v>46</v>
      </c>
      <c r="B52" s="22" t="s">
        <v>473</v>
      </c>
      <c r="C52" s="26" t="s">
        <v>474</v>
      </c>
      <c r="D52" s="17" t="s">
        <v>180</v>
      </c>
      <c r="E52" s="62">
        <v>5188</v>
      </c>
      <c r="F52" s="68">
        <v>39.135677999999999</v>
      </c>
      <c r="G52" s="20">
        <v>9.2038369999999994E-3</v>
      </c>
    </row>
    <row r="53" spans="1:7" ht="25.5" x14ac:dyDescent="0.2">
      <c r="A53" s="21">
        <v>47</v>
      </c>
      <c r="B53" s="22" t="s">
        <v>471</v>
      </c>
      <c r="C53" s="26" t="s">
        <v>472</v>
      </c>
      <c r="D53" s="17" t="s">
        <v>169</v>
      </c>
      <c r="E53" s="62">
        <v>42552</v>
      </c>
      <c r="F53" s="68">
        <v>38.658492000000003</v>
      </c>
      <c r="G53" s="20">
        <v>9.0916139999999996E-3</v>
      </c>
    </row>
    <row r="54" spans="1:7" ht="12.75" x14ac:dyDescent="0.2">
      <c r="A54" s="21">
        <v>48</v>
      </c>
      <c r="B54" s="22" t="s">
        <v>218</v>
      </c>
      <c r="C54" s="26" t="s">
        <v>219</v>
      </c>
      <c r="D54" s="17" t="s">
        <v>180</v>
      </c>
      <c r="E54" s="62">
        <v>12924</v>
      </c>
      <c r="F54" s="68">
        <v>37.440828000000003</v>
      </c>
      <c r="G54" s="20">
        <v>8.8052459999999992E-3</v>
      </c>
    </row>
    <row r="55" spans="1:7" ht="12.75" x14ac:dyDescent="0.2">
      <c r="A55" s="21">
        <v>49</v>
      </c>
      <c r="B55" s="22" t="s">
        <v>222</v>
      </c>
      <c r="C55" s="26" t="s">
        <v>223</v>
      </c>
      <c r="D55" s="17" t="s">
        <v>81</v>
      </c>
      <c r="E55" s="62">
        <v>40479</v>
      </c>
      <c r="F55" s="68">
        <v>29.711586</v>
      </c>
      <c r="G55" s="20">
        <v>6.9875010000000001E-3</v>
      </c>
    </row>
    <row r="56" spans="1:7" ht="25.5" x14ac:dyDescent="0.2">
      <c r="A56" s="21">
        <v>50</v>
      </c>
      <c r="B56" s="22" t="s">
        <v>275</v>
      </c>
      <c r="C56" s="26" t="s">
        <v>276</v>
      </c>
      <c r="D56" s="17" t="s">
        <v>25</v>
      </c>
      <c r="E56" s="62">
        <v>4680</v>
      </c>
      <c r="F56" s="68">
        <v>29.404440000000001</v>
      </c>
      <c r="G56" s="20">
        <v>6.9152670000000001E-3</v>
      </c>
    </row>
    <row r="57" spans="1:7" ht="12.75" x14ac:dyDescent="0.2">
      <c r="A57" s="21">
        <v>51</v>
      </c>
      <c r="B57" s="22" t="s">
        <v>224</v>
      </c>
      <c r="C57" s="26" t="s">
        <v>225</v>
      </c>
      <c r="D57" s="17" t="s">
        <v>226</v>
      </c>
      <c r="E57" s="62">
        <v>1900</v>
      </c>
      <c r="F57" s="68">
        <v>26.9876</v>
      </c>
      <c r="G57" s="20">
        <v>6.3468810000000004E-3</v>
      </c>
    </row>
    <row r="58" spans="1:7" ht="12.75" x14ac:dyDescent="0.2">
      <c r="A58" s="21">
        <v>52</v>
      </c>
      <c r="B58" s="22" t="s">
        <v>484</v>
      </c>
      <c r="C58" s="26" t="s">
        <v>485</v>
      </c>
      <c r="D58" s="17" t="s">
        <v>172</v>
      </c>
      <c r="E58" s="62">
        <v>5560</v>
      </c>
      <c r="F58" s="68">
        <v>22.840479999999999</v>
      </c>
      <c r="G58" s="20">
        <v>5.3715710000000003E-3</v>
      </c>
    </row>
    <row r="59" spans="1:7" ht="12.75" x14ac:dyDescent="0.2">
      <c r="A59" s="16"/>
      <c r="B59" s="17"/>
      <c r="C59" s="23" t="s">
        <v>107</v>
      </c>
      <c r="D59" s="27"/>
      <c r="E59" s="64"/>
      <c r="F59" s="70">
        <v>3874.0778399999981</v>
      </c>
      <c r="G59" s="28">
        <v>0.91109654800000006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108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107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109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107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111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112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113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107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114</v>
      </c>
      <c r="D76" s="40"/>
      <c r="E76" s="64"/>
      <c r="F76" s="70">
        <v>3874.0778399999981</v>
      </c>
      <c r="G76" s="28">
        <v>0.91109654800000006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115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116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117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118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119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120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121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107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123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107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1169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1170</v>
      </c>
      <c r="D104" s="30"/>
      <c r="E104" s="62"/>
      <c r="F104" s="68">
        <v>416.92756880000002</v>
      </c>
      <c r="G104" s="20">
        <v>9.8052049000000002E-2</v>
      </c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416.92756880000002</v>
      </c>
      <c r="G105" s="28">
        <v>9.8052049000000002E-2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124</v>
      </c>
      <c r="D107" s="40"/>
      <c r="E107" s="64"/>
      <c r="F107" s="70">
        <v>416.92756880000002</v>
      </c>
      <c r="G107" s="28">
        <v>9.8052049000000002E-2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125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126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127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128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129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107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130</v>
      </c>
      <c r="D120" s="22"/>
      <c r="E120" s="62"/>
      <c r="F120" s="158">
        <v>-38.90079351</v>
      </c>
      <c r="G120" s="157">
        <v>-9.1485969999999996E-3</v>
      </c>
    </row>
    <row r="121" spans="1:7" ht="12.75" x14ac:dyDescent="0.2">
      <c r="A121" s="21"/>
      <c r="B121" s="22"/>
      <c r="C121" s="46" t="s">
        <v>131</v>
      </c>
      <c r="D121" s="27"/>
      <c r="E121" s="64"/>
      <c r="F121" s="70">
        <v>4252.104615289998</v>
      </c>
      <c r="G121" s="28">
        <v>0.99999999999999978</v>
      </c>
    </row>
    <row r="123" spans="1:7" ht="12.75" x14ac:dyDescent="0.2">
      <c r="B123" s="397"/>
      <c r="C123" s="397"/>
      <c r="D123" s="397"/>
      <c r="E123" s="397"/>
      <c r="F123" s="397"/>
    </row>
    <row r="124" spans="1:7" ht="12.75" x14ac:dyDescent="0.2">
      <c r="B124" s="397"/>
      <c r="C124" s="397"/>
      <c r="D124" s="397"/>
      <c r="E124" s="397"/>
      <c r="F124" s="397"/>
    </row>
    <row r="126" spans="1:7" ht="12.75" x14ac:dyDescent="0.2">
      <c r="B126" s="52" t="s">
        <v>133</v>
      </c>
      <c r="C126" s="53"/>
      <c r="D126" s="54"/>
    </row>
    <row r="127" spans="1:7" ht="12.75" x14ac:dyDescent="0.2">
      <c r="B127" s="55" t="s">
        <v>134</v>
      </c>
      <c r="C127" s="56"/>
      <c r="D127" s="81" t="s">
        <v>135</v>
      </c>
    </row>
    <row r="128" spans="1:7" ht="12.75" x14ac:dyDescent="0.2">
      <c r="B128" s="55" t="s">
        <v>136</v>
      </c>
      <c r="C128" s="56"/>
      <c r="D128" s="81" t="s">
        <v>135</v>
      </c>
    </row>
    <row r="129" spans="2:4" ht="12.75" x14ac:dyDescent="0.2">
      <c r="B129" s="57" t="s">
        <v>137</v>
      </c>
      <c r="C129" s="56"/>
      <c r="D129" s="58"/>
    </row>
    <row r="130" spans="2:4" ht="25.5" customHeight="1" x14ac:dyDescent="0.2">
      <c r="B130" s="58"/>
      <c r="C130" s="48" t="s">
        <v>138</v>
      </c>
      <c r="D130" s="49" t="s">
        <v>139</v>
      </c>
    </row>
    <row r="131" spans="2:4" ht="12.75" customHeight="1" x14ac:dyDescent="0.2">
      <c r="B131" s="75" t="s">
        <v>140</v>
      </c>
      <c r="C131" s="76" t="s">
        <v>141</v>
      </c>
      <c r="D131" s="76" t="s">
        <v>142</v>
      </c>
    </row>
    <row r="132" spans="2:4" ht="12.75" x14ac:dyDescent="0.2">
      <c r="B132" s="58" t="s">
        <v>143</v>
      </c>
      <c r="C132" s="59">
        <v>8.6060999999999996</v>
      </c>
      <c r="D132" s="59">
        <v>8.1286000000000005</v>
      </c>
    </row>
    <row r="133" spans="2:4" ht="12.75" x14ac:dyDescent="0.2">
      <c r="B133" s="58" t="s">
        <v>144</v>
      </c>
      <c r="C133" s="59">
        <v>8.6060999999999996</v>
      </c>
      <c r="D133" s="59">
        <v>8.1286000000000005</v>
      </c>
    </row>
    <row r="134" spans="2:4" ht="12.75" x14ac:dyDescent="0.2">
      <c r="B134" s="58" t="s">
        <v>145</v>
      </c>
      <c r="C134" s="59">
        <v>8.4911999999999992</v>
      </c>
      <c r="D134" s="59">
        <v>8.0081000000000007</v>
      </c>
    </row>
    <row r="135" spans="2:4" ht="12.75" x14ac:dyDescent="0.2">
      <c r="B135" s="58" t="s">
        <v>146</v>
      </c>
      <c r="C135" s="59">
        <v>8.4913000000000007</v>
      </c>
      <c r="D135" s="59">
        <v>8.0082000000000004</v>
      </c>
    </row>
    <row r="137" spans="2:4" ht="12.75" x14ac:dyDescent="0.2">
      <c r="B137" s="77" t="s">
        <v>147</v>
      </c>
      <c r="C137" s="60"/>
      <c r="D137" s="78" t="s">
        <v>135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148</v>
      </c>
      <c r="C141" s="56"/>
      <c r="D141" s="83" t="s">
        <v>135</v>
      </c>
    </row>
    <row r="142" spans="2:4" ht="12.75" x14ac:dyDescent="0.2">
      <c r="B142" s="57" t="s">
        <v>149</v>
      </c>
      <c r="C142" s="56"/>
      <c r="D142" s="83" t="s">
        <v>135</v>
      </c>
    </row>
    <row r="143" spans="2:4" ht="12.75" x14ac:dyDescent="0.2">
      <c r="B143" s="57" t="s">
        <v>150</v>
      </c>
      <c r="C143" s="56"/>
      <c r="D143" s="61">
        <v>4.4690939746511629E-2</v>
      </c>
    </row>
    <row r="144" spans="2:4" ht="12.75" x14ac:dyDescent="0.2">
      <c r="B144" s="57" t="s">
        <v>151</v>
      </c>
      <c r="C144" s="56"/>
      <c r="D144" s="61" t="s">
        <v>135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517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298</v>
      </c>
      <c r="C7" s="26" t="s">
        <v>299</v>
      </c>
      <c r="D7" s="17" t="s">
        <v>180</v>
      </c>
      <c r="E7" s="62">
        <v>14308</v>
      </c>
      <c r="F7" s="68">
        <v>103.883234</v>
      </c>
      <c r="G7" s="20">
        <v>3.7959662999999998E-2</v>
      </c>
    </row>
    <row r="8" spans="1:7" ht="25.5" x14ac:dyDescent="0.2">
      <c r="A8" s="21">
        <v>2</v>
      </c>
      <c r="B8" s="22" t="s">
        <v>90</v>
      </c>
      <c r="C8" s="26" t="s">
        <v>91</v>
      </c>
      <c r="D8" s="17" t="s">
        <v>25</v>
      </c>
      <c r="E8" s="62">
        <v>8759</v>
      </c>
      <c r="F8" s="68">
        <v>100.877403</v>
      </c>
      <c r="G8" s="20">
        <v>3.6861311000000001E-2</v>
      </c>
    </row>
    <row r="9" spans="1:7" ht="25.5" x14ac:dyDescent="0.2">
      <c r="A9" s="21">
        <v>3</v>
      </c>
      <c r="B9" s="22" t="s">
        <v>23</v>
      </c>
      <c r="C9" s="26" t="s">
        <v>24</v>
      </c>
      <c r="D9" s="17" t="s">
        <v>25</v>
      </c>
      <c r="E9" s="62">
        <v>15634</v>
      </c>
      <c r="F9" s="68">
        <v>84.736279999999994</v>
      </c>
      <c r="G9" s="20">
        <v>3.0963231000000001E-2</v>
      </c>
    </row>
    <row r="10" spans="1:7" ht="25.5" x14ac:dyDescent="0.2">
      <c r="A10" s="21">
        <v>4</v>
      </c>
      <c r="B10" s="22" t="s">
        <v>49</v>
      </c>
      <c r="C10" s="26" t="s">
        <v>50</v>
      </c>
      <c r="D10" s="17" t="s">
        <v>25</v>
      </c>
      <c r="E10" s="62">
        <v>44521</v>
      </c>
      <c r="F10" s="68">
        <v>83.610438000000002</v>
      </c>
      <c r="G10" s="20">
        <v>3.0551841E-2</v>
      </c>
    </row>
    <row r="11" spans="1:7" ht="25.5" x14ac:dyDescent="0.2">
      <c r="A11" s="21">
        <v>5</v>
      </c>
      <c r="B11" s="22" t="s">
        <v>189</v>
      </c>
      <c r="C11" s="26" t="s">
        <v>190</v>
      </c>
      <c r="D11" s="17" t="s">
        <v>162</v>
      </c>
      <c r="E11" s="62">
        <v>14765</v>
      </c>
      <c r="F11" s="68">
        <v>81.037702499999995</v>
      </c>
      <c r="G11" s="20">
        <v>2.9611744999999998E-2</v>
      </c>
    </row>
    <row r="12" spans="1:7" ht="25.5" x14ac:dyDescent="0.2">
      <c r="A12" s="21">
        <v>6</v>
      </c>
      <c r="B12" s="22" t="s">
        <v>458</v>
      </c>
      <c r="C12" s="26" t="s">
        <v>459</v>
      </c>
      <c r="D12" s="17" t="s">
        <v>65</v>
      </c>
      <c r="E12" s="62">
        <v>59341</v>
      </c>
      <c r="F12" s="68">
        <v>80.466396000000003</v>
      </c>
      <c r="G12" s="20">
        <v>2.9402985999999999E-2</v>
      </c>
    </row>
    <row r="13" spans="1:7" ht="12.75" x14ac:dyDescent="0.2">
      <c r="A13" s="21">
        <v>7</v>
      </c>
      <c r="B13" s="22" t="s">
        <v>314</v>
      </c>
      <c r="C13" s="26" t="s">
        <v>315</v>
      </c>
      <c r="D13" s="17" t="s">
        <v>172</v>
      </c>
      <c r="E13" s="62">
        <v>2551</v>
      </c>
      <c r="F13" s="68">
        <v>75.762148999999994</v>
      </c>
      <c r="G13" s="20">
        <v>2.7684021E-2</v>
      </c>
    </row>
    <row r="14" spans="1:7" ht="25.5" x14ac:dyDescent="0.2">
      <c r="A14" s="21">
        <v>8</v>
      </c>
      <c r="B14" s="22" t="s">
        <v>61</v>
      </c>
      <c r="C14" s="26" t="s">
        <v>62</v>
      </c>
      <c r="D14" s="17" t="s">
        <v>22</v>
      </c>
      <c r="E14" s="62">
        <v>62965</v>
      </c>
      <c r="F14" s="68">
        <v>75.369105000000005</v>
      </c>
      <c r="G14" s="20">
        <v>2.75404E-2</v>
      </c>
    </row>
    <row r="15" spans="1:7" ht="25.5" x14ac:dyDescent="0.2">
      <c r="A15" s="21">
        <v>9</v>
      </c>
      <c r="B15" s="22" t="s">
        <v>165</v>
      </c>
      <c r="C15" s="26" t="s">
        <v>166</v>
      </c>
      <c r="D15" s="17" t="s">
        <v>25</v>
      </c>
      <c r="E15" s="62">
        <v>14991</v>
      </c>
      <c r="F15" s="68">
        <v>75.157378499999993</v>
      </c>
      <c r="G15" s="20">
        <v>2.7463033000000001E-2</v>
      </c>
    </row>
    <row r="16" spans="1:7" ht="12.75" x14ac:dyDescent="0.2">
      <c r="A16" s="21">
        <v>10</v>
      </c>
      <c r="B16" s="22" t="s">
        <v>77</v>
      </c>
      <c r="C16" s="26" t="s">
        <v>78</v>
      </c>
      <c r="D16" s="17" t="s">
        <v>16</v>
      </c>
      <c r="E16" s="62">
        <v>10306</v>
      </c>
      <c r="F16" s="68">
        <v>73.048928000000004</v>
      </c>
      <c r="G16" s="20">
        <v>2.6692591000000002E-2</v>
      </c>
    </row>
    <row r="17" spans="1:7" ht="25.5" x14ac:dyDescent="0.2">
      <c r="A17" s="21">
        <v>11</v>
      </c>
      <c r="B17" s="22" t="s">
        <v>176</v>
      </c>
      <c r="C17" s="26" t="s">
        <v>177</v>
      </c>
      <c r="D17" s="17" t="s">
        <v>25</v>
      </c>
      <c r="E17" s="62">
        <v>20151</v>
      </c>
      <c r="F17" s="68">
        <v>70.457971499999999</v>
      </c>
      <c r="G17" s="20">
        <v>2.5745837000000001E-2</v>
      </c>
    </row>
    <row r="18" spans="1:7" ht="25.5" x14ac:dyDescent="0.2">
      <c r="A18" s="21">
        <v>12</v>
      </c>
      <c r="B18" s="22" t="s">
        <v>45</v>
      </c>
      <c r="C18" s="26" t="s">
        <v>46</v>
      </c>
      <c r="D18" s="17" t="s">
        <v>25</v>
      </c>
      <c r="E18" s="62">
        <v>9615</v>
      </c>
      <c r="F18" s="68">
        <v>67.367497499999999</v>
      </c>
      <c r="G18" s="20">
        <v>2.4616556000000001E-2</v>
      </c>
    </row>
    <row r="19" spans="1:7" ht="12.75" x14ac:dyDescent="0.2">
      <c r="A19" s="21">
        <v>13</v>
      </c>
      <c r="B19" s="22" t="s">
        <v>193</v>
      </c>
      <c r="C19" s="26" t="s">
        <v>194</v>
      </c>
      <c r="D19" s="17" t="s">
        <v>175</v>
      </c>
      <c r="E19" s="62">
        <v>6278</v>
      </c>
      <c r="F19" s="68">
        <v>63.727978</v>
      </c>
      <c r="G19" s="20">
        <v>2.3286649999999999E-2</v>
      </c>
    </row>
    <row r="20" spans="1:7" ht="25.5" x14ac:dyDescent="0.2">
      <c r="A20" s="21">
        <v>14</v>
      </c>
      <c r="B20" s="22" t="s">
        <v>157</v>
      </c>
      <c r="C20" s="26" t="s">
        <v>158</v>
      </c>
      <c r="D20" s="17" t="s">
        <v>159</v>
      </c>
      <c r="E20" s="62">
        <v>10021</v>
      </c>
      <c r="F20" s="68">
        <v>63.032089999999997</v>
      </c>
      <c r="G20" s="20">
        <v>2.3032368000000001E-2</v>
      </c>
    </row>
    <row r="21" spans="1:7" ht="12.75" x14ac:dyDescent="0.2">
      <c r="A21" s="21">
        <v>15</v>
      </c>
      <c r="B21" s="22" t="s">
        <v>465</v>
      </c>
      <c r="C21" s="26" t="s">
        <v>466</v>
      </c>
      <c r="D21" s="17" t="s">
        <v>175</v>
      </c>
      <c r="E21" s="62">
        <v>15923</v>
      </c>
      <c r="F21" s="68">
        <v>62.824196499999999</v>
      </c>
      <c r="G21" s="20">
        <v>2.2956402000000001E-2</v>
      </c>
    </row>
    <row r="22" spans="1:7" ht="12.75" x14ac:dyDescent="0.2">
      <c r="A22" s="21">
        <v>16</v>
      </c>
      <c r="B22" s="22" t="s">
        <v>460</v>
      </c>
      <c r="C22" s="26" t="s">
        <v>461</v>
      </c>
      <c r="D22" s="17" t="s">
        <v>462</v>
      </c>
      <c r="E22" s="62">
        <v>27539</v>
      </c>
      <c r="F22" s="68">
        <v>61.301814</v>
      </c>
      <c r="G22" s="20">
        <v>2.2400112999999999E-2</v>
      </c>
    </row>
    <row r="23" spans="1:7" ht="12.75" x14ac:dyDescent="0.2">
      <c r="A23" s="21">
        <v>17</v>
      </c>
      <c r="B23" s="22" t="s">
        <v>163</v>
      </c>
      <c r="C23" s="26" t="s">
        <v>164</v>
      </c>
      <c r="D23" s="17" t="s">
        <v>16</v>
      </c>
      <c r="E23" s="62">
        <v>40648</v>
      </c>
      <c r="F23" s="68">
        <v>60.179364</v>
      </c>
      <c r="G23" s="20">
        <v>2.1989961999999998E-2</v>
      </c>
    </row>
    <row r="24" spans="1:7" ht="12.75" x14ac:dyDescent="0.2">
      <c r="A24" s="21">
        <v>18</v>
      </c>
      <c r="B24" s="22" t="s">
        <v>178</v>
      </c>
      <c r="C24" s="26" t="s">
        <v>179</v>
      </c>
      <c r="D24" s="17" t="s">
        <v>180</v>
      </c>
      <c r="E24" s="62">
        <v>29206</v>
      </c>
      <c r="F24" s="68">
        <v>58.791677999999997</v>
      </c>
      <c r="G24" s="20">
        <v>2.1482892E-2</v>
      </c>
    </row>
    <row r="25" spans="1:7" ht="12.75" x14ac:dyDescent="0.2">
      <c r="A25" s="21">
        <v>19</v>
      </c>
      <c r="B25" s="22" t="s">
        <v>463</v>
      </c>
      <c r="C25" s="26" t="s">
        <v>464</v>
      </c>
      <c r="D25" s="17" t="s">
        <v>175</v>
      </c>
      <c r="E25" s="62">
        <v>48902</v>
      </c>
      <c r="F25" s="68">
        <v>58.657949000000002</v>
      </c>
      <c r="G25" s="20">
        <v>2.1434025999999998E-2</v>
      </c>
    </row>
    <row r="26" spans="1:7" ht="12.75" x14ac:dyDescent="0.2">
      <c r="A26" s="21">
        <v>20</v>
      </c>
      <c r="B26" s="22" t="s">
        <v>273</v>
      </c>
      <c r="C26" s="26" t="s">
        <v>274</v>
      </c>
      <c r="D26" s="17" t="s">
        <v>172</v>
      </c>
      <c r="E26" s="62">
        <v>13715</v>
      </c>
      <c r="F26" s="68">
        <v>55.634897500000001</v>
      </c>
      <c r="G26" s="20">
        <v>2.0329382E-2</v>
      </c>
    </row>
    <row r="27" spans="1:7" ht="12.75" x14ac:dyDescent="0.2">
      <c r="A27" s="21">
        <v>21</v>
      </c>
      <c r="B27" s="22" t="s">
        <v>515</v>
      </c>
      <c r="C27" s="26" t="s">
        <v>516</v>
      </c>
      <c r="D27" s="17" t="s">
        <v>253</v>
      </c>
      <c r="E27" s="62">
        <v>36279</v>
      </c>
      <c r="F27" s="68">
        <v>55.579428</v>
      </c>
      <c r="G27" s="20">
        <v>2.0309113E-2</v>
      </c>
    </row>
    <row r="28" spans="1:7" ht="12.75" x14ac:dyDescent="0.2">
      <c r="A28" s="21">
        <v>22</v>
      </c>
      <c r="B28" s="22" t="s">
        <v>41</v>
      </c>
      <c r="C28" s="26" t="s">
        <v>42</v>
      </c>
      <c r="D28" s="17" t="s">
        <v>13</v>
      </c>
      <c r="E28" s="62">
        <v>2670</v>
      </c>
      <c r="F28" s="68">
        <v>55.534664999999997</v>
      </c>
      <c r="G28" s="20">
        <v>2.0292755999999999E-2</v>
      </c>
    </row>
    <row r="29" spans="1:7" ht="25.5" x14ac:dyDescent="0.2">
      <c r="A29" s="21">
        <v>23</v>
      </c>
      <c r="B29" s="22" t="s">
        <v>191</v>
      </c>
      <c r="C29" s="26" t="s">
        <v>192</v>
      </c>
      <c r="D29" s="17" t="s">
        <v>35</v>
      </c>
      <c r="E29" s="62">
        <v>11168</v>
      </c>
      <c r="F29" s="68">
        <v>55.276015999999998</v>
      </c>
      <c r="G29" s="20">
        <v>2.0198244000000001E-2</v>
      </c>
    </row>
    <row r="30" spans="1:7" ht="12.75" x14ac:dyDescent="0.2">
      <c r="A30" s="21">
        <v>24</v>
      </c>
      <c r="B30" s="22" t="s">
        <v>199</v>
      </c>
      <c r="C30" s="26" t="s">
        <v>200</v>
      </c>
      <c r="D30" s="17" t="s">
        <v>175</v>
      </c>
      <c r="E30" s="62">
        <v>17000</v>
      </c>
      <c r="F30" s="68">
        <v>53.771000000000001</v>
      </c>
      <c r="G30" s="20">
        <v>1.9648301E-2</v>
      </c>
    </row>
    <row r="31" spans="1:7" ht="12.75" x14ac:dyDescent="0.2">
      <c r="A31" s="21">
        <v>25</v>
      </c>
      <c r="B31" s="22" t="s">
        <v>181</v>
      </c>
      <c r="C31" s="26" t="s">
        <v>182</v>
      </c>
      <c r="D31" s="17" t="s">
        <v>16</v>
      </c>
      <c r="E31" s="62">
        <v>59961</v>
      </c>
      <c r="F31" s="68">
        <v>50.517142499999999</v>
      </c>
      <c r="G31" s="20">
        <v>1.8459317999999999E-2</v>
      </c>
    </row>
    <row r="32" spans="1:7" ht="25.5" x14ac:dyDescent="0.2">
      <c r="A32" s="21">
        <v>26</v>
      </c>
      <c r="B32" s="22" t="s">
        <v>208</v>
      </c>
      <c r="C32" s="26" t="s">
        <v>209</v>
      </c>
      <c r="D32" s="17" t="s">
        <v>169</v>
      </c>
      <c r="E32" s="62">
        <v>19259</v>
      </c>
      <c r="F32" s="68">
        <v>49.986734499999997</v>
      </c>
      <c r="G32" s="20">
        <v>1.8265503999999998E-2</v>
      </c>
    </row>
    <row r="33" spans="1:7" ht="25.5" x14ac:dyDescent="0.2">
      <c r="A33" s="21">
        <v>27</v>
      </c>
      <c r="B33" s="22" t="s">
        <v>26</v>
      </c>
      <c r="C33" s="26" t="s">
        <v>27</v>
      </c>
      <c r="D33" s="17" t="s">
        <v>25</v>
      </c>
      <c r="E33" s="62">
        <v>8779</v>
      </c>
      <c r="F33" s="68">
        <v>49.618907999999998</v>
      </c>
      <c r="G33" s="20">
        <v>1.8131096999999999E-2</v>
      </c>
    </row>
    <row r="34" spans="1:7" ht="12.75" x14ac:dyDescent="0.2">
      <c r="A34" s="21">
        <v>28</v>
      </c>
      <c r="B34" s="22" t="s">
        <v>421</v>
      </c>
      <c r="C34" s="26" t="s">
        <v>422</v>
      </c>
      <c r="D34" s="17" t="s">
        <v>205</v>
      </c>
      <c r="E34" s="62">
        <v>8052</v>
      </c>
      <c r="F34" s="68">
        <v>48.481091999999997</v>
      </c>
      <c r="G34" s="20">
        <v>1.7715331000000001E-2</v>
      </c>
    </row>
    <row r="35" spans="1:7" ht="25.5" x14ac:dyDescent="0.2">
      <c r="A35" s="21">
        <v>29</v>
      </c>
      <c r="B35" s="22" t="s">
        <v>155</v>
      </c>
      <c r="C35" s="26" t="s">
        <v>156</v>
      </c>
      <c r="D35" s="17" t="s">
        <v>25</v>
      </c>
      <c r="E35" s="62">
        <v>12662</v>
      </c>
      <c r="F35" s="68">
        <v>45.659171999999998</v>
      </c>
      <c r="G35" s="20">
        <v>1.6684181999999999E-2</v>
      </c>
    </row>
    <row r="36" spans="1:7" ht="12.75" x14ac:dyDescent="0.2">
      <c r="A36" s="21">
        <v>30</v>
      </c>
      <c r="B36" s="22" t="s">
        <v>484</v>
      </c>
      <c r="C36" s="26" t="s">
        <v>485</v>
      </c>
      <c r="D36" s="17" t="s">
        <v>172</v>
      </c>
      <c r="E36" s="62">
        <v>11015</v>
      </c>
      <c r="F36" s="68">
        <v>45.24962</v>
      </c>
      <c r="G36" s="20">
        <v>1.6534528999999999E-2</v>
      </c>
    </row>
    <row r="37" spans="1:7" ht="12.75" x14ac:dyDescent="0.2">
      <c r="A37" s="21">
        <v>31</v>
      </c>
      <c r="B37" s="22" t="s">
        <v>477</v>
      </c>
      <c r="C37" s="26" t="s">
        <v>478</v>
      </c>
      <c r="D37" s="17" t="s">
        <v>172</v>
      </c>
      <c r="E37" s="62">
        <v>36446</v>
      </c>
      <c r="F37" s="68">
        <v>44.391227999999998</v>
      </c>
      <c r="G37" s="20">
        <v>1.6220866E-2</v>
      </c>
    </row>
    <row r="38" spans="1:7" ht="25.5" x14ac:dyDescent="0.2">
      <c r="A38" s="21">
        <v>32</v>
      </c>
      <c r="B38" s="22" t="s">
        <v>479</v>
      </c>
      <c r="C38" s="26" t="s">
        <v>480</v>
      </c>
      <c r="D38" s="17" t="s">
        <v>81</v>
      </c>
      <c r="E38" s="62">
        <v>15500</v>
      </c>
      <c r="F38" s="68">
        <v>43.051250000000003</v>
      </c>
      <c r="G38" s="20">
        <v>1.5731228999999999E-2</v>
      </c>
    </row>
    <row r="39" spans="1:7" ht="25.5" x14ac:dyDescent="0.2">
      <c r="A39" s="21">
        <v>33</v>
      </c>
      <c r="B39" s="22" t="s">
        <v>469</v>
      </c>
      <c r="C39" s="26" t="s">
        <v>470</v>
      </c>
      <c r="D39" s="17" t="s">
        <v>25</v>
      </c>
      <c r="E39" s="62">
        <v>12191</v>
      </c>
      <c r="F39" s="68">
        <v>42.601449500000001</v>
      </c>
      <c r="G39" s="20">
        <v>1.5566869000000001E-2</v>
      </c>
    </row>
    <row r="40" spans="1:7" ht="12.75" x14ac:dyDescent="0.2">
      <c r="A40" s="21">
        <v>34</v>
      </c>
      <c r="B40" s="22" t="s">
        <v>467</v>
      </c>
      <c r="C40" s="26" t="s">
        <v>468</v>
      </c>
      <c r="D40" s="17" t="s">
        <v>175</v>
      </c>
      <c r="E40" s="62">
        <v>39691</v>
      </c>
      <c r="F40" s="68">
        <v>38.877334500000003</v>
      </c>
      <c r="G40" s="20">
        <v>1.4206051000000001E-2</v>
      </c>
    </row>
    <row r="41" spans="1:7" ht="25.5" x14ac:dyDescent="0.2">
      <c r="A41" s="21">
        <v>35</v>
      </c>
      <c r="B41" s="22" t="s">
        <v>216</v>
      </c>
      <c r="C41" s="26" t="s">
        <v>217</v>
      </c>
      <c r="D41" s="17" t="s">
        <v>19</v>
      </c>
      <c r="E41" s="62">
        <v>30148</v>
      </c>
      <c r="F41" s="68">
        <v>36.750411999999997</v>
      </c>
      <c r="G41" s="20">
        <v>1.3428858E-2</v>
      </c>
    </row>
    <row r="42" spans="1:7" ht="12.75" x14ac:dyDescent="0.2">
      <c r="A42" s="21">
        <v>36</v>
      </c>
      <c r="B42" s="22" t="s">
        <v>284</v>
      </c>
      <c r="C42" s="26" t="s">
        <v>285</v>
      </c>
      <c r="D42" s="17" t="s">
        <v>175</v>
      </c>
      <c r="E42" s="62">
        <v>3625</v>
      </c>
      <c r="F42" s="68">
        <v>36.665062499999998</v>
      </c>
      <c r="G42" s="20">
        <v>1.3397671E-2</v>
      </c>
    </row>
    <row r="43" spans="1:7" ht="12.75" x14ac:dyDescent="0.2">
      <c r="A43" s="21">
        <v>37</v>
      </c>
      <c r="B43" s="22" t="s">
        <v>270</v>
      </c>
      <c r="C43" s="26" t="s">
        <v>271</v>
      </c>
      <c r="D43" s="17" t="s">
        <v>272</v>
      </c>
      <c r="E43" s="62">
        <v>5153</v>
      </c>
      <c r="F43" s="68">
        <v>36.630100499999998</v>
      </c>
      <c r="G43" s="20">
        <v>1.3384896E-2</v>
      </c>
    </row>
    <row r="44" spans="1:7" ht="12.75" x14ac:dyDescent="0.2">
      <c r="A44" s="21">
        <v>38</v>
      </c>
      <c r="B44" s="22" t="s">
        <v>66</v>
      </c>
      <c r="C44" s="26" t="s">
        <v>67</v>
      </c>
      <c r="D44" s="17" t="s">
        <v>60</v>
      </c>
      <c r="E44" s="62">
        <v>15271</v>
      </c>
      <c r="F44" s="68">
        <v>32.137819499999999</v>
      </c>
      <c r="G44" s="20">
        <v>1.1743385E-2</v>
      </c>
    </row>
    <row r="45" spans="1:7" ht="25.5" x14ac:dyDescent="0.2">
      <c r="A45" s="21">
        <v>39</v>
      </c>
      <c r="B45" s="22" t="s">
        <v>100</v>
      </c>
      <c r="C45" s="26" t="s">
        <v>101</v>
      </c>
      <c r="D45" s="17" t="s">
        <v>25</v>
      </c>
      <c r="E45" s="62">
        <v>5176</v>
      </c>
      <c r="F45" s="68">
        <v>30.341712000000001</v>
      </c>
      <c r="G45" s="20">
        <v>1.1087074000000001E-2</v>
      </c>
    </row>
    <row r="46" spans="1:7" ht="51" x14ac:dyDescent="0.2">
      <c r="A46" s="21">
        <v>40</v>
      </c>
      <c r="B46" s="22" t="s">
        <v>239</v>
      </c>
      <c r="C46" s="26" t="s">
        <v>240</v>
      </c>
      <c r="D46" s="17" t="s">
        <v>241</v>
      </c>
      <c r="E46" s="62">
        <v>14184</v>
      </c>
      <c r="F46" s="68">
        <v>29.190671999999999</v>
      </c>
      <c r="G46" s="20">
        <v>1.0666475999999999E-2</v>
      </c>
    </row>
    <row r="47" spans="1:7" ht="25.5" x14ac:dyDescent="0.2">
      <c r="A47" s="21">
        <v>41</v>
      </c>
      <c r="B47" s="22" t="s">
        <v>210</v>
      </c>
      <c r="C47" s="26" t="s">
        <v>211</v>
      </c>
      <c r="D47" s="17" t="s">
        <v>65</v>
      </c>
      <c r="E47" s="62">
        <v>6010</v>
      </c>
      <c r="F47" s="68">
        <v>26.849675000000001</v>
      </c>
      <c r="G47" s="20">
        <v>9.8110599999999999E-3</v>
      </c>
    </row>
    <row r="48" spans="1:7" ht="12.75" x14ac:dyDescent="0.2">
      <c r="A48" s="16"/>
      <c r="B48" s="17"/>
      <c r="C48" s="23" t="s">
        <v>107</v>
      </c>
      <c r="D48" s="27"/>
      <c r="E48" s="64"/>
      <c r="F48" s="70">
        <v>2363.0849435</v>
      </c>
      <c r="G48" s="28">
        <v>0.86348782000000035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16"/>
      <c r="B50" s="17"/>
      <c r="C50" s="23" t="s">
        <v>108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107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31"/>
      <c r="B53" s="32"/>
      <c r="C53" s="23" t="s">
        <v>109</v>
      </c>
      <c r="D53" s="24"/>
      <c r="E53" s="63"/>
      <c r="F53" s="69"/>
      <c r="G53" s="25"/>
    </row>
    <row r="54" spans="1:7" ht="12.75" x14ac:dyDescent="0.2">
      <c r="A54" s="33"/>
      <c r="B54" s="34"/>
      <c r="C54" s="23" t="s">
        <v>107</v>
      </c>
      <c r="D54" s="35"/>
      <c r="E54" s="65"/>
      <c r="F54" s="71">
        <v>0</v>
      </c>
      <c r="G54" s="36">
        <v>0</v>
      </c>
    </row>
    <row r="55" spans="1:7" ht="12.75" x14ac:dyDescent="0.2">
      <c r="A55" s="33"/>
      <c r="B55" s="34"/>
      <c r="C55" s="29"/>
      <c r="D55" s="37"/>
      <c r="E55" s="66"/>
      <c r="F55" s="72"/>
      <c r="G55" s="38"/>
    </row>
    <row r="56" spans="1:7" ht="12.75" x14ac:dyDescent="0.2">
      <c r="A56" s="16"/>
      <c r="B56" s="17"/>
      <c r="C56" s="23" t="s">
        <v>111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107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112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107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113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107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21"/>
      <c r="B65" s="22"/>
      <c r="C65" s="39" t="s">
        <v>114</v>
      </c>
      <c r="D65" s="40"/>
      <c r="E65" s="64"/>
      <c r="F65" s="70">
        <v>2363.0849435</v>
      </c>
      <c r="G65" s="28">
        <v>0.86348782000000035</v>
      </c>
    </row>
    <row r="66" spans="1:7" ht="12.75" x14ac:dyDescent="0.2">
      <c r="A66" s="16"/>
      <c r="B66" s="17"/>
      <c r="C66" s="26"/>
      <c r="D66" s="19"/>
      <c r="E66" s="62"/>
      <c r="F66" s="68"/>
      <c r="G66" s="20"/>
    </row>
    <row r="67" spans="1:7" ht="12.75" x14ac:dyDescent="0.2">
      <c r="A67" s="16"/>
      <c r="B67" s="17"/>
      <c r="C67" s="18" t="s">
        <v>115</v>
      </c>
      <c r="D67" s="19"/>
      <c r="E67" s="62"/>
      <c r="F67" s="68"/>
      <c r="G67" s="20"/>
    </row>
    <row r="68" spans="1:7" ht="25.5" x14ac:dyDescent="0.2">
      <c r="A68" s="16"/>
      <c r="B68" s="17"/>
      <c r="C68" s="23" t="s">
        <v>10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68"/>
      <c r="G70" s="20"/>
    </row>
    <row r="71" spans="1:7" ht="12.75" x14ac:dyDescent="0.2">
      <c r="A71" s="16"/>
      <c r="B71" s="41"/>
      <c r="C71" s="23" t="s">
        <v>116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74"/>
      <c r="G73" s="43"/>
    </row>
    <row r="74" spans="1:7" ht="12.75" x14ac:dyDescent="0.2">
      <c r="A74" s="16"/>
      <c r="B74" s="17"/>
      <c r="C74" s="23" t="s">
        <v>117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107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16"/>
      <c r="B77" s="41"/>
      <c r="C77" s="23" t="s">
        <v>118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21"/>
      <c r="B80" s="22"/>
      <c r="C80" s="44" t="s">
        <v>119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120</v>
      </c>
      <c r="D82" s="19"/>
      <c r="E82" s="62"/>
      <c r="F82" s="68"/>
      <c r="G82" s="20"/>
    </row>
    <row r="83" spans="1:7" ht="12.75" x14ac:dyDescent="0.2">
      <c r="A83" s="21"/>
      <c r="B83" s="22"/>
      <c r="C83" s="23" t="s">
        <v>121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107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1169</v>
      </c>
      <c r="D92" s="24"/>
      <c r="E92" s="63"/>
      <c r="F92" s="69"/>
      <c r="G92" s="25"/>
    </row>
    <row r="93" spans="1:7" ht="12.75" x14ac:dyDescent="0.2">
      <c r="A93" s="21">
        <v>1</v>
      </c>
      <c r="B93" s="22"/>
      <c r="C93" s="26" t="s">
        <v>1170</v>
      </c>
      <c r="D93" s="30"/>
      <c r="E93" s="62"/>
      <c r="F93" s="68">
        <v>372.9361409</v>
      </c>
      <c r="G93" s="20">
        <v>0.136273482</v>
      </c>
    </row>
    <row r="94" spans="1:7" ht="12.75" x14ac:dyDescent="0.2">
      <c r="A94" s="21"/>
      <c r="B94" s="22"/>
      <c r="C94" s="23" t="s">
        <v>107</v>
      </c>
      <c r="D94" s="40"/>
      <c r="E94" s="64"/>
      <c r="F94" s="70">
        <v>372.9361409</v>
      </c>
      <c r="G94" s="28">
        <v>0.136273482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39" t="s">
        <v>124</v>
      </c>
      <c r="D96" s="40"/>
      <c r="E96" s="64"/>
      <c r="F96" s="70">
        <v>372.9361409</v>
      </c>
      <c r="G96" s="28">
        <v>0.136273482</v>
      </c>
    </row>
    <row r="97" spans="1:7" ht="12.75" x14ac:dyDescent="0.2">
      <c r="A97" s="21"/>
      <c r="B97" s="22"/>
      <c r="C97" s="45"/>
      <c r="D97" s="22"/>
      <c r="E97" s="62"/>
      <c r="F97" s="68"/>
      <c r="G97" s="20"/>
    </row>
    <row r="98" spans="1:7" ht="12.75" x14ac:dyDescent="0.2">
      <c r="A98" s="16"/>
      <c r="B98" s="17"/>
      <c r="C98" s="18" t="s">
        <v>125</v>
      </c>
      <c r="D98" s="19"/>
      <c r="E98" s="62"/>
      <c r="F98" s="68"/>
      <c r="G98" s="20"/>
    </row>
    <row r="99" spans="1:7" ht="25.5" x14ac:dyDescent="0.2">
      <c r="A99" s="21"/>
      <c r="B99" s="22"/>
      <c r="C99" s="23" t="s">
        <v>126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16"/>
      <c r="B102" s="17"/>
      <c r="C102" s="18" t="s">
        <v>127</v>
      </c>
      <c r="D102" s="19"/>
      <c r="E102" s="62"/>
      <c r="F102" s="68"/>
      <c r="G102" s="20"/>
    </row>
    <row r="103" spans="1:7" ht="25.5" x14ac:dyDescent="0.2">
      <c r="A103" s="21"/>
      <c r="B103" s="22"/>
      <c r="C103" s="23" t="s">
        <v>128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23" t="s">
        <v>129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74"/>
      <c r="G108" s="43"/>
    </row>
    <row r="109" spans="1:7" ht="25.5" x14ac:dyDescent="0.2">
      <c r="A109" s="21"/>
      <c r="B109" s="22"/>
      <c r="C109" s="45" t="s">
        <v>130</v>
      </c>
      <c r="D109" s="22"/>
      <c r="E109" s="62"/>
      <c r="F109" s="74">
        <v>0.65324258999999996</v>
      </c>
      <c r="G109" s="43">
        <v>2.3869900000000001E-4</v>
      </c>
    </row>
    <row r="110" spans="1:7" ht="12.75" x14ac:dyDescent="0.2">
      <c r="A110" s="21"/>
      <c r="B110" s="22"/>
      <c r="C110" s="46" t="s">
        <v>131</v>
      </c>
      <c r="D110" s="27"/>
      <c r="E110" s="64"/>
      <c r="F110" s="70">
        <v>2736.6743269899998</v>
      </c>
      <c r="G110" s="28">
        <v>1.0000000010000005</v>
      </c>
    </row>
    <row r="112" spans="1:7" ht="12.75" x14ac:dyDescent="0.2">
      <c r="B112" s="397"/>
      <c r="C112" s="397"/>
      <c r="D112" s="397"/>
      <c r="E112" s="397"/>
      <c r="F112" s="397"/>
    </row>
    <row r="113" spans="2:6" ht="12.75" x14ac:dyDescent="0.2">
      <c r="B113" s="397"/>
      <c r="C113" s="397"/>
      <c r="D113" s="397"/>
      <c r="E113" s="397"/>
      <c r="F113" s="397"/>
    </row>
    <row r="115" spans="2:6" ht="12.75" x14ac:dyDescent="0.2">
      <c r="B115" s="52" t="s">
        <v>133</v>
      </c>
      <c r="C115" s="53"/>
      <c r="D115" s="54"/>
    </row>
    <row r="116" spans="2:6" ht="12.75" x14ac:dyDescent="0.2">
      <c r="B116" s="55" t="s">
        <v>134</v>
      </c>
      <c r="C116" s="56"/>
      <c r="D116" s="81" t="s">
        <v>135</v>
      </c>
    </row>
    <row r="117" spans="2:6" ht="12.75" x14ac:dyDescent="0.2">
      <c r="B117" s="55" t="s">
        <v>136</v>
      </c>
      <c r="C117" s="56"/>
      <c r="D117" s="81" t="s">
        <v>135</v>
      </c>
    </row>
    <row r="118" spans="2:6" ht="12.75" x14ac:dyDescent="0.2">
      <c r="B118" s="57" t="s">
        <v>137</v>
      </c>
      <c r="C118" s="56"/>
      <c r="D118" s="58"/>
    </row>
    <row r="119" spans="2:6" ht="25.5" customHeight="1" x14ac:dyDescent="0.2">
      <c r="B119" s="58"/>
      <c r="C119" s="48" t="s">
        <v>138</v>
      </c>
      <c r="D119" s="49" t="s">
        <v>139</v>
      </c>
    </row>
    <row r="120" spans="2:6" ht="12.75" customHeight="1" x14ac:dyDescent="0.2">
      <c r="B120" s="75" t="s">
        <v>140</v>
      </c>
      <c r="C120" s="76" t="s">
        <v>141</v>
      </c>
      <c r="D120" s="76" t="s">
        <v>142</v>
      </c>
    </row>
    <row r="121" spans="2:6" ht="12.75" x14ac:dyDescent="0.2">
      <c r="B121" s="58" t="s">
        <v>143</v>
      </c>
      <c r="C121" s="59">
        <v>9.8965999999999994</v>
      </c>
      <c r="D121" s="59">
        <v>9.3628999999999998</v>
      </c>
    </row>
    <row r="122" spans="2:6" ht="12.75" x14ac:dyDescent="0.2">
      <c r="B122" s="58" t="s">
        <v>144</v>
      </c>
      <c r="C122" s="59">
        <v>9.8965999999999994</v>
      </c>
      <c r="D122" s="59">
        <v>9.3628999999999998</v>
      </c>
    </row>
    <row r="123" spans="2:6" ht="12.75" x14ac:dyDescent="0.2">
      <c r="B123" s="58" t="s">
        <v>145</v>
      </c>
      <c r="C123" s="59">
        <v>9.8673999999999999</v>
      </c>
      <c r="D123" s="59">
        <v>9.3308</v>
      </c>
    </row>
    <row r="124" spans="2:6" ht="12.75" x14ac:dyDescent="0.2">
      <c r="B124" s="58" t="s">
        <v>146</v>
      </c>
      <c r="C124" s="59">
        <v>9.8673999999999999</v>
      </c>
      <c r="D124" s="59">
        <v>9.3308</v>
      </c>
    </row>
    <row r="126" spans="2:6" ht="12.75" x14ac:dyDescent="0.2">
      <c r="B126" s="77" t="s">
        <v>147</v>
      </c>
      <c r="C126" s="60"/>
      <c r="D126" s="78" t="s">
        <v>135</v>
      </c>
    </row>
    <row r="127" spans="2:6" ht="24.75" customHeight="1" x14ac:dyDescent="0.2">
      <c r="B127" s="79"/>
      <c r="C127" s="79"/>
    </row>
    <row r="128" spans="2:6" ht="15" x14ac:dyDescent="0.25">
      <c r="B128" s="82"/>
      <c r="C128" s="80"/>
      <c r="D128"/>
    </row>
    <row r="130" spans="2:4" ht="12.75" x14ac:dyDescent="0.2">
      <c r="B130" s="57" t="s">
        <v>148</v>
      </c>
      <c r="C130" s="56"/>
      <c r="D130" s="83" t="s">
        <v>135</v>
      </c>
    </row>
    <row r="131" spans="2:4" ht="12.75" x14ac:dyDescent="0.2">
      <c r="B131" s="57" t="s">
        <v>149</v>
      </c>
      <c r="C131" s="56"/>
      <c r="D131" s="83" t="s">
        <v>135</v>
      </c>
    </row>
    <row r="132" spans="2:4" ht="12.75" x14ac:dyDescent="0.2">
      <c r="B132" s="57" t="s">
        <v>150</v>
      </c>
      <c r="C132" s="56"/>
      <c r="D132" s="61">
        <v>6.6812335091210413E-3</v>
      </c>
    </row>
    <row r="133" spans="2:4" ht="12.75" x14ac:dyDescent="0.2">
      <c r="B133" s="57" t="s">
        <v>151</v>
      </c>
      <c r="C133" s="56"/>
      <c r="D133" s="61" t="s">
        <v>135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4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1159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444</v>
      </c>
      <c r="C7" s="26" t="s">
        <v>445</v>
      </c>
      <c r="D7" s="17" t="s">
        <v>205</v>
      </c>
      <c r="E7" s="62">
        <v>15860</v>
      </c>
      <c r="F7" s="68">
        <v>118.87863</v>
      </c>
      <c r="G7" s="20">
        <v>5.8346707999999997E-2</v>
      </c>
    </row>
    <row r="8" spans="1:7" ht="25.5" x14ac:dyDescent="0.2">
      <c r="A8" s="21">
        <v>2</v>
      </c>
      <c r="B8" s="22" t="s">
        <v>30</v>
      </c>
      <c r="C8" s="26" t="s">
        <v>31</v>
      </c>
      <c r="D8" s="17" t="s">
        <v>32</v>
      </c>
      <c r="E8" s="62">
        <v>7827</v>
      </c>
      <c r="F8" s="68">
        <v>96.049030500000001</v>
      </c>
      <c r="G8" s="20">
        <v>4.7141733999999998E-2</v>
      </c>
    </row>
    <row r="9" spans="1:7" ht="12.75" x14ac:dyDescent="0.2">
      <c r="A9" s="21">
        <v>3</v>
      </c>
      <c r="B9" s="22" t="s">
        <v>11</v>
      </c>
      <c r="C9" s="26" t="s">
        <v>12</v>
      </c>
      <c r="D9" s="17" t="s">
        <v>13</v>
      </c>
      <c r="E9" s="62">
        <v>26270</v>
      </c>
      <c r="F9" s="68">
        <v>95.741015000000004</v>
      </c>
      <c r="G9" s="20">
        <v>4.6990557000000002E-2</v>
      </c>
    </row>
    <row r="10" spans="1:7" ht="25.5" x14ac:dyDescent="0.2">
      <c r="A10" s="21">
        <v>4</v>
      </c>
      <c r="B10" s="22" t="s">
        <v>401</v>
      </c>
      <c r="C10" s="26" t="s">
        <v>402</v>
      </c>
      <c r="D10" s="17" t="s">
        <v>35</v>
      </c>
      <c r="E10" s="62">
        <v>33017</v>
      </c>
      <c r="F10" s="68">
        <v>92.001870499999995</v>
      </c>
      <c r="G10" s="20">
        <v>4.5155351000000003E-2</v>
      </c>
    </row>
    <row r="11" spans="1:7" ht="12.75" x14ac:dyDescent="0.2">
      <c r="A11" s="21">
        <v>5</v>
      </c>
      <c r="B11" s="22" t="s">
        <v>403</v>
      </c>
      <c r="C11" s="26" t="s">
        <v>404</v>
      </c>
      <c r="D11" s="17" t="s">
        <v>205</v>
      </c>
      <c r="E11" s="62">
        <v>11415</v>
      </c>
      <c r="F11" s="68">
        <v>83.546385000000001</v>
      </c>
      <c r="G11" s="20">
        <v>4.1005321999999997E-2</v>
      </c>
    </row>
    <row r="12" spans="1:7" ht="12.75" x14ac:dyDescent="0.2">
      <c r="A12" s="21">
        <v>6</v>
      </c>
      <c r="B12" s="22" t="s">
        <v>41</v>
      </c>
      <c r="C12" s="26" t="s">
        <v>42</v>
      </c>
      <c r="D12" s="17" t="s">
        <v>13</v>
      </c>
      <c r="E12" s="62">
        <v>3901</v>
      </c>
      <c r="F12" s="68">
        <v>81.138849500000006</v>
      </c>
      <c r="G12" s="20">
        <v>3.9823681999999999E-2</v>
      </c>
    </row>
    <row r="13" spans="1:7" ht="12.75" x14ac:dyDescent="0.2">
      <c r="A13" s="21">
        <v>7</v>
      </c>
      <c r="B13" s="22" t="s">
        <v>56</v>
      </c>
      <c r="C13" s="26" t="s">
        <v>57</v>
      </c>
      <c r="D13" s="17" t="s">
        <v>13</v>
      </c>
      <c r="E13" s="62">
        <v>24155</v>
      </c>
      <c r="F13" s="68">
        <v>70.931157499999998</v>
      </c>
      <c r="G13" s="20">
        <v>3.4813653999999999E-2</v>
      </c>
    </row>
    <row r="14" spans="1:7" ht="25.5" x14ac:dyDescent="0.2">
      <c r="A14" s="21">
        <v>8</v>
      </c>
      <c r="B14" s="22" t="s">
        <v>439</v>
      </c>
      <c r="C14" s="26" t="s">
        <v>440</v>
      </c>
      <c r="D14" s="17" t="s">
        <v>35</v>
      </c>
      <c r="E14" s="62">
        <v>19680</v>
      </c>
      <c r="F14" s="68">
        <v>62.73</v>
      </c>
      <c r="G14" s="20">
        <v>3.0788452000000001E-2</v>
      </c>
    </row>
    <row r="15" spans="1:7" ht="12.75" x14ac:dyDescent="0.2">
      <c r="A15" s="21">
        <v>9</v>
      </c>
      <c r="B15" s="22" t="s">
        <v>427</v>
      </c>
      <c r="C15" s="26" t="s">
        <v>428</v>
      </c>
      <c r="D15" s="17" t="s">
        <v>226</v>
      </c>
      <c r="E15" s="62">
        <v>9200</v>
      </c>
      <c r="F15" s="68">
        <v>62.564599999999999</v>
      </c>
      <c r="G15" s="20">
        <v>3.0707272000000001E-2</v>
      </c>
    </row>
    <row r="16" spans="1:7" ht="12.75" x14ac:dyDescent="0.2">
      <c r="A16" s="21">
        <v>10</v>
      </c>
      <c r="B16" s="22" t="s">
        <v>399</v>
      </c>
      <c r="C16" s="26" t="s">
        <v>400</v>
      </c>
      <c r="D16" s="17" t="s">
        <v>13</v>
      </c>
      <c r="E16" s="62">
        <v>7735</v>
      </c>
      <c r="F16" s="68">
        <v>55.900844999999997</v>
      </c>
      <c r="G16" s="20">
        <v>2.7436641000000001E-2</v>
      </c>
    </row>
    <row r="17" spans="1:7" ht="25.5" x14ac:dyDescent="0.2">
      <c r="A17" s="21">
        <v>11</v>
      </c>
      <c r="B17" s="22" t="s">
        <v>353</v>
      </c>
      <c r="C17" s="26" t="s">
        <v>354</v>
      </c>
      <c r="D17" s="17" t="s">
        <v>35</v>
      </c>
      <c r="E17" s="62">
        <v>6264</v>
      </c>
      <c r="F17" s="68">
        <v>51.408647999999999</v>
      </c>
      <c r="G17" s="20">
        <v>2.523183E-2</v>
      </c>
    </row>
    <row r="18" spans="1:7" ht="25.5" x14ac:dyDescent="0.2">
      <c r="A18" s="21">
        <v>12</v>
      </c>
      <c r="B18" s="22" t="s">
        <v>20</v>
      </c>
      <c r="C18" s="26" t="s">
        <v>21</v>
      </c>
      <c r="D18" s="17" t="s">
        <v>22</v>
      </c>
      <c r="E18" s="62">
        <v>3904</v>
      </c>
      <c r="F18" s="68">
        <v>51.310271999999998</v>
      </c>
      <c r="G18" s="20">
        <v>2.5183546000000001E-2</v>
      </c>
    </row>
    <row r="19" spans="1:7" ht="12.75" x14ac:dyDescent="0.2">
      <c r="A19" s="21">
        <v>13</v>
      </c>
      <c r="B19" s="22" t="s">
        <v>500</v>
      </c>
      <c r="C19" s="26" t="s">
        <v>501</v>
      </c>
      <c r="D19" s="17" t="s">
        <v>13</v>
      </c>
      <c r="E19" s="62">
        <v>3640</v>
      </c>
      <c r="F19" s="68">
        <v>45.709299999999999</v>
      </c>
      <c r="G19" s="20">
        <v>2.2434538E-2</v>
      </c>
    </row>
    <row r="20" spans="1:7" ht="12.75" x14ac:dyDescent="0.2">
      <c r="A20" s="21">
        <v>14</v>
      </c>
      <c r="B20" s="22" t="s">
        <v>504</v>
      </c>
      <c r="C20" s="26" t="s">
        <v>505</v>
      </c>
      <c r="D20" s="17" t="s">
        <v>205</v>
      </c>
      <c r="E20" s="62">
        <v>2260</v>
      </c>
      <c r="F20" s="68">
        <v>45.518659999999997</v>
      </c>
      <c r="G20" s="20">
        <v>2.2340970000000002E-2</v>
      </c>
    </row>
    <row r="21" spans="1:7" ht="12.75" x14ac:dyDescent="0.2">
      <c r="A21" s="21">
        <v>15</v>
      </c>
      <c r="B21" s="22" t="s">
        <v>518</v>
      </c>
      <c r="C21" s="26" t="s">
        <v>519</v>
      </c>
      <c r="D21" s="17" t="s">
        <v>272</v>
      </c>
      <c r="E21" s="62">
        <v>4174</v>
      </c>
      <c r="F21" s="68">
        <v>44.966501999999998</v>
      </c>
      <c r="G21" s="20">
        <v>2.2069966E-2</v>
      </c>
    </row>
    <row r="22" spans="1:7" ht="25.5" x14ac:dyDescent="0.2">
      <c r="A22" s="21">
        <v>16</v>
      </c>
      <c r="B22" s="22" t="s">
        <v>452</v>
      </c>
      <c r="C22" s="26" t="s">
        <v>453</v>
      </c>
      <c r="D22" s="17" t="s">
        <v>175</v>
      </c>
      <c r="E22" s="62">
        <v>2206</v>
      </c>
      <c r="F22" s="68">
        <v>42.407041</v>
      </c>
      <c r="G22" s="20">
        <v>2.0813760000000001E-2</v>
      </c>
    </row>
    <row r="23" spans="1:7" ht="25.5" x14ac:dyDescent="0.2">
      <c r="A23" s="21">
        <v>17</v>
      </c>
      <c r="B23" s="22" t="s">
        <v>306</v>
      </c>
      <c r="C23" s="26" t="s">
        <v>307</v>
      </c>
      <c r="D23" s="17" t="s">
        <v>305</v>
      </c>
      <c r="E23" s="62">
        <v>20000</v>
      </c>
      <c r="F23" s="68">
        <v>41.9</v>
      </c>
      <c r="G23" s="20">
        <v>2.0564899000000001E-2</v>
      </c>
    </row>
    <row r="24" spans="1:7" ht="25.5" x14ac:dyDescent="0.2">
      <c r="A24" s="21">
        <v>18</v>
      </c>
      <c r="B24" s="22" t="s">
        <v>520</v>
      </c>
      <c r="C24" s="26" t="s">
        <v>521</v>
      </c>
      <c r="D24" s="17" t="s">
        <v>35</v>
      </c>
      <c r="E24" s="62">
        <v>2371</v>
      </c>
      <c r="F24" s="68">
        <v>41.8066575</v>
      </c>
      <c r="G24" s="20">
        <v>2.0519085999999999E-2</v>
      </c>
    </row>
    <row r="25" spans="1:7" ht="12.75" x14ac:dyDescent="0.2">
      <c r="A25" s="21">
        <v>19</v>
      </c>
      <c r="B25" s="22" t="s">
        <v>341</v>
      </c>
      <c r="C25" s="26" t="s">
        <v>342</v>
      </c>
      <c r="D25" s="17" t="s">
        <v>159</v>
      </c>
      <c r="E25" s="62">
        <v>6023</v>
      </c>
      <c r="F25" s="68">
        <v>40.613089000000002</v>
      </c>
      <c r="G25" s="20">
        <v>1.9933271999999998E-2</v>
      </c>
    </row>
    <row r="26" spans="1:7" ht="25.5" x14ac:dyDescent="0.2">
      <c r="A26" s="21">
        <v>20</v>
      </c>
      <c r="B26" s="22" t="s">
        <v>49</v>
      </c>
      <c r="C26" s="26" t="s">
        <v>50</v>
      </c>
      <c r="D26" s="17" t="s">
        <v>25</v>
      </c>
      <c r="E26" s="62">
        <v>18560</v>
      </c>
      <c r="F26" s="68">
        <v>34.85568</v>
      </c>
      <c r="G26" s="20">
        <v>1.7107483E-2</v>
      </c>
    </row>
    <row r="27" spans="1:7" ht="25.5" x14ac:dyDescent="0.2">
      <c r="A27" s="21">
        <v>21</v>
      </c>
      <c r="B27" s="22" t="s">
        <v>160</v>
      </c>
      <c r="C27" s="26" t="s">
        <v>161</v>
      </c>
      <c r="D27" s="17" t="s">
        <v>162</v>
      </c>
      <c r="E27" s="62">
        <v>16688</v>
      </c>
      <c r="F27" s="68">
        <v>33.300904000000003</v>
      </c>
      <c r="G27" s="20">
        <v>1.6344384999999999E-2</v>
      </c>
    </row>
    <row r="28" spans="1:7" ht="12.75" x14ac:dyDescent="0.2">
      <c r="A28" s="21">
        <v>22</v>
      </c>
      <c r="B28" s="22" t="s">
        <v>522</v>
      </c>
      <c r="C28" s="26" t="s">
        <v>523</v>
      </c>
      <c r="D28" s="17" t="s">
        <v>320</v>
      </c>
      <c r="E28" s="62">
        <v>9522</v>
      </c>
      <c r="F28" s="68">
        <v>31.627323000000001</v>
      </c>
      <c r="G28" s="20">
        <v>1.5522976000000001E-2</v>
      </c>
    </row>
    <row r="29" spans="1:7" ht="12.75" x14ac:dyDescent="0.2">
      <c r="A29" s="21">
        <v>23</v>
      </c>
      <c r="B29" s="22" t="s">
        <v>351</v>
      </c>
      <c r="C29" s="26" t="s">
        <v>352</v>
      </c>
      <c r="D29" s="17" t="s">
        <v>175</v>
      </c>
      <c r="E29" s="62">
        <v>7750</v>
      </c>
      <c r="F29" s="68">
        <v>30.856625000000001</v>
      </c>
      <c r="G29" s="20">
        <v>1.5144711E-2</v>
      </c>
    </row>
    <row r="30" spans="1:7" ht="12.75" x14ac:dyDescent="0.2">
      <c r="A30" s="21">
        <v>24</v>
      </c>
      <c r="B30" s="22" t="s">
        <v>212</v>
      </c>
      <c r="C30" s="26" t="s">
        <v>213</v>
      </c>
      <c r="D30" s="17" t="s">
        <v>159</v>
      </c>
      <c r="E30" s="62">
        <v>13000</v>
      </c>
      <c r="F30" s="68">
        <v>30.7255</v>
      </c>
      <c r="G30" s="20">
        <v>1.5080352999999999E-2</v>
      </c>
    </row>
    <row r="31" spans="1:7" ht="25.5" x14ac:dyDescent="0.2">
      <c r="A31" s="21">
        <v>25</v>
      </c>
      <c r="B31" s="22" t="s">
        <v>51</v>
      </c>
      <c r="C31" s="26" t="s">
        <v>52</v>
      </c>
      <c r="D31" s="17" t="s">
        <v>22</v>
      </c>
      <c r="E31" s="62">
        <v>38500</v>
      </c>
      <c r="F31" s="68">
        <v>30.626750000000001</v>
      </c>
      <c r="G31" s="20">
        <v>1.5031886E-2</v>
      </c>
    </row>
    <row r="32" spans="1:7" ht="25.5" x14ac:dyDescent="0.2">
      <c r="A32" s="21">
        <v>26</v>
      </c>
      <c r="B32" s="22" t="s">
        <v>333</v>
      </c>
      <c r="C32" s="26" t="s">
        <v>334</v>
      </c>
      <c r="D32" s="17" t="s">
        <v>76</v>
      </c>
      <c r="E32" s="62">
        <v>4850</v>
      </c>
      <c r="F32" s="68">
        <v>30.445875000000001</v>
      </c>
      <c r="G32" s="20">
        <v>1.4943111E-2</v>
      </c>
    </row>
    <row r="33" spans="1:7" ht="12.75" x14ac:dyDescent="0.2">
      <c r="A33" s="21">
        <v>27</v>
      </c>
      <c r="B33" s="22" t="s">
        <v>524</v>
      </c>
      <c r="C33" s="26" t="s">
        <v>525</v>
      </c>
      <c r="D33" s="17" t="s">
        <v>260</v>
      </c>
      <c r="E33" s="62">
        <v>13529</v>
      </c>
      <c r="F33" s="68">
        <v>30.392898500000001</v>
      </c>
      <c r="G33" s="20">
        <v>1.4917110000000001E-2</v>
      </c>
    </row>
    <row r="34" spans="1:7" ht="12.75" x14ac:dyDescent="0.2">
      <c r="A34" s="21">
        <v>28</v>
      </c>
      <c r="B34" s="22" t="s">
        <v>515</v>
      </c>
      <c r="C34" s="26" t="s">
        <v>516</v>
      </c>
      <c r="D34" s="17" t="s">
        <v>253</v>
      </c>
      <c r="E34" s="62">
        <v>19460</v>
      </c>
      <c r="F34" s="68">
        <v>29.812719999999999</v>
      </c>
      <c r="G34" s="20">
        <v>1.4632353000000001E-2</v>
      </c>
    </row>
    <row r="35" spans="1:7" ht="25.5" x14ac:dyDescent="0.2">
      <c r="A35" s="21">
        <v>29</v>
      </c>
      <c r="B35" s="22" t="s">
        <v>526</v>
      </c>
      <c r="C35" s="26" t="s">
        <v>527</v>
      </c>
      <c r="D35" s="17" t="s">
        <v>513</v>
      </c>
      <c r="E35" s="62">
        <v>49847</v>
      </c>
      <c r="F35" s="68">
        <v>29.708812000000002</v>
      </c>
      <c r="G35" s="20">
        <v>1.4581353999999999E-2</v>
      </c>
    </row>
    <row r="36" spans="1:7" ht="25.5" x14ac:dyDescent="0.2">
      <c r="A36" s="21">
        <v>30</v>
      </c>
      <c r="B36" s="22" t="s">
        <v>528</v>
      </c>
      <c r="C36" s="26" t="s">
        <v>529</v>
      </c>
      <c r="D36" s="17" t="s">
        <v>35</v>
      </c>
      <c r="E36" s="62">
        <v>27446</v>
      </c>
      <c r="F36" s="68">
        <v>27.967473999999999</v>
      </c>
      <c r="G36" s="20">
        <v>1.3726689E-2</v>
      </c>
    </row>
    <row r="37" spans="1:7" ht="25.5" x14ac:dyDescent="0.2">
      <c r="A37" s="21">
        <v>31</v>
      </c>
      <c r="B37" s="22" t="s">
        <v>417</v>
      </c>
      <c r="C37" s="26" t="s">
        <v>418</v>
      </c>
      <c r="D37" s="17" t="s">
        <v>175</v>
      </c>
      <c r="E37" s="62">
        <v>4566</v>
      </c>
      <c r="F37" s="68">
        <v>27.1677</v>
      </c>
      <c r="G37" s="20">
        <v>1.3334153E-2</v>
      </c>
    </row>
    <row r="38" spans="1:7" ht="25.5" x14ac:dyDescent="0.2">
      <c r="A38" s="21">
        <v>32</v>
      </c>
      <c r="B38" s="22" t="s">
        <v>530</v>
      </c>
      <c r="C38" s="26" t="s">
        <v>531</v>
      </c>
      <c r="D38" s="17" t="s">
        <v>35</v>
      </c>
      <c r="E38" s="62">
        <v>2100</v>
      </c>
      <c r="F38" s="68">
        <v>26.882100000000001</v>
      </c>
      <c r="G38" s="20">
        <v>1.3193978E-2</v>
      </c>
    </row>
    <row r="39" spans="1:7" ht="12.75" x14ac:dyDescent="0.2">
      <c r="A39" s="21">
        <v>33</v>
      </c>
      <c r="B39" s="22" t="s">
        <v>409</v>
      </c>
      <c r="C39" s="26" t="s">
        <v>410</v>
      </c>
      <c r="D39" s="17" t="s">
        <v>226</v>
      </c>
      <c r="E39" s="62">
        <v>999</v>
      </c>
      <c r="F39" s="68">
        <v>26.113360499999999</v>
      </c>
      <c r="G39" s="20">
        <v>1.2816674E-2</v>
      </c>
    </row>
    <row r="40" spans="1:7" ht="25.5" x14ac:dyDescent="0.2">
      <c r="A40" s="21">
        <v>34</v>
      </c>
      <c r="B40" s="22" t="s">
        <v>347</v>
      </c>
      <c r="C40" s="26" t="s">
        <v>348</v>
      </c>
      <c r="D40" s="17" t="s">
        <v>35</v>
      </c>
      <c r="E40" s="62">
        <v>12305</v>
      </c>
      <c r="F40" s="68">
        <v>25.077590000000001</v>
      </c>
      <c r="G40" s="20">
        <v>1.2308308E-2</v>
      </c>
    </row>
    <row r="41" spans="1:7" ht="25.5" x14ac:dyDescent="0.2">
      <c r="A41" s="21">
        <v>35</v>
      </c>
      <c r="B41" s="22" t="s">
        <v>479</v>
      </c>
      <c r="C41" s="26" t="s">
        <v>480</v>
      </c>
      <c r="D41" s="17" t="s">
        <v>81</v>
      </c>
      <c r="E41" s="62">
        <v>8922</v>
      </c>
      <c r="F41" s="68">
        <v>24.780854999999999</v>
      </c>
      <c r="G41" s="20">
        <v>1.2162668E-2</v>
      </c>
    </row>
    <row r="42" spans="1:7" ht="25.5" x14ac:dyDescent="0.2">
      <c r="A42" s="21">
        <v>36</v>
      </c>
      <c r="B42" s="22" t="s">
        <v>275</v>
      </c>
      <c r="C42" s="26" t="s">
        <v>276</v>
      </c>
      <c r="D42" s="17" t="s">
        <v>25</v>
      </c>
      <c r="E42" s="62">
        <v>3700</v>
      </c>
      <c r="F42" s="68">
        <v>23.2471</v>
      </c>
      <c r="G42" s="20">
        <v>1.1409887000000001E-2</v>
      </c>
    </row>
    <row r="43" spans="1:7" ht="12.75" x14ac:dyDescent="0.2">
      <c r="A43" s="21">
        <v>37</v>
      </c>
      <c r="B43" s="22" t="s">
        <v>532</v>
      </c>
      <c r="C43" s="26" t="s">
        <v>533</v>
      </c>
      <c r="D43" s="17" t="s">
        <v>16</v>
      </c>
      <c r="E43" s="62">
        <v>3129</v>
      </c>
      <c r="F43" s="68">
        <v>22.560089999999999</v>
      </c>
      <c r="G43" s="20">
        <v>1.1072696E-2</v>
      </c>
    </row>
    <row r="44" spans="1:7" ht="25.5" x14ac:dyDescent="0.2">
      <c r="A44" s="21">
        <v>38</v>
      </c>
      <c r="B44" s="22" t="s">
        <v>534</v>
      </c>
      <c r="C44" s="26" t="s">
        <v>535</v>
      </c>
      <c r="D44" s="17" t="s">
        <v>32</v>
      </c>
      <c r="E44" s="62">
        <v>16431</v>
      </c>
      <c r="F44" s="68">
        <v>22.485823499999999</v>
      </c>
      <c r="G44" s="20">
        <v>1.1036246E-2</v>
      </c>
    </row>
    <row r="45" spans="1:7" ht="25.5" x14ac:dyDescent="0.2">
      <c r="A45" s="21">
        <v>39</v>
      </c>
      <c r="B45" s="22" t="s">
        <v>536</v>
      </c>
      <c r="C45" s="26" t="s">
        <v>537</v>
      </c>
      <c r="D45" s="17" t="s">
        <v>32</v>
      </c>
      <c r="E45" s="62">
        <v>6461</v>
      </c>
      <c r="F45" s="68">
        <v>22.3195245</v>
      </c>
      <c r="G45" s="20">
        <v>1.0954625000000001E-2</v>
      </c>
    </row>
    <row r="46" spans="1:7" ht="12.75" x14ac:dyDescent="0.2">
      <c r="A46" s="21">
        <v>40</v>
      </c>
      <c r="B46" s="22" t="s">
        <v>538</v>
      </c>
      <c r="C46" s="26" t="s">
        <v>539</v>
      </c>
      <c r="D46" s="17" t="s">
        <v>205</v>
      </c>
      <c r="E46" s="62">
        <v>2161</v>
      </c>
      <c r="F46" s="68">
        <v>21.722372</v>
      </c>
      <c r="G46" s="20">
        <v>1.0661537E-2</v>
      </c>
    </row>
    <row r="47" spans="1:7" ht="25.5" x14ac:dyDescent="0.2">
      <c r="A47" s="21">
        <v>41</v>
      </c>
      <c r="B47" s="22" t="s">
        <v>362</v>
      </c>
      <c r="C47" s="26" t="s">
        <v>363</v>
      </c>
      <c r="D47" s="17" t="s">
        <v>35</v>
      </c>
      <c r="E47" s="62">
        <v>11790</v>
      </c>
      <c r="F47" s="68">
        <v>21.687705000000001</v>
      </c>
      <c r="G47" s="20">
        <v>1.0644522E-2</v>
      </c>
    </row>
    <row r="48" spans="1:7" ht="25.5" x14ac:dyDescent="0.2">
      <c r="A48" s="21">
        <v>42</v>
      </c>
      <c r="B48" s="22" t="s">
        <v>296</v>
      </c>
      <c r="C48" s="26" t="s">
        <v>297</v>
      </c>
      <c r="D48" s="17" t="s">
        <v>35</v>
      </c>
      <c r="E48" s="62">
        <v>2250</v>
      </c>
      <c r="F48" s="68">
        <v>20.90925</v>
      </c>
      <c r="G48" s="20">
        <v>1.0262449E-2</v>
      </c>
    </row>
    <row r="49" spans="1:7" ht="25.5" x14ac:dyDescent="0.2">
      <c r="A49" s="21">
        <v>43</v>
      </c>
      <c r="B49" s="22" t="s">
        <v>157</v>
      </c>
      <c r="C49" s="26" t="s">
        <v>158</v>
      </c>
      <c r="D49" s="17" t="s">
        <v>159</v>
      </c>
      <c r="E49" s="62">
        <v>3275</v>
      </c>
      <c r="F49" s="68">
        <v>20.59975</v>
      </c>
      <c r="G49" s="20">
        <v>1.0110544000000001E-2</v>
      </c>
    </row>
    <row r="50" spans="1:7" ht="38.25" x14ac:dyDescent="0.2">
      <c r="A50" s="21">
        <v>44</v>
      </c>
      <c r="B50" s="22" t="s">
        <v>261</v>
      </c>
      <c r="C50" s="26" t="s">
        <v>262</v>
      </c>
      <c r="D50" s="17" t="s">
        <v>263</v>
      </c>
      <c r="E50" s="62">
        <v>16393</v>
      </c>
      <c r="F50" s="68">
        <v>20.581411500000002</v>
      </c>
      <c r="G50" s="20">
        <v>1.0101542999999999E-2</v>
      </c>
    </row>
    <row r="51" spans="1:7" ht="12.75" x14ac:dyDescent="0.2">
      <c r="A51" s="21">
        <v>45</v>
      </c>
      <c r="B51" s="22" t="s">
        <v>540</v>
      </c>
      <c r="C51" s="26" t="s">
        <v>541</v>
      </c>
      <c r="D51" s="17" t="s">
        <v>13</v>
      </c>
      <c r="E51" s="62">
        <v>17664</v>
      </c>
      <c r="F51" s="68">
        <v>19.863168000000002</v>
      </c>
      <c r="G51" s="20">
        <v>9.7490230000000008E-3</v>
      </c>
    </row>
    <row r="52" spans="1:7" ht="12.75" x14ac:dyDescent="0.2">
      <c r="A52" s="21">
        <v>46</v>
      </c>
      <c r="B52" s="22" t="s">
        <v>506</v>
      </c>
      <c r="C52" s="26" t="s">
        <v>507</v>
      </c>
      <c r="D52" s="17" t="s">
        <v>226</v>
      </c>
      <c r="E52" s="62">
        <v>286</v>
      </c>
      <c r="F52" s="68">
        <v>18.993689</v>
      </c>
      <c r="G52" s="20">
        <v>9.3222740000000002E-3</v>
      </c>
    </row>
    <row r="53" spans="1:7" ht="25.5" x14ac:dyDescent="0.2">
      <c r="A53" s="21">
        <v>47</v>
      </c>
      <c r="B53" s="22" t="s">
        <v>316</v>
      </c>
      <c r="C53" s="26" t="s">
        <v>317</v>
      </c>
      <c r="D53" s="17" t="s">
        <v>25</v>
      </c>
      <c r="E53" s="62">
        <v>2170</v>
      </c>
      <c r="F53" s="68">
        <v>17.103940000000001</v>
      </c>
      <c r="G53" s="20">
        <v>8.3947689999999998E-3</v>
      </c>
    </row>
    <row r="54" spans="1:7" ht="25.5" x14ac:dyDescent="0.2">
      <c r="A54" s="21">
        <v>48</v>
      </c>
      <c r="B54" s="22" t="s">
        <v>392</v>
      </c>
      <c r="C54" s="26" t="s">
        <v>393</v>
      </c>
      <c r="D54" s="17" t="s">
        <v>169</v>
      </c>
      <c r="E54" s="62">
        <v>4477</v>
      </c>
      <c r="F54" s="68">
        <v>17.021553999999998</v>
      </c>
      <c r="G54" s="20">
        <v>8.3543330000000002E-3</v>
      </c>
    </row>
    <row r="55" spans="1:7" ht="12.75" x14ac:dyDescent="0.2">
      <c r="A55" s="21">
        <v>49</v>
      </c>
      <c r="B55" s="22" t="s">
        <v>53</v>
      </c>
      <c r="C55" s="26" t="s">
        <v>54</v>
      </c>
      <c r="D55" s="17" t="s">
        <v>55</v>
      </c>
      <c r="E55" s="62">
        <v>10839</v>
      </c>
      <c r="F55" s="68">
        <v>14.643489000000001</v>
      </c>
      <c r="G55" s="20">
        <v>7.1871569999999996E-3</v>
      </c>
    </row>
    <row r="56" spans="1:7" ht="12.75" x14ac:dyDescent="0.2">
      <c r="A56" s="16"/>
      <c r="B56" s="17"/>
      <c r="C56" s="23" t="s">
        <v>107</v>
      </c>
      <c r="D56" s="27"/>
      <c r="E56" s="64"/>
      <c r="F56" s="70">
        <v>1979.2035859999996</v>
      </c>
      <c r="G56" s="28">
        <v>0.97141103699999998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16"/>
      <c r="B58" s="17"/>
      <c r="C58" s="23" t="s">
        <v>108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107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31"/>
      <c r="B61" s="32"/>
      <c r="C61" s="23" t="s">
        <v>109</v>
      </c>
      <c r="D61" s="24"/>
      <c r="E61" s="63"/>
      <c r="F61" s="69"/>
      <c r="G61" s="25"/>
    </row>
    <row r="62" spans="1:7" ht="12.75" x14ac:dyDescent="0.2">
      <c r="A62" s="33"/>
      <c r="B62" s="34"/>
      <c r="C62" s="23" t="s">
        <v>107</v>
      </c>
      <c r="D62" s="35"/>
      <c r="E62" s="65"/>
      <c r="F62" s="71">
        <v>0</v>
      </c>
      <c r="G62" s="36">
        <v>0</v>
      </c>
    </row>
    <row r="63" spans="1:7" ht="12.75" x14ac:dyDescent="0.2">
      <c r="A63" s="33"/>
      <c r="B63" s="34"/>
      <c r="C63" s="29"/>
      <c r="D63" s="37"/>
      <c r="E63" s="66"/>
      <c r="F63" s="72"/>
      <c r="G63" s="38"/>
    </row>
    <row r="64" spans="1:7" ht="12.75" x14ac:dyDescent="0.2">
      <c r="A64" s="16"/>
      <c r="B64" s="17"/>
      <c r="C64" s="23" t="s">
        <v>111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107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112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113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25.5" x14ac:dyDescent="0.2">
      <c r="A73" s="21"/>
      <c r="B73" s="22"/>
      <c r="C73" s="39" t="s">
        <v>114</v>
      </c>
      <c r="D73" s="40"/>
      <c r="E73" s="64"/>
      <c r="F73" s="70">
        <v>1979.2035859999996</v>
      </c>
      <c r="G73" s="28">
        <v>0.97141103699999998</v>
      </c>
    </row>
    <row r="74" spans="1:7" ht="12.75" x14ac:dyDescent="0.2">
      <c r="A74" s="16"/>
      <c r="B74" s="17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115</v>
      </c>
      <c r="D75" s="19"/>
      <c r="E75" s="62"/>
      <c r="F75" s="68"/>
      <c r="G75" s="20"/>
    </row>
    <row r="76" spans="1:7" ht="25.5" x14ac:dyDescent="0.2">
      <c r="A76" s="16"/>
      <c r="B76" s="17"/>
      <c r="C76" s="23" t="s">
        <v>10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16"/>
      <c r="B79" s="41"/>
      <c r="C79" s="23" t="s">
        <v>116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74"/>
      <c r="G81" s="43"/>
    </row>
    <row r="82" spans="1:7" ht="12.75" x14ac:dyDescent="0.2">
      <c r="A82" s="16"/>
      <c r="B82" s="17"/>
      <c r="C82" s="23" t="s">
        <v>117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16"/>
      <c r="B85" s="41"/>
      <c r="C85" s="23" t="s">
        <v>118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21"/>
      <c r="B88" s="22"/>
      <c r="C88" s="44" t="s">
        <v>119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6"/>
      <c r="D89" s="19"/>
      <c r="E89" s="62"/>
      <c r="F89" s="68"/>
      <c r="G89" s="20"/>
    </row>
    <row r="90" spans="1:7" ht="12.75" x14ac:dyDescent="0.2">
      <c r="A90" s="16"/>
      <c r="B90" s="17"/>
      <c r="C90" s="18" t="s">
        <v>120</v>
      </c>
      <c r="D90" s="19"/>
      <c r="E90" s="62"/>
      <c r="F90" s="68"/>
      <c r="G90" s="20"/>
    </row>
    <row r="91" spans="1:7" ht="12.75" x14ac:dyDescent="0.2">
      <c r="A91" s="21"/>
      <c r="B91" s="22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107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1169</v>
      </c>
      <c r="D100" s="24"/>
      <c r="E100" s="63"/>
      <c r="F100" s="69"/>
      <c r="G100" s="25"/>
    </row>
    <row r="101" spans="1:7" ht="12.75" x14ac:dyDescent="0.2">
      <c r="A101" s="21">
        <v>1</v>
      </c>
      <c r="B101" s="22"/>
      <c r="C101" s="26" t="s">
        <v>1170</v>
      </c>
      <c r="D101" s="30"/>
      <c r="E101" s="62"/>
      <c r="F101" s="68">
        <v>69.9878049</v>
      </c>
      <c r="G101" s="20">
        <v>3.4350647999999998E-2</v>
      </c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69.9878049</v>
      </c>
      <c r="G102" s="28">
        <v>3.4350647999999998E-2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39" t="s">
        <v>124</v>
      </c>
      <c r="D104" s="40"/>
      <c r="E104" s="64"/>
      <c r="F104" s="70">
        <v>69.9878049</v>
      </c>
      <c r="G104" s="28">
        <v>3.4350647999999998E-2</v>
      </c>
    </row>
    <row r="105" spans="1:7" ht="12.75" x14ac:dyDescent="0.2">
      <c r="A105" s="21"/>
      <c r="B105" s="22"/>
      <c r="C105" s="45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125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126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127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128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107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23" t="s">
        <v>129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74"/>
      <c r="G116" s="43"/>
    </row>
    <row r="117" spans="1:7" ht="25.5" x14ac:dyDescent="0.2">
      <c r="A117" s="21"/>
      <c r="B117" s="22"/>
      <c r="C117" s="45" t="s">
        <v>130</v>
      </c>
      <c r="D117" s="22"/>
      <c r="E117" s="62"/>
      <c r="F117" s="158">
        <v>-11.73915167</v>
      </c>
      <c r="G117" s="157">
        <v>-5.7616819999999997E-3</v>
      </c>
    </row>
    <row r="118" spans="1:7" ht="12.75" x14ac:dyDescent="0.2">
      <c r="A118" s="21"/>
      <c r="B118" s="22"/>
      <c r="C118" s="46" t="s">
        <v>131</v>
      </c>
      <c r="D118" s="27"/>
      <c r="E118" s="64"/>
      <c r="F118" s="70">
        <v>2037.4522392299996</v>
      </c>
      <c r="G118" s="28">
        <v>1.000000003</v>
      </c>
    </row>
    <row r="120" spans="1:7" ht="12.75" x14ac:dyDescent="0.2">
      <c r="B120" s="397"/>
      <c r="C120" s="397"/>
      <c r="D120" s="397"/>
      <c r="E120" s="397"/>
      <c r="F120" s="397"/>
    </row>
    <row r="121" spans="1:7" ht="12.75" x14ac:dyDescent="0.2">
      <c r="B121" s="397"/>
      <c r="C121" s="397"/>
      <c r="D121" s="397"/>
      <c r="E121" s="397"/>
      <c r="F121" s="397"/>
    </row>
    <row r="123" spans="1:7" ht="12.75" x14ac:dyDescent="0.2">
      <c r="B123" s="52" t="s">
        <v>133</v>
      </c>
      <c r="C123" s="53"/>
      <c r="D123" s="54"/>
    </row>
    <row r="124" spans="1:7" ht="12.75" x14ac:dyDescent="0.2">
      <c r="B124" s="55" t="s">
        <v>134</v>
      </c>
      <c r="C124" s="56"/>
      <c r="D124" s="81" t="s">
        <v>135</v>
      </c>
    </row>
    <row r="125" spans="1:7" ht="12.75" x14ac:dyDescent="0.2">
      <c r="B125" s="55" t="s">
        <v>136</v>
      </c>
      <c r="C125" s="56"/>
      <c r="D125" s="81" t="s">
        <v>135</v>
      </c>
    </row>
    <row r="126" spans="1:7" ht="12.75" x14ac:dyDescent="0.2">
      <c r="B126" s="57" t="s">
        <v>137</v>
      </c>
      <c r="C126" s="56"/>
      <c r="D126" s="58"/>
    </row>
    <row r="127" spans="1:7" ht="25.5" customHeight="1" x14ac:dyDescent="0.2">
      <c r="B127" s="58"/>
      <c r="C127" s="48" t="s">
        <v>138</v>
      </c>
      <c r="D127" s="49" t="s">
        <v>139</v>
      </c>
    </row>
    <row r="128" spans="1:7" ht="12.75" customHeight="1" x14ac:dyDescent="0.2">
      <c r="B128" s="75" t="s">
        <v>140</v>
      </c>
      <c r="C128" s="76" t="s">
        <v>141</v>
      </c>
      <c r="D128" s="76" t="s">
        <v>142</v>
      </c>
    </row>
    <row r="129" spans="2:4" ht="12.75" x14ac:dyDescent="0.2">
      <c r="B129" s="58" t="s">
        <v>143</v>
      </c>
      <c r="C129" s="59">
        <v>13.4573</v>
      </c>
      <c r="D129" s="59">
        <v>13.1435</v>
      </c>
    </row>
    <row r="130" spans="2:4" ht="12.75" x14ac:dyDescent="0.2">
      <c r="B130" s="58" t="s">
        <v>144</v>
      </c>
      <c r="C130" s="59">
        <v>12.4125</v>
      </c>
      <c r="D130" s="59">
        <v>12.122999999999999</v>
      </c>
    </row>
    <row r="131" spans="2:4" ht="12.75" x14ac:dyDescent="0.2">
      <c r="B131" s="58" t="s">
        <v>145</v>
      </c>
      <c r="C131" s="59">
        <v>13.244300000000001</v>
      </c>
      <c r="D131" s="59">
        <v>12.9316</v>
      </c>
    </row>
    <row r="132" spans="2:4" ht="12.75" x14ac:dyDescent="0.2">
      <c r="B132" s="58" t="s">
        <v>146</v>
      </c>
      <c r="C132" s="59">
        <v>12.203799999999999</v>
      </c>
      <c r="D132" s="59">
        <v>11.9156</v>
      </c>
    </row>
    <row r="134" spans="2:4" ht="12.75" x14ac:dyDescent="0.2">
      <c r="B134" s="77" t="s">
        <v>147</v>
      </c>
      <c r="C134" s="60"/>
      <c r="D134" s="78" t="s">
        <v>135</v>
      </c>
    </row>
    <row r="135" spans="2:4" ht="24.75" customHeight="1" x14ac:dyDescent="0.2">
      <c r="B135" s="79"/>
      <c r="C135" s="79"/>
    </row>
    <row r="136" spans="2:4" ht="15" x14ac:dyDescent="0.25">
      <c r="B136" s="82"/>
      <c r="C136" s="80"/>
      <c r="D136"/>
    </row>
    <row r="138" spans="2:4" ht="12.75" x14ac:dyDescent="0.2">
      <c r="B138" s="57" t="s">
        <v>148</v>
      </c>
      <c r="C138" s="56"/>
      <c r="D138" s="83" t="s">
        <v>135</v>
      </c>
    </row>
    <row r="139" spans="2:4" ht="12.75" x14ac:dyDescent="0.2">
      <c r="B139" s="57" t="s">
        <v>149</v>
      </c>
      <c r="C139" s="56"/>
      <c r="D139" s="83" t="s">
        <v>135</v>
      </c>
    </row>
    <row r="140" spans="2:4" ht="12.75" x14ac:dyDescent="0.2">
      <c r="B140" s="57" t="s">
        <v>150</v>
      </c>
      <c r="C140" s="56"/>
      <c r="D140" s="61">
        <v>0.27861440329468812</v>
      </c>
    </row>
    <row r="141" spans="2:4" ht="12.75" x14ac:dyDescent="0.2">
      <c r="B141" s="57" t="s">
        <v>151</v>
      </c>
      <c r="C141" s="56"/>
      <c r="D141" s="61" t="s">
        <v>135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1160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444</v>
      </c>
      <c r="C7" s="26" t="s">
        <v>445</v>
      </c>
      <c r="D7" s="17" t="s">
        <v>205</v>
      </c>
      <c r="E7" s="62">
        <v>18727</v>
      </c>
      <c r="F7" s="68">
        <v>140.36822849999999</v>
      </c>
      <c r="G7" s="20">
        <v>5.7384834000000003E-2</v>
      </c>
    </row>
    <row r="8" spans="1:7" ht="25.5" x14ac:dyDescent="0.2">
      <c r="A8" s="21">
        <v>2</v>
      </c>
      <c r="B8" s="22" t="s">
        <v>30</v>
      </c>
      <c r="C8" s="26" t="s">
        <v>31</v>
      </c>
      <c r="D8" s="17" t="s">
        <v>32</v>
      </c>
      <c r="E8" s="62">
        <v>9128</v>
      </c>
      <c r="F8" s="68">
        <v>112.014252</v>
      </c>
      <c r="G8" s="20">
        <v>4.5793263000000001E-2</v>
      </c>
    </row>
    <row r="9" spans="1:7" ht="12.75" x14ac:dyDescent="0.2">
      <c r="A9" s="21">
        <v>3</v>
      </c>
      <c r="B9" s="22" t="s">
        <v>11</v>
      </c>
      <c r="C9" s="26" t="s">
        <v>12</v>
      </c>
      <c r="D9" s="17" t="s">
        <v>13</v>
      </c>
      <c r="E9" s="62">
        <v>30500</v>
      </c>
      <c r="F9" s="68">
        <v>111.15725</v>
      </c>
      <c r="G9" s="20">
        <v>4.5442906999999998E-2</v>
      </c>
    </row>
    <row r="10" spans="1:7" ht="25.5" x14ac:dyDescent="0.2">
      <c r="A10" s="21">
        <v>4</v>
      </c>
      <c r="B10" s="22" t="s">
        <v>401</v>
      </c>
      <c r="C10" s="26" t="s">
        <v>402</v>
      </c>
      <c r="D10" s="17" t="s">
        <v>35</v>
      </c>
      <c r="E10" s="62">
        <v>39540</v>
      </c>
      <c r="F10" s="68">
        <v>110.17821000000001</v>
      </c>
      <c r="G10" s="20">
        <v>4.5042658999999999E-2</v>
      </c>
    </row>
    <row r="11" spans="1:7" ht="12.75" x14ac:dyDescent="0.2">
      <c r="A11" s="21">
        <v>5</v>
      </c>
      <c r="B11" s="22" t="s">
        <v>41</v>
      </c>
      <c r="C11" s="26" t="s">
        <v>42</v>
      </c>
      <c r="D11" s="17" t="s">
        <v>13</v>
      </c>
      <c r="E11" s="62">
        <v>4414</v>
      </c>
      <c r="F11" s="68">
        <v>91.808993000000001</v>
      </c>
      <c r="G11" s="20">
        <v>3.7533021999999999E-2</v>
      </c>
    </row>
    <row r="12" spans="1:7" ht="12.75" x14ac:dyDescent="0.2">
      <c r="A12" s="21">
        <v>6</v>
      </c>
      <c r="B12" s="22" t="s">
        <v>403</v>
      </c>
      <c r="C12" s="26" t="s">
        <v>404</v>
      </c>
      <c r="D12" s="17" t="s">
        <v>205</v>
      </c>
      <c r="E12" s="62">
        <v>11856</v>
      </c>
      <c r="F12" s="68">
        <v>86.774063999999996</v>
      </c>
      <c r="G12" s="20">
        <v>3.5474659999999998E-2</v>
      </c>
    </row>
    <row r="13" spans="1:7" ht="12.75" x14ac:dyDescent="0.2">
      <c r="A13" s="21">
        <v>7</v>
      </c>
      <c r="B13" s="22" t="s">
        <v>56</v>
      </c>
      <c r="C13" s="26" t="s">
        <v>57</v>
      </c>
      <c r="D13" s="17" t="s">
        <v>13</v>
      </c>
      <c r="E13" s="62">
        <v>28115</v>
      </c>
      <c r="F13" s="68">
        <v>82.559697499999999</v>
      </c>
      <c r="G13" s="20">
        <v>3.3751758E-2</v>
      </c>
    </row>
    <row r="14" spans="1:7" ht="12.75" x14ac:dyDescent="0.2">
      <c r="A14" s="21">
        <v>8</v>
      </c>
      <c r="B14" s="22" t="s">
        <v>427</v>
      </c>
      <c r="C14" s="26" t="s">
        <v>428</v>
      </c>
      <c r="D14" s="17" t="s">
        <v>226</v>
      </c>
      <c r="E14" s="62">
        <v>10402</v>
      </c>
      <c r="F14" s="68">
        <v>70.738800999999995</v>
      </c>
      <c r="G14" s="20">
        <v>2.8919182000000002E-2</v>
      </c>
    </row>
    <row r="15" spans="1:7" ht="25.5" x14ac:dyDescent="0.2">
      <c r="A15" s="21">
        <v>9</v>
      </c>
      <c r="B15" s="22" t="s">
        <v>439</v>
      </c>
      <c r="C15" s="26" t="s">
        <v>440</v>
      </c>
      <c r="D15" s="17" t="s">
        <v>35</v>
      </c>
      <c r="E15" s="62">
        <v>22140</v>
      </c>
      <c r="F15" s="68">
        <v>70.571250000000006</v>
      </c>
      <c r="G15" s="20">
        <v>2.8850684000000001E-2</v>
      </c>
    </row>
    <row r="16" spans="1:7" ht="12.75" x14ac:dyDescent="0.2">
      <c r="A16" s="21">
        <v>10</v>
      </c>
      <c r="B16" s="22" t="s">
        <v>399</v>
      </c>
      <c r="C16" s="26" t="s">
        <v>400</v>
      </c>
      <c r="D16" s="17" t="s">
        <v>13</v>
      </c>
      <c r="E16" s="62">
        <v>8882</v>
      </c>
      <c r="F16" s="68">
        <v>64.190213999999997</v>
      </c>
      <c r="G16" s="20">
        <v>2.6242011999999999E-2</v>
      </c>
    </row>
    <row r="17" spans="1:7" ht="25.5" x14ac:dyDescent="0.2">
      <c r="A17" s="21">
        <v>11</v>
      </c>
      <c r="B17" s="22" t="s">
        <v>20</v>
      </c>
      <c r="C17" s="26" t="s">
        <v>21</v>
      </c>
      <c r="D17" s="17" t="s">
        <v>22</v>
      </c>
      <c r="E17" s="62">
        <v>4642</v>
      </c>
      <c r="F17" s="68">
        <v>61.009805999999998</v>
      </c>
      <c r="G17" s="20">
        <v>2.4941808999999999E-2</v>
      </c>
    </row>
    <row r="18" spans="1:7" ht="25.5" x14ac:dyDescent="0.2">
      <c r="A18" s="21">
        <v>12</v>
      </c>
      <c r="B18" s="22" t="s">
        <v>353</v>
      </c>
      <c r="C18" s="26" t="s">
        <v>354</v>
      </c>
      <c r="D18" s="17" t="s">
        <v>35</v>
      </c>
      <c r="E18" s="62">
        <v>6637</v>
      </c>
      <c r="F18" s="68">
        <v>54.469859</v>
      </c>
      <c r="G18" s="20">
        <v>2.2268171999999999E-2</v>
      </c>
    </row>
    <row r="19" spans="1:7" ht="25.5" x14ac:dyDescent="0.2">
      <c r="A19" s="21">
        <v>13</v>
      </c>
      <c r="B19" s="22" t="s">
        <v>61</v>
      </c>
      <c r="C19" s="26" t="s">
        <v>62</v>
      </c>
      <c r="D19" s="17" t="s">
        <v>22</v>
      </c>
      <c r="E19" s="62">
        <v>45000</v>
      </c>
      <c r="F19" s="68">
        <v>53.865000000000002</v>
      </c>
      <c r="G19" s="20">
        <v>2.2020894999999999E-2</v>
      </c>
    </row>
    <row r="20" spans="1:7" ht="12.75" x14ac:dyDescent="0.2">
      <c r="A20" s="21">
        <v>14</v>
      </c>
      <c r="B20" s="22" t="s">
        <v>504</v>
      </c>
      <c r="C20" s="26" t="s">
        <v>505</v>
      </c>
      <c r="D20" s="17" t="s">
        <v>205</v>
      </c>
      <c r="E20" s="62">
        <v>2623</v>
      </c>
      <c r="F20" s="68">
        <v>52.829842999999997</v>
      </c>
      <c r="G20" s="20">
        <v>2.1597706000000001E-2</v>
      </c>
    </row>
    <row r="21" spans="1:7" ht="12.75" x14ac:dyDescent="0.2">
      <c r="A21" s="21">
        <v>15</v>
      </c>
      <c r="B21" s="22" t="s">
        <v>500</v>
      </c>
      <c r="C21" s="26" t="s">
        <v>501</v>
      </c>
      <c r="D21" s="17" t="s">
        <v>13</v>
      </c>
      <c r="E21" s="62">
        <v>4138</v>
      </c>
      <c r="F21" s="68">
        <v>51.962935000000002</v>
      </c>
      <c r="G21" s="20">
        <v>2.12433E-2</v>
      </c>
    </row>
    <row r="22" spans="1:7" ht="12.75" x14ac:dyDescent="0.2">
      <c r="A22" s="21">
        <v>16</v>
      </c>
      <c r="B22" s="22" t="s">
        <v>518</v>
      </c>
      <c r="C22" s="26" t="s">
        <v>519</v>
      </c>
      <c r="D22" s="17" t="s">
        <v>272</v>
      </c>
      <c r="E22" s="62">
        <v>4510</v>
      </c>
      <c r="F22" s="68">
        <v>48.58623</v>
      </c>
      <c r="G22" s="20">
        <v>1.9862847999999999E-2</v>
      </c>
    </row>
    <row r="23" spans="1:7" ht="25.5" x14ac:dyDescent="0.2">
      <c r="A23" s="21">
        <v>17</v>
      </c>
      <c r="B23" s="22" t="s">
        <v>165</v>
      </c>
      <c r="C23" s="26" t="s">
        <v>166</v>
      </c>
      <c r="D23" s="17" t="s">
        <v>25</v>
      </c>
      <c r="E23" s="62">
        <v>9674</v>
      </c>
      <c r="F23" s="68">
        <v>48.500599000000001</v>
      </c>
      <c r="G23" s="20">
        <v>1.9827839999999999E-2</v>
      </c>
    </row>
    <row r="24" spans="1:7" ht="25.5" x14ac:dyDescent="0.2">
      <c r="A24" s="21">
        <v>18</v>
      </c>
      <c r="B24" s="22" t="s">
        <v>452</v>
      </c>
      <c r="C24" s="26" t="s">
        <v>453</v>
      </c>
      <c r="D24" s="17" t="s">
        <v>175</v>
      </c>
      <c r="E24" s="62">
        <v>2475</v>
      </c>
      <c r="F24" s="68">
        <v>47.578162499999998</v>
      </c>
      <c r="G24" s="20">
        <v>1.9450733000000001E-2</v>
      </c>
    </row>
    <row r="25" spans="1:7" ht="25.5" x14ac:dyDescent="0.2">
      <c r="A25" s="21">
        <v>19</v>
      </c>
      <c r="B25" s="22" t="s">
        <v>520</v>
      </c>
      <c r="C25" s="26" t="s">
        <v>521</v>
      </c>
      <c r="D25" s="17" t="s">
        <v>35</v>
      </c>
      <c r="E25" s="62">
        <v>2686</v>
      </c>
      <c r="F25" s="68">
        <v>47.360894999999999</v>
      </c>
      <c r="G25" s="20">
        <v>1.9361910999999999E-2</v>
      </c>
    </row>
    <row r="26" spans="1:7" ht="25.5" x14ac:dyDescent="0.2">
      <c r="A26" s="21">
        <v>20</v>
      </c>
      <c r="B26" s="22" t="s">
        <v>306</v>
      </c>
      <c r="C26" s="26" t="s">
        <v>307</v>
      </c>
      <c r="D26" s="17" t="s">
        <v>305</v>
      </c>
      <c r="E26" s="62">
        <v>21526</v>
      </c>
      <c r="F26" s="68">
        <v>45.096969999999999</v>
      </c>
      <c r="G26" s="20">
        <v>1.8436381000000002E-2</v>
      </c>
    </row>
    <row r="27" spans="1:7" ht="25.5" x14ac:dyDescent="0.2">
      <c r="A27" s="21">
        <v>21</v>
      </c>
      <c r="B27" s="22" t="s">
        <v>49</v>
      </c>
      <c r="C27" s="26" t="s">
        <v>50</v>
      </c>
      <c r="D27" s="17" t="s">
        <v>25</v>
      </c>
      <c r="E27" s="62">
        <v>21910</v>
      </c>
      <c r="F27" s="68">
        <v>41.146979999999999</v>
      </c>
      <c r="G27" s="20">
        <v>1.6821559999999999E-2</v>
      </c>
    </row>
    <row r="28" spans="1:7" ht="12.75" x14ac:dyDescent="0.2">
      <c r="A28" s="21">
        <v>22</v>
      </c>
      <c r="B28" s="22" t="s">
        <v>341</v>
      </c>
      <c r="C28" s="26" t="s">
        <v>342</v>
      </c>
      <c r="D28" s="17" t="s">
        <v>159</v>
      </c>
      <c r="E28" s="62">
        <v>5979</v>
      </c>
      <c r="F28" s="68">
        <v>40.316397000000002</v>
      </c>
      <c r="G28" s="20">
        <v>1.6482004000000001E-2</v>
      </c>
    </row>
    <row r="29" spans="1:7" ht="25.5" x14ac:dyDescent="0.2">
      <c r="A29" s="21">
        <v>23</v>
      </c>
      <c r="B29" s="22" t="s">
        <v>51</v>
      </c>
      <c r="C29" s="26" t="s">
        <v>52</v>
      </c>
      <c r="D29" s="17" t="s">
        <v>22</v>
      </c>
      <c r="E29" s="62">
        <v>49375</v>
      </c>
      <c r="F29" s="68">
        <v>39.277812500000003</v>
      </c>
      <c r="G29" s="20">
        <v>1.6057413999999999E-2</v>
      </c>
    </row>
    <row r="30" spans="1:7" ht="12.75" x14ac:dyDescent="0.2">
      <c r="A30" s="21">
        <v>24</v>
      </c>
      <c r="B30" s="22" t="s">
        <v>522</v>
      </c>
      <c r="C30" s="26" t="s">
        <v>523</v>
      </c>
      <c r="D30" s="17" t="s">
        <v>320</v>
      </c>
      <c r="E30" s="62">
        <v>10856</v>
      </c>
      <c r="F30" s="68">
        <v>36.058204000000003</v>
      </c>
      <c r="G30" s="20">
        <v>1.4741185E-2</v>
      </c>
    </row>
    <row r="31" spans="1:7" ht="12.75" x14ac:dyDescent="0.2">
      <c r="A31" s="21">
        <v>25</v>
      </c>
      <c r="B31" s="22" t="s">
        <v>515</v>
      </c>
      <c r="C31" s="26" t="s">
        <v>516</v>
      </c>
      <c r="D31" s="17" t="s">
        <v>253</v>
      </c>
      <c r="E31" s="62">
        <v>22776</v>
      </c>
      <c r="F31" s="68">
        <v>34.892831999999999</v>
      </c>
      <c r="G31" s="20">
        <v>1.4264762E-2</v>
      </c>
    </row>
    <row r="32" spans="1:7" ht="12.75" x14ac:dyDescent="0.2">
      <c r="A32" s="21">
        <v>26</v>
      </c>
      <c r="B32" s="22" t="s">
        <v>524</v>
      </c>
      <c r="C32" s="26" t="s">
        <v>525</v>
      </c>
      <c r="D32" s="17" t="s">
        <v>260</v>
      </c>
      <c r="E32" s="62">
        <v>15446</v>
      </c>
      <c r="F32" s="68">
        <v>34.699438999999998</v>
      </c>
      <c r="G32" s="20">
        <v>1.4185700000000001E-2</v>
      </c>
    </row>
    <row r="33" spans="1:7" ht="25.5" x14ac:dyDescent="0.2">
      <c r="A33" s="21">
        <v>27</v>
      </c>
      <c r="B33" s="22" t="s">
        <v>160</v>
      </c>
      <c r="C33" s="26" t="s">
        <v>161</v>
      </c>
      <c r="D33" s="17" t="s">
        <v>162</v>
      </c>
      <c r="E33" s="62">
        <v>16270</v>
      </c>
      <c r="F33" s="68">
        <v>32.466785000000002</v>
      </c>
      <c r="G33" s="20">
        <v>1.3272954E-2</v>
      </c>
    </row>
    <row r="34" spans="1:7" ht="25.5" x14ac:dyDescent="0.2">
      <c r="A34" s="21">
        <v>28</v>
      </c>
      <c r="B34" s="22" t="s">
        <v>528</v>
      </c>
      <c r="C34" s="26" t="s">
        <v>529</v>
      </c>
      <c r="D34" s="17" t="s">
        <v>35</v>
      </c>
      <c r="E34" s="62">
        <v>31118</v>
      </c>
      <c r="F34" s="68">
        <v>31.709242</v>
      </c>
      <c r="G34" s="20">
        <v>1.2963258E-2</v>
      </c>
    </row>
    <row r="35" spans="1:7" ht="25.5" x14ac:dyDescent="0.2">
      <c r="A35" s="21">
        <v>29</v>
      </c>
      <c r="B35" s="22" t="s">
        <v>333</v>
      </c>
      <c r="C35" s="26" t="s">
        <v>334</v>
      </c>
      <c r="D35" s="17" t="s">
        <v>76</v>
      </c>
      <c r="E35" s="62">
        <v>5000</v>
      </c>
      <c r="F35" s="68">
        <v>31.387499999999999</v>
      </c>
      <c r="G35" s="20">
        <v>1.2831725E-2</v>
      </c>
    </row>
    <row r="36" spans="1:7" ht="25.5" x14ac:dyDescent="0.2">
      <c r="A36" s="21">
        <v>30</v>
      </c>
      <c r="B36" s="22" t="s">
        <v>526</v>
      </c>
      <c r="C36" s="26" t="s">
        <v>527</v>
      </c>
      <c r="D36" s="17" t="s">
        <v>513</v>
      </c>
      <c r="E36" s="62">
        <v>52449</v>
      </c>
      <c r="F36" s="68">
        <v>31.259604</v>
      </c>
      <c r="G36" s="20">
        <v>1.2779439E-2</v>
      </c>
    </row>
    <row r="37" spans="1:7" ht="25.5" x14ac:dyDescent="0.2">
      <c r="A37" s="21">
        <v>31</v>
      </c>
      <c r="B37" s="22" t="s">
        <v>417</v>
      </c>
      <c r="C37" s="26" t="s">
        <v>418</v>
      </c>
      <c r="D37" s="17" t="s">
        <v>175</v>
      </c>
      <c r="E37" s="62">
        <v>5205</v>
      </c>
      <c r="F37" s="68">
        <v>30.969750000000001</v>
      </c>
      <c r="G37" s="20">
        <v>1.2660942E-2</v>
      </c>
    </row>
    <row r="38" spans="1:7" ht="25.5" x14ac:dyDescent="0.2">
      <c r="A38" s="21">
        <v>32</v>
      </c>
      <c r="B38" s="22" t="s">
        <v>530</v>
      </c>
      <c r="C38" s="26" t="s">
        <v>531</v>
      </c>
      <c r="D38" s="17" t="s">
        <v>35</v>
      </c>
      <c r="E38" s="62">
        <v>2352</v>
      </c>
      <c r="F38" s="68">
        <v>30.107952000000001</v>
      </c>
      <c r="G38" s="20">
        <v>1.2308625E-2</v>
      </c>
    </row>
    <row r="39" spans="1:7" ht="25.5" x14ac:dyDescent="0.2">
      <c r="A39" s="21">
        <v>33</v>
      </c>
      <c r="B39" s="22" t="s">
        <v>347</v>
      </c>
      <c r="C39" s="26" t="s">
        <v>348</v>
      </c>
      <c r="D39" s="17" t="s">
        <v>35</v>
      </c>
      <c r="E39" s="62">
        <v>14204</v>
      </c>
      <c r="F39" s="68">
        <v>28.947752000000001</v>
      </c>
      <c r="G39" s="20">
        <v>1.1834315999999999E-2</v>
      </c>
    </row>
    <row r="40" spans="1:7" ht="12.75" x14ac:dyDescent="0.2">
      <c r="A40" s="21">
        <v>34</v>
      </c>
      <c r="B40" s="22" t="s">
        <v>538</v>
      </c>
      <c r="C40" s="26" t="s">
        <v>539</v>
      </c>
      <c r="D40" s="17" t="s">
        <v>205</v>
      </c>
      <c r="E40" s="62">
        <v>2738</v>
      </c>
      <c r="F40" s="68">
        <v>27.522376000000001</v>
      </c>
      <c r="G40" s="20">
        <v>1.1251598999999999E-2</v>
      </c>
    </row>
    <row r="41" spans="1:7" ht="12.75" x14ac:dyDescent="0.2">
      <c r="A41" s="21">
        <v>35</v>
      </c>
      <c r="B41" s="22" t="s">
        <v>409</v>
      </c>
      <c r="C41" s="26" t="s">
        <v>410</v>
      </c>
      <c r="D41" s="17" t="s">
        <v>226</v>
      </c>
      <c r="E41" s="62">
        <v>1044</v>
      </c>
      <c r="F41" s="68">
        <v>27.289638</v>
      </c>
      <c r="G41" s="20">
        <v>1.1156452000000001E-2</v>
      </c>
    </row>
    <row r="42" spans="1:7" ht="12.75" x14ac:dyDescent="0.2">
      <c r="A42" s="21">
        <v>36</v>
      </c>
      <c r="B42" s="22" t="s">
        <v>532</v>
      </c>
      <c r="C42" s="26" t="s">
        <v>533</v>
      </c>
      <c r="D42" s="17" t="s">
        <v>16</v>
      </c>
      <c r="E42" s="62">
        <v>3567</v>
      </c>
      <c r="F42" s="68">
        <v>25.718070000000001</v>
      </c>
      <c r="G42" s="20">
        <v>1.0513969E-2</v>
      </c>
    </row>
    <row r="43" spans="1:7" ht="25.5" x14ac:dyDescent="0.2">
      <c r="A43" s="21">
        <v>37</v>
      </c>
      <c r="B43" s="22" t="s">
        <v>536</v>
      </c>
      <c r="C43" s="26" t="s">
        <v>537</v>
      </c>
      <c r="D43" s="17" t="s">
        <v>32</v>
      </c>
      <c r="E43" s="62">
        <v>7259</v>
      </c>
      <c r="F43" s="68">
        <v>25.0762155</v>
      </c>
      <c r="G43" s="20">
        <v>1.0251568000000001E-2</v>
      </c>
    </row>
    <row r="44" spans="1:7" ht="12.75" x14ac:dyDescent="0.2">
      <c r="A44" s="21">
        <v>38</v>
      </c>
      <c r="B44" s="22" t="s">
        <v>540</v>
      </c>
      <c r="C44" s="26" t="s">
        <v>541</v>
      </c>
      <c r="D44" s="17" t="s">
        <v>13</v>
      </c>
      <c r="E44" s="62">
        <v>21397</v>
      </c>
      <c r="F44" s="68">
        <v>24.060926500000001</v>
      </c>
      <c r="G44" s="20">
        <v>9.8365009999999992E-3</v>
      </c>
    </row>
    <row r="45" spans="1:7" ht="25.5" x14ac:dyDescent="0.2">
      <c r="A45" s="21">
        <v>39</v>
      </c>
      <c r="B45" s="22" t="s">
        <v>479</v>
      </c>
      <c r="C45" s="26" t="s">
        <v>480</v>
      </c>
      <c r="D45" s="17" t="s">
        <v>81</v>
      </c>
      <c r="E45" s="62">
        <v>8500</v>
      </c>
      <c r="F45" s="68">
        <v>23.608750000000001</v>
      </c>
      <c r="G45" s="20">
        <v>9.6516439999999992E-3</v>
      </c>
    </row>
    <row r="46" spans="1:7" ht="25.5" x14ac:dyDescent="0.2">
      <c r="A46" s="21">
        <v>40</v>
      </c>
      <c r="B46" s="22" t="s">
        <v>157</v>
      </c>
      <c r="C46" s="26" t="s">
        <v>158</v>
      </c>
      <c r="D46" s="17" t="s">
        <v>159</v>
      </c>
      <c r="E46" s="62">
        <v>3671</v>
      </c>
      <c r="F46" s="68">
        <v>23.090589999999999</v>
      </c>
      <c r="G46" s="20">
        <v>9.4398120000000005E-3</v>
      </c>
    </row>
    <row r="47" spans="1:7" ht="12.75" x14ac:dyDescent="0.2">
      <c r="A47" s="21">
        <v>41</v>
      </c>
      <c r="B47" s="22" t="s">
        <v>351</v>
      </c>
      <c r="C47" s="26" t="s">
        <v>352</v>
      </c>
      <c r="D47" s="17" t="s">
        <v>175</v>
      </c>
      <c r="E47" s="62">
        <v>5750</v>
      </c>
      <c r="F47" s="68">
        <v>22.893625</v>
      </c>
      <c r="G47" s="20">
        <v>9.3592889999999998E-3</v>
      </c>
    </row>
    <row r="48" spans="1:7" ht="25.5" x14ac:dyDescent="0.2">
      <c r="A48" s="21">
        <v>42</v>
      </c>
      <c r="B48" s="22" t="s">
        <v>362</v>
      </c>
      <c r="C48" s="26" t="s">
        <v>363</v>
      </c>
      <c r="D48" s="17" t="s">
        <v>35</v>
      </c>
      <c r="E48" s="62">
        <v>12400</v>
      </c>
      <c r="F48" s="68">
        <v>22.809799999999999</v>
      </c>
      <c r="G48" s="20">
        <v>9.3250199999999998E-3</v>
      </c>
    </row>
    <row r="49" spans="1:7" ht="12.75" x14ac:dyDescent="0.2">
      <c r="A49" s="21">
        <v>43</v>
      </c>
      <c r="B49" s="22" t="s">
        <v>506</v>
      </c>
      <c r="C49" s="26" t="s">
        <v>507</v>
      </c>
      <c r="D49" s="17" t="s">
        <v>226</v>
      </c>
      <c r="E49" s="62">
        <v>339</v>
      </c>
      <c r="F49" s="68">
        <v>22.513498500000001</v>
      </c>
      <c r="G49" s="20">
        <v>9.2038869999999991E-3</v>
      </c>
    </row>
    <row r="50" spans="1:7" ht="25.5" x14ac:dyDescent="0.2">
      <c r="A50" s="21">
        <v>44</v>
      </c>
      <c r="B50" s="22" t="s">
        <v>296</v>
      </c>
      <c r="C50" s="26" t="s">
        <v>297</v>
      </c>
      <c r="D50" s="17" t="s">
        <v>35</v>
      </c>
      <c r="E50" s="62">
        <v>2400</v>
      </c>
      <c r="F50" s="68">
        <v>22.3032</v>
      </c>
      <c r="G50" s="20">
        <v>9.1179139999999995E-3</v>
      </c>
    </row>
    <row r="51" spans="1:7" ht="25.5" x14ac:dyDescent="0.2">
      <c r="A51" s="21">
        <v>45</v>
      </c>
      <c r="B51" s="22" t="s">
        <v>534</v>
      </c>
      <c r="C51" s="26" t="s">
        <v>535</v>
      </c>
      <c r="D51" s="17" t="s">
        <v>32</v>
      </c>
      <c r="E51" s="62">
        <v>16000</v>
      </c>
      <c r="F51" s="68">
        <v>21.896000000000001</v>
      </c>
      <c r="G51" s="20">
        <v>8.9514439999999994E-3</v>
      </c>
    </row>
    <row r="52" spans="1:7" ht="12.75" x14ac:dyDescent="0.2">
      <c r="A52" s="21">
        <v>46</v>
      </c>
      <c r="B52" s="22" t="s">
        <v>423</v>
      </c>
      <c r="C52" s="26" t="s">
        <v>424</v>
      </c>
      <c r="D52" s="17" t="s">
        <v>226</v>
      </c>
      <c r="E52" s="62">
        <v>850</v>
      </c>
      <c r="F52" s="68">
        <v>21.713674999999999</v>
      </c>
      <c r="G52" s="20">
        <v>8.8769060000000004E-3</v>
      </c>
    </row>
    <row r="53" spans="1:7" ht="25.5" x14ac:dyDescent="0.2">
      <c r="A53" s="21">
        <v>47</v>
      </c>
      <c r="B53" s="22" t="s">
        <v>316</v>
      </c>
      <c r="C53" s="26" t="s">
        <v>317</v>
      </c>
      <c r="D53" s="17" t="s">
        <v>25</v>
      </c>
      <c r="E53" s="62">
        <v>2600</v>
      </c>
      <c r="F53" s="68">
        <v>20.493200000000002</v>
      </c>
      <c r="G53" s="20">
        <v>8.3779560000000006E-3</v>
      </c>
    </row>
    <row r="54" spans="1:7" ht="25.5" x14ac:dyDescent="0.2">
      <c r="A54" s="21">
        <v>48</v>
      </c>
      <c r="B54" s="22" t="s">
        <v>275</v>
      </c>
      <c r="C54" s="26" t="s">
        <v>276</v>
      </c>
      <c r="D54" s="17" t="s">
        <v>25</v>
      </c>
      <c r="E54" s="62">
        <v>2800</v>
      </c>
      <c r="F54" s="68">
        <v>17.592400000000001</v>
      </c>
      <c r="G54" s="20">
        <v>7.1920619999999999E-3</v>
      </c>
    </row>
    <row r="55" spans="1:7" ht="12.75" x14ac:dyDescent="0.2">
      <c r="A55" s="21">
        <v>49</v>
      </c>
      <c r="B55" s="22" t="s">
        <v>53</v>
      </c>
      <c r="C55" s="26" t="s">
        <v>54</v>
      </c>
      <c r="D55" s="17" t="s">
        <v>55</v>
      </c>
      <c r="E55" s="62">
        <v>12770</v>
      </c>
      <c r="F55" s="68">
        <v>17.252269999999999</v>
      </c>
      <c r="G55" s="20">
        <v>7.0530109999999997E-3</v>
      </c>
    </row>
    <row r="56" spans="1:7" ht="25.5" x14ac:dyDescent="0.2">
      <c r="A56" s="21">
        <v>50</v>
      </c>
      <c r="B56" s="22" t="s">
        <v>392</v>
      </c>
      <c r="C56" s="26" t="s">
        <v>393</v>
      </c>
      <c r="D56" s="17" t="s">
        <v>169</v>
      </c>
      <c r="E56" s="62">
        <v>4500</v>
      </c>
      <c r="F56" s="68">
        <v>17.109000000000002</v>
      </c>
      <c r="G56" s="20">
        <v>6.9944400000000002E-3</v>
      </c>
    </row>
    <row r="57" spans="1:7" ht="38.25" x14ac:dyDescent="0.2">
      <c r="A57" s="21">
        <v>51</v>
      </c>
      <c r="B57" s="22" t="s">
        <v>261</v>
      </c>
      <c r="C57" s="26" t="s">
        <v>262</v>
      </c>
      <c r="D57" s="17" t="s">
        <v>263</v>
      </c>
      <c r="E57" s="62">
        <v>12868</v>
      </c>
      <c r="F57" s="68">
        <v>16.155774000000001</v>
      </c>
      <c r="G57" s="20">
        <v>6.6047450000000004E-3</v>
      </c>
    </row>
    <row r="58" spans="1:7" ht="12.75" x14ac:dyDescent="0.2">
      <c r="A58" s="16"/>
      <c r="B58" s="17"/>
      <c r="C58" s="23" t="s">
        <v>107</v>
      </c>
      <c r="D58" s="27"/>
      <c r="E58" s="64"/>
      <c r="F58" s="70">
        <v>2293.9605174999992</v>
      </c>
      <c r="G58" s="28">
        <v>0.93780867899999987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108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107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109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107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112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113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114</v>
      </c>
      <c r="D75" s="40"/>
      <c r="E75" s="64"/>
      <c r="F75" s="70">
        <v>2293.9605174999992</v>
      </c>
      <c r="G75" s="28">
        <v>0.93780867899999987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115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116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117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118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119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120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1169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1170</v>
      </c>
      <c r="D103" s="30"/>
      <c r="E103" s="62"/>
      <c r="F103" s="68">
        <v>152.97334499999999</v>
      </c>
      <c r="G103" s="20">
        <v>6.2538012000000004E-2</v>
      </c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152.97334499999999</v>
      </c>
      <c r="G104" s="28">
        <v>6.2538012000000004E-2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124</v>
      </c>
      <c r="D106" s="40"/>
      <c r="E106" s="64"/>
      <c r="F106" s="70">
        <v>152.97334499999999</v>
      </c>
      <c r="G106" s="28">
        <v>6.2538012000000004E-2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125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126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107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127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128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107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129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130</v>
      </c>
      <c r="D119" s="22"/>
      <c r="E119" s="62"/>
      <c r="F119" s="158">
        <v>-0.84803541999999998</v>
      </c>
      <c r="G119" s="157">
        <v>-3.4669099999999999E-4</v>
      </c>
    </row>
    <row r="120" spans="1:7" ht="12.75" x14ac:dyDescent="0.2">
      <c r="A120" s="21"/>
      <c r="B120" s="22"/>
      <c r="C120" s="46" t="s">
        <v>131</v>
      </c>
      <c r="D120" s="27"/>
      <c r="E120" s="64"/>
      <c r="F120" s="70">
        <v>2446.0858270799995</v>
      </c>
      <c r="G120" s="28">
        <v>0.99999999999999989</v>
      </c>
    </row>
    <row r="122" spans="1:7" ht="12.75" x14ac:dyDescent="0.2">
      <c r="B122" s="397"/>
      <c r="C122" s="397"/>
      <c r="D122" s="397"/>
      <c r="E122" s="397"/>
      <c r="F122" s="397"/>
    </row>
    <row r="123" spans="1:7" ht="12.75" x14ac:dyDescent="0.2">
      <c r="B123" s="397"/>
      <c r="C123" s="397"/>
      <c r="D123" s="397"/>
      <c r="E123" s="397"/>
      <c r="F123" s="397"/>
    </row>
    <row r="125" spans="1:7" ht="12.75" x14ac:dyDescent="0.2">
      <c r="B125" s="52" t="s">
        <v>133</v>
      </c>
      <c r="C125" s="53"/>
      <c r="D125" s="54"/>
    </row>
    <row r="126" spans="1:7" ht="12.75" x14ac:dyDescent="0.2">
      <c r="B126" s="55" t="s">
        <v>134</v>
      </c>
      <c r="C126" s="56"/>
      <c r="D126" s="81" t="s">
        <v>135</v>
      </c>
    </row>
    <row r="127" spans="1:7" ht="12.75" x14ac:dyDescent="0.2">
      <c r="B127" s="55" t="s">
        <v>136</v>
      </c>
      <c r="C127" s="56"/>
      <c r="D127" s="81" t="s">
        <v>135</v>
      </c>
    </row>
    <row r="128" spans="1:7" ht="12.75" x14ac:dyDescent="0.2">
      <c r="B128" s="57" t="s">
        <v>137</v>
      </c>
      <c r="C128" s="56"/>
      <c r="D128" s="58"/>
    </row>
    <row r="129" spans="2:4" ht="25.5" customHeight="1" x14ac:dyDescent="0.2">
      <c r="B129" s="58"/>
      <c r="C129" s="48" t="s">
        <v>138</v>
      </c>
      <c r="D129" s="49" t="s">
        <v>139</v>
      </c>
    </row>
    <row r="130" spans="2:4" ht="12.75" customHeight="1" x14ac:dyDescent="0.2">
      <c r="B130" s="75" t="s">
        <v>140</v>
      </c>
      <c r="C130" s="76" t="s">
        <v>141</v>
      </c>
      <c r="D130" s="76" t="s">
        <v>142</v>
      </c>
    </row>
    <row r="131" spans="2:4" ht="12.75" x14ac:dyDescent="0.2">
      <c r="B131" s="58" t="s">
        <v>143</v>
      </c>
      <c r="C131" s="59">
        <v>14.4704</v>
      </c>
      <c r="D131" s="59">
        <v>14.0761</v>
      </c>
    </row>
    <row r="132" spans="2:4" ht="12.75" x14ac:dyDescent="0.2">
      <c r="B132" s="58" t="s">
        <v>144</v>
      </c>
      <c r="C132" s="59">
        <v>13.4162</v>
      </c>
      <c r="D132" s="59">
        <v>13.050599999999999</v>
      </c>
    </row>
    <row r="133" spans="2:4" ht="12.75" x14ac:dyDescent="0.2">
      <c r="B133" s="58" t="s">
        <v>145</v>
      </c>
      <c r="C133" s="59">
        <v>14.2453</v>
      </c>
      <c r="D133" s="59">
        <v>13.847899999999999</v>
      </c>
    </row>
    <row r="134" spans="2:4" ht="12.75" x14ac:dyDescent="0.2">
      <c r="B134" s="58" t="s">
        <v>146</v>
      </c>
      <c r="C134" s="59">
        <v>13.200200000000001</v>
      </c>
      <c r="D134" s="59">
        <v>12.831899999999999</v>
      </c>
    </row>
    <row r="136" spans="2:4" ht="12.75" x14ac:dyDescent="0.2">
      <c r="B136" s="77" t="s">
        <v>147</v>
      </c>
      <c r="C136" s="60"/>
      <c r="D136" s="78" t="s">
        <v>135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148</v>
      </c>
      <c r="C140" s="56"/>
      <c r="D140" s="83" t="s">
        <v>135</v>
      </c>
    </row>
    <row r="141" spans="2:4" ht="12.75" x14ac:dyDescent="0.2">
      <c r="B141" s="57" t="s">
        <v>149</v>
      </c>
      <c r="C141" s="56"/>
      <c r="D141" s="83" t="s">
        <v>135</v>
      </c>
    </row>
    <row r="142" spans="2:4" ht="12.75" x14ac:dyDescent="0.2">
      <c r="B142" s="57" t="s">
        <v>150</v>
      </c>
      <c r="C142" s="56"/>
      <c r="D142" s="61">
        <v>0.34488738007490494</v>
      </c>
    </row>
    <row r="143" spans="2:4" ht="12.75" x14ac:dyDescent="0.2">
      <c r="B143" s="57" t="s">
        <v>151</v>
      </c>
      <c r="C143" s="56"/>
      <c r="D143" s="61" t="s">
        <v>135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542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157</v>
      </c>
      <c r="C7" s="26" t="s">
        <v>158</v>
      </c>
      <c r="D7" s="17" t="s">
        <v>159</v>
      </c>
      <c r="E7" s="62">
        <v>68083</v>
      </c>
      <c r="F7" s="68">
        <v>428.24207000000001</v>
      </c>
      <c r="G7" s="20">
        <v>3.9868199999999999E-2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78316</v>
      </c>
      <c r="F8" s="68">
        <v>424.47271999999998</v>
      </c>
      <c r="G8" s="20">
        <v>3.9517283E-2</v>
      </c>
    </row>
    <row r="9" spans="1:7" ht="25.5" x14ac:dyDescent="0.2">
      <c r="A9" s="21">
        <v>3</v>
      </c>
      <c r="B9" s="22" t="s">
        <v>28</v>
      </c>
      <c r="C9" s="26" t="s">
        <v>29</v>
      </c>
      <c r="D9" s="17" t="s">
        <v>19</v>
      </c>
      <c r="E9" s="62">
        <v>293032</v>
      </c>
      <c r="F9" s="68">
        <v>384.75101599999999</v>
      </c>
      <c r="G9" s="20">
        <v>3.5819297999999999E-2</v>
      </c>
    </row>
    <row r="10" spans="1:7" ht="12.75" x14ac:dyDescent="0.2">
      <c r="A10" s="21">
        <v>4</v>
      </c>
      <c r="B10" s="22" t="s">
        <v>234</v>
      </c>
      <c r="C10" s="26" t="s">
        <v>235</v>
      </c>
      <c r="D10" s="17" t="s">
        <v>236</v>
      </c>
      <c r="E10" s="62">
        <v>127008</v>
      </c>
      <c r="F10" s="68">
        <v>346.73183999999998</v>
      </c>
      <c r="G10" s="20">
        <v>3.2279813999999997E-2</v>
      </c>
    </row>
    <row r="11" spans="1:7" ht="25.5" x14ac:dyDescent="0.2">
      <c r="A11" s="21">
        <v>5</v>
      </c>
      <c r="B11" s="22" t="s">
        <v>61</v>
      </c>
      <c r="C11" s="26" t="s">
        <v>62</v>
      </c>
      <c r="D11" s="17" t="s">
        <v>22</v>
      </c>
      <c r="E11" s="62">
        <v>286733</v>
      </c>
      <c r="F11" s="68">
        <v>343.219401</v>
      </c>
      <c r="G11" s="20">
        <v>3.1952815000000002E-2</v>
      </c>
    </row>
    <row r="12" spans="1:7" ht="25.5" x14ac:dyDescent="0.2">
      <c r="A12" s="21">
        <v>6</v>
      </c>
      <c r="B12" s="22" t="s">
        <v>256</v>
      </c>
      <c r="C12" s="26" t="s">
        <v>257</v>
      </c>
      <c r="D12" s="17" t="s">
        <v>19</v>
      </c>
      <c r="E12" s="62">
        <v>293849</v>
      </c>
      <c r="F12" s="68">
        <v>312.65533599999998</v>
      </c>
      <c r="G12" s="20">
        <v>2.9107382000000001E-2</v>
      </c>
    </row>
    <row r="13" spans="1:7" ht="25.5" x14ac:dyDescent="0.2">
      <c r="A13" s="21">
        <v>7</v>
      </c>
      <c r="B13" s="22" t="s">
        <v>165</v>
      </c>
      <c r="C13" s="26" t="s">
        <v>166</v>
      </c>
      <c r="D13" s="17" t="s">
        <v>25</v>
      </c>
      <c r="E13" s="62">
        <v>57658</v>
      </c>
      <c r="F13" s="68">
        <v>289.06838299999998</v>
      </c>
      <c r="G13" s="20">
        <v>2.6911498999999998E-2</v>
      </c>
    </row>
    <row r="14" spans="1:7" ht="25.5" x14ac:dyDescent="0.2">
      <c r="A14" s="21">
        <v>8</v>
      </c>
      <c r="B14" s="22" t="s">
        <v>160</v>
      </c>
      <c r="C14" s="26" t="s">
        <v>161</v>
      </c>
      <c r="D14" s="17" t="s">
        <v>162</v>
      </c>
      <c r="E14" s="62">
        <v>140881</v>
      </c>
      <c r="F14" s="68">
        <v>281.12803550000001</v>
      </c>
      <c r="G14" s="20">
        <v>2.6172273999999999E-2</v>
      </c>
    </row>
    <row r="15" spans="1:7" ht="25.5" x14ac:dyDescent="0.2">
      <c r="A15" s="21">
        <v>9</v>
      </c>
      <c r="B15" s="22" t="s">
        <v>36</v>
      </c>
      <c r="C15" s="26" t="s">
        <v>37</v>
      </c>
      <c r="D15" s="17" t="s">
        <v>38</v>
      </c>
      <c r="E15" s="62">
        <v>72653</v>
      </c>
      <c r="F15" s="68">
        <v>267.18140749999998</v>
      </c>
      <c r="G15" s="20">
        <v>2.4873880000000001E-2</v>
      </c>
    </row>
    <row r="16" spans="1:7" ht="12.75" x14ac:dyDescent="0.2">
      <c r="A16" s="21">
        <v>10</v>
      </c>
      <c r="B16" s="22" t="s">
        <v>178</v>
      </c>
      <c r="C16" s="26" t="s">
        <v>179</v>
      </c>
      <c r="D16" s="17" t="s">
        <v>180</v>
      </c>
      <c r="E16" s="62">
        <v>131178</v>
      </c>
      <c r="F16" s="68">
        <v>264.06131399999998</v>
      </c>
      <c r="G16" s="20">
        <v>2.4583407000000002E-2</v>
      </c>
    </row>
    <row r="17" spans="1:7" ht="25.5" x14ac:dyDescent="0.2">
      <c r="A17" s="21">
        <v>11</v>
      </c>
      <c r="B17" s="22" t="s">
        <v>51</v>
      </c>
      <c r="C17" s="26" t="s">
        <v>52</v>
      </c>
      <c r="D17" s="17" t="s">
        <v>22</v>
      </c>
      <c r="E17" s="62">
        <v>322473</v>
      </c>
      <c r="F17" s="68">
        <v>256.52727149999998</v>
      </c>
      <c r="G17" s="20">
        <v>2.3882008E-2</v>
      </c>
    </row>
    <row r="18" spans="1:7" ht="38.25" x14ac:dyDescent="0.2">
      <c r="A18" s="21">
        <v>12</v>
      </c>
      <c r="B18" s="22" t="s">
        <v>92</v>
      </c>
      <c r="C18" s="26" t="s">
        <v>93</v>
      </c>
      <c r="D18" s="17" t="s">
        <v>94</v>
      </c>
      <c r="E18" s="62">
        <v>325408</v>
      </c>
      <c r="F18" s="68">
        <v>255.11987199999999</v>
      </c>
      <c r="G18" s="20">
        <v>2.3750983E-2</v>
      </c>
    </row>
    <row r="19" spans="1:7" ht="12.75" x14ac:dyDescent="0.2">
      <c r="A19" s="21">
        <v>13</v>
      </c>
      <c r="B19" s="22" t="s">
        <v>173</v>
      </c>
      <c r="C19" s="26" t="s">
        <v>174</v>
      </c>
      <c r="D19" s="17" t="s">
        <v>175</v>
      </c>
      <c r="E19" s="62">
        <v>85995</v>
      </c>
      <c r="F19" s="68">
        <v>242.16192000000001</v>
      </c>
      <c r="G19" s="20">
        <v>2.2544631999999998E-2</v>
      </c>
    </row>
    <row r="20" spans="1:7" ht="12.75" x14ac:dyDescent="0.2">
      <c r="A20" s="21">
        <v>14</v>
      </c>
      <c r="B20" s="22" t="s">
        <v>242</v>
      </c>
      <c r="C20" s="26" t="s">
        <v>243</v>
      </c>
      <c r="D20" s="17" t="s">
        <v>244</v>
      </c>
      <c r="E20" s="62">
        <v>150000</v>
      </c>
      <c r="F20" s="68">
        <v>240.52500000000001</v>
      </c>
      <c r="G20" s="20">
        <v>2.2392239000000001E-2</v>
      </c>
    </row>
    <row r="21" spans="1:7" ht="25.5" x14ac:dyDescent="0.2">
      <c r="A21" s="21">
        <v>15</v>
      </c>
      <c r="B21" s="22" t="s">
        <v>90</v>
      </c>
      <c r="C21" s="26" t="s">
        <v>91</v>
      </c>
      <c r="D21" s="17" t="s">
        <v>25</v>
      </c>
      <c r="E21" s="62">
        <v>20270</v>
      </c>
      <c r="F21" s="68">
        <v>233.44959</v>
      </c>
      <c r="G21" s="20">
        <v>2.1733537000000001E-2</v>
      </c>
    </row>
    <row r="22" spans="1:7" ht="25.5" x14ac:dyDescent="0.2">
      <c r="A22" s="21">
        <v>16</v>
      </c>
      <c r="B22" s="22" t="s">
        <v>49</v>
      </c>
      <c r="C22" s="26" t="s">
        <v>50</v>
      </c>
      <c r="D22" s="17" t="s">
        <v>25</v>
      </c>
      <c r="E22" s="62">
        <v>123924</v>
      </c>
      <c r="F22" s="68">
        <v>232.72927200000001</v>
      </c>
      <c r="G22" s="20">
        <v>2.1666477E-2</v>
      </c>
    </row>
    <row r="23" spans="1:7" ht="12.75" x14ac:dyDescent="0.2">
      <c r="A23" s="21">
        <v>17</v>
      </c>
      <c r="B23" s="22" t="s">
        <v>203</v>
      </c>
      <c r="C23" s="26" t="s">
        <v>204</v>
      </c>
      <c r="D23" s="17" t="s">
        <v>205</v>
      </c>
      <c r="E23" s="62">
        <v>37442</v>
      </c>
      <c r="F23" s="68">
        <v>228.20899</v>
      </c>
      <c r="G23" s="20">
        <v>2.1245651000000001E-2</v>
      </c>
    </row>
    <row r="24" spans="1:7" ht="25.5" x14ac:dyDescent="0.2">
      <c r="A24" s="21">
        <v>18</v>
      </c>
      <c r="B24" s="22" t="s">
        <v>43</v>
      </c>
      <c r="C24" s="26" t="s">
        <v>44</v>
      </c>
      <c r="D24" s="17" t="s">
        <v>19</v>
      </c>
      <c r="E24" s="62">
        <v>4539</v>
      </c>
      <c r="F24" s="68">
        <v>223.9066005</v>
      </c>
      <c r="G24" s="20">
        <v>2.084511E-2</v>
      </c>
    </row>
    <row r="25" spans="1:7" ht="12.75" x14ac:dyDescent="0.2">
      <c r="A25" s="21">
        <v>19</v>
      </c>
      <c r="B25" s="22" t="s">
        <v>163</v>
      </c>
      <c r="C25" s="26" t="s">
        <v>164</v>
      </c>
      <c r="D25" s="17" t="s">
        <v>16</v>
      </c>
      <c r="E25" s="62">
        <v>150969</v>
      </c>
      <c r="F25" s="68">
        <v>223.50960449999999</v>
      </c>
      <c r="G25" s="20">
        <v>2.0808151E-2</v>
      </c>
    </row>
    <row r="26" spans="1:7" ht="12.75" x14ac:dyDescent="0.2">
      <c r="A26" s="21">
        <v>20</v>
      </c>
      <c r="B26" s="22" t="s">
        <v>195</v>
      </c>
      <c r="C26" s="26" t="s">
        <v>196</v>
      </c>
      <c r="D26" s="17" t="s">
        <v>38</v>
      </c>
      <c r="E26" s="62">
        <v>279679</v>
      </c>
      <c r="F26" s="68">
        <v>218.56913850000001</v>
      </c>
      <c r="G26" s="20">
        <v>2.0348207E-2</v>
      </c>
    </row>
    <row r="27" spans="1:7" ht="25.5" x14ac:dyDescent="0.2">
      <c r="A27" s="21">
        <v>21</v>
      </c>
      <c r="B27" s="22" t="s">
        <v>197</v>
      </c>
      <c r="C27" s="26" t="s">
        <v>198</v>
      </c>
      <c r="D27" s="17" t="s">
        <v>65</v>
      </c>
      <c r="E27" s="62">
        <v>11745</v>
      </c>
      <c r="F27" s="68">
        <v>211.76235</v>
      </c>
      <c r="G27" s="20">
        <v>1.9714512999999999E-2</v>
      </c>
    </row>
    <row r="28" spans="1:7" ht="25.5" x14ac:dyDescent="0.2">
      <c r="A28" s="21">
        <v>22</v>
      </c>
      <c r="B28" s="22" t="s">
        <v>95</v>
      </c>
      <c r="C28" s="26" t="s">
        <v>96</v>
      </c>
      <c r="D28" s="17" t="s">
        <v>97</v>
      </c>
      <c r="E28" s="62">
        <v>70000</v>
      </c>
      <c r="F28" s="68">
        <v>208.95</v>
      </c>
      <c r="G28" s="20">
        <v>1.9452690000000002E-2</v>
      </c>
    </row>
    <row r="29" spans="1:7" ht="25.5" x14ac:dyDescent="0.2">
      <c r="A29" s="21">
        <v>23</v>
      </c>
      <c r="B29" s="22" t="s">
        <v>185</v>
      </c>
      <c r="C29" s="26" t="s">
        <v>186</v>
      </c>
      <c r="D29" s="17" t="s">
        <v>19</v>
      </c>
      <c r="E29" s="62">
        <v>19930</v>
      </c>
      <c r="F29" s="68">
        <v>206.75381999999999</v>
      </c>
      <c r="G29" s="20">
        <v>1.9248232000000001E-2</v>
      </c>
    </row>
    <row r="30" spans="1:7" ht="12.75" x14ac:dyDescent="0.2">
      <c r="A30" s="21">
        <v>24</v>
      </c>
      <c r="B30" s="22" t="s">
        <v>181</v>
      </c>
      <c r="C30" s="26" t="s">
        <v>182</v>
      </c>
      <c r="D30" s="17" t="s">
        <v>16</v>
      </c>
      <c r="E30" s="62">
        <v>225000</v>
      </c>
      <c r="F30" s="68">
        <v>189.5625</v>
      </c>
      <c r="G30" s="20">
        <v>1.7647765999999999E-2</v>
      </c>
    </row>
    <row r="31" spans="1:7" ht="25.5" x14ac:dyDescent="0.2">
      <c r="A31" s="21">
        <v>25</v>
      </c>
      <c r="B31" s="22" t="s">
        <v>189</v>
      </c>
      <c r="C31" s="26" t="s">
        <v>190</v>
      </c>
      <c r="D31" s="17" t="s">
        <v>162</v>
      </c>
      <c r="E31" s="62">
        <v>32909</v>
      </c>
      <c r="F31" s="68">
        <v>180.62104650000001</v>
      </c>
      <c r="G31" s="20">
        <v>1.6815340000000002E-2</v>
      </c>
    </row>
    <row r="32" spans="1:7" ht="12.75" x14ac:dyDescent="0.2">
      <c r="A32" s="21">
        <v>26</v>
      </c>
      <c r="B32" s="22" t="s">
        <v>66</v>
      </c>
      <c r="C32" s="26" t="s">
        <v>67</v>
      </c>
      <c r="D32" s="17" t="s">
        <v>60</v>
      </c>
      <c r="E32" s="62">
        <v>81983</v>
      </c>
      <c r="F32" s="68">
        <v>172.53322349999999</v>
      </c>
      <c r="G32" s="20">
        <v>1.6062384999999998E-2</v>
      </c>
    </row>
    <row r="33" spans="1:7" ht="51" x14ac:dyDescent="0.2">
      <c r="A33" s="21">
        <v>27</v>
      </c>
      <c r="B33" s="22" t="s">
        <v>247</v>
      </c>
      <c r="C33" s="26" t="s">
        <v>248</v>
      </c>
      <c r="D33" s="17" t="s">
        <v>241</v>
      </c>
      <c r="E33" s="62">
        <v>91923</v>
      </c>
      <c r="F33" s="68">
        <v>168.6327435</v>
      </c>
      <c r="G33" s="20">
        <v>1.5699260999999999E-2</v>
      </c>
    </row>
    <row r="34" spans="1:7" ht="25.5" x14ac:dyDescent="0.2">
      <c r="A34" s="21">
        <v>28</v>
      </c>
      <c r="B34" s="22" t="s">
        <v>208</v>
      </c>
      <c r="C34" s="26" t="s">
        <v>209</v>
      </c>
      <c r="D34" s="17" t="s">
        <v>169</v>
      </c>
      <c r="E34" s="62">
        <v>64047</v>
      </c>
      <c r="F34" s="68">
        <v>166.23398850000001</v>
      </c>
      <c r="G34" s="20">
        <v>1.5475943000000001E-2</v>
      </c>
    </row>
    <row r="35" spans="1:7" ht="12.75" x14ac:dyDescent="0.2">
      <c r="A35" s="21">
        <v>29</v>
      </c>
      <c r="B35" s="22" t="s">
        <v>193</v>
      </c>
      <c r="C35" s="26" t="s">
        <v>194</v>
      </c>
      <c r="D35" s="17" t="s">
        <v>175</v>
      </c>
      <c r="E35" s="62">
        <v>15871</v>
      </c>
      <c r="F35" s="68">
        <v>161.10652099999999</v>
      </c>
      <c r="G35" s="20">
        <v>1.4998589E-2</v>
      </c>
    </row>
    <row r="36" spans="1:7" ht="12.75" x14ac:dyDescent="0.2">
      <c r="A36" s="21">
        <v>30</v>
      </c>
      <c r="B36" s="22" t="s">
        <v>222</v>
      </c>
      <c r="C36" s="26" t="s">
        <v>223</v>
      </c>
      <c r="D36" s="17" t="s">
        <v>81</v>
      </c>
      <c r="E36" s="62">
        <v>218144</v>
      </c>
      <c r="F36" s="68">
        <v>160.117696</v>
      </c>
      <c r="G36" s="20">
        <v>1.4906532E-2</v>
      </c>
    </row>
    <row r="37" spans="1:7" ht="12.75" x14ac:dyDescent="0.2">
      <c r="A37" s="21">
        <v>31</v>
      </c>
      <c r="B37" s="22" t="s">
        <v>245</v>
      </c>
      <c r="C37" s="26" t="s">
        <v>246</v>
      </c>
      <c r="D37" s="17" t="s">
        <v>172</v>
      </c>
      <c r="E37" s="62">
        <v>47310</v>
      </c>
      <c r="F37" s="68">
        <v>157.32940500000001</v>
      </c>
      <c r="G37" s="20">
        <v>1.4646950000000001E-2</v>
      </c>
    </row>
    <row r="38" spans="1:7" ht="25.5" x14ac:dyDescent="0.2">
      <c r="A38" s="21">
        <v>32</v>
      </c>
      <c r="B38" s="22" t="s">
        <v>26</v>
      </c>
      <c r="C38" s="26" t="s">
        <v>27</v>
      </c>
      <c r="D38" s="17" t="s">
        <v>25</v>
      </c>
      <c r="E38" s="62">
        <v>27000</v>
      </c>
      <c r="F38" s="68">
        <v>152.60400000000001</v>
      </c>
      <c r="G38" s="20">
        <v>1.4207027000000001E-2</v>
      </c>
    </row>
    <row r="39" spans="1:7" ht="25.5" x14ac:dyDescent="0.2">
      <c r="A39" s="21">
        <v>33</v>
      </c>
      <c r="B39" s="22" t="s">
        <v>82</v>
      </c>
      <c r="C39" s="26" t="s">
        <v>83</v>
      </c>
      <c r="D39" s="17" t="s">
        <v>65</v>
      </c>
      <c r="E39" s="62">
        <v>60000</v>
      </c>
      <c r="F39" s="68">
        <v>148.59</v>
      </c>
      <c r="G39" s="20">
        <v>1.3833335E-2</v>
      </c>
    </row>
    <row r="40" spans="1:7" ht="51" x14ac:dyDescent="0.2">
      <c r="A40" s="21">
        <v>34</v>
      </c>
      <c r="B40" s="22" t="s">
        <v>239</v>
      </c>
      <c r="C40" s="26" t="s">
        <v>240</v>
      </c>
      <c r="D40" s="17" t="s">
        <v>241</v>
      </c>
      <c r="E40" s="62">
        <v>72200</v>
      </c>
      <c r="F40" s="68">
        <v>148.58760000000001</v>
      </c>
      <c r="G40" s="20">
        <v>1.3833111E-2</v>
      </c>
    </row>
    <row r="41" spans="1:7" ht="12.75" x14ac:dyDescent="0.2">
      <c r="A41" s="21">
        <v>35</v>
      </c>
      <c r="B41" s="22" t="s">
        <v>229</v>
      </c>
      <c r="C41" s="26" t="s">
        <v>230</v>
      </c>
      <c r="D41" s="17" t="s">
        <v>60</v>
      </c>
      <c r="E41" s="62">
        <v>87000</v>
      </c>
      <c r="F41" s="68">
        <v>136.67699999999999</v>
      </c>
      <c r="G41" s="20">
        <v>1.2724266E-2</v>
      </c>
    </row>
    <row r="42" spans="1:7" ht="12.75" x14ac:dyDescent="0.2">
      <c r="A42" s="21">
        <v>36</v>
      </c>
      <c r="B42" s="22" t="s">
        <v>199</v>
      </c>
      <c r="C42" s="26" t="s">
        <v>200</v>
      </c>
      <c r="D42" s="17" t="s">
        <v>175</v>
      </c>
      <c r="E42" s="62">
        <v>41106</v>
      </c>
      <c r="F42" s="68">
        <v>130.01827800000001</v>
      </c>
      <c r="G42" s="20">
        <v>1.2104357E-2</v>
      </c>
    </row>
    <row r="43" spans="1:7" ht="25.5" x14ac:dyDescent="0.2">
      <c r="A43" s="21">
        <v>37</v>
      </c>
      <c r="B43" s="22" t="s">
        <v>210</v>
      </c>
      <c r="C43" s="26" t="s">
        <v>211</v>
      </c>
      <c r="D43" s="17" t="s">
        <v>65</v>
      </c>
      <c r="E43" s="62">
        <v>28807</v>
      </c>
      <c r="F43" s="68">
        <v>128.69527249999999</v>
      </c>
      <c r="G43" s="20">
        <v>1.1981188E-2</v>
      </c>
    </row>
    <row r="44" spans="1:7" ht="25.5" x14ac:dyDescent="0.2">
      <c r="A44" s="21">
        <v>38</v>
      </c>
      <c r="B44" s="22" t="s">
        <v>214</v>
      </c>
      <c r="C44" s="26" t="s">
        <v>215</v>
      </c>
      <c r="D44" s="17" t="s">
        <v>169</v>
      </c>
      <c r="E44" s="62">
        <v>120007</v>
      </c>
      <c r="F44" s="68">
        <v>127.50743749999999</v>
      </c>
      <c r="G44" s="20">
        <v>1.1870604E-2</v>
      </c>
    </row>
    <row r="45" spans="1:7" ht="12.75" x14ac:dyDescent="0.2">
      <c r="A45" s="21">
        <v>39</v>
      </c>
      <c r="B45" s="22" t="s">
        <v>277</v>
      </c>
      <c r="C45" s="26" t="s">
        <v>278</v>
      </c>
      <c r="D45" s="17" t="s">
        <v>159</v>
      </c>
      <c r="E45" s="62">
        <v>32295</v>
      </c>
      <c r="F45" s="68">
        <v>125.24001</v>
      </c>
      <c r="G45" s="20">
        <v>1.1659512E-2</v>
      </c>
    </row>
    <row r="46" spans="1:7" ht="25.5" x14ac:dyDescent="0.2">
      <c r="A46" s="21">
        <v>40</v>
      </c>
      <c r="B46" s="22" t="s">
        <v>155</v>
      </c>
      <c r="C46" s="26" t="s">
        <v>156</v>
      </c>
      <c r="D46" s="17" t="s">
        <v>25</v>
      </c>
      <c r="E46" s="62">
        <v>34545</v>
      </c>
      <c r="F46" s="68">
        <v>124.56927</v>
      </c>
      <c r="G46" s="20">
        <v>1.1597068E-2</v>
      </c>
    </row>
    <row r="47" spans="1:7" ht="12.75" x14ac:dyDescent="0.2">
      <c r="A47" s="21">
        <v>41</v>
      </c>
      <c r="B47" s="22" t="s">
        <v>68</v>
      </c>
      <c r="C47" s="26" t="s">
        <v>69</v>
      </c>
      <c r="D47" s="17" t="s">
        <v>16</v>
      </c>
      <c r="E47" s="62">
        <v>132970</v>
      </c>
      <c r="F47" s="68">
        <v>122.99724999999999</v>
      </c>
      <c r="G47" s="20">
        <v>1.1450716999999999E-2</v>
      </c>
    </row>
    <row r="48" spans="1:7" ht="25.5" x14ac:dyDescent="0.2">
      <c r="A48" s="21">
        <v>42</v>
      </c>
      <c r="B48" s="22" t="s">
        <v>100</v>
      </c>
      <c r="C48" s="26" t="s">
        <v>101</v>
      </c>
      <c r="D48" s="17" t="s">
        <v>25</v>
      </c>
      <c r="E48" s="62">
        <v>20354</v>
      </c>
      <c r="F48" s="68">
        <v>119.31514799999999</v>
      </c>
      <c r="G48" s="20">
        <v>1.1107924E-2</v>
      </c>
    </row>
    <row r="49" spans="1:7" ht="12.75" x14ac:dyDescent="0.2">
      <c r="A49" s="21">
        <v>43</v>
      </c>
      <c r="B49" s="22" t="s">
        <v>270</v>
      </c>
      <c r="C49" s="26" t="s">
        <v>271</v>
      </c>
      <c r="D49" s="17" t="s">
        <v>272</v>
      </c>
      <c r="E49" s="62">
        <v>15770</v>
      </c>
      <c r="F49" s="68">
        <v>112.101045</v>
      </c>
      <c r="G49" s="20">
        <v>1.0436310000000001E-2</v>
      </c>
    </row>
    <row r="50" spans="1:7" ht="12.75" x14ac:dyDescent="0.2">
      <c r="A50" s="21">
        <v>44</v>
      </c>
      <c r="B50" s="22" t="s">
        <v>218</v>
      </c>
      <c r="C50" s="26" t="s">
        <v>219</v>
      </c>
      <c r="D50" s="17" t="s">
        <v>180</v>
      </c>
      <c r="E50" s="62">
        <v>37995</v>
      </c>
      <c r="F50" s="68">
        <v>110.07151500000001</v>
      </c>
      <c r="G50" s="20">
        <v>1.0247366000000001E-2</v>
      </c>
    </row>
    <row r="51" spans="1:7" ht="38.25" x14ac:dyDescent="0.2">
      <c r="A51" s="21">
        <v>45</v>
      </c>
      <c r="B51" s="22" t="s">
        <v>261</v>
      </c>
      <c r="C51" s="26" t="s">
        <v>262</v>
      </c>
      <c r="D51" s="17" t="s">
        <v>263</v>
      </c>
      <c r="E51" s="62">
        <v>83954</v>
      </c>
      <c r="F51" s="68">
        <v>105.404247</v>
      </c>
      <c r="G51" s="20">
        <v>9.812856E-3</v>
      </c>
    </row>
    <row r="52" spans="1:7" ht="25.5" x14ac:dyDescent="0.2">
      <c r="A52" s="21">
        <v>46</v>
      </c>
      <c r="B52" s="22" t="s">
        <v>258</v>
      </c>
      <c r="C52" s="26" t="s">
        <v>259</v>
      </c>
      <c r="D52" s="17" t="s">
        <v>260</v>
      </c>
      <c r="E52" s="62">
        <v>110867</v>
      </c>
      <c r="F52" s="68">
        <v>94.458684000000005</v>
      </c>
      <c r="G52" s="20">
        <v>8.7938530000000008E-3</v>
      </c>
    </row>
    <row r="53" spans="1:7" ht="12.75" x14ac:dyDescent="0.2">
      <c r="A53" s="21">
        <v>47</v>
      </c>
      <c r="B53" s="22" t="s">
        <v>212</v>
      </c>
      <c r="C53" s="26" t="s">
        <v>213</v>
      </c>
      <c r="D53" s="17" t="s">
        <v>159</v>
      </c>
      <c r="E53" s="62">
        <v>39495</v>
      </c>
      <c r="F53" s="68">
        <v>93.346432500000006</v>
      </c>
      <c r="G53" s="20">
        <v>8.6903050000000006E-3</v>
      </c>
    </row>
    <row r="54" spans="1:7" ht="12.75" x14ac:dyDescent="0.2">
      <c r="A54" s="21">
        <v>48</v>
      </c>
      <c r="B54" s="22" t="s">
        <v>86</v>
      </c>
      <c r="C54" s="26" t="s">
        <v>87</v>
      </c>
      <c r="D54" s="17" t="s">
        <v>60</v>
      </c>
      <c r="E54" s="62">
        <v>43175</v>
      </c>
      <c r="F54" s="68">
        <v>91.617350000000002</v>
      </c>
      <c r="G54" s="20">
        <v>8.5293320000000006E-3</v>
      </c>
    </row>
    <row r="55" spans="1:7" ht="12.75" x14ac:dyDescent="0.2">
      <c r="A55" s="21">
        <v>49</v>
      </c>
      <c r="B55" s="22" t="s">
        <v>254</v>
      </c>
      <c r="C55" s="26" t="s">
        <v>255</v>
      </c>
      <c r="D55" s="17" t="s">
        <v>180</v>
      </c>
      <c r="E55" s="62">
        <v>67579</v>
      </c>
      <c r="F55" s="68">
        <v>85.892909000000003</v>
      </c>
      <c r="G55" s="20">
        <v>7.9964019999999997E-3</v>
      </c>
    </row>
    <row r="56" spans="1:7" ht="12.75" x14ac:dyDescent="0.2">
      <c r="A56" s="21">
        <v>50</v>
      </c>
      <c r="B56" s="22" t="s">
        <v>187</v>
      </c>
      <c r="C56" s="26" t="s">
        <v>188</v>
      </c>
      <c r="D56" s="17" t="s">
        <v>13</v>
      </c>
      <c r="E56" s="62">
        <v>44625</v>
      </c>
      <c r="F56" s="68">
        <v>79.499437499999999</v>
      </c>
      <c r="G56" s="20">
        <v>7.401187E-3</v>
      </c>
    </row>
    <row r="57" spans="1:7" ht="25.5" x14ac:dyDescent="0.2">
      <c r="A57" s="21">
        <v>51</v>
      </c>
      <c r="B57" s="22" t="s">
        <v>275</v>
      </c>
      <c r="C57" s="26" t="s">
        <v>276</v>
      </c>
      <c r="D57" s="17" t="s">
        <v>25</v>
      </c>
      <c r="E57" s="62">
        <v>12589</v>
      </c>
      <c r="F57" s="68">
        <v>79.096687000000003</v>
      </c>
      <c r="G57" s="20">
        <v>7.3636919999999998E-3</v>
      </c>
    </row>
    <row r="58" spans="1:7" ht="25.5" x14ac:dyDescent="0.2">
      <c r="A58" s="21">
        <v>52</v>
      </c>
      <c r="B58" s="22" t="s">
        <v>206</v>
      </c>
      <c r="C58" s="26" t="s">
        <v>207</v>
      </c>
      <c r="D58" s="17" t="s">
        <v>35</v>
      </c>
      <c r="E58" s="62">
        <v>81375</v>
      </c>
      <c r="F58" s="68">
        <v>78.974437499999993</v>
      </c>
      <c r="G58" s="20">
        <v>7.3523099999999999E-3</v>
      </c>
    </row>
    <row r="59" spans="1:7" ht="25.5" x14ac:dyDescent="0.2">
      <c r="A59" s="21">
        <v>53</v>
      </c>
      <c r="B59" s="22" t="s">
        <v>183</v>
      </c>
      <c r="C59" s="26" t="s">
        <v>184</v>
      </c>
      <c r="D59" s="17" t="s">
        <v>65</v>
      </c>
      <c r="E59" s="62">
        <v>48452</v>
      </c>
      <c r="F59" s="68">
        <v>78.710273999999998</v>
      </c>
      <c r="G59" s="20">
        <v>7.3277180000000004E-3</v>
      </c>
    </row>
    <row r="60" spans="1:7" ht="12.75" x14ac:dyDescent="0.2">
      <c r="A60" s="21">
        <v>54</v>
      </c>
      <c r="B60" s="22" t="s">
        <v>224</v>
      </c>
      <c r="C60" s="26" t="s">
        <v>225</v>
      </c>
      <c r="D60" s="17" t="s">
        <v>226</v>
      </c>
      <c r="E60" s="62">
        <v>5500</v>
      </c>
      <c r="F60" s="68">
        <v>78.122</v>
      </c>
      <c r="G60" s="20">
        <v>7.2729509999999997E-3</v>
      </c>
    </row>
    <row r="61" spans="1:7" ht="12.75" x14ac:dyDescent="0.2">
      <c r="A61" s="21">
        <v>55</v>
      </c>
      <c r="B61" s="22" t="s">
        <v>543</v>
      </c>
      <c r="C61" s="26" t="s">
        <v>544</v>
      </c>
      <c r="D61" s="17" t="s">
        <v>205</v>
      </c>
      <c r="E61" s="62">
        <v>28000</v>
      </c>
      <c r="F61" s="68">
        <v>64.414000000000001</v>
      </c>
      <c r="G61" s="20">
        <v>5.996772E-3</v>
      </c>
    </row>
    <row r="62" spans="1:7" ht="25.5" x14ac:dyDescent="0.2">
      <c r="A62" s="21">
        <v>56</v>
      </c>
      <c r="B62" s="22" t="s">
        <v>227</v>
      </c>
      <c r="C62" s="26" t="s">
        <v>228</v>
      </c>
      <c r="D62" s="17" t="s">
        <v>169</v>
      </c>
      <c r="E62" s="62">
        <v>22595</v>
      </c>
      <c r="F62" s="68">
        <v>49.697702499999998</v>
      </c>
      <c r="G62" s="20">
        <v>4.6267239999999996E-3</v>
      </c>
    </row>
    <row r="63" spans="1:7" ht="12.75" x14ac:dyDescent="0.2">
      <c r="A63" s="21">
        <v>57</v>
      </c>
      <c r="B63" s="22" t="s">
        <v>102</v>
      </c>
      <c r="C63" s="26" t="s">
        <v>103</v>
      </c>
      <c r="D63" s="17" t="s">
        <v>60</v>
      </c>
      <c r="E63" s="62">
        <v>39001</v>
      </c>
      <c r="F63" s="68">
        <v>45.923677499999997</v>
      </c>
      <c r="G63" s="20">
        <v>4.2753720000000004E-3</v>
      </c>
    </row>
    <row r="64" spans="1:7" ht="12.75" x14ac:dyDescent="0.2">
      <c r="A64" s="21">
        <v>58</v>
      </c>
      <c r="B64" s="22" t="s">
        <v>279</v>
      </c>
      <c r="C64" s="26" t="s">
        <v>280</v>
      </c>
      <c r="D64" s="17" t="s">
        <v>175</v>
      </c>
      <c r="E64" s="62">
        <v>125507</v>
      </c>
      <c r="F64" s="68">
        <v>37.024565000000003</v>
      </c>
      <c r="G64" s="20">
        <v>3.4468889999999999E-3</v>
      </c>
    </row>
    <row r="65" spans="1:7" ht="12.75" x14ac:dyDescent="0.2">
      <c r="A65" s="16"/>
      <c r="B65" s="17"/>
      <c r="C65" s="23" t="s">
        <v>107</v>
      </c>
      <c r="D65" s="27"/>
      <c r="E65" s="64"/>
      <c r="F65" s="70">
        <v>10428.978305499997</v>
      </c>
      <c r="G65" s="28">
        <v>0.97091019600000006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108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109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107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111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107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112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113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114</v>
      </c>
      <c r="D82" s="40"/>
      <c r="E82" s="64"/>
      <c r="F82" s="70">
        <v>10428.978305499997</v>
      </c>
      <c r="G82" s="28">
        <v>0.97091019600000006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115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10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116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117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118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119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120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121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107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122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1169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1170</v>
      </c>
      <c r="D110" s="30"/>
      <c r="E110" s="62"/>
      <c r="F110" s="68">
        <v>305.94668990000002</v>
      </c>
      <c r="G110" s="20">
        <v>2.8482825E-2</v>
      </c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305.94668990000002</v>
      </c>
      <c r="G111" s="28">
        <v>2.8482825E-2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124</v>
      </c>
      <c r="D113" s="40"/>
      <c r="E113" s="64"/>
      <c r="F113" s="70">
        <v>305.94668990000002</v>
      </c>
      <c r="G113" s="28">
        <v>2.8482825E-2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125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126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127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128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107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129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107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130</v>
      </c>
      <c r="D126" s="22"/>
      <c r="E126" s="62"/>
      <c r="F126" s="74">
        <v>6.5198254899999997</v>
      </c>
      <c r="G126" s="43">
        <v>6.0697799999999999E-4</v>
      </c>
    </row>
    <row r="127" spans="1:7" ht="12.75" x14ac:dyDescent="0.2">
      <c r="A127" s="21"/>
      <c r="B127" s="22"/>
      <c r="C127" s="46" t="s">
        <v>131</v>
      </c>
      <c r="D127" s="27"/>
      <c r="E127" s="64"/>
      <c r="F127" s="70">
        <v>10741.444820889996</v>
      </c>
      <c r="G127" s="28">
        <v>0.99999999900000025</v>
      </c>
    </row>
    <row r="129" spans="2:6" ht="12.75" x14ac:dyDescent="0.2">
      <c r="B129" s="397"/>
      <c r="C129" s="397"/>
      <c r="D129" s="397"/>
      <c r="E129" s="397"/>
      <c r="F129" s="397"/>
    </row>
    <row r="130" spans="2:6" ht="12.75" x14ac:dyDescent="0.2">
      <c r="B130" s="397"/>
      <c r="C130" s="397"/>
      <c r="D130" s="397"/>
      <c r="E130" s="397"/>
      <c r="F130" s="397"/>
    </row>
    <row r="132" spans="2:6" ht="12.75" x14ac:dyDescent="0.2">
      <c r="B132" s="52" t="s">
        <v>133</v>
      </c>
      <c r="C132" s="53"/>
      <c r="D132" s="54"/>
    </row>
    <row r="133" spans="2:6" ht="12.75" x14ac:dyDescent="0.2">
      <c r="B133" s="55" t="s">
        <v>134</v>
      </c>
      <c r="C133" s="56"/>
      <c r="D133" s="81" t="s">
        <v>135</v>
      </c>
    </row>
    <row r="134" spans="2:6" ht="12.75" x14ac:dyDescent="0.2">
      <c r="B134" s="55" t="s">
        <v>136</v>
      </c>
      <c r="C134" s="56"/>
      <c r="D134" s="81" t="s">
        <v>135</v>
      </c>
    </row>
    <row r="135" spans="2:6" ht="12.75" x14ac:dyDescent="0.2">
      <c r="B135" s="57" t="s">
        <v>137</v>
      </c>
      <c r="C135" s="56"/>
      <c r="D135" s="58"/>
    </row>
    <row r="136" spans="2:6" ht="25.5" customHeight="1" x14ac:dyDescent="0.2">
      <c r="B136" s="58"/>
      <c r="C136" s="48" t="s">
        <v>138</v>
      </c>
      <c r="D136" s="49" t="s">
        <v>139</v>
      </c>
    </row>
    <row r="137" spans="2:6" ht="12.75" customHeight="1" x14ac:dyDescent="0.2">
      <c r="B137" s="75" t="s">
        <v>140</v>
      </c>
      <c r="C137" s="76" t="s">
        <v>141</v>
      </c>
      <c r="D137" s="76" t="s">
        <v>142</v>
      </c>
    </row>
    <row r="138" spans="2:6" ht="12.75" x14ac:dyDescent="0.2">
      <c r="B138" s="58" t="s">
        <v>143</v>
      </c>
      <c r="C138" s="59">
        <v>10.6061</v>
      </c>
      <c r="D138" s="59">
        <v>10.0268</v>
      </c>
    </row>
    <row r="139" spans="2:6" ht="12.75" x14ac:dyDescent="0.2">
      <c r="B139" s="58" t="s">
        <v>144</v>
      </c>
      <c r="C139" s="59">
        <v>9.7690000000000001</v>
      </c>
      <c r="D139" s="59">
        <v>9.2354000000000003</v>
      </c>
    </row>
    <row r="140" spans="2:6" ht="12.75" x14ac:dyDescent="0.2">
      <c r="B140" s="58" t="s">
        <v>145</v>
      </c>
      <c r="C140" s="59">
        <v>10.4321</v>
      </c>
      <c r="D140" s="59">
        <v>9.8567</v>
      </c>
    </row>
    <row r="141" spans="2:6" ht="12.75" x14ac:dyDescent="0.2">
      <c r="B141" s="58" t="s">
        <v>146</v>
      </c>
      <c r="C141" s="59">
        <v>9.5988000000000007</v>
      </c>
      <c r="D141" s="59">
        <v>9.0693999999999999</v>
      </c>
    </row>
    <row r="143" spans="2:6" ht="12.75" x14ac:dyDescent="0.2">
      <c r="B143" s="77" t="s">
        <v>147</v>
      </c>
      <c r="C143" s="60"/>
      <c r="D143" s="78" t="s">
        <v>135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148</v>
      </c>
      <c r="C147" s="56"/>
      <c r="D147" s="83" t="s">
        <v>135</v>
      </c>
    </row>
    <row r="148" spans="2:4" ht="12.75" x14ac:dyDescent="0.2">
      <c r="B148" s="57" t="s">
        <v>149</v>
      </c>
      <c r="C148" s="56"/>
      <c r="D148" s="83" t="s">
        <v>135</v>
      </c>
    </row>
    <row r="149" spans="2:4" ht="12.75" x14ac:dyDescent="0.2">
      <c r="B149" s="57" t="s">
        <v>150</v>
      </c>
      <c r="C149" s="56"/>
      <c r="D149" s="61">
        <v>0.15170132451151797</v>
      </c>
    </row>
    <row r="150" spans="2:4" ht="12.75" x14ac:dyDescent="0.2">
      <c r="B150" s="57" t="s">
        <v>151</v>
      </c>
      <c r="C150" s="56"/>
      <c r="D150" s="61" t="s">
        <v>135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0"/>
  <sheetViews>
    <sheetView workbookViewId="0">
      <selection activeCell="C10" sqref="C10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233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19</v>
      </c>
      <c r="E7" s="62">
        <v>306624</v>
      </c>
      <c r="F7" s="68">
        <v>402.59731199999999</v>
      </c>
      <c r="G7" s="20">
        <v>4.4590004000000003E-2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62599</v>
      </c>
      <c r="F8" s="68">
        <v>339.28658000000001</v>
      </c>
      <c r="G8" s="20">
        <v>3.7577971000000002E-2</v>
      </c>
    </row>
    <row r="9" spans="1:7" ht="25.5" x14ac:dyDescent="0.2">
      <c r="A9" s="21">
        <v>3</v>
      </c>
      <c r="B9" s="22" t="s">
        <v>157</v>
      </c>
      <c r="C9" s="26" t="s">
        <v>158</v>
      </c>
      <c r="D9" s="17" t="s">
        <v>159</v>
      </c>
      <c r="E9" s="62">
        <v>53370</v>
      </c>
      <c r="F9" s="68">
        <v>335.69729999999998</v>
      </c>
      <c r="G9" s="20">
        <v>3.7180436999999997E-2</v>
      </c>
    </row>
    <row r="10" spans="1:7" ht="25.5" x14ac:dyDescent="0.2">
      <c r="A10" s="21">
        <v>4</v>
      </c>
      <c r="B10" s="22" t="s">
        <v>160</v>
      </c>
      <c r="C10" s="26" t="s">
        <v>161</v>
      </c>
      <c r="D10" s="17" t="s">
        <v>162</v>
      </c>
      <c r="E10" s="62">
        <v>143787</v>
      </c>
      <c r="F10" s="68">
        <v>286.92695850000001</v>
      </c>
      <c r="G10" s="20">
        <v>3.1778836999999997E-2</v>
      </c>
    </row>
    <row r="11" spans="1:7" ht="12.75" x14ac:dyDescent="0.2">
      <c r="A11" s="21">
        <v>5</v>
      </c>
      <c r="B11" s="22" t="s">
        <v>234</v>
      </c>
      <c r="C11" s="26" t="s">
        <v>235</v>
      </c>
      <c r="D11" s="17" t="s">
        <v>236</v>
      </c>
      <c r="E11" s="62">
        <v>101436</v>
      </c>
      <c r="F11" s="68">
        <v>276.92027999999999</v>
      </c>
      <c r="G11" s="20">
        <v>3.0670539E-2</v>
      </c>
    </row>
    <row r="12" spans="1:7" ht="25.5" x14ac:dyDescent="0.2">
      <c r="A12" s="21">
        <v>6</v>
      </c>
      <c r="B12" s="22" t="s">
        <v>61</v>
      </c>
      <c r="C12" s="26" t="s">
        <v>62</v>
      </c>
      <c r="D12" s="17" t="s">
        <v>22</v>
      </c>
      <c r="E12" s="62">
        <v>223545</v>
      </c>
      <c r="F12" s="68">
        <v>267.58336500000001</v>
      </c>
      <c r="G12" s="20">
        <v>2.9636421E-2</v>
      </c>
    </row>
    <row r="13" spans="1:7" ht="25.5" x14ac:dyDescent="0.2">
      <c r="A13" s="21">
        <v>7</v>
      </c>
      <c r="B13" s="22" t="s">
        <v>36</v>
      </c>
      <c r="C13" s="26" t="s">
        <v>37</v>
      </c>
      <c r="D13" s="17" t="s">
        <v>38</v>
      </c>
      <c r="E13" s="62">
        <v>68617</v>
      </c>
      <c r="F13" s="68">
        <v>252.33901750000001</v>
      </c>
      <c r="G13" s="20">
        <v>2.7948020000000001E-2</v>
      </c>
    </row>
    <row r="14" spans="1:7" ht="12.75" x14ac:dyDescent="0.2">
      <c r="A14" s="21">
        <v>8</v>
      </c>
      <c r="B14" s="22" t="s">
        <v>163</v>
      </c>
      <c r="C14" s="26" t="s">
        <v>164</v>
      </c>
      <c r="D14" s="17" t="s">
        <v>16</v>
      </c>
      <c r="E14" s="62">
        <v>168666</v>
      </c>
      <c r="F14" s="68">
        <v>249.710013</v>
      </c>
      <c r="G14" s="20">
        <v>2.7656843E-2</v>
      </c>
    </row>
    <row r="15" spans="1:7" ht="25.5" x14ac:dyDescent="0.2">
      <c r="A15" s="21">
        <v>9</v>
      </c>
      <c r="B15" s="22" t="s">
        <v>165</v>
      </c>
      <c r="C15" s="26" t="s">
        <v>166</v>
      </c>
      <c r="D15" s="17" t="s">
        <v>25</v>
      </c>
      <c r="E15" s="62">
        <v>48050</v>
      </c>
      <c r="F15" s="68">
        <v>240.898675</v>
      </c>
      <c r="G15" s="20">
        <v>2.6680934999999999E-2</v>
      </c>
    </row>
    <row r="16" spans="1:7" ht="38.25" x14ac:dyDescent="0.2">
      <c r="A16" s="21">
        <v>10</v>
      </c>
      <c r="B16" s="22" t="s">
        <v>92</v>
      </c>
      <c r="C16" s="26" t="s">
        <v>93</v>
      </c>
      <c r="D16" s="17" t="s">
        <v>94</v>
      </c>
      <c r="E16" s="62">
        <v>263281</v>
      </c>
      <c r="F16" s="68">
        <v>206.41230400000001</v>
      </c>
      <c r="G16" s="20">
        <v>2.2861368E-2</v>
      </c>
    </row>
    <row r="17" spans="1:7" ht="25.5" x14ac:dyDescent="0.2">
      <c r="A17" s="21">
        <v>11</v>
      </c>
      <c r="B17" s="22" t="s">
        <v>49</v>
      </c>
      <c r="C17" s="26" t="s">
        <v>50</v>
      </c>
      <c r="D17" s="17" t="s">
        <v>25</v>
      </c>
      <c r="E17" s="62">
        <v>104415</v>
      </c>
      <c r="F17" s="68">
        <v>196.09137000000001</v>
      </c>
      <c r="G17" s="20">
        <v>2.1718265E-2</v>
      </c>
    </row>
    <row r="18" spans="1:7" ht="12.75" x14ac:dyDescent="0.2">
      <c r="A18" s="21">
        <v>12</v>
      </c>
      <c r="B18" s="22" t="s">
        <v>173</v>
      </c>
      <c r="C18" s="26" t="s">
        <v>174</v>
      </c>
      <c r="D18" s="17" t="s">
        <v>175</v>
      </c>
      <c r="E18" s="62">
        <v>66756</v>
      </c>
      <c r="F18" s="68">
        <v>187.98489599999999</v>
      </c>
      <c r="G18" s="20">
        <v>2.0820425E-2</v>
      </c>
    </row>
    <row r="19" spans="1:7" ht="12.75" x14ac:dyDescent="0.2">
      <c r="A19" s="21">
        <v>13</v>
      </c>
      <c r="B19" s="22" t="s">
        <v>77</v>
      </c>
      <c r="C19" s="26" t="s">
        <v>78</v>
      </c>
      <c r="D19" s="17" t="s">
        <v>16</v>
      </c>
      <c r="E19" s="62">
        <v>26041</v>
      </c>
      <c r="F19" s="68">
        <v>184.578608</v>
      </c>
      <c r="G19" s="20">
        <v>2.0443158999999999E-2</v>
      </c>
    </row>
    <row r="20" spans="1:7" ht="25.5" x14ac:dyDescent="0.2">
      <c r="A20" s="21">
        <v>14</v>
      </c>
      <c r="B20" s="22" t="s">
        <v>189</v>
      </c>
      <c r="C20" s="26" t="s">
        <v>190</v>
      </c>
      <c r="D20" s="17" t="s">
        <v>162</v>
      </c>
      <c r="E20" s="62">
        <v>33553</v>
      </c>
      <c r="F20" s="68">
        <v>184.1556405</v>
      </c>
      <c r="G20" s="20">
        <v>2.0396312999999999E-2</v>
      </c>
    </row>
    <row r="21" spans="1:7" ht="25.5" x14ac:dyDescent="0.2">
      <c r="A21" s="21">
        <v>15</v>
      </c>
      <c r="B21" s="22" t="s">
        <v>51</v>
      </c>
      <c r="C21" s="26" t="s">
        <v>52</v>
      </c>
      <c r="D21" s="17" t="s">
        <v>22</v>
      </c>
      <c r="E21" s="62">
        <v>218984</v>
      </c>
      <c r="F21" s="68">
        <v>174.20177200000001</v>
      </c>
      <c r="G21" s="20">
        <v>1.9293864000000001E-2</v>
      </c>
    </row>
    <row r="22" spans="1:7" ht="12.75" x14ac:dyDescent="0.2">
      <c r="A22" s="21">
        <v>16</v>
      </c>
      <c r="B22" s="22" t="s">
        <v>170</v>
      </c>
      <c r="C22" s="26" t="s">
        <v>171</v>
      </c>
      <c r="D22" s="17" t="s">
        <v>172</v>
      </c>
      <c r="E22" s="62">
        <v>71650</v>
      </c>
      <c r="F22" s="68">
        <v>171.5301</v>
      </c>
      <c r="G22" s="20">
        <v>1.8997961000000001E-2</v>
      </c>
    </row>
    <row r="23" spans="1:7" ht="12.75" x14ac:dyDescent="0.2">
      <c r="A23" s="21">
        <v>17</v>
      </c>
      <c r="B23" s="22" t="s">
        <v>195</v>
      </c>
      <c r="C23" s="26" t="s">
        <v>196</v>
      </c>
      <c r="D23" s="17" t="s">
        <v>38</v>
      </c>
      <c r="E23" s="62">
        <v>217259</v>
      </c>
      <c r="F23" s="68">
        <v>169.78790849999999</v>
      </c>
      <c r="G23" s="20">
        <v>1.8805003000000001E-2</v>
      </c>
    </row>
    <row r="24" spans="1:7" ht="25.5" x14ac:dyDescent="0.2">
      <c r="A24" s="21">
        <v>18</v>
      </c>
      <c r="B24" s="22" t="s">
        <v>95</v>
      </c>
      <c r="C24" s="26" t="s">
        <v>96</v>
      </c>
      <c r="D24" s="17" t="s">
        <v>97</v>
      </c>
      <c r="E24" s="62">
        <v>55900</v>
      </c>
      <c r="F24" s="68">
        <v>166.86150000000001</v>
      </c>
      <c r="G24" s="20">
        <v>1.8480885999999998E-2</v>
      </c>
    </row>
    <row r="25" spans="1:7" ht="12.75" x14ac:dyDescent="0.2">
      <c r="A25" s="21">
        <v>19</v>
      </c>
      <c r="B25" s="22" t="s">
        <v>178</v>
      </c>
      <c r="C25" s="26" t="s">
        <v>179</v>
      </c>
      <c r="D25" s="17" t="s">
        <v>180</v>
      </c>
      <c r="E25" s="62">
        <v>81743</v>
      </c>
      <c r="F25" s="68">
        <v>164.54865899999999</v>
      </c>
      <c r="G25" s="20">
        <v>1.8224725000000001E-2</v>
      </c>
    </row>
    <row r="26" spans="1:7" ht="25.5" x14ac:dyDescent="0.2">
      <c r="A26" s="21">
        <v>20</v>
      </c>
      <c r="B26" s="22" t="s">
        <v>197</v>
      </c>
      <c r="C26" s="26" t="s">
        <v>198</v>
      </c>
      <c r="D26" s="17" t="s">
        <v>65</v>
      </c>
      <c r="E26" s="62">
        <v>8701</v>
      </c>
      <c r="F26" s="68">
        <v>156.87903</v>
      </c>
      <c r="G26" s="20">
        <v>1.7375268999999999E-2</v>
      </c>
    </row>
    <row r="27" spans="1:7" ht="25.5" x14ac:dyDescent="0.2">
      <c r="A27" s="21">
        <v>21</v>
      </c>
      <c r="B27" s="22" t="s">
        <v>214</v>
      </c>
      <c r="C27" s="26" t="s">
        <v>215</v>
      </c>
      <c r="D27" s="17" t="s">
        <v>169</v>
      </c>
      <c r="E27" s="62">
        <v>147088</v>
      </c>
      <c r="F27" s="68">
        <v>156.28100000000001</v>
      </c>
      <c r="G27" s="20">
        <v>1.7309034000000001E-2</v>
      </c>
    </row>
    <row r="28" spans="1:7" ht="25.5" x14ac:dyDescent="0.2">
      <c r="A28" s="21">
        <v>22</v>
      </c>
      <c r="B28" s="22" t="s">
        <v>191</v>
      </c>
      <c r="C28" s="26" t="s">
        <v>192</v>
      </c>
      <c r="D28" s="17" t="s">
        <v>35</v>
      </c>
      <c r="E28" s="62">
        <v>30455</v>
      </c>
      <c r="F28" s="68">
        <v>150.73702249999999</v>
      </c>
      <c r="G28" s="20">
        <v>1.6695005999999998E-2</v>
      </c>
    </row>
    <row r="29" spans="1:7" ht="12.75" x14ac:dyDescent="0.2">
      <c r="A29" s="21">
        <v>23</v>
      </c>
      <c r="B29" s="22" t="s">
        <v>181</v>
      </c>
      <c r="C29" s="26" t="s">
        <v>182</v>
      </c>
      <c r="D29" s="17" t="s">
        <v>16</v>
      </c>
      <c r="E29" s="62">
        <v>177089</v>
      </c>
      <c r="F29" s="68">
        <v>149.19748250000001</v>
      </c>
      <c r="G29" s="20">
        <v>1.6524493000000001E-2</v>
      </c>
    </row>
    <row r="30" spans="1:7" ht="12.75" x14ac:dyDescent="0.2">
      <c r="A30" s="21">
        <v>24</v>
      </c>
      <c r="B30" s="22" t="s">
        <v>237</v>
      </c>
      <c r="C30" s="26" t="s">
        <v>238</v>
      </c>
      <c r="D30" s="17" t="s">
        <v>205</v>
      </c>
      <c r="E30" s="62">
        <v>16960</v>
      </c>
      <c r="F30" s="68">
        <v>148.2304</v>
      </c>
      <c r="G30" s="20">
        <v>1.6417383000000001E-2</v>
      </c>
    </row>
    <row r="31" spans="1:7" ht="51" x14ac:dyDescent="0.2">
      <c r="A31" s="21">
        <v>25</v>
      </c>
      <c r="B31" s="22" t="s">
        <v>239</v>
      </c>
      <c r="C31" s="26" t="s">
        <v>240</v>
      </c>
      <c r="D31" s="17" t="s">
        <v>241</v>
      </c>
      <c r="E31" s="62">
        <v>71211</v>
      </c>
      <c r="F31" s="68">
        <v>146.55223799999999</v>
      </c>
      <c r="G31" s="20">
        <v>1.6231516000000001E-2</v>
      </c>
    </row>
    <row r="32" spans="1:7" ht="12.75" x14ac:dyDescent="0.2">
      <c r="A32" s="21">
        <v>26</v>
      </c>
      <c r="B32" s="22" t="s">
        <v>242</v>
      </c>
      <c r="C32" s="26" t="s">
        <v>243</v>
      </c>
      <c r="D32" s="17" t="s">
        <v>244</v>
      </c>
      <c r="E32" s="62">
        <v>87506</v>
      </c>
      <c r="F32" s="68">
        <v>140.31587099999999</v>
      </c>
      <c r="G32" s="20">
        <v>1.5540801999999999E-2</v>
      </c>
    </row>
    <row r="33" spans="1:7" ht="12.75" x14ac:dyDescent="0.2">
      <c r="A33" s="21">
        <v>27</v>
      </c>
      <c r="B33" s="22" t="s">
        <v>66</v>
      </c>
      <c r="C33" s="26" t="s">
        <v>67</v>
      </c>
      <c r="D33" s="17" t="s">
        <v>60</v>
      </c>
      <c r="E33" s="62">
        <v>65517</v>
      </c>
      <c r="F33" s="68">
        <v>137.8805265</v>
      </c>
      <c r="G33" s="20">
        <v>1.5271074000000001E-2</v>
      </c>
    </row>
    <row r="34" spans="1:7" ht="25.5" x14ac:dyDescent="0.2">
      <c r="A34" s="21">
        <v>28</v>
      </c>
      <c r="B34" s="22" t="s">
        <v>43</v>
      </c>
      <c r="C34" s="26" t="s">
        <v>44</v>
      </c>
      <c r="D34" s="17" t="s">
        <v>19</v>
      </c>
      <c r="E34" s="62">
        <v>2759</v>
      </c>
      <c r="F34" s="68">
        <v>136.10009049999999</v>
      </c>
      <c r="G34" s="20">
        <v>1.507388E-2</v>
      </c>
    </row>
    <row r="35" spans="1:7" ht="12.75" x14ac:dyDescent="0.2">
      <c r="A35" s="21">
        <v>29</v>
      </c>
      <c r="B35" s="22" t="s">
        <v>68</v>
      </c>
      <c r="C35" s="26" t="s">
        <v>69</v>
      </c>
      <c r="D35" s="17" t="s">
        <v>16</v>
      </c>
      <c r="E35" s="62">
        <v>143909</v>
      </c>
      <c r="F35" s="68">
        <v>133.115825</v>
      </c>
      <c r="G35" s="20">
        <v>1.4743355E-2</v>
      </c>
    </row>
    <row r="36" spans="1:7" ht="12.75" x14ac:dyDescent="0.2">
      <c r="A36" s="21">
        <v>30</v>
      </c>
      <c r="B36" s="22" t="s">
        <v>245</v>
      </c>
      <c r="C36" s="26" t="s">
        <v>246</v>
      </c>
      <c r="D36" s="17" t="s">
        <v>172</v>
      </c>
      <c r="E36" s="62">
        <v>39319</v>
      </c>
      <c r="F36" s="68">
        <v>130.7553345</v>
      </c>
      <c r="G36" s="20">
        <v>1.4481917E-2</v>
      </c>
    </row>
    <row r="37" spans="1:7" ht="12.75" x14ac:dyDescent="0.2">
      <c r="A37" s="21">
        <v>31</v>
      </c>
      <c r="B37" s="22" t="s">
        <v>187</v>
      </c>
      <c r="C37" s="26" t="s">
        <v>188</v>
      </c>
      <c r="D37" s="17" t="s">
        <v>13</v>
      </c>
      <c r="E37" s="62">
        <v>72068</v>
      </c>
      <c r="F37" s="68">
        <v>128.38914199999999</v>
      </c>
      <c r="G37" s="20">
        <v>1.4219847000000001E-2</v>
      </c>
    </row>
    <row r="38" spans="1:7" ht="12.75" x14ac:dyDescent="0.2">
      <c r="A38" s="21">
        <v>32</v>
      </c>
      <c r="B38" s="22" t="s">
        <v>193</v>
      </c>
      <c r="C38" s="26" t="s">
        <v>194</v>
      </c>
      <c r="D38" s="17" t="s">
        <v>175</v>
      </c>
      <c r="E38" s="62">
        <v>12389</v>
      </c>
      <c r="F38" s="68">
        <v>125.760739</v>
      </c>
      <c r="G38" s="20">
        <v>1.3928736000000001E-2</v>
      </c>
    </row>
    <row r="39" spans="1:7" ht="12.75" x14ac:dyDescent="0.2">
      <c r="A39" s="21">
        <v>33</v>
      </c>
      <c r="B39" s="22" t="s">
        <v>222</v>
      </c>
      <c r="C39" s="26" t="s">
        <v>223</v>
      </c>
      <c r="D39" s="17" t="s">
        <v>81</v>
      </c>
      <c r="E39" s="62">
        <v>170987</v>
      </c>
      <c r="F39" s="68">
        <v>125.504458</v>
      </c>
      <c r="G39" s="20">
        <v>1.3900351999999999E-2</v>
      </c>
    </row>
    <row r="40" spans="1:7" ht="12.75" x14ac:dyDescent="0.2">
      <c r="A40" s="21">
        <v>34</v>
      </c>
      <c r="B40" s="22" t="s">
        <v>203</v>
      </c>
      <c r="C40" s="26" t="s">
        <v>204</v>
      </c>
      <c r="D40" s="17" t="s">
        <v>205</v>
      </c>
      <c r="E40" s="62">
        <v>20192</v>
      </c>
      <c r="F40" s="68">
        <v>123.07024</v>
      </c>
      <c r="G40" s="20">
        <v>1.3630748E-2</v>
      </c>
    </row>
    <row r="41" spans="1:7" ht="12.75" x14ac:dyDescent="0.2">
      <c r="A41" s="21">
        <v>35</v>
      </c>
      <c r="B41" s="22" t="s">
        <v>212</v>
      </c>
      <c r="C41" s="26" t="s">
        <v>213</v>
      </c>
      <c r="D41" s="17" t="s">
        <v>159</v>
      </c>
      <c r="E41" s="62">
        <v>51136</v>
      </c>
      <c r="F41" s="68">
        <v>120.859936</v>
      </c>
      <c r="G41" s="20">
        <v>1.3385944E-2</v>
      </c>
    </row>
    <row r="42" spans="1:7" ht="25.5" x14ac:dyDescent="0.2">
      <c r="A42" s="21">
        <v>36</v>
      </c>
      <c r="B42" s="22" t="s">
        <v>208</v>
      </c>
      <c r="C42" s="26" t="s">
        <v>209</v>
      </c>
      <c r="D42" s="17" t="s">
        <v>169</v>
      </c>
      <c r="E42" s="62">
        <v>46280</v>
      </c>
      <c r="F42" s="68">
        <v>120.11973999999999</v>
      </c>
      <c r="G42" s="20">
        <v>1.3303963E-2</v>
      </c>
    </row>
    <row r="43" spans="1:7" ht="25.5" x14ac:dyDescent="0.2">
      <c r="A43" s="21">
        <v>37</v>
      </c>
      <c r="B43" s="22" t="s">
        <v>26</v>
      </c>
      <c r="C43" s="26" t="s">
        <v>27</v>
      </c>
      <c r="D43" s="17" t="s">
        <v>25</v>
      </c>
      <c r="E43" s="62">
        <v>20502</v>
      </c>
      <c r="F43" s="68">
        <v>115.877304</v>
      </c>
      <c r="G43" s="20">
        <v>1.2834088E-2</v>
      </c>
    </row>
    <row r="44" spans="1:7" ht="25.5" x14ac:dyDescent="0.2">
      <c r="A44" s="21">
        <v>38</v>
      </c>
      <c r="B44" s="22" t="s">
        <v>155</v>
      </c>
      <c r="C44" s="26" t="s">
        <v>156</v>
      </c>
      <c r="D44" s="17" t="s">
        <v>25</v>
      </c>
      <c r="E44" s="62">
        <v>32012</v>
      </c>
      <c r="F44" s="68">
        <v>115.435272</v>
      </c>
      <c r="G44" s="20">
        <v>1.2785131E-2</v>
      </c>
    </row>
    <row r="45" spans="1:7" ht="12.75" x14ac:dyDescent="0.2">
      <c r="A45" s="21">
        <v>39</v>
      </c>
      <c r="B45" s="22" t="s">
        <v>229</v>
      </c>
      <c r="C45" s="26" t="s">
        <v>230</v>
      </c>
      <c r="D45" s="17" t="s">
        <v>60</v>
      </c>
      <c r="E45" s="62">
        <v>68000</v>
      </c>
      <c r="F45" s="68">
        <v>106.828</v>
      </c>
      <c r="G45" s="20">
        <v>1.1831825000000001E-2</v>
      </c>
    </row>
    <row r="46" spans="1:7" ht="25.5" x14ac:dyDescent="0.2">
      <c r="A46" s="21">
        <v>40</v>
      </c>
      <c r="B46" s="22" t="s">
        <v>210</v>
      </c>
      <c r="C46" s="26" t="s">
        <v>211</v>
      </c>
      <c r="D46" s="17" t="s">
        <v>65</v>
      </c>
      <c r="E46" s="62">
        <v>23172</v>
      </c>
      <c r="F46" s="68">
        <v>103.52091</v>
      </c>
      <c r="G46" s="20">
        <v>1.1465545000000001E-2</v>
      </c>
    </row>
    <row r="47" spans="1:7" ht="51" x14ac:dyDescent="0.2">
      <c r="A47" s="21">
        <v>41</v>
      </c>
      <c r="B47" s="22" t="s">
        <v>247</v>
      </c>
      <c r="C47" s="26" t="s">
        <v>248</v>
      </c>
      <c r="D47" s="17" t="s">
        <v>241</v>
      </c>
      <c r="E47" s="62">
        <v>51490</v>
      </c>
      <c r="F47" s="68">
        <v>94.458404999999999</v>
      </c>
      <c r="G47" s="20">
        <v>1.046182E-2</v>
      </c>
    </row>
    <row r="48" spans="1:7" ht="12.75" x14ac:dyDescent="0.2">
      <c r="A48" s="21">
        <v>42</v>
      </c>
      <c r="B48" s="22" t="s">
        <v>249</v>
      </c>
      <c r="C48" s="26" t="s">
        <v>250</v>
      </c>
      <c r="D48" s="17" t="s">
        <v>205</v>
      </c>
      <c r="E48" s="62">
        <v>10200</v>
      </c>
      <c r="F48" s="68">
        <v>94.084800000000001</v>
      </c>
      <c r="G48" s="20">
        <v>1.0420441000000001E-2</v>
      </c>
    </row>
    <row r="49" spans="1:7" ht="25.5" x14ac:dyDescent="0.2">
      <c r="A49" s="21">
        <v>43</v>
      </c>
      <c r="B49" s="22" t="s">
        <v>183</v>
      </c>
      <c r="C49" s="26" t="s">
        <v>184</v>
      </c>
      <c r="D49" s="17" t="s">
        <v>65</v>
      </c>
      <c r="E49" s="62">
        <v>57498</v>
      </c>
      <c r="F49" s="68">
        <v>93.405501000000001</v>
      </c>
      <c r="G49" s="20">
        <v>1.0345205E-2</v>
      </c>
    </row>
    <row r="50" spans="1:7" ht="25.5" x14ac:dyDescent="0.2">
      <c r="A50" s="21">
        <v>44</v>
      </c>
      <c r="B50" s="22" t="s">
        <v>206</v>
      </c>
      <c r="C50" s="26" t="s">
        <v>207</v>
      </c>
      <c r="D50" s="17" t="s">
        <v>35</v>
      </c>
      <c r="E50" s="62">
        <v>92478</v>
      </c>
      <c r="F50" s="68">
        <v>89.749898999999999</v>
      </c>
      <c r="G50" s="20">
        <v>9.9403259999999993E-3</v>
      </c>
    </row>
    <row r="51" spans="1:7" ht="25.5" x14ac:dyDescent="0.2">
      <c r="A51" s="21">
        <v>45</v>
      </c>
      <c r="B51" s="22" t="s">
        <v>251</v>
      </c>
      <c r="C51" s="26" t="s">
        <v>252</v>
      </c>
      <c r="D51" s="17" t="s">
        <v>253</v>
      </c>
      <c r="E51" s="62">
        <v>28224</v>
      </c>
      <c r="F51" s="68">
        <v>89.526527999999999</v>
      </c>
      <c r="G51" s="20">
        <v>9.9155860000000005E-3</v>
      </c>
    </row>
    <row r="52" spans="1:7" ht="12.75" x14ac:dyDescent="0.2">
      <c r="A52" s="21">
        <v>46</v>
      </c>
      <c r="B52" s="22" t="s">
        <v>254</v>
      </c>
      <c r="C52" s="26" t="s">
        <v>255</v>
      </c>
      <c r="D52" s="17" t="s">
        <v>180</v>
      </c>
      <c r="E52" s="62">
        <v>69172</v>
      </c>
      <c r="F52" s="68">
        <v>87.917612000000005</v>
      </c>
      <c r="G52" s="20">
        <v>9.7373890000000008E-3</v>
      </c>
    </row>
    <row r="53" spans="1:7" ht="25.5" x14ac:dyDescent="0.2">
      <c r="A53" s="21">
        <v>47</v>
      </c>
      <c r="B53" s="22" t="s">
        <v>256</v>
      </c>
      <c r="C53" s="26" t="s">
        <v>257</v>
      </c>
      <c r="D53" s="17" t="s">
        <v>19</v>
      </c>
      <c r="E53" s="62">
        <v>78992</v>
      </c>
      <c r="F53" s="68">
        <v>84.047488000000001</v>
      </c>
      <c r="G53" s="20">
        <v>9.3087499999999993E-3</v>
      </c>
    </row>
    <row r="54" spans="1:7" ht="12.75" x14ac:dyDescent="0.2">
      <c r="A54" s="21">
        <v>48</v>
      </c>
      <c r="B54" s="22" t="s">
        <v>199</v>
      </c>
      <c r="C54" s="26" t="s">
        <v>200</v>
      </c>
      <c r="D54" s="17" t="s">
        <v>175</v>
      </c>
      <c r="E54" s="62">
        <v>25584</v>
      </c>
      <c r="F54" s="68">
        <v>80.922191999999995</v>
      </c>
      <c r="G54" s="20">
        <v>8.9626050000000002E-3</v>
      </c>
    </row>
    <row r="55" spans="1:7" ht="25.5" x14ac:dyDescent="0.2">
      <c r="A55" s="21">
        <v>49</v>
      </c>
      <c r="B55" s="22" t="s">
        <v>258</v>
      </c>
      <c r="C55" s="26" t="s">
        <v>259</v>
      </c>
      <c r="D55" s="17" t="s">
        <v>260</v>
      </c>
      <c r="E55" s="62">
        <v>90000</v>
      </c>
      <c r="F55" s="68">
        <v>76.680000000000007</v>
      </c>
      <c r="G55" s="20">
        <v>8.4927579999999996E-3</v>
      </c>
    </row>
    <row r="56" spans="1:7" ht="25.5" x14ac:dyDescent="0.2">
      <c r="A56" s="21">
        <v>50</v>
      </c>
      <c r="B56" s="22" t="s">
        <v>82</v>
      </c>
      <c r="C56" s="26" t="s">
        <v>83</v>
      </c>
      <c r="D56" s="17" t="s">
        <v>65</v>
      </c>
      <c r="E56" s="62">
        <v>30749</v>
      </c>
      <c r="F56" s="68">
        <v>76.149898500000006</v>
      </c>
      <c r="G56" s="20">
        <v>8.4340460000000006E-3</v>
      </c>
    </row>
    <row r="57" spans="1:7" ht="12.75" x14ac:dyDescent="0.2">
      <c r="A57" s="21">
        <v>51</v>
      </c>
      <c r="B57" s="22" t="s">
        <v>218</v>
      </c>
      <c r="C57" s="26" t="s">
        <v>219</v>
      </c>
      <c r="D57" s="17" t="s">
        <v>180</v>
      </c>
      <c r="E57" s="62">
        <v>25925</v>
      </c>
      <c r="F57" s="68">
        <v>75.104725000000002</v>
      </c>
      <c r="G57" s="20">
        <v>8.3182870000000006E-3</v>
      </c>
    </row>
    <row r="58" spans="1:7" ht="12.75" x14ac:dyDescent="0.2">
      <c r="A58" s="21">
        <v>52</v>
      </c>
      <c r="B58" s="22" t="s">
        <v>86</v>
      </c>
      <c r="C58" s="26" t="s">
        <v>87</v>
      </c>
      <c r="D58" s="17" t="s">
        <v>60</v>
      </c>
      <c r="E58" s="62">
        <v>35027</v>
      </c>
      <c r="F58" s="68">
        <v>74.327293999999995</v>
      </c>
      <c r="G58" s="20">
        <v>8.2321819999999993E-3</v>
      </c>
    </row>
    <row r="59" spans="1:7" ht="25.5" x14ac:dyDescent="0.2">
      <c r="A59" s="21">
        <v>53</v>
      </c>
      <c r="B59" s="22" t="s">
        <v>227</v>
      </c>
      <c r="C59" s="26" t="s">
        <v>228</v>
      </c>
      <c r="D59" s="17" t="s">
        <v>169</v>
      </c>
      <c r="E59" s="62">
        <v>26621</v>
      </c>
      <c r="F59" s="68">
        <v>58.552889499999999</v>
      </c>
      <c r="G59" s="20">
        <v>6.4850749999999999E-3</v>
      </c>
    </row>
    <row r="60" spans="1:7" ht="12.75" x14ac:dyDescent="0.2">
      <c r="A60" s="21">
        <v>54</v>
      </c>
      <c r="B60" s="22" t="s">
        <v>224</v>
      </c>
      <c r="C60" s="26" t="s">
        <v>225</v>
      </c>
      <c r="D60" s="17" t="s">
        <v>226</v>
      </c>
      <c r="E60" s="62">
        <v>4100</v>
      </c>
      <c r="F60" s="68">
        <v>58.236400000000003</v>
      </c>
      <c r="G60" s="20">
        <v>6.4500210000000002E-3</v>
      </c>
    </row>
    <row r="61" spans="1:7" ht="25.5" x14ac:dyDescent="0.2">
      <c r="A61" s="21">
        <v>55</v>
      </c>
      <c r="B61" s="22" t="s">
        <v>98</v>
      </c>
      <c r="C61" s="26" t="s">
        <v>99</v>
      </c>
      <c r="D61" s="17" t="s">
        <v>19</v>
      </c>
      <c r="E61" s="62">
        <v>45515</v>
      </c>
      <c r="F61" s="68">
        <v>57.758535000000002</v>
      </c>
      <c r="G61" s="20">
        <v>6.3970950000000002E-3</v>
      </c>
    </row>
    <row r="62" spans="1:7" ht="38.25" x14ac:dyDescent="0.2">
      <c r="A62" s="21">
        <v>56</v>
      </c>
      <c r="B62" s="22" t="s">
        <v>261</v>
      </c>
      <c r="C62" s="26" t="s">
        <v>262</v>
      </c>
      <c r="D62" s="17" t="s">
        <v>263</v>
      </c>
      <c r="E62" s="62">
        <v>42152</v>
      </c>
      <c r="F62" s="68">
        <v>52.921835999999999</v>
      </c>
      <c r="G62" s="20">
        <v>5.8614019999999999E-3</v>
      </c>
    </row>
    <row r="63" spans="1:7" ht="12.75" x14ac:dyDescent="0.2">
      <c r="A63" s="21">
        <v>57</v>
      </c>
      <c r="B63" s="22" t="s">
        <v>102</v>
      </c>
      <c r="C63" s="26" t="s">
        <v>103</v>
      </c>
      <c r="D63" s="17" t="s">
        <v>60</v>
      </c>
      <c r="E63" s="62">
        <v>30589</v>
      </c>
      <c r="F63" s="68">
        <v>36.018547499999997</v>
      </c>
      <c r="G63" s="20">
        <v>3.9892649999999997E-3</v>
      </c>
    </row>
    <row r="64" spans="1:7" ht="25.5" x14ac:dyDescent="0.2">
      <c r="A64" s="21">
        <v>58</v>
      </c>
      <c r="B64" s="22" t="s">
        <v>231</v>
      </c>
      <c r="C64" s="26" t="s">
        <v>232</v>
      </c>
      <c r="D64" s="17" t="s">
        <v>25</v>
      </c>
      <c r="E64" s="62">
        <v>24214</v>
      </c>
      <c r="F64" s="68">
        <v>23.766041000000001</v>
      </c>
      <c r="G64" s="20">
        <v>2.6322279999999999E-3</v>
      </c>
    </row>
    <row r="65" spans="1:7" ht="12.75" x14ac:dyDescent="0.2">
      <c r="A65" s="16"/>
      <c r="B65" s="17"/>
      <c r="C65" s="23" t="s">
        <v>107</v>
      </c>
      <c r="D65" s="27"/>
      <c r="E65" s="64"/>
      <c r="F65" s="70">
        <v>8533.1514120000029</v>
      </c>
      <c r="G65" s="28">
        <v>0.94509636499999961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108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109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107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111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107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112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113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114</v>
      </c>
      <c r="D82" s="40"/>
      <c r="E82" s="64"/>
      <c r="F82" s="70">
        <v>8533.1514120000029</v>
      </c>
      <c r="G82" s="28">
        <v>0.94509636499999961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115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10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116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117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118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119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120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121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107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122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1169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1170</v>
      </c>
      <c r="D110" s="30"/>
      <c r="E110" s="62"/>
      <c r="F110" s="68">
        <v>494.91376309999998</v>
      </c>
      <c r="G110" s="20">
        <v>5.4814590000000003E-2</v>
      </c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494.91376309999998</v>
      </c>
      <c r="G111" s="28">
        <v>5.4814590000000003E-2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124</v>
      </c>
      <c r="D113" s="40"/>
      <c r="E113" s="64"/>
      <c r="F113" s="70">
        <v>494.91376309999998</v>
      </c>
      <c r="G113" s="28">
        <v>5.4814590000000003E-2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125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126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127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128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107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129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107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130</v>
      </c>
      <c r="D126" s="22"/>
      <c r="E126" s="62"/>
      <c r="F126" s="74">
        <v>0.80399657999999996</v>
      </c>
      <c r="G126" s="43">
        <v>8.9047000000000003E-5</v>
      </c>
    </row>
    <row r="127" spans="1:7" ht="12.75" x14ac:dyDescent="0.2">
      <c r="A127" s="21"/>
      <c r="B127" s="22"/>
      <c r="C127" s="46" t="s">
        <v>131</v>
      </c>
      <c r="D127" s="27"/>
      <c r="E127" s="64"/>
      <c r="F127" s="70">
        <v>9028.8691716800022</v>
      </c>
      <c r="G127" s="28">
        <v>1.0000000019999995</v>
      </c>
    </row>
    <row r="129" spans="2:6" ht="12.75" x14ac:dyDescent="0.2">
      <c r="B129" s="397"/>
      <c r="C129" s="397"/>
      <c r="D129" s="397"/>
      <c r="E129" s="397"/>
      <c r="F129" s="397"/>
    </row>
    <row r="130" spans="2:6" ht="12.75" x14ac:dyDescent="0.2">
      <c r="B130" s="397"/>
      <c r="C130" s="397"/>
      <c r="D130" s="397"/>
      <c r="E130" s="397"/>
      <c r="F130" s="397"/>
    </row>
    <row r="132" spans="2:6" ht="12.75" x14ac:dyDescent="0.2">
      <c r="B132" s="52" t="s">
        <v>133</v>
      </c>
      <c r="C132" s="53"/>
      <c r="D132" s="54"/>
    </row>
    <row r="133" spans="2:6" ht="12.75" x14ac:dyDescent="0.2">
      <c r="B133" s="55" t="s">
        <v>134</v>
      </c>
      <c r="C133" s="56"/>
      <c r="D133" s="81" t="s">
        <v>135</v>
      </c>
    </row>
    <row r="134" spans="2:6" ht="12.75" x14ac:dyDescent="0.2">
      <c r="B134" s="55" t="s">
        <v>136</v>
      </c>
      <c r="C134" s="56"/>
      <c r="D134" s="81" t="s">
        <v>135</v>
      </c>
    </row>
    <row r="135" spans="2:6" ht="12.75" x14ac:dyDescent="0.2">
      <c r="B135" s="57" t="s">
        <v>137</v>
      </c>
      <c r="C135" s="56"/>
      <c r="D135" s="58"/>
    </row>
    <row r="136" spans="2:6" ht="25.5" customHeight="1" x14ac:dyDescent="0.2">
      <c r="B136" s="58"/>
      <c r="C136" s="48" t="s">
        <v>138</v>
      </c>
      <c r="D136" s="49" t="s">
        <v>139</v>
      </c>
    </row>
    <row r="137" spans="2:6" ht="12.75" customHeight="1" x14ac:dyDescent="0.2">
      <c r="B137" s="75" t="s">
        <v>140</v>
      </c>
      <c r="C137" s="76" t="s">
        <v>141</v>
      </c>
      <c r="D137" s="76" t="s">
        <v>142</v>
      </c>
    </row>
    <row r="138" spans="2:6" ht="12.75" x14ac:dyDescent="0.2">
      <c r="B138" s="58" t="s">
        <v>143</v>
      </c>
      <c r="C138" s="59">
        <v>10.1891</v>
      </c>
      <c r="D138" s="59">
        <v>9.6814999999999998</v>
      </c>
    </row>
    <row r="139" spans="2:6" ht="12.75" x14ac:dyDescent="0.2">
      <c r="B139" s="58" t="s">
        <v>144</v>
      </c>
      <c r="C139" s="59">
        <v>10.1891</v>
      </c>
      <c r="D139" s="59">
        <v>9.6814999999999998</v>
      </c>
    </row>
    <row r="140" spans="2:6" ht="12.75" x14ac:dyDescent="0.2">
      <c r="B140" s="58" t="s">
        <v>145</v>
      </c>
      <c r="C140" s="59">
        <v>10.0344</v>
      </c>
      <c r="D140" s="59">
        <v>9.5277999999999992</v>
      </c>
    </row>
    <row r="141" spans="2:6" ht="12.75" x14ac:dyDescent="0.2">
      <c r="B141" s="58" t="s">
        <v>146</v>
      </c>
      <c r="C141" s="59">
        <v>10.0344</v>
      </c>
      <c r="D141" s="59">
        <v>9.5277999999999992</v>
      </c>
    </row>
    <row r="143" spans="2:6" ht="12.75" x14ac:dyDescent="0.2">
      <c r="B143" s="77" t="s">
        <v>147</v>
      </c>
      <c r="C143" s="60"/>
      <c r="D143" s="78" t="s">
        <v>135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148</v>
      </c>
      <c r="C147" s="56"/>
      <c r="D147" s="83" t="s">
        <v>135</v>
      </c>
    </row>
    <row r="148" spans="2:4" ht="12.75" x14ac:dyDescent="0.2">
      <c r="B148" s="57" t="s">
        <v>149</v>
      </c>
      <c r="C148" s="56"/>
      <c r="D148" s="83" t="s">
        <v>135</v>
      </c>
    </row>
    <row r="149" spans="2:4" ht="12.75" x14ac:dyDescent="0.2">
      <c r="B149" s="57" t="s">
        <v>150</v>
      </c>
      <c r="C149" s="56"/>
      <c r="D149" s="61">
        <v>0.13649789192512402</v>
      </c>
    </row>
    <row r="150" spans="2:4" ht="12.75" x14ac:dyDescent="0.2">
      <c r="B150" s="57" t="s">
        <v>151</v>
      </c>
      <c r="C150" s="56"/>
      <c r="D150" s="61" t="s">
        <v>135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545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19</v>
      </c>
      <c r="E7" s="62">
        <v>135523</v>
      </c>
      <c r="F7" s="68">
        <v>177.941699</v>
      </c>
      <c r="G7" s="20">
        <v>3.9643093999999997E-2</v>
      </c>
    </row>
    <row r="8" spans="1:7" ht="25.5" x14ac:dyDescent="0.2">
      <c r="A8" s="21">
        <v>2</v>
      </c>
      <c r="B8" s="22" t="s">
        <v>157</v>
      </c>
      <c r="C8" s="26" t="s">
        <v>158</v>
      </c>
      <c r="D8" s="17" t="s">
        <v>159</v>
      </c>
      <c r="E8" s="62">
        <v>27574</v>
      </c>
      <c r="F8" s="68">
        <v>173.44046</v>
      </c>
      <c r="G8" s="20">
        <v>3.8640277000000001E-2</v>
      </c>
    </row>
    <row r="9" spans="1:7" ht="25.5" x14ac:dyDescent="0.2">
      <c r="A9" s="21">
        <v>3</v>
      </c>
      <c r="B9" s="22" t="s">
        <v>23</v>
      </c>
      <c r="C9" s="26" t="s">
        <v>24</v>
      </c>
      <c r="D9" s="17" t="s">
        <v>25</v>
      </c>
      <c r="E9" s="62">
        <v>31152</v>
      </c>
      <c r="F9" s="68">
        <v>168.84384</v>
      </c>
      <c r="G9" s="20">
        <v>3.7616209999999997E-2</v>
      </c>
    </row>
    <row r="10" spans="1:7" ht="25.5" x14ac:dyDescent="0.2">
      <c r="A10" s="21">
        <v>4</v>
      </c>
      <c r="B10" s="22" t="s">
        <v>61</v>
      </c>
      <c r="C10" s="26" t="s">
        <v>62</v>
      </c>
      <c r="D10" s="17" t="s">
        <v>22</v>
      </c>
      <c r="E10" s="62">
        <v>117781</v>
      </c>
      <c r="F10" s="68">
        <v>140.983857</v>
      </c>
      <c r="G10" s="20">
        <v>3.1409368E-2</v>
      </c>
    </row>
    <row r="11" spans="1:7" ht="12.75" x14ac:dyDescent="0.2">
      <c r="A11" s="21">
        <v>5</v>
      </c>
      <c r="B11" s="22" t="s">
        <v>242</v>
      </c>
      <c r="C11" s="26" t="s">
        <v>243</v>
      </c>
      <c r="D11" s="17" t="s">
        <v>244</v>
      </c>
      <c r="E11" s="62">
        <v>78849</v>
      </c>
      <c r="F11" s="68">
        <v>126.4343715</v>
      </c>
      <c r="G11" s="20">
        <v>2.8167932E-2</v>
      </c>
    </row>
    <row r="12" spans="1:7" ht="25.5" x14ac:dyDescent="0.2">
      <c r="A12" s="21">
        <v>6</v>
      </c>
      <c r="B12" s="22" t="s">
        <v>165</v>
      </c>
      <c r="C12" s="26" t="s">
        <v>166</v>
      </c>
      <c r="D12" s="17" t="s">
        <v>25</v>
      </c>
      <c r="E12" s="62">
        <v>24826</v>
      </c>
      <c r="F12" s="68">
        <v>124.46515100000001</v>
      </c>
      <c r="G12" s="20">
        <v>2.7729215000000002E-2</v>
      </c>
    </row>
    <row r="13" spans="1:7" ht="12.75" x14ac:dyDescent="0.2">
      <c r="A13" s="21">
        <v>7</v>
      </c>
      <c r="B13" s="22" t="s">
        <v>178</v>
      </c>
      <c r="C13" s="26" t="s">
        <v>179</v>
      </c>
      <c r="D13" s="17" t="s">
        <v>180</v>
      </c>
      <c r="E13" s="62">
        <v>61568</v>
      </c>
      <c r="F13" s="68">
        <v>123.936384</v>
      </c>
      <c r="G13" s="20">
        <v>2.7611413000000001E-2</v>
      </c>
    </row>
    <row r="14" spans="1:7" ht="25.5" x14ac:dyDescent="0.2">
      <c r="A14" s="21">
        <v>8</v>
      </c>
      <c r="B14" s="22" t="s">
        <v>197</v>
      </c>
      <c r="C14" s="26" t="s">
        <v>198</v>
      </c>
      <c r="D14" s="17" t="s">
        <v>65</v>
      </c>
      <c r="E14" s="62">
        <v>6223</v>
      </c>
      <c r="F14" s="68">
        <v>112.20068999999999</v>
      </c>
      <c r="G14" s="20">
        <v>2.4996852999999999E-2</v>
      </c>
    </row>
    <row r="15" spans="1:7" ht="25.5" x14ac:dyDescent="0.2">
      <c r="A15" s="21">
        <v>9</v>
      </c>
      <c r="B15" s="22" t="s">
        <v>36</v>
      </c>
      <c r="C15" s="26" t="s">
        <v>37</v>
      </c>
      <c r="D15" s="17" t="s">
        <v>38</v>
      </c>
      <c r="E15" s="62">
        <v>29675</v>
      </c>
      <c r="F15" s="68">
        <v>109.1298125</v>
      </c>
      <c r="G15" s="20">
        <v>2.4312701999999999E-2</v>
      </c>
    </row>
    <row r="16" spans="1:7" ht="38.25" x14ac:dyDescent="0.2">
      <c r="A16" s="21">
        <v>10</v>
      </c>
      <c r="B16" s="22" t="s">
        <v>92</v>
      </c>
      <c r="C16" s="26" t="s">
        <v>93</v>
      </c>
      <c r="D16" s="17" t="s">
        <v>94</v>
      </c>
      <c r="E16" s="62">
        <v>136511</v>
      </c>
      <c r="F16" s="68">
        <v>107.024624</v>
      </c>
      <c r="G16" s="20">
        <v>2.3843692999999999E-2</v>
      </c>
    </row>
    <row r="17" spans="1:7" ht="25.5" x14ac:dyDescent="0.2">
      <c r="A17" s="21">
        <v>11</v>
      </c>
      <c r="B17" s="22" t="s">
        <v>49</v>
      </c>
      <c r="C17" s="26" t="s">
        <v>50</v>
      </c>
      <c r="D17" s="17" t="s">
        <v>25</v>
      </c>
      <c r="E17" s="62">
        <v>52586</v>
      </c>
      <c r="F17" s="68">
        <v>98.756507999999997</v>
      </c>
      <c r="G17" s="20">
        <v>2.2001664000000001E-2</v>
      </c>
    </row>
    <row r="18" spans="1:7" ht="12.75" x14ac:dyDescent="0.2">
      <c r="A18" s="21">
        <v>12</v>
      </c>
      <c r="B18" s="22" t="s">
        <v>173</v>
      </c>
      <c r="C18" s="26" t="s">
        <v>174</v>
      </c>
      <c r="D18" s="17" t="s">
        <v>175</v>
      </c>
      <c r="E18" s="62">
        <v>34710</v>
      </c>
      <c r="F18" s="68">
        <v>97.743359999999996</v>
      </c>
      <c r="G18" s="20">
        <v>2.1775948E-2</v>
      </c>
    </row>
    <row r="19" spans="1:7" ht="12.75" x14ac:dyDescent="0.2">
      <c r="A19" s="21">
        <v>13</v>
      </c>
      <c r="B19" s="22" t="s">
        <v>163</v>
      </c>
      <c r="C19" s="26" t="s">
        <v>164</v>
      </c>
      <c r="D19" s="17" t="s">
        <v>16</v>
      </c>
      <c r="E19" s="62">
        <v>65357</v>
      </c>
      <c r="F19" s="68">
        <v>96.761038499999998</v>
      </c>
      <c r="G19" s="20">
        <v>2.1557099999999999E-2</v>
      </c>
    </row>
    <row r="20" spans="1:7" ht="12.75" x14ac:dyDescent="0.2">
      <c r="A20" s="21">
        <v>14</v>
      </c>
      <c r="B20" s="22" t="s">
        <v>203</v>
      </c>
      <c r="C20" s="26" t="s">
        <v>204</v>
      </c>
      <c r="D20" s="17" t="s">
        <v>205</v>
      </c>
      <c r="E20" s="62">
        <v>15363</v>
      </c>
      <c r="F20" s="68">
        <v>93.637484999999998</v>
      </c>
      <c r="G20" s="20">
        <v>2.0861213E-2</v>
      </c>
    </row>
    <row r="21" spans="1:7" ht="12.75" x14ac:dyDescent="0.2">
      <c r="A21" s="21">
        <v>15</v>
      </c>
      <c r="B21" s="22" t="s">
        <v>234</v>
      </c>
      <c r="C21" s="26" t="s">
        <v>235</v>
      </c>
      <c r="D21" s="17" t="s">
        <v>236</v>
      </c>
      <c r="E21" s="62">
        <v>34144</v>
      </c>
      <c r="F21" s="68">
        <v>93.213120000000004</v>
      </c>
      <c r="G21" s="20">
        <v>2.0766670000000001E-2</v>
      </c>
    </row>
    <row r="22" spans="1:7" ht="25.5" x14ac:dyDescent="0.2">
      <c r="A22" s="21">
        <v>16</v>
      </c>
      <c r="B22" s="22" t="s">
        <v>43</v>
      </c>
      <c r="C22" s="26" t="s">
        <v>44</v>
      </c>
      <c r="D22" s="17" t="s">
        <v>19</v>
      </c>
      <c r="E22" s="62">
        <v>1872</v>
      </c>
      <c r="F22" s="68">
        <v>92.344824000000003</v>
      </c>
      <c r="G22" s="20">
        <v>2.0573225000000001E-2</v>
      </c>
    </row>
    <row r="23" spans="1:7" ht="25.5" x14ac:dyDescent="0.2">
      <c r="A23" s="21">
        <v>17</v>
      </c>
      <c r="B23" s="22" t="s">
        <v>51</v>
      </c>
      <c r="C23" s="26" t="s">
        <v>52</v>
      </c>
      <c r="D23" s="17" t="s">
        <v>22</v>
      </c>
      <c r="E23" s="62">
        <v>115625</v>
      </c>
      <c r="F23" s="68">
        <v>91.979687499999997</v>
      </c>
      <c r="G23" s="20">
        <v>2.0491876999999999E-2</v>
      </c>
    </row>
    <row r="24" spans="1:7" ht="12.75" x14ac:dyDescent="0.2">
      <c r="A24" s="21">
        <v>18</v>
      </c>
      <c r="B24" s="22" t="s">
        <v>266</v>
      </c>
      <c r="C24" s="26" t="s">
        <v>267</v>
      </c>
      <c r="D24" s="17" t="s">
        <v>16</v>
      </c>
      <c r="E24" s="62">
        <v>44231</v>
      </c>
      <c r="F24" s="68">
        <v>88.395653499999995</v>
      </c>
      <c r="G24" s="20">
        <v>1.9693400999999999E-2</v>
      </c>
    </row>
    <row r="25" spans="1:7" ht="25.5" x14ac:dyDescent="0.2">
      <c r="A25" s="21">
        <v>19</v>
      </c>
      <c r="B25" s="22" t="s">
        <v>185</v>
      </c>
      <c r="C25" s="26" t="s">
        <v>186</v>
      </c>
      <c r="D25" s="17" t="s">
        <v>19</v>
      </c>
      <c r="E25" s="62">
        <v>8359</v>
      </c>
      <c r="F25" s="68">
        <v>86.716266000000005</v>
      </c>
      <c r="G25" s="20">
        <v>1.9319255E-2</v>
      </c>
    </row>
    <row r="26" spans="1:7" ht="25.5" x14ac:dyDescent="0.2">
      <c r="A26" s="21">
        <v>20</v>
      </c>
      <c r="B26" s="22" t="s">
        <v>95</v>
      </c>
      <c r="C26" s="26" t="s">
        <v>96</v>
      </c>
      <c r="D26" s="17" t="s">
        <v>97</v>
      </c>
      <c r="E26" s="62">
        <v>28994</v>
      </c>
      <c r="F26" s="68">
        <v>86.547089999999997</v>
      </c>
      <c r="G26" s="20">
        <v>1.9281565000000001E-2</v>
      </c>
    </row>
    <row r="27" spans="1:7" ht="12.75" x14ac:dyDescent="0.2">
      <c r="A27" s="21">
        <v>21</v>
      </c>
      <c r="B27" s="22" t="s">
        <v>195</v>
      </c>
      <c r="C27" s="26" t="s">
        <v>196</v>
      </c>
      <c r="D27" s="17" t="s">
        <v>38</v>
      </c>
      <c r="E27" s="62">
        <v>107902</v>
      </c>
      <c r="F27" s="68">
        <v>84.325412999999998</v>
      </c>
      <c r="G27" s="20">
        <v>1.8786603999999998E-2</v>
      </c>
    </row>
    <row r="28" spans="1:7" ht="12.75" x14ac:dyDescent="0.2">
      <c r="A28" s="21">
        <v>22</v>
      </c>
      <c r="B28" s="22" t="s">
        <v>270</v>
      </c>
      <c r="C28" s="26" t="s">
        <v>271</v>
      </c>
      <c r="D28" s="17" t="s">
        <v>272</v>
      </c>
      <c r="E28" s="62">
        <v>11787</v>
      </c>
      <c r="F28" s="68">
        <v>83.787889500000006</v>
      </c>
      <c r="G28" s="20">
        <v>1.8666851000000002E-2</v>
      </c>
    </row>
    <row r="29" spans="1:7" ht="12.75" x14ac:dyDescent="0.2">
      <c r="A29" s="21">
        <v>23</v>
      </c>
      <c r="B29" s="22" t="s">
        <v>68</v>
      </c>
      <c r="C29" s="26" t="s">
        <v>69</v>
      </c>
      <c r="D29" s="17" t="s">
        <v>16</v>
      </c>
      <c r="E29" s="62">
        <v>84304</v>
      </c>
      <c r="F29" s="68">
        <v>77.981200000000001</v>
      </c>
      <c r="G29" s="20">
        <v>1.7373196E-2</v>
      </c>
    </row>
    <row r="30" spans="1:7" ht="25.5" x14ac:dyDescent="0.2">
      <c r="A30" s="21">
        <v>24</v>
      </c>
      <c r="B30" s="22" t="s">
        <v>189</v>
      </c>
      <c r="C30" s="26" t="s">
        <v>190</v>
      </c>
      <c r="D30" s="17" t="s">
        <v>162</v>
      </c>
      <c r="E30" s="62">
        <v>13982</v>
      </c>
      <c r="F30" s="68">
        <v>76.740206999999998</v>
      </c>
      <c r="G30" s="20">
        <v>1.7096719E-2</v>
      </c>
    </row>
    <row r="31" spans="1:7" ht="25.5" x14ac:dyDescent="0.2">
      <c r="A31" s="21">
        <v>25</v>
      </c>
      <c r="B31" s="22" t="s">
        <v>256</v>
      </c>
      <c r="C31" s="26" t="s">
        <v>257</v>
      </c>
      <c r="D31" s="17" t="s">
        <v>19</v>
      </c>
      <c r="E31" s="62">
        <v>71828</v>
      </c>
      <c r="F31" s="68">
        <v>76.424992000000003</v>
      </c>
      <c r="G31" s="20">
        <v>1.7026493E-2</v>
      </c>
    </row>
    <row r="32" spans="1:7" ht="12.75" x14ac:dyDescent="0.2">
      <c r="A32" s="21">
        <v>26</v>
      </c>
      <c r="B32" s="22" t="s">
        <v>237</v>
      </c>
      <c r="C32" s="26" t="s">
        <v>238</v>
      </c>
      <c r="D32" s="17" t="s">
        <v>205</v>
      </c>
      <c r="E32" s="62">
        <v>8722</v>
      </c>
      <c r="F32" s="68">
        <v>76.230279999999993</v>
      </c>
      <c r="G32" s="20">
        <v>1.6983114000000001E-2</v>
      </c>
    </row>
    <row r="33" spans="1:7" ht="51" x14ac:dyDescent="0.2">
      <c r="A33" s="21">
        <v>27</v>
      </c>
      <c r="B33" s="22" t="s">
        <v>239</v>
      </c>
      <c r="C33" s="26" t="s">
        <v>240</v>
      </c>
      <c r="D33" s="17" t="s">
        <v>241</v>
      </c>
      <c r="E33" s="62">
        <v>36912</v>
      </c>
      <c r="F33" s="68">
        <v>75.964895999999996</v>
      </c>
      <c r="G33" s="20">
        <v>1.692399E-2</v>
      </c>
    </row>
    <row r="34" spans="1:7" ht="12.75" x14ac:dyDescent="0.2">
      <c r="A34" s="21">
        <v>28</v>
      </c>
      <c r="B34" s="22" t="s">
        <v>181</v>
      </c>
      <c r="C34" s="26" t="s">
        <v>182</v>
      </c>
      <c r="D34" s="17" t="s">
        <v>16</v>
      </c>
      <c r="E34" s="62">
        <v>89778</v>
      </c>
      <c r="F34" s="68">
        <v>75.637964999999994</v>
      </c>
      <c r="G34" s="20">
        <v>1.6851154E-2</v>
      </c>
    </row>
    <row r="35" spans="1:7" ht="25.5" x14ac:dyDescent="0.2">
      <c r="A35" s="21">
        <v>29</v>
      </c>
      <c r="B35" s="22" t="s">
        <v>208</v>
      </c>
      <c r="C35" s="26" t="s">
        <v>209</v>
      </c>
      <c r="D35" s="17" t="s">
        <v>169</v>
      </c>
      <c r="E35" s="62">
        <v>28776</v>
      </c>
      <c r="F35" s="68">
        <v>74.688108</v>
      </c>
      <c r="G35" s="20">
        <v>1.6639537999999999E-2</v>
      </c>
    </row>
    <row r="36" spans="1:7" ht="51" x14ac:dyDescent="0.2">
      <c r="A36" s="21">
        <v>30</v>
      </c>
      <c r="B36" s="22" t="s">
        <v>247</v>
      </c>
      <c r="C36" s="26" t="s">
        <v>248</v>
      </c>
      <c r="D36" s="17" t="s">
        <v>241</v>
      </c>
      <c r="E36" s="62">
        <v>38990</v>
      </c>
      <c r="F36" s="68">
        <v>71.527154999999993</v>
      </c>
      <c r="G36" s="20">
        <v>1.5935319E-2</v>
      </c>
    </row>
    <row r="37" spans="1:7" ht="12.75" x14ac:dyDescent="0.2">
      <c r="A37" s="21">
        <v>31</v>
      </c>
      <c r="B37" s="22" t="s">
        <v>66</v>
      </c>
      <c r="C37" s="26" t="s">
        <v>67</v>
      </c>
      <c r="D37" s="17" t="s">
        <v>60</v>
      </c>
      <c r="E37" s="62">
        <v>33804</v>
      </c>
      <c r="F37" s="68">
        <v>71.140518</v>
      </c>
      <c r="G37" s="20">
        <v>1.5849181E-2</v>
      </c>
    </row>
    <row r="38" spans="1:7" ht="12.75" x14ac:dyDescent="0.2">
      <c r="A38" s="21">
        <v>32</v>
      </c>
      <c r="B38" s="22" t="s">
        <v>254</v>
      </c>
      <c r="C38" s="26" t="s">
        <v>255</v>
      </c>
      <c r="D38" s="17" t="s">
        <v>180</v>
      </c>
      <c r="E38" s="62">
        <v>54056</v>
      </c>
      <c r="F38" s="68">
        <v>68.705175999999994</v>
      </c>
      <c r="G38" s="20">
        <v>1.5306619E-2</v>
      </c>
    </row>
    <row r="39" spans="1:7" ht="12.75" x14ac:dyDescent="0.2">
      <c r="A39" s="21">
        <v>33</v>
      </c>
      <c r="B39" s="22" t="s">
        <v>245</v>
      </c>
      <c r="C39" s="26" t="s">
        <v>246</v>
      </c>
      <c r="D39" s="17" t="s">
        <v>172</v>
      </c>
      <c r="E39" s="62">
        <v>20011</v>
      </c>
      <c r="F39" s="68">
        <v>66.546580500000005</v>
      </c>
      <c r="G39" s="20">
        <v>1.4825712E-2</v>
      </c>
    </row>
    <row r="40" spans="1:7" ht="12.75" x14ac:dyDescent="0.2">
      <c r="A40" s="21">
        <v>34</v>
      </c>
      <c r="B40" s="22" t="s">
        <v>222</v>
      </c>
      <c r="C40" s="26" t="s">
        <v>223</v>
      </c>
      <c r="D40" s="17" t="s">
        <v>81</v>
      </c>
      <c r="E40" s="62">
        <v>88653</v>
      </c>
      <c r="F40" s="68">
        <v>65.071302000000003</v>
      </c>
      <c r="G40" s="20">
        <v>1.4497039E-2</v>
      </c>
    </row>
    <row r="41" spans="1:7" ht="12.75" x14ac:dyDescent="0.2">
      <c r="A41" s="21">
        <v>35</v>
      </c>
      <c r="B41" s="22" t="s">
        <v>193</v>
      </c>
      <c r="C41" s="26" t="s">
        <v>194</v>
      </c>
      <c r="D41" s="17" t="s">
        <v>175</v>
      </c>
      <c r="E41" s="62">
        <v>6320</v>
      </c>
      <c r="F41" s="68">
        <v>64.154319999999998</v>
      </c>
      <c r="G41" s="20">
        <v>1.4292747E-2</v>
      </c>
    </row>
    <row r="42" spans="1:7" ht="25.5" x14ac:dyDescent="0.2">
      <c r="A42" s="21">
        <v>36</v>
      </c>
      <c r="B42" s="22" t="s">
        <v>160</v>
      </c>
      <c r="C42" s="26" t="s">
        <v>161</v>
      </c>
      <c r="D42" s="17" t="s">
        <v>162</v>
      </c>
      <c r="E42" s="62">
        <v>31955</v>
      </c>
      <c r="F42" s="68">
        <v>63.766202499999999</v>
      </c>
      <c r="G42" s="20">
        <v>1.420628E-2</v>
      </c>
    </row>
    <row r="43" spans="1:7" ht="12.75" x14ac:dyDescent="0.2">
      <c r="A43" s="21">
        <v>37</v>
      </c>
      <c r="B43" s="22" t="s">
        <v>273</v>
      </c>
      <c r="C43" s="26" t="s">
        <v>274</v>
      </c>
      <c r="D43" s="17" t="s">
        <v>172</v>
      </c>
      <c r="E43" s="62">
        <v>15604</v>
      </c>
      <c r="F43" s="68">
        <v>63.297626000000001</v>
      </c>
      <c r="G43" s="20">
        <v>1.4101887E-2</v>
      </c>
    </row>
    <row r="44" spans="1:7" ht="25.5" x14ac:dyDescent="0.2">
      <c r="A44" s="21">
        <v>38</v>
      </c>
      <c r="B44" s="22" t="s">
        <v>26</v>
      </c>
      <c r="C44" s="26" t="s">
        <v>27</v>
      </c>
      <c r="D44" s="17" t="s">
        <v>25</v>
      </c>
      <c r="E44" s="62">
        <v>11000</v>
      </c>
      <c r="F44" s="68">
        <v>62.171999999999997</v>
      </c>
      <c r="G44" s="20">
        <v>1.3851112E-2</v>
      </c>
    </row>
    <row r="45" spans="1:7" ht="12.75" x14ac:dyDescent="0.2">
      <c r="A45" s="21">
        <v>39</v>
      </c>
      <c r="B45" s="22" t="s">
        <v>229</v>
      </c>
      <c r="C45" s="26" t="s">
        <v>230</v>
      </c>
      <c r="D45" s="17" t="s">
        <v>60</v>
      </c>
      <c r="E45" s="62">
        <v>34131</v>
      </c>
      <c r="F45" s="68">
        <v>53.619801000000002</v>
      </c>
      <c r="G45" s="20">
        <v>1.1945793999999999E-2</v>
      </c>
    </row>
    <row r="46" spans="1:7" ht="25.5" x14ac:dyDescent="0.2">
      <c r="A46" s="21">
        <v>40</v>
      </c>
      <c r="B46" s="22" t="s">
        <v>155</v>
      </c>
      <c r="C46" s="26" t="s">
        <v>156</v>
      </c>
      <c r="D46" s="17" t="s">
        <v>25</v>
      </c>
      <c r="E46" s="62">
        <v>14680</v>
      </c>
      <c r="F46" s="68">
        <v>52.936079999999997</v>
      </c>
      <c r="G46" s="20">
        <v>1.179347E-2</v>
      </c>
    </row>
    <row r="47" spans="1:7" ht="25.5" x14ac:dyDescent="0.2">
      <c r="A47" s="21">
        <v>41</v>
      </c>
      <c r="B47" s="22" t="s">
        <v>210</v>
      </c>
      <c r="C47" s="26" t="s">
        <v>211</v>
      </c>
      <c r="D47" s="17" t="s">
        <v>65</v>
      </c>
      <c r="E47" s="62">
        <v>11760</v>
      </c>
      <c r="F47" s="68">
        <v>52.537799999999997</v>
      </c>
      <c r="G47" s="20">
        <v>1.1704737999999999E-2</v>
      </c>
    </row>
    <row r="48" spans="1:7" ht="25.5" x14ac:dyDescent="0.2">
      <c r="A48" s="21">
        <v>42</v>
      </c>
      <c r="B48" s="22" t="s">
        <v>214</v>
      </c>
      <c r="C48" s="26" t="s">
        <v>215</v>
      </c>
      <c r="D48" s="17" t="s">
        <v>169</v>
      </c>
      <c r="E48" s="62">
        <v>49363</v>
      </c>
      <c r="F48" s="68">
        <v>52.448187500000003</v>
      </c>
      <c r="G48" s="20">
        <v>1.1684773000000001E-2</v>
      </c>
    </row>
    <row r="49" spans="1:7" ht="25.5" x14ac:dyDescent="0.2">
      <c r="A49" s="21">
        <v>43</v>
      </c>
      <c r="B49" s="22" t="s">
        <v>275</v>
      </c>
      <c r="C49" s="26" t="s">
        <v>276</v>
      </c>
      <c r="D49" s="17" t="s">
        <v>25</v>
      </c>
      <c r="E49" s="62">
        <v>8207</v>
      </c>
      <c r="F49" s="68">
        <v>51.564580999999997</v>
      </c>
      <c r="G49" s="20">
        <v>1.1487917E-2</v>
      </c>
    </row>
    <row r="50" spans="1:7" ht="25.5" x14ac:dyDescent="0.2">
      <c r="A50" s="21">
        <v>44</v>
      </c>
      <c r="B50" s="22" t="s">
        <v>90</v>
      </c>
      <c r="C50" s="26" t="s">
        <v>91</v>
      </c>
      <c r="D50" s="17" t="s">
        <v>25</v>
      </c>
      <c r="E50" s="62">
        <v>4259</v>
      </c>
      <c r="F50" s="68">
        <v>49.050902999999998</v>
      </c>
      <c r="G50" s="20">
        <v>1.0927902999999999E-2</v>
      </c>
    </row>
    <row r="51" spans="1:7" ht="12.75" x14ac:dyDescent="0.2">
      <c r="A51" s="21">
        <v>45</v>
      </c>
      <c r="B51" s="22" t="s">
        <v>218</v>
      </c>
      <c r="C51" s="26" t="s">
        <v>219</v>
      </c>
      <c r="D51" s="17" t="s">
        <v>180</v>
      </c>
      <c r="E51" s="62">
        <v>16540</v>
      </c>
      <c r="F51" s="68">
        <v>47.916379999999997</v>
      </c>
      <c r="G51" s="20">
        <v>1.0675146E-2</v>
      </c>
    </row>
    <row r="52" spans="1:7" ht="25.5" x14ac:dyDescent="0.2">
      <c r="A52" s="21">
        <v>46</v>
      </c>
      <c r="B52" s="22" t="s">
        <v>258</v>
      </c>
      <c r="C52" s="26" t="s">
        <v>259</v>
      </c>
      <c r="D52" s="17" t="s">
        <v>260</v>
      </c>
      <c r="E52" s="62">
        <v>48157</v>
      </c>
      <c r="F52" s="68">
        <v>41.029764</v>
      </c>
      <c r="G52" s="20">
        <v>9.1408970000000003E-3</v>
      </c>
    </row>
    <row r="53" spans="1:7" ht="12.75" x14ac:dyDescent="0.2">
      <c r="A53" s="21">
        <v>47</v>
      </c>
      <c r="B53" s="22" t="s">
        <v>212</v>
      </c>
      <c r="C53" s="26" t="s">
        <v>213</v>
      </c>
      <c r="D53" s="17" t="s">
        <v>159</v>
      </c>
      <c r="E53" s="62">
        <v>16080</v>
      </c>
      <c r="F53" s="68">
        <v>38.00508</v>
      </c>
      <c r="G53" s="20">
        <v>8.4670370000000002E-3</v>
      </c>
    </row>
    <row r="54" spans="1:7" ht="12.75" x14ac:dyDescent="0.2">
      <c r="A54" s="21">
        <v>48</v>
      </c>
      <c r="B54" s="22" t="s">
        <v>86</v>
      </c>
      <c r="C54" s="26" t="s">
        <v>87</v>
      </c>
      <c r="D54" s="17" t="s">
        <v>60</v>
      </c>
      <c r="E54" s="62">
        <v>17708</v>
      </c>
      <c r="F54" s="68">
        <v>37.576376000000003</v>
      </c>
      <c r="G54" s="20">
        <v>8.3715270000000001E-3</v>
      </c>
    </row>
    <row r="55" spans="1:7" ht="25.5" x14ac:dyDescent="0.2">
      <c r="A55" s="21">
        <v>49</v>
      </c>
      <c r="B55" s="22" t="s">
        <v>281</v>
      </c>
      <c r="C55" s="26" t="s">
        <v>282</v>
      </c>
      <c r="D55" s="17" t="s">
        <v>35</v>
      </c>
      <c r="E55" s="62">
        <v>62529</v>
      </c>
      <c r="F55" s="68">
        <v>37.329813000000001</v>
      </c>
      <c r="G55" s="20">
        <v>8.3165960000000008E-3</v>
      </c>
    </row>
    <row r="56" spans="1:7" ht="25.5" x14ac:dyDescent="0.2">
      <c r="A56" s="21">
        <v>50</v>
      </c>
      <c r="B56" s="22" t="s">
        <v>82</v>
      </c>
      <c r="C56" s="26" t="s">
        <v>83</v>
      </c>
      <c r="D56" s="17" t="s">
        <v>65</v>
      </c>
      <c r="E56" s="62">
        <v>14000</v>
      </c>
      <c r="F56" s="68">
        <v>34.670999999999999</v>
      </c>
      <c r="G56" s="20">
        <v>7.7242470000000001E-3</v>
      </c>
    </row>
    <row r="57" spans="1:7" ht="12.75" x14ac:dyDescent="0.2">
      <c r="A57" s="21">
        <v>51</v>
      </c>
      <c r="B57" s="22" t="s">
        <v>224</v>
      </c>
      <c r="C57" s="26" t="s">
        <v>225</v>
      </c>
      <c r="D57" s="17" t="s">
        <v>226</v>
      </c>
      <c r="E57" s="62">
        <v>2338</v>
      </c>
      <c r="F57" s="68">
        <v>33.208951999999996</v>
      </c>
      <c r="G57" s="20">
        <v>7.3985220000000003E-3</v>
      </c>
    </row>
    <row r="58" spans="1:7" ht="12.75" x14ac:dyDescent="0.2">
      <c r="A58" s="21">
        <v>52</v>
      </c>
      <c r="B58" s="22" t="s">
        <v>187</v>
      </c>
      <c r="C58" s="26" t="s">
        <v>188</v>
      </c>
      <c r="D58" s="17" t="s">
        <v>13</v>
      </c>
      <c r="E58" s="62">
        <v>18205</v>
      </c>
      <c r="F58" s="68">
        <v>32.432207499999997</v>
      </c>
      <c r="G58" s="20">
        <v>7.225474E-3</v>
      </c>
    </row>
    <row r="59" spans="1:7" ht="25.5" x14ac:dyDescent="0.2">
      <c r="A59" s="21">
        <v>53</v>
      </c>
      <c r="B59" s="22" t="s">
        <v>206</v>
      </c>
      <c r="C59" s="26" t="s">
        <v>207</v>
      </c>
      <c r="D59" s="17" t="s">
        <v>35</v>
      </c>
      <c r="E59" s="62">
        <v>32999</v>
      </c>
      <c r="F59" s="68">
        <v>32.025529499999998</v>
      </c>
      <c r="G59" s="20">
        <v>7.1348710000000001E-3</v>
      </c>
    </row>
    <row r="60" spans="1:7" ht="25.5" x14ac:dyDescent="0.2">
      <c r="A60" s="21">
        <v>54</v>
      </c>
      <c r="B60" s="22" t="s">
        <v>227</v>
      </c>
      <c r="C60" s="26" t="s">
        <v>228</v>
      </c>
      <c r="D60" s="17" t="s">
        <v>169</v>
      </c>
      <c r="E60" s="62">
        <v>13694</v>
      </c>
      <c r="F60" s="68">
        <v>30.119952999999999</v>
      </c>
      <c r="G60" s="20">
        <v>6.7103329999999997E-3</v>
      </c>
    </row>
    <row r="61" spans="1:7" ht="38.25" x14ac:dyDescent="0.2">
      <c r="A61" s="21">
        <v>55</v>
      </c>
      <c r="B61" s="22" t="s">
        <v>261</v>
      </c>
      <c r="C61" s="26" t="s">
        <v>262</v>
      </c>
      <c r="D61" s="17" t="s">
        <v>263</v>
      </c>
      <c r="E61" s="62">
        <v>23063</v>
      </c>
      <c r="F61" s="68">
        <v>28.955596499999999</v>
      </c>
      <c r="G61" s="20">
        <v>6.4509299999999997E-3</v>
      </c>
    </row>
    <row r="62" spans="1:7" ht="12.75" x14ac:dyDescent="0.2">
      <c r="A62" s="21">
        <v>56</v>
      </c>
      <c r="B62" s="22" t="s">
        <v>102</v>
      </c>
      <c r="C62" s="26" t="s">
        <v>103</v>
      </c>
      <c r="D62" s="17" t="s">
        <v>60</v>
      </c>
      <c r="E62" s="62">
        <v>23034</v>
      </c>
      <c r="F62" s="68">
        <v>27.122534999999999</v>
      </c>
      <c r="G62" s="20">
        <v>6.042548E-3</v>
      </c>
    </row>
    <row r="63" spans="1:7" ht="12.75" x14ac:dyDescent="0.2">
      <c r="A63" s="21">
        <v>57</v>
      </c>
      <c r="B63" s="22" t="s">
        <v>279</v>
      </c>
      <c r="C63" s="26" t="s">
        <v>280</v>
      </c>
      <c r="D63" s="17" t="s">
        <v>175</v>
      </c>
      <c r="E63" s="62">
        <v>50394</v>
      </c>
      <c r="F63" s="68">
        <v>14.86623</v>
      </c>
      <c r="G63" s="20">
        <v>3.312003E-3</v>
      </c>
    </row>
    <row r="64" spans="1:7" ht="25.5" x14ac:dyDescent="0.2">
      <c r="A64" s="21">
        <v>58</v>
      </c>
      <c r="B64" s="22" t="s">
        <v>100</v>
      </c>
      <c r="C64" s="26" t="s">
        <v>101</v>
      </c>
      <c r="D64" s="17" t="s">
        <v>25</v>
      </c>
      <c r="E64" s="62">
        <v>2533</v>
      </c>
      <c r="F64" s="68">
        <v>14.848445999999999</v>
      </c>
      <c r="G64" s="20">
        <v>3.3080399999999999E-3</v>
      </c>
    </row>
    <row r="65" spans="1:7" ht="12.75" x14ac:dyDescent="0.2">
      <c r="A65" s="21">
        <v>59</v>
      </c>
      <c r="B65" s="22" t="s">
        <v>473</v>
      </c>
      <c r="C65" s="26" t="s">
        <v>474</v>
      </c>
      <c r="D65" s="17" t="s">
        <v>180</v>
      </c>
      <c r="E65" s="62">
        <v>1761</v>
      </c>
      <c r="F65" s="68">
        <v>13.284103500000001</v>
      </c>
      <c r="G65" s="20">
        <v>2.9595250000000002E-3</v>
      </c>
    </row>
    <row r="66" spans="1:7" ht="25.5" x14ac:dyDescent="0.2">
      <c r="A66" s="21">
        <v>60</v>
      </c>
      <c r="B66" s="22" t="s">
        <v>231</v>
      </c>
      <c r="C66" s="26" t="s">
        <v>232</v>
      </c>
      <c r="D66" s="17" t="s">
        <v>25</v>
      </c>
      <c r="E66" s="62">
        <v>5944</v>
      </c>
      <c r="F66" s="68">
        <v>5.8340360000000002</v>
      </c>
      <c r="G66" s="20">
        <v>1.299747E-3</v>
      </c>
    </row>
    <row r="67" spans="1:7" ht="12.75" x14ac:dyDescent="0.2">
      <c r="A67" s="16"/>
      <c r="B67" s="17"/>
      <c r="C67" s="23" t="s">
        <v>107</v>
      </c>
      <c r="D67" s="27"/>
      <c r="E67" s="64"/>
      <c r="F67" s="70">
        <v>4370.0411064999998</v>
      </c>
      <c r="G67" s="28">
        <v>0.97358826799999965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108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109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107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111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107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112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113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114</v>
      </c>
      <c r="D84" s="40"/>
      <c r="E84" s="64"/>
      <c r="F84" s="70">
        <v>4370.0411064999998</v>
      </c>
      <c r="G84" s="28">
        <v>0.97358826799999965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115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116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107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117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118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119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120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121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107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122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107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123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107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1169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1170</v>
      </c>
      <c r="D112" s="30"/>
      <c r="E112" s="62"/>
      <c r="F112" s="68">
        <v>128.97752610000001</v>
      </c>
      <c r="G112" s="20">
        <v>2.8734513999999999E-2</v>
      </c>
    </row>
    <row r="113" spans="1:7" ht="12.75" x14ac:dyDescent="0.2">
      <c r="A113" s="21"/>
      <c r="B113" s="22"/>
      <c r="C113" s="23" t="s">
        <v>107</v>
      </c>
      <c r="D113" s="40"/>
      <c r="E113" s="64"/>
      <c r="F113" s="70">
        <v>128.97752610000001</v>
      </c>
      <c r="G113" s="28">
        <v>2.8734513999999999E-2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124</v>
      </c>
      <c r="D115" s="40"/>
      <c r="E115" s="64"/>
      <c r="F115" s="70">
        <v>128.97752610000001</v>
      </c>
      <c r="G115" s="28">
        <v>2.8734513999999999E-2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125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126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107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127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128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107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129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107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130</v>
      </c>
      <c r="D128" s="22"/>
      <c r="E128" s="62"/>
      <c r="F128" s="158">
        <v>-10.42604259</v>
      </c>
      <c r="G128" s="157">
        <v>-2.3227870000000002E-3</v>
      </c>
    </row>
    <row r="129" spans="1:7" ht="12.75" x14ac:dyDescent="0.2">
      <c r="A129" s="21"/>
      <c r="B129" s="22"/>
      <c r="C129" s="46" t="s">
        <v>131</v>
      </c>
      <c r="D129" s="27"/>
      <c r="E129" s="64"/>
      <c r="F129" s="70">
        <v>4488.5925900099992</v>
      </c>
      <c r="G129" s="28">
        <v>0.9999999949999997</v>
      </c>
    </row>
    <row r="131" spans="1:7" ht="12.75" x14ac:dyDescent="0.2">
      <c r="B131" s="397"/>
      <c r="C131" s="397"/>
      <c r="D131" s="397"/>
      <c r="E131" s="397"/>
      <c r="F131" s="397"/>
    </row>
    <row r="132" spans="1:7" ht="12.75" x14ac:dyDescent="0.2">
      <c r="B132" s="397"/>
      <c r="C132" s="397"/>
      <c r="D132" s="397"/>
      <c r="E132" s="397"/>
      <c r="F132" s="397"/>
    </row>
    <row r="134" spans="1:7" ht="12.75" x14ac:dyDescent="0.2">
      <c r="B134" s="52" t="s">
        <v>133</v>
      </c>
      <c r="C134" s="53"/>
      <c r="D134" s="54"/>
    </row>
    <row r="135" spans="1:7" ht="12.75" x14ac:dyDescent="0.2">
      <c r="B135" s="55" t="s">
        <v>134</v>
      </c>
      <c r="C135" s="56"/>
      <c r="D135" s="81" t="s">
        <v>135</v>
      </c>
    </row>
    <row r="136" spans="1:7" ht="12.75" x14ac:dyDescent="0.2">
      <c r="B136" s="55" t="s">
        <v>136</v>
      </c>
      <c r="C136" s="56"/>
      <c r="D136" s="81" t="s">
        <v>135</v>
      </c>
    </row>
    <row r="137" spans="1:7" ht="12.75" x14ac:dyDescent="0.2">
      <c r="B137" s="57" t="s">
        <v>137</v>
      </c>
      <c r="C137" s="56"/>
      <c r="D137" s="58"/>
    </row>
    <row r="138" spans="1:7" ht="25.5" customHeight="1" x14ac:dyDescent="0.2">
      <c r="B138" s="58"/>
      <c r="C138" s="48" t="s">
        <v>138</v>
      </c>
      <c r="D138" s="49" t="s">
        <v>139</v>
      </c>
    </row>
    <row r="139" spans="1:7" ht="12.75" customHeight="1" x14ac:dyDescent="0.2">
      <c r="B139" s="75" t="s">
        <v>140</v>
      </c>
      <c r="C139" s="76" t="s">
        <v>141</v>
      </c>
      <c r="D139" s="76" t="s">
        <v>142</v>
      </c>
    </row>
    <row r="140" spans="1:7" ht="12.75" x14ac:dyDescent="0.2">
      <c r="B140" s="58" t="s">
        <v>143</v>
      </c>
      <c r="C140" s="59">
        <v>9.0045999999999999</v>
      </c>
      <c r="D140" s="59">
        <v>8.4671000000000003</v>
      </c>
    </row>
    <row r="141" spans="1:7" ht="12.75" x14ac:dyDescent="0.2">
      <c r="B141" s="58" t="s">
        <v>144</v>
      </c>
      <c r="C141" s="59">
        <v>9.0045999999999999</v>
      </c>
      <c r="D141" s="59">
        <v>8.4671000000000003</v>
      </c>
    </row>
    <row r="142" spans="1:7" ht="12.75" x14ac:dyDescent="0.2">
      <c r="B142" s="58" t="s">
        <v>145</v>
      </c>
      <c r="C142" s="59">
        <v>8.8866999999999994</v>
      </c>
      <c r="D142" s="59">
        <v>8.3506999999999998</v>
      </c>
    </row>
    <row r="143" spans="1:7" ht="12.75" x14ac:dyDescent="0.2">
      <c r="B143" s="58" t="s">
        <v>146</v>
      </c>
      <c r="C143" s="59">
        <v>8.8866999999999994</v>
      </c>
      <c r="D143" s="59">
        <v>8.3506999999999998</v>
      </c>
    </row>
    <row r="145" spans="2:4" ht="12.75" x14ac:dyDescent="0.2">
      <c r="B145" s="77" t="s">
        <v>147</v>
      </c>
      <c r="C145" s="60"/>
      <c r="D145" s="78" t="s">
        <v>135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148</v>
      </c>
      <c r="C149" s="56"/>
      <c r="D149" s="83" t="s">
        <v>135</v>
      </c>
    </row>
    <row r="150" spans="2:4" ht="12.75" x14ac:dyDescent="0.2">
      <c r="B150" s="57" t="s">
        <v>149</v>
      </c>
      <c r="C150" s="56"/>
      <c r="D150" s="83" t="s">
        <v>135</v>
      </c>
    </row>
    <row r="151" spans="2:4" ht="12.75" x14ac:dyDescent="0.2">
      <c r="B151" s="57" t="s">
        <v>150</v>
      </c>
      <c r="C151" s="56"/>
      <c r="D151" s="61">
        <v>9.2750493245940702E-2</v>
      </c>
    </row>
    <row r="152" spans="2:4" ht="12.75" x14ac:dyDescent="0.2">
      <c r="B152" s="57" t="s">
        <v>151</v>
      </c>
      <c r="C152" s="56"/>
      <c r="D152" s="61" t="s">
        <v>135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546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19</v>
      </c>
      <c r="E7" s="62">
        <v>137450</v>
      </c>
      <c r="F7" s="68">
        <v>180.47184999999999</v>
      </c>
      <c r="G7" s="20">
        <v>3.9853707000000002E-2</v>
      </c>
    </row>
    <row r="8" spans="1:7" ht="25.5" x14ac:dyDescent="0.2">
      <c r="A8" s="21">
        <v>2</v>
      </c>
      <c r="B8" s="22" t="s">
        <v>157</v>
      </c>
      <c r="C8" s="26" t="s">
        <v>158</v>
      </c>
      <c r="D8" s="17" t="s">
        <v>159</v>
      </c>
      <c r="E8" s="62">
        <v>24906</v>
      </c>
      <c r="F8" s="68">
        <v>156.65873999999999</v>
      </c>
      <c r="G8" s="20">
        <v>3.4595042999999999E-2</v>
      </c>
    </row>
    <row r="9" spans="1:7" ht="12.75" x14ac:dyDescent="0.2">
      <c r="A9" s="21">
        <v>3</v>
      </c>
      <c r="B9" s="22" t="s">
        <v>287</v>
      </c>
      <c r="C9" s="26" t="s">
        <v>288</v>
      </c>
      <c r="D9" s="17" t="s">
        <v>55</v>
      </c>
      <c r="E9" s="62">
        <v>152417</v>
      </c>
      <c r="F9" s="68">
        <v>137.2515085</v>
      </c>
      <c r="G9" s="20">
        <v>3.0309333000000001E-2</v>
      </c>
    </row>
    <row r="10" spans="1:7" ht="25.5" x14ac:dyDescent="0.2">
      <c r="A10" s="21">
        <v>4</v>
      </c>
      <c r="B10" s="22" t="s">
        <v>61</v>
      </c>
      <c r="C10" s="26" t="s">
        <v>62</v>
      </c>
      <c r="D10" s="17" t="s">
        <v>22</v>
      </c>
      <c r="E10" s="62">
        <v>113678</v>
      </c>
      <c r="F10" s="68">
        <v>136.07256599999999</v>
      </c>
      <c r="G10" s="20">
        <v>3.0048986E-2</v>
      </c>
    </row>
    <row r="11" spans="1:7" ht="12.75" x14ac:dyDescent="0.2">
      <c r="A11" s="21">
        <v>5</v>
      </c>
      <c r="B11" s="22" t="s">
        <v>203</v>
      </c>
      <c r="C11" s="26" t="s">
        <v>204</v>
      </c>
      <c r="D11" s="17" t="s">
        <v>205</v>
      </c>
      <c r="E11" s="62">
        <v>21296</v>
      </c>
      <c r="F11" s="68">
        <v>129.79911999999999</v>
      </c>
      <c r="G11" s="20">
        <v>2.8663616999999999E-2</v>
      </c>
    </row>
    <row r="12" spans="1:7" ht="25.5" x14ac:dyDescent="0.2">
      <c r="A12" s="21">
        <v>6</v>
      </c>
      <c r="B12" s="22" t="s">
        <v>165</v>
      </c>
      <c r="C12" s="26" t="s">
        <v>166</v>
      </c>
      <c r="D12" s="17" t="s">
        <v>25</v>
      </c>
      <c r="E12" s="62">
        <v>24546</v>
      </c>
      <c r="F12" s="68">
        <v>123.06137099999999</v>
      </c>
      <c r="G12" s="20">
        <v>2.7175715999999999E-2</v>
      </c>
    </row>
    <row r="13" spans="1:7" ht="25.5" x14ac:dyDescent="0.2">
      <c r="A13" s="21">
        <v>7</v>
      </c>
      <c r="B13" s="22" t="s">
        <v>23</v>
      </c>
      <c r="C13" s="26" t="s">
        <v>24</v>
      </c>
      <c r="D13" s="17" t="s">
        <v>25</v>
      </c>
      <c r="E13" s="62">
        <v>22133</v>
      </c>
      <c r="F13" s="68">
        <v>119.96086</v>
      </c>
      <c r="G13" s="20">
        <v>2.6491028999999999E-2</v>
      </c>
    </row>
    <row r="14" spans="1:7" ht="12.75" x14ac:dyDescent="0.2">
      <c r="A14" s="21">
        <v>8</v>
      </c>
      <c r="B14" s="22" t="s">
        <v>234</v>
      </c>
      <c r="C14" s="26" t="s">
        <v>235</v>
      </c>
      <c r="D14" s="17" t="s">
        <v>236</v>
      </c>
      <c r="E14" s="62">
        <v>43743</v>
      </c>
      <c r="F14" s="68">
        <v>119.41839</v>
      </c>
      <c r="G14" s="20">
        <v>2.6371235E-2</v>
      </c>
    </row>
    <row r="15" spans="1:7" ht="25.5" x14ac:dyDescent="0.2">
      <c r="A15" s="21">
        <v>9</v>
      </c>
      <c r="B15" s="22" t="s">
        <v>90</v>
      </c>
      <c r="C15" s="26" t="s">
        <v>91</v>
      </c>
      <c r="D15" s="17" t="s">
        <v>25</v>
      </c>
      <c r="E15" s="62">
        <v>10300</v>
      </c>
      <c r="F15" s="68">
        <v>118.6251</v>
      </c>
      <c r="G15" s="20">
        <v>2.6196052000000001E-2</v>
      </c>
    </row>
    <row r="16" spans="1:7" ht="25.5" x14ac:dyDescent="0.2">
      <c r="A16" s="21">
        <v>10</v>
      </c>
      <c r="B16" s="22" t="s">
        <v>36</v>
      </c>
      <c r="C16" s="26" t="s">
        <v>37</v>
      </c>
      <c r="D16" s="17" t="s">
        <v>38</v>
      </c>
      <c r="E16" s="62">
        <v>28281</v>
      </c>
      <c r="F16" s="68">
        <v>104.0033775</v>
      </c>
      <c r="G16" s="20">
        <v>2.2967128E-2</v>
      </c>
    </row>
    <row r="17" spans="1:7" ht="25.5" x14ac:dyDescent="0.2">
      <c r="A17" s="21">
        <v>11</v>
      </c>
      <c r="B17" s="22" t="s">
        <v>49</v>
      </c>
      <c r="C17" s="26" t="s">
        <v>50</v>
      </c>
      <c r="D17" s="17" t="s">
        <v>25</v>
      </c>
      <c r="E17" s="62">
        <v>52177</v>
      </c>
      <c r="F17" s="68">
        <v>97.988405999999998</v>
      </c>
      <c r="G17" s="20">
        <v>2.1638838000000001E-2</v>
      </c>
    </row>
    <row r="18" spans="1:7" ht="12.75" x14ac:dyDescent="0.2">
      <c r="A18" s="21">
        <v>12</v>
      </c>
      <c r="B18" s="22" t="s">
        <v>163</v>
      </c>
      <c r="C18" s="26" t="s">
        <v>164</v>
      </c>
      <c r="D18" s="17" t="s">
        <v>16</v>
      </c>
      <c r="E18" s="62">
        <v>65595</v>
      </c>
      <c r="F18" s="68">
        <v>97.113397500000005</v>
      </c>
      <c r="G18" s="20">
        <v>2.144561E-2</v>
      </c>
    </row>
    <row r="19" spans="1:7" ht="12.75" x14ac:dyDescent="0.2">
      <c r="A19" s="21">
        <v>13</v>
      </c>
      <c r="B19" s="22" t="s">
        <v>173</v>
      </c>
      <c r="C19" s="26" t="s">
        <v>174</v>
      </c>
      <c r="D19" s="17" t="s">
        <v>175</v>
      </c>
      <c r="E19" s="62">
        <v>33452</v>
      </c>
      <c r="F19" s="68">
        <v>94.200832000000005</v>
      </c>
      <c r="G19" s="20">
        <v>2.0802425999999999E-2</v>
      </c>
    </row>
    <row r="20" spans="1:7" ht="25.5" x14ac:dyDescent="0.2">
      <c r="A20" s="21">
        <v>14</v>
      </c>
      <c r="B20" s="22" t="s">
        <v>51</v>
      </c>
      <c r="C20" s="26" t="s">
        <v>52</v>
      </c>
      <c r="D20" s="17" t="s">
        <v>22</v>
      </c>
      <c r="E20" s="62">
        <v>116379</v>
      </c>
      <c r="F20" s="68">
        <v>92.579494499999996</v>
      </c>
      <c r="G20" s="20">
        <v>2.0444384999999999E-2</v>
      </c>
    </row>
    <row r="21" spans="1:7" ht="25.5" x14ac:dyDescent="0.2">
      <c r="A21" s="21">
        <v>15</v>
      </c>
      <c r="B21" s="22" t="s">
        <v>43</v>
      </c>
      <c r="C21" s="26" t="s">
        <v>44</v>
      </c>
      <c r="D21" s="17" t="s">
        <v>19</v>
      </c>
      <c r="E21" s="62">
        <v>1834</v>
      </c>
      <c r="F21" s="68">
        <v>90.470303000000001</v>
      </c>
      <c r="G21" s="20">
        <v>1.9978611E-2</v>
      </c>
    </row>
    <row r="22" spans="1:7" ht="12.75" x14ac:dyDescent="0.2">
      <c r="A22" s="21">
        <v>16</v>
      </c>
      <c r="B22" s="22" t="s">
        <v>284</v>
      </c>
      <c r="C22" s="26" t="s">
        <v>285</v>
      </c>
      <c r="D22" s="17" t="s">
        <v>175</v>
      </c>
      <c r="E22" s="62">
        <v>8699</v>
      </c>
      <c r="F22" s="68">
        <v>87.9860355</v>
      </c>
      <c r="G22" s="20">
        <v>1.9430009000000002E-2</v>
      </c>
    </row>
    <row r="23" spans="1:7" ht="25.5" x14ac:dyDescent="0.2">
      <c r="A23" s="21">
        <v>17</v>
      </c>
      <c r="B23" s="22" t="s">
        <v>185</v>
      </c>
      <c r="C23" s="26" t="s">
        <v>186</v>
      </c>
      <c r="D23" s="17" t="s">
        <v>19</v>
      </c>
      <c r="E23" s="62">
        <v>8479</v>
      </c>
      <c r="F23" s="68">
        <v>87.961145999999999</v>
      </c>
      <c r="G23" s="20">
        <v>1.9424513000000001E-2</v>
      </c>
    </row>
    <row r="24" spans="1:7" ht="25.5" x14ac:dyDescent="0.2">
      <c r="A24" s="21">
        <v>18</v>
      </c>
      <c r="B24" s="22" t="s">
        <v>417</v>
      </c>
      <c r="C24" s="26" t="s">
        <v>418</v>
      </c>
      <c r="D24" s="17" t="s">
        <v>175</v>
      </c>
      <c r="E24" s="62">
        <v>14649</v>
      </c>
      <c r="F24" s="68">
        <v>87.161550000000005</v>
      </c>
      <c r="G24" s="20">
        <v>1.9247937E-2</v>
      </c>
    </row>
    <row r="25" spans="1:7" ht="25.5" x14ac:dyDescent="0.2">
      <c r="A25" s="21">
        <v>19</v>
      </c>
      <c r="B25" s="22" t="s">
        <v>191</v>
      </c>
      <c r="C25" s="26" t="s">
        <v>192</v>
      </c>
      <c r="D25" s="17" t="s">
        <v>35</v>
      </c>
      <c r="E25" s="62">
        <v>17398</v>
      </c>
      <c r="F25" s="68">
        <v>86.111401000000001</v>
      </c>
      <c r="G25" s="20">
        <v>1.9016031999999999E-2</v>
      </c>
    </row>
    <row r="26" spans="1:7" ht="12.75" x14ac:dyDescent="0.2">
      <c r="A26" s="21">
        <v>20</v>
      </c>
      <c r="B26" s="22" t="s">
        <v>170</v>
      </c>
      <c r="C26" s="26" t="s">
        <v>171</v>
      </c>
      <c r="D26" s="17" t="s">
        <v>172</v>
      </c>
      <c r="E26" s="62">
        <v>35220</v>
      </c>
      <c r="F26" s="68">
        <v>84.316680000000005</v>
      </c>
      <c r="G26" s="20">
        <v>1.8619703000000001E-2</v>
      </c>
    </row>
    <row r="27" spans="1:7" ht="12.75" x14ac:dyDescent="0.2">
      <c r="A27" s="21">
        <v>21</v>
      </c>
      <c r="B27" s="22" t="s">
        <v>266</v>
      </c>
      <c r="C27" s="26" t="s">
        <v>267</v>
      </c>
      <c r="D27" s="17" t="s">
        <v>16</v>
      </c>
      <c r="E27" s="62">
        <v>41761</v>
      </c>
      <c r="F27" s="68">
        <v>83.459358499999993</v>
      </c>
      <c r="G27" s="20">
        <v>1.843038E-2</v>
      </c>
    </row>
    <row r="28" spans="1:7" ht="25.5" x14ac:dyDescent="0.2">
      <c r="A28" s="21">
        <v>22</v>
      </c>
      <c r="B28" s="22" t="s">
        <v>210</v>
      </c>
      <c r="C28" s="26" t="s">
        <v>211</v>
      </c>
      <c r="D28" s="17" t="s">
        <v>65</v>
      </c>
      <c r="E28" s="62">
        <v>18315</v>
      </c>
      <c r="F28" s="68">
        <v>81.822262499999994</v>
      </c>
      <c r="G28" s="20">
        <v>1.8068859E-2</v>
      </c>
    </row>
    <row r="29" spans="1:7" ht="25.5" x14ac:dyDescent="0.2">
      <c r="A29" s="21">
        <v>23</v>
      </c>
      <c r="B29" s="22" t="s">
        <v>95</v>
      </c>
      <c r="C29" s="26" t="s">
        <v>96</v>
      </c>
      <c r="D29" s="17" t="s">
        <v>97</v>
      </c>
      <c r="E29" s="62">
        <v>27204</v>
      </c>
      <c r="F29" s="68">
        <v>81.203940000000003</v>
      </c>
      <c r="G29" s="20">
        <v>1.7932315000000001E-2</v>
      </c>
    </row>
    <row r="30" spans="1:7" ht="12.75" x14ac:dyDescent="0.2">
      <c r="A30" s="21">
        <v>24</v>
      </c>
      <c r="B30" s="22" t="s">
        <v>178</v>
      </c>
      <c r="C30" s="26" t="s">
        <v>179</v>
      </c>
      <c r="D30" s="17" t="s">
        <v>180</v>
      </c>
      <c r="E30" s="62">
        <v>40248</v>
      </c>
      <c r="F30" s="68">
        <v>81.019223999999994</v>
      </c>
      <c r="G30" s="20">
        <v>1.7891523999999999E-2</v>
      </c>
    </row>
    <row r="31" spans="1:7" ht="25.5" x14ac:dyDescent="0.2">
      <c r="A31" s="21">
        <v>25</v>
      </c>
      <c r="B31" s="22" t="s">
        <v>155</v>
      </c>
      <c r="C31" s="26" t="s">
        <v>156</v>
      </c>
      <c r="D31" s="17" t="s">
        <v>25</v>
      </c>
      <c r="E31" s="62">
        <v>21032</v>
      </c>
      <c r="F31" s="68">
        <v>75.841391999999999</v>
      </c>
      <c r="G31" s="20">
        <v>1.6748099999999998E-2</v>
      </c>
    </row>
    <row r="32" spans="1:7" ht="12.75" x14ac:dyDescent="0.2">
      <c r="A32" s="21">
        <v>26</v>
      </c>
      <c r="B32" s="22" t="s">
        <v>270</v>
      </c>
      <c r="C32" s="26" t="s">
        <v>271</v>
      </c>
      <c r="D32" s="17" t="s">
        <v>272</v>
      </c>
      <c r="E32" s="62">
        <v>10405</v>
      </c>
      <c r="F32" s="68">
        <v>73.963942500000002</v>
      </c>
      <c r="G32" s="20">
        <v>1.6333502E-2</v>
      </c>
    </row>
    <row r="33" spans="1:7" ht="25.5" x14ac:dyDescent="0.2">
      <c r="A33" s="21">
        <v>27</v>
      </c>
      <c r="B33" s="22" t="s">
        <v>189</v>
      </c>
      <c r="C33" s="26" t="s">
        <v>190</v>
      </c>
      <c r="D33" s="17" t="s">
        <v>162</v>
      </c>
      <c r="E33" s="62">
        <v>13390</v>
      </c>
      <c r="F33" s="68">
        <v>73.491015000000004</v>
      </c>
      <c r="G33" s="20">
        <v>1.6229065000000001E-2</v>
      </c>
    </row>
    <row r="34" spans="1:7" ht="12.75" x14ac:dyDescent="0.2">
      <c r="A34" s="21">
        <v>28</v>
      </c>
      <c r="B34" s="22" t="s">
        <v>68</v>
      </c>
      <c r="C34" s="26" t="s">
        <v>69</v>
      </c>
      <c r="D34" s="17" t="s">
        <v>16</v>
      </c>
      <c r="E34" s="62">
        <v>77859</v>
      </c>
      <c r="F34" s="68">
        <v>72.019575000000003</v>
      </c>
      <c r="G34" s="20">
        <v>1.5904126000000001E-2</v>
      </c>
    </row>
    <row r="35" spans="1:7" ht="12.75" x14ac:dyDescent="0.2">
      <c r="A35" s="21">
        <v>29</v>
      </c>
      <c r="B35" s="22" t="s">
        <v>237</v>
      </c>
      <c r="C35" s="26" t="s">
        <v>238</v>
      </c>
      <c r="D35" s="17" t="s">
        <v>205</v>
      </c>
      <c r="E35" s="62">
        <v>8220</v>
      </c>
      <c r="F35" s="68">
        <v>71.842799999999997</v>
      </c>
      <c r="G35" s="20">
        <v>1.5865088999999999E-2</v>
      </c>
    </row>
    <row r="36" spans="1:7" ht="25.5" x14ac:dyDescent="0.2">
      <c r="A36" s="21">
        <v>30</v>
      </c>
      <c r="B36" s="22" t="s">
        <v>208</v>
      </c>
      <c r="C36" s="26" t="s">
        <v>209</v>
      </c>
      <c r="D36" s="17" t="s">
        <v>169</v>
      </c>
      <c r="E36" s="62">
        <v>26541</v>
      </c>
      <c r="F36" s="68">
        <v>68.887165499999995</v>
      </c>
      <c r="G36" s="20">
        <v>1.5212394000000001E-2</v>
      </c>
    </row>
    <row r="37" spans="1:7" ht="12.75" x14ac:dyDescent="0.2">
      <c r="A37" s="21">
        <v>31</v>
      </c>
      <c r="B37" s="22" t="s">
        <v>193</v>
      </c>
      <c r="C37" s="26" t="s">
        <v>194</v>
      </c>
      <c r="D37" s="17" t="s">
        <v>175</v>
      </c>
      <c r="E37" s="62">
        <v>6703</v>
      </c>
      <c r="F37" s="68">
        <v>68.042152999999999</v>
      </c>
      <c r="G37" s="20">
        <v>1.5025788999999999E-2</v>
      </c>
    </row>
    <row r="38" spans="1:7" ht="51" x14ac:dyDescent="0.2">
      <c r="A38" s="21">
        <v>32</v>
      </c>
      <c r="B38" s="22" t="s">
        <v>247</v>
      </c>
      <c r="C38" s="26" t="s">
        <v>248</v>
      </c>
      <c r="D38" s="17" t="s">
        <v>241</v>
      </c>
      <c r="E38" s="62">
        <v>36855</v>
      </c>
      <c r="F38" s="68">
        <v>67.610497499999994</v>
      </c>
      <c r="G38" s="20">
        <v>1.4930466999999999E-2</v>
      </c>
    </row>
    <row r="39" spans="1:7" ht="12.75" x14ac:dyDescent="0.2">
      <c r="A39" s="21">
        <v>33</v>
      </c>
      <c r="B39" s="22" t="s">
        <v>547</v>
      </c>
      <c r="C39" s="26" t="s">
        <v>548</v>
      </c>
      <c r="D39" s="17" t="s">
        <v>13</v>
      </c>
      <c r="E39" s="62">
        <v>151904</v>
      </c>
      <c r="F39" s="68">
        <v>66.837760000000003</v>
      </c>
      <c r="G39" s="20">
        <v>1.4759823E-2</v>
      </c>
    </row>
    <row r="40" spans="1:7" ht="12.75" x14ac:dyDescent="0.2">
      <c r="A40" s="21">
        <v>34</v>
      </c>
      <c r="B40" s="22" t="s">
        <v>245</v>
      </c>
      <c r="C40" s="26" t="s">
        <v>246</v>
      </c>
      <c r="D40" s="17" t="s">
        <v>172</v>
      </c>
      <c r="E40" s="62">
        <v>19619</v>
      </c>
      <c r="F40" s="68">
        <v>65.242984500000006</v>
      </c>
      <c r="G40" s="20">
        <v>1.4407647000000001E-2</v>
      </c>
    </row>
    <row r="41" spans="1:7" ht="12.75" x14ac:dyDescent="0.2">
      <c r="A41" s="21">
        <v>35</v>
      </c>
      <c r="B41" s="22" t="s">
        <v>229</v>
      </c>
      <c r="C41" s="26" t="s">
        <v>230</v>
      </c>
      <c r="D41" s="17" t="s">
        <v>60</v>
      </c>
      <c r="E41" s="62">
        <v>41124</v>
      </c>
      <c r="F41" s="68">
        <v>64.605804000000006</v>
      </c>
      <c r="G41" s="20">
        <v>1.4266938E-2</v>
      </c>
    </row>
    <row r="42" spans="1:7" ht="12.75" x14ac:dyDescent="0.2">
      <c r="A42" s="21">
        <v>36</v>
      </c>
      <c r="B42" s="22" t="s">
        <v>273</v>
      </c>
      <c r="C42" s="26" t="s">
        <v>274</v>
      </c>
      <c r="D42" s="17" t="s">
        <v>172</v>
      </c>
      <c r="E42" s="62">
        <v>14676</v>
      </c>
      <c r="F42" s="68">
        <v>59.533194000000002</v>
      </c>
      <c r="G42" s="20">
        <v>1.3146751E-2</v>
      </c>
    </row>
    <row r="43" spans="1:7" ht="51" x14ac:dyDescent="0.2">
      <c r="A43" s="21">
        <v>37</v>
      </c>
      <c r="B43" s="22" t="s">
        <v>239</v>
      </c>
      <c r="C43" s="26" t="s">
        <v>240</v>
      </c>
      <c r="D43" s="17" t="s">
        <v>241</v>
      </c>
      <c r="E43" s="62">
        <v>25940</v>
      </c>
      <c r="F43" s="68">
        <v>53.384520000000002</v>
      </c>
      <c r="G43" s="20">
        <v>1.1788936E-2</v>
      </c>
    </row>
    <row r="44" spans="1:7" ht="25.5" x14ac:dyDescent="0.2">
      <c r="A44" s="21">
        <v>38</v>
      </c>
      <c r="B44" s="22" t="s">
        <v>100</v>
      </c>
      <c r="C44" s="26" t="s">
        <v>101</v>
      </c>
      <c r="D44" s="17" t="s">
        <v>25</v>
      </c>
      <c r="E44" s="62">
        <v>8995</v>
      </c>
      <c r="F44" s="68">
        <v>52.72869</v>
      </c>
      <c r="G44" s="20">
        <v>1.1644108E-2</v>
      </c>
    </row>
    <row r="45" spans="1:7" ht="25.5" x14ac:dyDescent="0.2">
      <c r="A45" s="21">
        <v>39</v>
      </c>
      <c r="B45" s="22" t="s">
        <v>275</v>
      </c>
      <c r="C45" s="26" t="s">
        <v>276</v>
      </c>
      <c r="D45" s="17" t="s">
        <v>25</v>
      </c>
      <c r="E45" s="62">
        <v>7905</v>
      </c>
      <c r="F45" s="68">
        <v>49.667115000000003</v>
      </c>
      <c r="G45" s="20">
        <v>1.0968019000000001E-2</v>
      </c>
    </row>
    <row r="46" spans="1:7" ht="12.75" x14ac:dyDescent="0.2">
      <c r="A46" s="21">
        <v>40</v>
      </c>
      <c r="B46" s="22" t="s">
        <v>66</v>
      </c>
      <c r="C46" s="26" t="s">
        <v>67</v>
      </c>
      <c r="D46" s="17" t="s">
        <v>60</v>
      </c>
      <c r="E46" s="62">
        <v>23383</v>
      </c>
      <c r="F46" s="68">
        <v>49.209523500000003</v>
      </c>
      <c r="G46" s="20">
        <v>1.0866969000000001E-2</v>
      </c>
    </row>
    <row r="47" spans="1:7" ht="12.75" x14ac:dyDescent="0.2">
      <c r="A47" s="21">
        <v>41</v>
      </c>
      <c r="B47" s="22" t="s">
        <v>195</v>
      </c>
      <c r="C47" s="26" t="s">
        <v>196</v>
      </c>
      <c r="D47" s="17" t="s">
        <v>38</v>
      </c>
      <c r="E47" s="62">
        <v>59449</v>
      </c>
      <c r="F47" s="68">
        <v>46.459393499999997</v>
      </c>
      <c r="G47" s="20">
        <v>1.0259656000000001E-2</v>
      </c>
    </row>
    <row r="48" spans="1:7" ht="38.25" x14ac:dyDescent="0.2">
      <c r="A48" s="21">
        <v>42</v>
      </c>
      <c r="B48" s="22" t="s">
        <v>92</v>
      </c>
      <c r="C48" s="26" t="s">
        <v>93</v>
      </c>
      <c r="D48" s="17" t="s">
        <v>94</v>
      </c>
      <c r="E48" s="62">
        <v>59259</v>
      </c>
      <c r="F48" s="68">
        <v>46.459055999999997</v>
      </c>
      <c r="G48" s="20">
        <v>1.0259581E-2</v>
      </c>
    </row>
    <row r="49" spans="1:7" ht="12.75" x14ac:dyDescent="0.2">
      <c r="A49" s="21">
        <v>43</v>
      </c>
      <c r="B49" s="22" t="s">
        <v>181</v>
      </c>
      <c r="C49" s="26" t="s">
        <v>182</v>
      </c>
      <c r="D49" s="17" t="s">
        <v>16</v>
      </c>
      <c r="E49" s="62">
        <v>52696</v>
      </c>
      <c r="F49" s="68">
        <v>44.396380000000001</v>
      </c>
      <c r="G49" s="20">
        <v>9.8040790000000003E-3</v>
      </c>
    </row>
    <row r="50" spans="1:7" ht="12.75" x14ac:dyDescent="0.2">
      <c r="A50" s="21">
        <v>44</v>
      </c>
      <c r="B50" s="22" t="s">
        <v>242</v>
      </c>
      <c r="C50" s="26" t="s">
        <v>243</v>
      </c>
      <c r="D50" s="17" t="s">
        <v>244</v>
      </c>
      <c r="E50" s="62">
        <v>27437</v>
      </c>
      <c r="F50" s="68">
        <v>43.995229500000001</v>
      </c>
      <c r="G50" s="20">
        <v>9.7154930000000004E-3</v>
      </c>
    </row>
    <row r="51" spans="1:7" ht="12.75" x14ac:dyDescent="0.2">
      <c r="A51" s="21">
        <v>45</v>
      </c>
      <c r="B51" s="22" t="s">
        <v>473</v>
      </c>
      <c r="C51" s="26" t="s">
        <v>474</v>
      </c>
      <c r="D51" s="17" t="s">
        <v>180</v>
      </c>
      <c r="E51" s="62">
        <v>5619</v>
      </c>
      <c r="F51" s="68">
        <v>42.386926500000001</v>
      </c>
      <c r="G51" s="20">
        <v>9.36033E-3</v>
      </c>
    </row>
    <row r="52" spans="1:7" ht="12.75" x14ac:dyDescent="0.2">
      <c r="A52" s="21">
        <v>46</v>
      </c>
      <c r="B52" s="22" t="s">
        <v>254</v>
      </c>
      <c r="C52" s="26" t="s">
        <v>255</v>
      </c>
      <c r="D52" s="17" t="s">
        <v>180</v>
      </c>
      <c r="E52" s="62">
        <v>32984</v>
      </c>
      <c r="F52" s="68">
        <v>41.922663999999997</v>
      </c>
      <c r="G52" s="20">
        <v>9.2578069999999998E-3</v>
      </c>
    </row>
    <row r="53" spans="1:7" ht="25.5" x14ac:dyDescent="0.2">
      <c r="A53" s="21">
        <v>47</v>
      </c>
      <c r="B53" s="22" t="s">
        <v>206</v>
      </c>
      <c r="C53" s="26" t="s">
        <v>207</v>
      </c>
      <c r="D53" s="17" t="s">
        <v>35</v>
      </c>
      <c r="E53" s="62">
        <v>42928</v>
      </c>
      <c r="F53" s="68">
        <v>41.661624000000003</v>
      </c>
      <c r="G53" s="20">
        <v>9.2001610000000001E-3</v>
      </c>
    </row>
    <row r="54" spans="1:7" ht="25.5" x14ac:dyDescent="0.2">
      <c r="A54" s="21">
        <v>48</v>
      </c>
      <c r="B54" s="22" t="s">
        <v>82</v>
      </c>
      <c r="C54" s="26" t="s">
        <v>83</v>
      </c>
      <c r="D54" s="17" t="s">
        <v>65</v>
      </c>
      <c r="E54" s="62">
        <v>16556</v>
      </c>
      <c r="F54" s="68">
        <v>41.000934000000001</v>
      </c>
      <c r="G54" s="20">
        <v>9.0542609999999992E-3</v>
      </c>
    </row>
    <row r="55" spans="1:7" ht="12.75" x14ac:dyDescent="0.2">
      <c r="A55" s="21">
        <v>49</v>
      </c>
      <c r="B55" s="22" t="s">
        <v>212</v>
      </c>
      <c r="C55" s="26" t="s">
        <v>213</v>
      </c>
      <c r="D55" s="17" t="s">
        <v>159</v>
      </c>
      <c r="E55" s="62">
        <v>15555</v>
      </c>
      <c r="F55" s="68">
        <v>36.764242500000002</v>
      </c>
      <c r="G55" s="20">
        <v>8.1186699999999997E-3</v>
      </c>
    </row>
    <row r="56" spans="1:7" ht="12.75" x14ac:dyDescent="0.2">
      <c r="A56" s="21">
        <v>50</v>
      </c>
      <c r="B56" s="22" t="s">
        <v>86</v>
      </c>
      <c r="C56" s="26" t="s">
        <v>87</v>
      </c>
      <c r="D56" s="17" t="s">
        <v>60</v>
      </c>
      <c r="E56" s="62">
        <v>16933</v>
      </c>
      <c r="F56" s="68">
        <v>35.931826000000001</v>
      </c>
      <c r="G56" s="20">
        <v>7.9348470000000001E-3</v>
      </c>
    </row>
    <row r="57" spans="1:7" ht="25.5" x14ac:dyDescent="0.2">
      <c r="A57" s="21">
        <v>51</v>
      </c>
      <c r="B57" s="22" t="s">
        <v>281</v>
      </c>
      <c r="C57" s="26" t="s">
        <v>282</v>
      </c>
      <c r="D57" s="17" t="s">
        <v>35</v>
      </c>
      <c r="E57" s="62">
        <v>60000</v>
      </c>
      <c r="F57" s="68">
        <v>35.82</v>
      </c>
      <c r="G57" s="20">
        <v>7.9101520000000002E-3</v>
      </c>
    </row>
    <row r="58" spans="1:7" ht="12.75" x14ac:dyDescent="0.2">
      <c r="A58" s="21">
        <v>52</v>
      </c>
      <c r="B58" s="22" t="s">
        <v>218</v>
      </c>
      <c r="C58" s="26" t="s">
        <v>219</v>
      </c>
      <c r="D58" s="17" t="s">
        <v>180</v>
      </c>
      <c r="E58" s="62">
        <v>11778</v>
      </c>
      <c r="F58" s="68">
        <v>34.120865999999999</v>
      </c>
      <c r="G58" s="20">
        <v>7.5349309999999999E-3</v>
      </c>
    </row>
    <row r="59" spans="1:7" ht="12.75" x14ac:dyDescent="0.2">
      <c r="A59" s="21">
        <v>53</v>
      </c>
      <c r="B59" s="22" t="s">
        <v>224</v>
      </c>
      <c r="C59" s="26" t="s">
        <v>225</v>
      </c>
      <c r="D59" s="17" t="s">
        <v>226</v>
      </c>
      <c r="E59" s="62">
        <v>2354</v>
      </c>
      <c r="F59" s="68">
        <v>33.436216000000002</v>
      </c>
      <c r="G59" s="20">
        <v>7.3837399999999997E-3</v>
      </c>
    </row>
    <row r="60" spans="1:7" ht="12.75" x14ac:dyDescent="0.2">
      <c r="A60" s="21">
        <v>54</v>
      </c>
      <c r="B60" s="22" t="s">
        <v>222</v>
      </c>
      <c r="C60" s="26" t="s">
        <v>223</v>
      </c>
      <c r="D60" s="17" t="s">
        <v>81</v>
      </c>
      <c r="E60" s="62">
        <v>44190</v>
      </c>
      <c r="F60" s="68">
        <v>32.435459999999999</v>
      </c>
      <c r="G60" s="20">
        <v>7.1627419999999997E-3</v>
      </c>
    </row>
    <row r="61" spans="1:7" ht="12.75" x14ac:dyDescent="0.2">
      <c r="A61" s="21">
        <v>55</v>
      </c>
      <c r="B61" s="22" t="s">
        <v>187</v>
      </c>
      <c r="C61" s="26" t="s">
        <v>188</v>
      </c>
      <c r="D61" s="17" t="s">
        <v>13</v>
      </c>
      <c r="E61" s="62">
        <v>17764</v>
      </c>
      <c r="F61" s="68">
        <v>31.646566</v>
      </c>
      <c r="G61" s="20">
        <v>6.9885299999999997E-3</v>
      </c>
    </row>
    <row r="62" spans="1:7" ht="25.5" x14ac:dyDescent="0.2">
      <c r="A62" s="21">
        <v>56</v>
      </c>
      <c r="B62" s="22" t="s">
        <v>183</v>
      </c>
      <c r="C62" s="26" t="s">
        <v>184</v>
      </c>
      <c r="D62" s="17" t="s">
        <v>65</v>
      </c>
      <c r="E62" s="62">
        <v>18961</v>
      </c>
      <c r="F62" s="68">
        <v>30.802144500000001</v>
      </c>
      <c r="G62" s="20">
        <v>6.8020559999999999E-3</v>
      </c>
    </row>
    <row r="63" spans="1:7" ht="25.5" x14ac:dyDescent="0.2">
      <c r="A63" s="21">
        <v>57</v>
      </c>
      <c r="B63" s="22" t="s">
        <v>227</v>
      </c>
      <c r="C63" s="26" t="s">
        <v>228</v>
      </c>
      <c r="D63" s="17" t="s">
        <v>169</v>
      </c>
      <c r="E63" s="62">
        <v>12909</v>
      </c>
      <c r="F63" s="68">
        <v>28.393345499999999</v>
      </c>
      <c r="G63" s="20">
        <v>6.2701199999999997E-3</v>
      </c>
    </row>
    <row r="64" spans="1:7" ht="12.75" x14ac:dyDescent="0.2">
      <c r="A64" s="21">
        <v>58</v>
      </c>
      <c r="B64" s="22" t="s">
        <v>102</v>
      </c>
      <c r="C64" s="26" t="s">
        <v>103</v>
      </c>
      <c r="D64" s="17" t="s">
        <v>60</v>
      </c>
      <c r="E64" s="62">
        <v>19930</v>
      </c>
      <c r="F64" s="68">
        <v>23.467575</v>
      </c>
      <c r="G64" s="20">
        <v>5.1823590000000001E-3</v>
      </c>
    </row>
    <row r="65" spans="1:7" ht="12.75" x14ac:dyDescent="0.2">
      <c r="A65" s="21">
        <v>59</v>
      </c>
      <c r="B65" s="22" t="s">
        <v>279</v>
      </c>
      <c r="C65" s="26" t="s">
        <v>280</v>
      </c>
      <c r="D65" s="17" t="s">
        <v>175</v>
      </c>
      <c r="E65" s="62">
        <v>42566</v>
      </c>
      <c r="F65" s="68">
        <v>12.55697</v>
      </c>
      <c r="G65" s="20">
        <v>2.7729629999999998E-3</v>
      </c>
    </row>
    <row r="66" spans="1:7" ht="38.25" x14ac:dyDescent="0.2">
      <c r="A66" s="21">
        <v>60</v>
      </c>
      <c r="B66" s="22" t="s">
        <v>261</v>
      </c>
      <c r="C66" s="26" t="s">
        <v>262</v>
      </c>
      <c r="D66" s="17" t="s">
        <v>263</v>
      </c>
      <c r="E66" s="62">
        <v>8235</v>
      </c>
      <c r="F66" s="68">
        <v>10.3390425</v>
      </c>
      <c r="G66" s="20">
        <v>2.2831769999999999E-3</v>
      </c>
    </row>
    <row r="67" spans="1:7" ht="25.5" x14ac:dyDescent="0.2">
      <c r="A67" s="21">
        <v>61</v>
      </c>
      <c r="B67" s="22" t="s">
        <v>231</v>
      </c>
      <c r="C67" s="26" t="s">
        <v>232</v>
      </c>
      <c r="D67" s="17" t="s">
        <v>25</v>
      </c>
      <c r="E67" s="62">
        <v>9050</v>
      </c>
      <c r="F67" s="68">
        <v>8.8825749999999992</v>
      </c>
      <c r="G67" s="20">
        <v>1.961544E-3</v>
      </c>
    </row>
    <row r="68" spans="1:7" ht="12.75" x14ac:dyDescent="0.2">
      <c r="A68" s="16"/>
      <c r="B68" s="17"/>
      <c r="C68" s="23" t="s">
        <v>107</v>
      </c>
      <c r="D68" s="27"/>
      <c r="E68" s="64"/>
      <c r="F68" s="70">
        <v>4294.5040814999984</v>
      </c>
      <c r="G68" s="28">
        <v>0.94835790999999992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108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109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107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111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112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113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107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114</v>
      </c>
      <c r="D85" s="40"/>
      <c r="E85" s="64"/>
      <c r="F85" s="70">
        <v>4294.5040814999984</v>
      </c>
      <c r="G85" s="28">
        <v>0.94835790999999992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115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116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117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118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107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119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120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121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122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123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107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1169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1170</v>
      </c>
      <c r="D113" s="30"/>
      <c r="E113" s="62"/>
      <c r="F113" s="68">
        <v>273.95226480000002</v>
      </c>
      <c r="G113" s="20">
        <v>6.0497043E-2</v>
      </c>
    </row>
    <row r="114" spans="1:7" ht="12.75" x14ac:dyDescent="0.2">
      <c r="A114" s="21"/>
      <c r="B114" s="22"/>
      <c r="C114" s="23" t="s">
        <v>107</v>
      </c>
      <c r="D114" s="40"/>
      <c r="E114" s="64"/>
      <c r="F114" s="70">
        <v>273.95226480000002</v>
      </c>
      <c r="G114" s="28">
        <v>6.0497043E-2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124</v>
      </c>
      <c r="D116" s="40"/>
      <c r="E116" s="64"/>
      <c r="F116" s="70">
        <v>273.95226480000002</v>
      </c>
      <c r="G116" s="28">
        <v>6.0497043E-2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125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126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107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127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128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107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129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107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130</v>
      </c>
      <c r="D129" s="22"/>
      <c r="E129" s="62"/>
      <c r="F129" s="158">
        <v>-40.098400920000003</v>
      </c>
      <c r="G129" s="157">
        <v>-8.854954E-3</v>
      </c>
    </row>
    <row r="130" spans="1:7" ht="12.75" x14ac:dyDescent="0.2">
      <c r="A130" s="21"/>
      <c r="B130" s="22"/>
      <c r="C130" s="46" t="s">
        <v>131</v>
      </c>
      <c r="D130" s="27"/>
      <c r="E130" s="64"/>
      <c r="F130" s="70">
        <v>4528.3579453799985</v>
      </c>
      <c r="G130" s="28">
        <v>0.99999999899999992</v>
      </c>
    </row>
    <row r="132" spans="1:7" ht="12.75" x14ac:dyDescent="0.2">
      <c r="B132" s="397"/>
      <c r="C132" s="397"/>
      <c r="D132" s="397"/>
      <c r="E132" s="397"/>
      <c r="F132" s="397"/>
    </row>
    <row r="133" spans="1:7" ht="12.75" x14ac:dyDescent="0.2">
      <c r="B133" s="397"/>
      <c r="C133" s="397"/>
      <c r="D133" s="397"/>
      <c r="E133" s="397"/>
      <c r="F133" s="397"/>
    </row>
    <row r="135" spans="1:7" ht="12.75" x14ac:dyDescent="0.2">
      <c r="B135" s="52" t="s">
        <v>133</v>
      </c>
      <c r="C135" s="53"/>
      <c r="D135" s="54"/>
    </row>
    <row r="136" spans="1:7" ht="12.75" x14ac:dyDescent="0.2">
      <c r="B136" s="55" t="s">
        <v>134</v>
      </c>
      <c r="C136" s="56"/>
      <c r="D136" s="81" t="s">
        <v>135</v>
      </c>
    </row>
    <row r="137" spans="1:7" ht="12.75" x14ac:dyDescent="0.2">
      <c r="B137" s="55" t="s">
        <v>136</v>
      </c>
      <c r="C137" s="56"/>
      <c r="D137" s="81" t="s">
        <v>135</v>
      </c>
    </row>
    <row r="138" spans="1:7" ht="12.75" x14ac:dyDescent="0.2">
      <c r="B138" s="57" t="s">
        <v>137</v>
      </c>
      <c r="C138" s="56"/>
      <c r="D138" s="58"/>
    </row>
    <row r="139" spans="1:7" ht="25.5" customHeight="1" x14ac:dyDescent="0.2">
      <c r="B139" s="58"/>
      <c r="C139" s="48" t="s">
        <v>138</v>
      </c>
      <c r="D139" s="49" t="s">
        <v>139</v>
      </c>
    </row>
    <row r="140" spans="1:7" ht="12.75" customHeight="1" x14ac:dyDescent="0.2">
      <c r="B140" s="75" t="s">
        <v>140</v>
      </c>
      <c r="C140" s="76" t="s">
        <v>141</v>
      </c>
      <c r="D140" s="76" t="s">
        <v>142</v>
      </c>
    </row>
    <row r="141" spans="1:7" ht="12.75" x14ac:dyDescent="0.2">
      <c r="B141" s="58" t="s">
        <v>143</v>
      </c>
      <c r="C141" s="59">
        <v>8.8148</v>
      </c>
      <c r="D141" s="59">
        <v>8.3095999999999997</v>
      </c>
    </row>
    <row r="142" spans="1:7" ht="12.75" x14ac:dyDescent="0.2">
      <c r="B142" s="58" t="s">
        <v>144</v>
      </c>
      <c r="C142" s="59">
        <v>8.8148</v>
      </c>
      <c r="D142" s="59">
        <v>8.3095999999999997</v>
      </c>
    </row>
    <row r="143" spans="1:7" ht="12.75" x14ac:dyDescent="0.2">
      <c r="B143" s="58" t="s">
        <v>145</v>
      </c>
      <c r="C143" s="59">
        <v>8.7195</v>
      </c>
      <c r="D143" s="59">
        <v>8.2158999999999995</v>
      </c>
    </row>
    <row r="144" spans="1:7" ht="12.75" x14ac:dyDescent="0.2">
      <c r="B144" s="58" t="s">
        <v>146</v>
      </c>
      <c r="C144" s="59">
        <v>8.7195</v>
      </c>
      <c r="D144" s="59">
        <v>8.2158999999999995</v>
      </c>
    </row>
    <row r="146" spans="2:4" ht="12.75" x14ac:dyDescent="0.2">
      <c r="B146" s="77" t="s">
        <v>147</v>
      </c>
      <c r="C146" s="60"/>
      <c r="D146" s="78" t="s">
        <v>135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148</v>
      </c>
      <c r="C150" s="56"/>
      <c r="D150" s="83" t="s">
        <v>135</v>
      </c>
    </row>
    <row r="151" spans="2:4" ht="12.75" x14ac:dyDescent="0.2">
      <c r="B151" s="57" t="s">
        <v>149</v>
      </c>
      <c r="C151" s="56"/>
      <c r="D151" s="83" t="s">
        <v>135</v>
      </c>
    </row>
    <row r="152" spans="2:4" ht="12.75" x14ac:dyDescent="0.2">
      <c r="B152" s="57" t="s">
        <v>150</v>
      </c>
      <c r="C152" s="56"/>
      <c r="D152" s="61">
        <v>0.1156213090960575</v>
      </c>
    </row>
    <row r="153" spans="2:4" ht="12.75" x14ac:dyDescent="0.2">
      <c r="B153" s="57" t="s">
        <v>151</v>
      </c>
      <c r="C153" s="56"/>
      <c r="D153" s="61" t="s">
        <v>135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549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19</v>
      </c>
      <c r="E7" s="62">
        <v>124211</v>
      </c>
      <c r="F7" s="68">
        <v>163.089043</v>
      </c>
      <c r="G7" s="20">
        <v>4.0583102000000003E-2</v>
      </c>
    </row>
    <row r="8" spans="1:7" ht="25.5" x14ac:dyDescent="0.2">
      <c r="A8" s="21">
        <v>2</v>
      </c>
      <c r="B8" s="22" t="s">
        <v>275</v>
      </c>
      <c r="C8" s="26" t="s">
        <v>276</v>
      </c>
      <c r="D8" s="17" t="s">
        <v>25</v>
      </c>
      <c r="E8" s="62">
        <v>25568</v>
      </c>
      <c r="F8" s="68">
        <v>160.643744</v>
      </c>
      <c r="G8" s="20">
        <v>3.9974613999999999E-2</v>
      </c>
    </row>
    <row r="9" spans="1:7" ht="25.5" x14ac:dyDescent="0.2">
      <c r="A9" s="21">
        <v>3</v>
      </c>
      <c r="B9" s="22" t="s">
        <v>157</v>
      </c>
      <c r="C9" s="26" t="s">
        <v>158</v>
      </c>
      <c r="D9" s="17" t="s">
        <v>159</v>
      </c>
      <c r="E9" s="62">
        <v>22952</v>
      </c>
      <c r="F9" s="68">
        <v>144.36807999999999</v>
      </c>
      <c r="G9" s="20">
        <v>3.5924575E-2</v>
      </c>
    </row>
    <row r="10" spans="1:7" ht="12.75" x14ac:dyDescent="0.2">
      <c r="A10" s="21">
        <v>4</v>
      </c>
      <c r="B10" s="22" t="s">
        <v>287</v>
      </c>
      <c r="C10" s="26" t="s">
        <v>288</v>
      </c>
      <c r="D10" s="17" t="s">
        <v>55</v>
      </c>
      <c r="E10" s="62">
        <v>136241</v>
      </c>
      <c r="F10" s="68">
        <v>122.68502049999999</v>
      </c>
      <c r="G10" s="20">
        <v>3.0528959000000001E-2</v>
      </c>
    </row>
    <row r="11" spans="1:7" ht="25.5" x14ac:dyDescent="0.2">
      <c r="A11" s="21">
        <v>5</v>
      </c>
      <c r="B11" s="22" t="s">
        <v>61</v>
      </c>
      <c r="C11" s="26" t="s">
        <v>62</v>
      </c>
      <c r="D11" s="17" t="s">
        <v>22</v>
      </c>
      <c r="E11" s="62">
        <v>101250</v>
      </c>
      <c r="F11" s="68">
        <v>121.19625000000001</v>
      </c>
      <c r="G11" s="20">
        <v>3.0158493000000001E-2</v>
      </c>
    </row>
    <row r="12" spans="1:7" ht="12.75" x14ac:dyDescent="0.2">
      <c r="A12" s="21">
        <v>6</v>
      </c>
      <c r="B12" s="22" t="s">
        <v>203</v>
      </c>
      <c r="C12" s="26" t="s">
        <v>204</v>
      </c>
      <c r="D12" s="17" t="s">
        <v>205</v>
      </c>
      <c r="E12" s="62">
        <v>19268</v>
      </c>
      <c r="F12" s="68">
        <v>117.43846000000001</v>
      </c>
      <c r="G12" s="20">
        <v>2.9223404000000001E-2</v>
      </c>
    </row>
    <row r="13" spans="1:7" ht="25.5" x14ac:dyDescent="0.2">
      <c r="A13" s="21">
        <v>7</v>
      </c>
      <c r="B13" s="22" t="s">
        <v>165</v>
      </c>
      <c r="C13" s="26" t="s">
        <v>166</v>
      </c>
      <c r="D13" s="17" t="s">
        <v>25</v>
      </c>
      <c r="E13" s="62">
        <v>22018</v>
      </c>
      <c r="F13" s="68">
        <v>110.387243</v>
      </c>
      <c r="G13" s="20">
        <v>2.7468777999999999E-2</v>
      </c>
    </row>
    <row r="14" spans="1:7" ht="12.75" x14ac:dyDescent="0.2">
      <c r="A14" s="21">
        <v>8</v>
      </c>
      <c r="B14" s="22" t="s">
        <v>234</v>
      </c>
      <c r="C14" s="26" t="s">
        <v>235</v>
      </c>
      <c r="D14" s="17" t="s">
        <v>236</v>
      </c>
      <c r="E14" s="62">
        <v>39807</v>
      </c>
      <c r="F14" s="68">
        <v>108.67310999999999</v>
      </c>
      <c r="G14" s="20">
        <v>2.7042232999999999E-2</v>
      </c>
    </row>
    <row r="15" spans="1:7" ht="25.5" x14ac:dyDescent="0.2">
      <c r="A15" s="21">
        <v>9</v>
      </c>
      <c r="B15" s="22" t="s">
        <v>36</v>
      </c>
      <c r="C15" s="26" t="s">
        <v>37</v>
      </c>
      <c r="D15" s="17" t="s">
        <v>38</v>
      </c>
      <c r="E15" s="62">
        <v>29129</v>
      </c>
      <c r="F15" s="68">
        <v>107.1218975</v>
      </c>
      <c r="G15" s="20">
        <v>2.6656229E-2</v>
      </c>
    </row>
    <row r="16" spans="1:7" ht="25.5" x14ac:dyDescent="0.2">
      <c r="A16" s="21">
        <v>10</v>
      </c>
      <c r="B16" s="22" t="s">
        <v>90</v>
      </c>
      <c r="C16" s="26" t="s">
        <v>91</v>
      </c>
      <c r="D16" s="17" t="s">
        <v>25</v>
      </c>
      <c r="E16" s="62">
        <v>9300</v>
      </c>
      <c r="F16" s="68">
        <v>107.10809999999999</v>
      </c>
      <c r="G16" s="20">
        <v>2.6652795999999999E-2</v>
      </c>
    </row>
    <row r="17" spans="1:7" ht="25.5" x14ac:dyDescent="0.2">
      <c r="A17" s="21">
        <v>11</v>
      </c>
      <c r="B17" s="22" t="s">
        <v>49</v>
      </c>
      <c r="C17" s="26" t="s">
        <v>50</v>
      </c>
      <c r="D17" s="17" t="s">
        <v>25</v>
      </c>
      <c r="E17" s="62">
        <v>48130</v>
      </c>
      <c r="F17" s="68">
        <v>90.388140000000007</v>
      </c>
      <c r="G17" s="20">
        <v>2.2492198000000001E-2</v>
      </c>
    </row>
    <row r="18" spans="1:7" ht="25.5" x14ac:dyDescent="0.2">
      <c r="A18" s="21">
        <v>12</v>
      </c>
      <c r="B18" s="22" t="s">
        <v>176</v>
      </c>
      <c r="C18" s="26" t="s">
        <v>177</v>
      </c>
      <c r="D18" s="17" t="s">
        <v>25</v>
      </c>
      <c r="E18" s="62">
        <v>25078</v>
      </c>
      <c r="F18" s="68">
        <v>87.685226999999998</v>
      </c>
      <c r="G18" s="20">
        <v>2.1819604999999999E-2</v>
      </c>
    </row>
    <row r="19" spans="1:7" ht="12.75" x14ac:dyDescent="0.2">
      <c r="A19" s="21">
        <v>13</v>
      </c>
      <c r="B19" s="22" t="s">
        <v>163</v>
      </c>
      <c r="C19" s="26" t="s">
        <v>164</v>
      </c>
      <c r="D19" s="17" t="s">
        <v>16</v>
      </c>
      <c r="E19" s="62">
        <v>57947</v>
      </c>
      <c r="F19" s="68">
        <v>85.790533499999995</v>
      </c>
      <c r="G19" s="20">
        <v>2.1348129E-2</v>
      </c>
    </row>
    <row r="20" spans="1:7" ht="12.75" x14ac:dyDescent="0.2">
      <c r="A20" s="21">
        <v>14</v>
      </c>
      <c r="B20" s="22" t="s">
        <v>173</v>
      </c>
      <c r="C20" s="26" t="s">
        <v>174</v>
      </c>
      <c r="D20" s="17" t="s">
        <v>175</v>
      </c>
      <c r="E20" s="62">
        <v>30344</v>
      </c>
      <c r="F20" s="68">
        <v>85.448704000000006</v>
      </c>
      <c r="G20" s="20">
        <v>2.1263068E-2</v>
      </c>
    </row>
    <row r="21" spans="1:7" ht="25.5" x14ac:dyDescent="0.2">
      <c r="A21" s="21">
        <v>15</v>
      </c>
      <c r="B21" s="22" t="s">
        <v>51</v>
      </c>
      <c r="C21" s="26" t="s">
        <v>52</v>
      </c>
      <c r="D21" s="17" t="s">
        <v>22</v>
      </c>
      <c r="E21" s="62">
        <v>104864</v>
      </c>
      <c r="F21" s="68">
        <v>83.419312000000005</v>
      </c>
      <c r="G21" s="20">
        <v>2.0758074000000001E-2</v>
      </c>
    </row>
    <row r="22" spans="1:7" ht="25.5" x14ac:dyDescent="0.2">
      <c r="A22" s="21">
        <v>16</v>
      </c>
      <c r="B22" s="22" t="s">
        <v>43</v>
      </c>
      <c r="C22" s="26" t="s">
        <v>44</v>
      </c>
      <c r="D22" s="17" t="s">
        <v>19</v>
      </c>
      <c r="E22" s="62">
        <v>1670</v>
      </c>
      <c r="F22" s="68">
        <v>82.380264999999994</v>
      </c>
      <c r="G22" s="20">
        <v>2.0499518000000001E-2</v>
      </c>
    </row>
    <row r="23" spans="1:7" ht="25.5" x14ac:dyDescent="0.2">
      <c r="A23" s="21">
        <v>17</v>
      </c>
      <c r="B23" s="22" t="s">
        <v>155</v>
      </c>
      <c r="C23" s="26" t="s">
        <v>156</v>
      </c>
      <c r="D23" s="17" t="s">
        <v>25</v>
      </c>
      <c r="E23" s="62">
        <v>22423</v>
      </c>
      <c r="F23" s="68">
        <v>80.857337999999999</v>
      </c>
      <c r="G23" s="20">
        <v>2.0120552E-2</v>
      </c>
    </row>
    <row r="24" spans="1:7" ht="12.75" x14ac:dyDescent="0.2">
      <c r="A24" s="21">
        <v>18</v>
      </c>
      <c r="B24" s="22" t="s">
        <v>284</v>
      </c>
      <c r="C24" s="26" t="s">
        <v>285</v>
      </c>
      <c r="D24" s="17" t="s">
        <v>175</v>
      </c>
      <c r="E24" s="62">
        <v>7964</v>
      </c>
      <c r="F24" s="68">
        <v>80.551878000000002</v>
      </c>
      <c r="G24" s="20">
        <v>2.0044541999999999E-2</v>
      </c>
    </row>
    <row r="25" spans="1:7" ht="25.5" x14ac:dyDescent="0.2">
      <c r="A25" s="21">
        <v>19</v>
      </c>
      <c r="B25" s="22" t="s">
        <v>185</v>
      </c>
      <c r="C25" s="26" t="s">
        <v>186</v>
      </c>
      <c r="D25" s="17" t="s">
        <v>19</v>
      </c>
      <c r="E25" s="62">
        <v>7511</v>
      </c>
      <c r="F25" s="68">
        <v>77.919113999999993</v>
      </c>
      <c r="G25" s="20">
        <v>1.9389403999999999E-2</v>
      </c>
    </row>
    <row r="26" spans="1:7" ht="12.75" x14ac:dyDescent="0.2">
      <c r="A26" s="21">
        <v>20</v>
      </c>
      <c r="B26" s="22" t="s">
        <v>170</v>
      </c>
      <c r="C26" s="26" t="s">
        <v>171</v>
      </c>
      <c r="D26" s="17" t="s">
        <v>172</v>
      </c>
      <c r="E26" s="62">
        <v>31940</v>
      </c>
      <c r="F26" s="68">
        <v>76.464359999999999</v>
      </c>
      <c r="G26" s="20">
        <v>1.9027402999999998E-2</v>
      </c>
    </row>
    <row r="27" spans="1:7" ht="12.75" x14ac:dyDescent="0.2">
      <c r="A27" s="21">
        <v>21</v>
      </c>
      <c r="B27" s="22" t="s">
        <v>266</v>
      </c>
      <c r="C27" s="26" t="s">
        <v>267</v>
      </c>
      <c r="D27" s="17" t="s">
        <v>16</v>
      </c>
      <c r="E27" s="62">
        <v>38196</v>
      </c>
      <c r="F27" s="68">
        <v>76.334705999999997</v>
      </c>
      <c r="G27" s="20">
        <v>1.8995140000000001E-2</v>
      </c>
    </row>
    <row r="28" spans="1:7" ht="12.75" x14ac:dyDescent="0.2">
      <c r="A28" s="21">
        <v>22</v>
      </c>
      <c r="B28" s="22" t="s">
        <v>178</v>
      </c>
      <c r="C28" s="26" t="s">
        <v>179</v>
      </c>
      <c r="D28" s="17" t="s">
        <v>180</v>
      </c>
      <c r="E28" s="62">
        <v>37187</v>
      </c>
      <c r="F28" s="68">
        <v>74.857431000000005</v>
      </c>
      <c r="G28" s="20">
        <v>1.8627534000000001E-2</v>
      </c>
    </row>
    <row r="29" spans="1:7" ht="25.5" x14ac:dyDescent="0.2">
      <c r="A29" s="21">
        <v>23</v>
      </c>
      <c r="B29" s="22" t="s">
        <v>210</v>
      </c>
      <c r="C29" s="26" t="s">
        <v>211</v>
      </c>
      <c r="D29" s="17" t="s">
        <v>65</v>
      </c>
      <c r="E29" s="62">
        <v>16672</v>
      </c>
      <c r="F29" s="68">
        <v>74.482159999999993</v>
      </c>
      <c r="G29" s="20">
        <v>1.8534152000000002E-2</v>
      </c>
    </row>
    <row r="30" spans="1:7" ht="25.5" x14ac:dyDescent="0.2">
      <c r="A30" s="21">
        <v>24</v>
      </c>
      <c r="B30" s="22" t="s">
        <v>191</v>
      </c>
      <c r="C30" s="26" t="s">
        <v>192</v>
      </c>
      <c r="D30" s="17" t="s">
        <v>35</v>
      </c>
      <c r="E30" s="62">
        <v>14229</v>
      </c>
      <c r="F30" s="68">
        <v>70.426435499999997</v>
      </c>
      <c r="G30" s="20">
        <v>1.7524925E-2</v>
      </c>
    </row>
    <row r="31" spans="1:7" ht="25.5" x14ac:dyDescent="0.2">
      <c r="A31" s="21">
        <v>25</v>
      </c>
      <c r="B31" s="22" t="s">
        <v>95</v>
      </c>
      <c r="C31" s="26" t="s">
        <v>96</v>
      </c>
      <c r="D31" s="17" t="s">
        <v>97</v>
      </c>
      <c r="E31" s="62">
        <v>23000</v>
      </c>
      <c r="F31" s="68">
        <v>68.655000000000001</v>
      </c>
      <c r="G31" s="20">
        <v>1.7084121000000001E-2</v>
      </c>
    </row>
    <row r="32" spans="1:7" ht="25.5" x14ac:dyDescent="0.2">
      <c r="A32" s="21">
        <v>26</v>
      </c>
      <c r="B32" s="22" t="s">
        <v>189</v>
      </c>
      <c r="C32" s="26" t="s">
        <v>190</v>
      </c>
      <c r="D32" s="17" t="s">
        <v>162</v>
      </c>
      <c r="E32" s="62">
        <v>12487</v>
      </c>
      <c r="F32" s="68">
        <v>68.534899499999995</v>
      </c>
      <c r="G32" s="20">
        <v>1.7054235000000001E-2</v>
      </c>
    </row>
    <row r="33" spans="1:7" ht="12.75" x14ac:dyDescent="0.2">
      <c r="A33" s="21">
        <v>27</v>
      </c>
      <c r="B33" s="22" t="s">
        <v>237</v>
      </c>
      <c r="C33" s="26" t="s">
        <v>238</v>
      </c>
      <c r="D33" s="17" t="s">
        <v>205</v>
      </c>
      <c r="E33" s="62">
        <v>7612</v>
      </c>
      <c r="F33" s="68">
        <v>66.528880000000001</v>
      </c>
      <c r="G33" s="20">
        <v>1.6555057000000001E-2</v>
      </c>
    </row>
    <row r="34" spans="1:7" ht="12.75" x14ac:dyDescent="0.2">
      <c r="A34" s="21">
        <v>28</v>
      </c>
      <c r="B34" s="22" t="s">
        <v>68</v>
      </c>
      <c r="C34" s="26" t="s">
        <v>69</v>
      </c>
      <c r="D34" s="17" t="s">
        <v>16</v>
      </c>
      <c r="E34" s="62">
        <v>69927</v>
      </c>
      <c r="F34" s="68">
        <v>64.682474999999997</v>
      </c>
      <c r="G34" s="20">
        <v>1.6095597E-2</v>
      </c>
    </row>
    <row r="35" spans="1:7" ht="12.75" x14ac:dyDescent="0.2">
      <c r="A35" s="21">
        <v>29</v>
      </c>
      <c r="B35" s="22" t="s">
        <v>193</v>
      </c>
      <c r="C35" s="26" t="s">
        <v>194</v>
      </c>
      <c r="D35" s="17" t="s">
        <v>175</v>
      </c>
      <c r="E35" s="62">
        <v>6229</v>
      </c>
      <c r="F35" s="68">
        <v>63.230578999999999</v>
      </c>
      <c r="G35" s="20">
        <v>1.5734306999999999E-2</v>
      </c>
    </row>
    <row r="36" spans="1:7" ht="25.5" x14ac:dyDescent="0.2">
      <c r="A36" s="21">
        <v>30</v>
      </c>
      <c r="B36" s="22" t="s">
        <v>208</v>
      </c>
      <c r="C36" s="26" t="s">
        <v>209</v>
      </c>
      <c r="D36" s="17" t="s">
        <v>169</v>
      </c>
      <c r="E36" s="62">
        <v>24335</v>
      </c>
      <c r="F36" s="68">
        <v>63.161492500000001</v>
      </c>
      <c r="G36" s="20">
        <v>1.5717115E-2</v>
      </c>
    </row>
    <row r="37" spans="1:7" ht="12.75" x14ac:dyDescent="0.2">
      <c r="A37" s="21">
        <v>31</v>
      </c>
      <c r="B37" s="22" t="s">
        <v>547</v>
      </c>
      <c r="C37" s="26" t="s">
        <v>548</v>
      </c>
      <c r="D37" s="17" t="s">
        <v>13</v>
      </c>
      <c r="E37" s="62">
        <v>139124</v>
      </c>
      <c r="F37" s="68">
        <v>61.214559999999999</v>
      </c>
      <c r="G37" s="20">
        <v>1.523264E-2</v>
      </c>
    </row>
    <row r="38" spans="1:7" ht="51" x14ac:dyDescent="0.2">
      <c r="A38" s="21">
        <v>32</v>
      </c>
      <c r="B38" s="22" t="s">
        <v>247</v>
      </c>
      <c r="C38" s="26" t="s">
        <v>248</v>
      </c>
      <c r="D38" s="17" t="s">
        <v>241</v>
      </c>
      <c r="E38" s="62">
        <v>32152</v>
      </c>
      <c r="F38" s="68">
        <v>58.982844</v>
      </c>
      <c r="G38" s="20">
        <v>1.4677300000000001E-2</v>
      </c>
    </row>
    <row r="39" spans="1:7" ht="12.75" x14ac:dyDescent="0.2">
      <c r="A39" s="21">
        <v>33</v>
      </c>
      <c r="B39" s="22" t="s">
        <v>245</v>
      </c>
      <c r="C39" s="26" t="s">
        <v>246</v>
      </c>
      <c r="D39" s="17" t="s">
        <v>172</v>
      </c>
      <c r="E39" s="62">
        <v>17672</v>
      </c>
      <c r="F39" s="68">
        <v>58.768236000000002</v>
      </c>
      <c r="G39" s="20">
        <v>1.4623897E-2</v>
      </c>
    </row>
    <row r="40" spans="1:7" ht="12.75" x14ac:dyDescent="0.2">
      <c r="A40" s="21">
        <v>34</v>
      </c>
      <c r="B40" s="22" t="s">
        <v>229</v>
      </c>
      <c r="C40" s="26" t="s">
        <v>230</v>
      </c>
      <c r="D40" s="17" t="s">
        <v>60</v>
      </c>
      <c r="E40" s="62">
        <v>37163</v>
      </c>
      <c r="F40" s="68">
        <v>58.383073000000003</v>
      </c>
      <c r="G40" s="20">
        <v>1.4528053000000001E-2</v>
      </c>
    </row>
    <row r="41" spans="1:7" ht="12.75" x14ac:dyDescent="0.2">
      <c r="A41" s="21">
        <v>35</v>
      </c>
      <c r="B41" s="22" t="s">
        <v>187</v>
      </c>
      <c r="C41" s="26" t="s">
        <v>188</v>
      </c>
      <c r="D41" s="17" t="s">
        <v>13</v>
      </c>
      <c r="E41" s="62">
        <v>32083</v>
      </c>
      <c r="F41" s="68">
        <v>57.1558645</v>
      </c>
      <c r="G41" s="20">
        <v>1.4222673999999999E-2</v>
      </c>
    </row>
    <row r="42" spans="1:7" ht="12.75" x14ac:dyDescent="0.2">
      <c r="A42" s="21">
        <v>36</v>
      </c>
      <c r="B42" s="22" t="s">
        <v>273</v>
      </c>
      <c r="C42" s="26" t="s">
        <v>274</v>
      </c>
      <c r="D42" s="17" t="s">
        <v>172</v>
      </c>
      <c r="E42" s="62">
        <v>13432</v>
      </c>
      <c r="F42" s="68">
        <v>54.486908</v>
      </c>
      <c r="G42" s="20">
        <v>1.3558529999999999E-2</v>
      </c>
    </row>
    <row r="43" spans="1:7" ht="25.5" x14ac:dyDescent="0.2">
      <c r="A43" s="21">
        <v>37</v>
      </c>
      <c r="B43" s="22" t="s">
        <v>100</v>
      </c>
      <c r="C43" s="26" t="s">
        <v>101</v>
      </c>
      <c r="D43" s="17" t="s">
        <v>25</v>
      </c>
      <c r="E43" s="62">
        <v>8247</v>
      </c>
      <c r="F43" s="68">
        <v>48.343913999999998</v>
      </c>
      <c r="G43" s="20">
        <v>1.2029906999999999E-2</v>
      </c>
    </row>
    <row r="44" spans="1:7" ht="12.75" x14ac:dyDescent="0.2">
      <c r="A44" s="21">
        <v>38</v>
      </c>
      <c r="B44" s="22" t="s">
        <v>199</v>
      </c>
      <c r="C44" s="26" t="s">
        <v>200</v>
      </c>
      <c r="D44" s="17" t="s">
        <v>175</v>
      </c>
      <c r="E44" s="62">
        <v>14456</v>
      </c>
      <c r="F44" s="68">
        <v>45.724328</v>
      </c>
      <c r="G44" s="20">
        <v>1.1378048999999999E-2</v>
      </c>
    </row>
    <row r="45" spans="1:7" ht="12.75" x14ac:dyDescent="0.2">
      <c r="A45" s="21">
        <v>39</v>
      </c>
      <c r="B45" s="22" t="s">
        <v>66</v>
      </c>
      <c r="C45" s="26" t="s">
        <v>67</v>
      </c>
      <c r="D45" s="17" t="s">
        <v>60</v>
      </c>
      <c r="E45" s="62">
        <v>21686</v>
      </c>
      <c r="F45" s="68">
        <v>45.638187000000002</v>
      </c>
      <c r="G45" s="20">
        <v>1.1356613E-2</v>
      </c>
    </row>
    <row r="46" spans="1:7" ht="12.75" x14ac:dyDescent="0.2">
      <c r="A46" s="21">
        <v>40</v>
      </c>
      <c r="B46" s="22" t="s">
        <v>218</v>
      </c>
      <c r="C46" s="26" t="s">
        <v>219</v>
      </c>
      <c r="D46" s="17" t="s">
        <v>180</v>
      </c>
      <c r="E46" s="62">
        <v>15030</v>
      </c>
      <c r="F46" s="68">
        <v>43.541910000000001</v>
      </c>
      <c r="G46" s="20">
        <v>1.0834975E-2</v>
      </c>
    </row>
    <row r="47" spans="1:7" ht="12.75" x14ac:dyDescent="0.2">
      <c r="A47" s="21">
        <v>41</v>
      </c>
      <c r="B47" s="22" t="s">
        <v>195</v>
      </c>
      <c r="C47" s="26" t="s">
        <v>196</v>
      </c>
      <c r="D47" s="17" t="s">
        <v>38</v>
      </c>
      <c r="E47" s="62">
        <v>52651</v>
      </c>
      <c r="F47" s="68">
        <v>41.146756500000002</v>
      </c>
      <c r="G47" s="20">
        <v>1.0238964999999999E-2</v>
      </c>
    </row>
    <row r="48" spans="1:7" ht="38.25" x14ac:dyDescent="0.2">
      <c r="A48" s="21">
        <v>42</v>
      </c>
      <c r="B48" s="22" t="s">
        <v>92</v>
      </c>
      <c r="C48" s="26" t="s">
        <v>93</v>
      </c>
      <c r="D48" s="17" t="s">
        <v>94</v>
      </c>
      <c r="E48" s="62">
        <v>52000</v>
      </c>
      <c r="F48" s="68">
        <v>40.768000000000001</v>
      </c>
      <c r="G48" s="20">
        <v>1.0144715E-2</v>
      </c>
    </row>
    <row r="49" spans="1:7" ht="25.5" x14ac:dyDescent="0.2">
      <c r="A49" s="21">
        <v>43</v>
      </c>
      <c r="B49" s="22" t="s">
        <v>26</v>
      </c>
      <c r="C49" s="26" t="s">
        <v>27</v>
      </c>
      <c r="D49" s="17" t="s">
        <v>25</v>
      </c>
      <c r="E49" s="62">
        <v>6946</v>
      </c>
      <c r="F49" s="68">
        <v>39.258792</v>
      </c>
      <c r="G49" s="20">
        <v>9.7691640000000003E-3</v>
      </c>
    </row>
    <row r="50" spans="1:7" ht="12.75" x14ac:dyDescent="0.2">
      <c r="A50" s="21">
        <v>44</v>
      </c>
      <c r="B50" s="22" t="s">
        <v>242</v>
      </c>
      <c r="C50" s="26" t="s">
        <v>243</v>
      </c>
      <c r="D50" s="17" t="s">
        <v>244</v>
      </c>
      <c r="E50" s="62">
        <v>24410</v>
      </c>
      <c r="F50" s="68">
        <v>39.141435000000001</v>
      </c>
      <c r="G50" s="20">
        <v>9.7399610000000001E-3</v>
      </c>
    </row>
    <row r="51" spans="1:7" ht="12.75" x14ac:dyDescent="0.2">
      <c r="A51" s="21">
        <v>45</v>
      </c>
      <c r="B51" s="22" t="s">
        <v>254</v>
      </c>
      <c r="C51" s="26" t="s">
        <v>255</v>
      </c>
      <c r="D51" s="17" t="s">
        <v>180</v>
      </c>
      <c r="E51" s="62">
        <v>30096</v>
      </c>
      <c r="F51" s="68">
        <v>38.252015999999998</v>
      </c>
      <c r="G51" s="20">
        <v>9.5186369999999999E-3</v>
      </c>
    </row>
    <row r="52" spans="1:7" ht="25.5" x14ac:dyDescent="0.2">
      <c r="A52" s="21">
        <v>46</v>
      </c>
      <c r="B52" s="22" t="s">
        <v>82</v>
      </c>
      <c r="C52" s="26" t="s">
        <v>83</v>
      </c>
      <c r="D52" s="17" t="s">
        <v>65</v>
      </c>
      <c r="E52" s="62">
        <v>15303</v>
      </c>
      <c r="F52" s="68">
        <v>37.897879500000002</v>
      </c>
      <c r="G52" s="20">
        <v>9.4305139999999992E-3</v>
      </c>
    </row>
    <row r="53" spans="1:7" ht="12.75" x14ac:dyDescent="0.2">
      <c r="A53" s="21">
        <v>47</v>
      </c>
      <c r="B53" s="22" t="s">
        <v>289</v>
      </c>
      <c r="C53" s="26" t="s">
        <v>290</v>
      </c>
      <c r="D53" s="17" t="s">
        <v>159</v>
      </c>
      <c r="E53" s="62">
        <v>16648</v>
      </c>
      <c r="F53" s="68">
        <v>36.126159999999999</v>
      </c>
      <c r="G53" s="20">
        <v>8.9896390000000007E-3</v>
      </c>
    </row>
    <row r="54" spans="1:7" ht="25.5" x14ac:dyDescent="0.2">
      <c r="A54" s="21">
        <v>48</v>
      </c>
      <c r="B54" s="22" t="s">
        <v>281</v>
      </c>
      <c r="C54" s="26" t="s">
        <v>282</v>
      </c>
      <c r="D54" s="17" t="s">
        <v>35</v>
      </c>
      <c r="E54" s="62">
        <v>60000</v>
      </c>
      <c r="F54" s="68">
        <v>35.82</v>
      </c>
      <c r="G54" s="20">
        <v>8.9134539999999995E-3</v>
      </c>
    </row>
    <row r="55" spans="1:7" ht="12.75" x14ac:dyDescent="0.2">
      <c r="A55" s="21">
        <v>49</v>
      </c>
      <c r="B55" s="22" t="s">
        <v>212</v>
      </c>
      <c r="C55" s="26" t="s">
        <v>213</v>
      </c>
      <c r="D55" s="17" t="s">
        <v>159</v>
      </c>
      <c r="E55" s="62">
        <v>15046</v>
      </c>
      <c r="F55" s="68">
        <v>35.561221000000003</v>
      </c>
      <c r="G55" s="20">
        <v>8.8490600000000006E-3</v>
      </c>
    </row>
    <row r="56" spans="1:7" ht="51" x14ac:dyDescent="0.2">
      <c r="A56" s="21">
        <v>50</v>
      </c>
      <c r="B56" s="22" t="s">
        <v>239</v>
      </c>
      <c r="C56" s="26" t="s">
        <v>240</v>
      </c>
      <c r="D56" s="17" t="s">
        <v>241</v>
      </c>
      <c r="E56" s="62">
        <v>17135</v>
      </c>
      <c r="F56" s="68">
        <v>35.263829999999999</v>
      </c>
      <c r="G56" s="20">
        <v>8.7750569999999993E-3</v>
      </c>
    </row>
    <row r="57" spans="1:7" ht="12.75" x14ac:dyDescent="0.2">
      <c r="A57" s="21">
        <v>51</v>
      </c>
      <c r="B57" s="22" t="s">
        <v>86</v>
      </c>
      <c r="C57" s="26" t="s">
        <v>87</v>
      </c>
      <c r="D57" s="17" t="s">
        <v>60</v>
      </c>
      <c r="E57" s="62">
        <v>15702</v>
      </c>
      <c r="F57" s="68">
        <v>33.319643999999997</v>
      </c>
      <c r="G57" s="20">
        <v>8.2912650000000008E-3</v>
      </c>
    </row>
    <row r="58" spans="1:7" ht="12.75" x14ac:dyDescent="0.2">
      <c r="A58" s="21">
        <v>52</v>
      </c>
      <c r="B58" s="22" t="s">
        <v>222</v>
      </c>
      <c r="C58" s="26" t="s">
        <v>223</v>
      </c>
      <c r="D58" s="17" t="s">
        <v>81</v>
      </c>
      <c r="E58" s="62">
        <v>39581</v>
      </c>
      <c r="F58" s="68">
        <v>29.052454000000001</v>
      </c>
      <c r="G58" s="20">
        <v>7.2294170000000001E-3</v>
      </c>
    </row>
    <row r="59" spans="1:7" ht="12.75" x14ac:dyDescent="0.2">
      <c r="A59" s="21">
        <v>53</v>
      </c>
      <c r="B59" s="22" t="s">
        <v>224</v>
      </c>
      <c r="C59" s="26" t="s">
        <v>225</v>
      </c>
      <c r="D59" s="17" t="s">
        <v>226</v>
      </c>
      <c r="E59" s="62">
        <v>2037</v>
      </c>
      <c r="F59" s="68">
        <v>28.933547999999998</v>
      </c>
      <c r="G59" s="20">
        <v>7.1998280000000001E-3</v>
      </c>
    </row>
    <row r="60" spans="1:7" ht="25.5" x14ac:dyDescent="0.2">
      <c r="A60" s="21">
        <v>54</v>
      </c>
      <c r="B60" s="22" t="s">
        <v>183</v>
      </c>
      <c r="C60" s="26" t="s">
        <v>184</v>
      </c>
      <c r="D60" s="17" t="s">
        <v>65</v>
      </c>
      <c r="E60" s="62">
        <v>17026</v>
      </c>
      <c r="F60" s="68">
        <v>27.658736999999999</v>
      </c>
      <c r="G60" s="20">
        <v>6.8826039999999996E-3</v>
      </c>
    </row>
    <row r="61" spans="1:7" ht="25.5" x14ac:dyDescent="0.2">
      <c r="A61" s="21">
        <v>55</v>
      </c>
      <c r="B61" s="22" t="s">
        <v>227</v>
      </c>
      <c r="C61" s="26" t="s">
        <v>228</v>
      </c>
      <c r="D61" s="17" t="s">
        <v>169</v>
      </c>
      <c r="E61" s="62">
        <v>10966</v>
      </c>
      <c r="F61" s="68">
        <v>24.119717000000001</v>
      </c>
      <c r="G61" s="20">
        <v>6.0019540000000003E-3</v>
      </c>
    </row>
    <row r="62" spans="1:7" ht="12.75" x14ac:dyDescent="0.2">
      <c r="A62" s="21">
        <v>56</v>
      </c>
      <c r="B62" s="22" t="s">
        <v>102</v>
      </c>
      <c r="C62" s="26" t="s">
        <v>103</v>
      </c>
      <c r="D62" s="17" t="s">
        <v>60</v>
      </c>
      <c r="E62" s="62">
        <v>17996</v>
      </c>
      <c r="F62" s="68">
        <v>21.190290000000001</v>
      </c>
      <c r="G62" s="20">
        <v>5.2729949999999999E-3</v>
      </c>
    </row>
    <row r="63" spans="1:7" ht="12.75" x14ac:dyDescent="0.2">
      <c r="A63" s="21">
        <v>57</v>
      </c>
      <c r="B63" s="22" t="s">
        <v>279</v>
      </c>
      <c r="C63" s="26" t="s">
        <v>280</v>
      </c>
      <c r="D63" s="17" t="s">
        <v>175</v>
      </c>
      <c r="E63" s="62">
        <v>37652</v>
      </c>
      <c r="F63" s="68">
        <v>11.107340000000001</v>
      </c>
      <c r="G63" s="20">
        <v>2.7639520000000001E-3</v>
      </c>
    </row>
    <row r="64" spans="1:7" ht="38.25" x14ac:dyDescent="0.2">
      <c r="A64" s="21">
        <v>58</v>
      </c>
      <c r="B64" s="22" t="s">
        <v>261</v>
      </c>
      <c r="C64" s="26" t="s">
        <v>262</v>
      </c>
      <c r="D64" s="17" t="s">
        <v>263</v>
      </c>
      <c r="E64" s="62">
        <v>7639</v>
      </c>
      <c r="F64" s="68">
        <v>9.5907645000000006</v>
      </c>
      <c r="G64" s="20">
        <v>2.386567E-3</v>
      </c>
    </row>
    <row r="65" spans="1:7" ht="25.5" x14ac:dyDescent="0.2">
      <c r="A65" s="21">
        <v>59</v>
      </c>
      <c r="B65" s="22" t="s">
        <v>231</v>
      </c>
      <c r="C65" s="26" t="s">
        <v>232</v>
      </c>
      <c r="D65" s="17" t="s">
        <v>25</v>
      </c>
      <c r="E65" s="62">
        <v>5718</v>
      </c>
      <c r="F65" s="68">
        <v>5.6122170000000002</v>
      </c>
      <c r="G65" s="20">
        <v>1.3965449999999999E-3</v>
      </c>
    </row>
    <row r="66" spans="1:7" ht="12.75" x14ac:dyDescent="0.2">
      <c r="A66" s="16"/>
      <c r="B66" s="17"/>
      <c r="C66" s="23" t="s">
        <v>107</v>
      </c>
      <c r="D66" s="27"/>
      <c r="E66" s="64"/>
      <c r="F66" s="70">
        <v>3886.5705039999993</v>
      </c>
      <c r="G66" s="28">
        <v>0.9671347899999998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16"/>
      <c r="B68" s="17"/>
      <c r="C68" s="23" t="s">
        <v>108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31"/>
      <c r="B71" s="32"/>
      <c r="C71" s="23" t="s">
        <v>109</v>
      </c>
      <c r="D71" s="24"/>
      <c r="E71" s="63"/>
      <c r="F71" s="69"/>
      <c r="G71" s="25"/>
    </row>
    <row r="72" spans="1:7" ht="12.75" x14ac:dyDescent="0.2">
      <c r="A72" s="33"/>
      <c r="B72" s="34"/>
      <c r="C72" s="23" t="s">
        <v>107</v>
      </c>
      <c r="D72" s="35"/>
      <c r="E72" s="65"/>
      <c r="F72" s="71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6"/>
      <c r="F73" s="72"/>
      <c r="G73" s="38"/>
    </row>
    <row r="74" spans="1:7" ht="12.75" x14ac:dyDescent="0.2">
      <c r="A74" s="16"/>
      <c r="B74" s="17"/>
      <c r="C74" s="23" t="s">
        <v>111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107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112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113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21"/>
      <c r="B83" s="22"/>
      <c r="C83" s="39" t="s">
        <v>114</v>
      </c>
      <c r="D83" s="40"/>
      <c r="E83" s="64"/>
      <c r="F83" s="70">
        <v>3886.5705039999993</v>
      </c>
      <c r="G83" s="28">
        <v>0.9671347899999998</v>
      </c>
    </row>
    <row r="84" spans="1:7" ht="12.75" x14ac:dyDescent="0.2">
      <c r="A84" s="16"/>
      <c r="B84" s="17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115</v>
      </c>
      <c r="D85" s="19"/>
      <c r="E85" s="62"/>
      <c r="F85" s="68"/>
      <c r="G85" s="20"/>
    </row>
    <row r="86" spans="1:7" ht="25.5" x14ac:dyDescent="0.2">
      <c r="A86" s="16"/>
      <c r="B86" s="17"/>
      <c r="C86" s="23" t="s">
        <v>10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16"/>
      <c r="B89" s="41"/>
      <c r="C89" s="23" t="s">
        <v>116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74"/>
      <c r="G91" s="43"/>
    </row>
    <row r="92" spans="1:7" ht="12.75" x14ac:dyDescent="0.2">
      <c r="A92" s="16"/>
      <c r="B92" s="17"/>
      <c r="C92" s="23" t="s">
        <v>117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27"/>
      <c r="E93" s="64"/>
      <c r="F93" s="70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2"/>
      <c r="F94" s="68"/>
      <c r="G94" s="20"/>
    </row>
    <row r="95" spans="1:7" ht="25.5" x14ac:dyDescent="0.2">
      <c r="A95" s="16"/>
      <c r="B95" s="41"/>
      <c r="C95" s="23" t="s">
        <v>118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27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2"/>
      <c r="F97" s="68"/>
      <c r="G97" s="20"/>
    </row>
    <row r="98" spans="1:7" ht="12.75" x14ac:dyDescent="0.2">
      <c r="A98" s="21"/>
      <c r="B98" s="22"/>
      <c r="C98" s="44" t="s">
        <v>119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2"/>
      <c r="F99" s="68"/>
      <c r="G99" s="20"/>
    </row>
    <row r="100" spans="1:7" ht="12.75" x14ac:dyDescent="0.2">
      <c r="A100" s="16"/>
      <c r="B100" s="17"/>
      <c r="C100" s="18" t="s">
        <v>120</v>
      </c>
      <c r="D100" s="19"/>
      <c r="E100" s="62"/>
      <c r="F100" s="68"/>
      <c r="G100" s="20"/>
    </row>
    <row r="101" spans="1:7" ht="12.75" x14ac:dyDescent="0.2">
      <c r="A101" s="21"/>
      <c r="B101" s="22"/>
      <c r="C101" s="23" t="s">
        <v>121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122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1169</v>
      </c>
      <c r="D110" s="24"/>
      <c r="E110" s="63"/>
      <c r="F110" s="69"/>
      <c r="G110" s="25"/>
    </row>
    <row r="111" spans="1:7" ht="12.75" x14ac:dyDescent="0.2">
      <c r="A111" s="21">
        <v>1</v>
      </c>
      <c r="B111" s="22"/>
      <c r="C111" s="26" t="s">
        <v>1170</v>
      </c>
      <c r="D111" s="30"/>
      <c r="E111" s="62"/>
      <c r="F111" s="68">
        <v>205.9641115</v>
      </c>
      <c r="G111" s="20">
        <v>5.1252141000000001E-2</v>
      </c>
    </row>
    <row r="112" spans="1:7" ht="12.75" x14ac:dyDescent="0.2">
      <c r="A112" s="21"/>
      <c r="B112" s="22"/>
      <c r="C112" s="23" t="s">
        <v>107</v>
      </c>
      <c r="D112" s="40"/>
      <c r="E112" s="64"/>
      <c r="F112" s="70">
        <v>205.9641115</v>
      </c>
      <c r="G112" s="28">
        <v>5.1252141000000001E-2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39" t="s">
        <v>124</v>
      </c>
      <c r="D114" s="40"/>
      <c r="E114" s="64"/>
      <c r="F114" s="70">
        <v>205.9641115</v>
      </c>
      <c r="G114" s="28">
        <v>5.1252141000000001E-2</v>
      </c>
    </row>
    <row r="115" spans="1:7" ht="12.75" x14ac:dyDescent="0.2">
      <c r="A115" s="21"/>
      <c r="B115" s="22"/>
      <c r="C115" s="45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125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126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107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127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128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107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23" t="s">
        <v>129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107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74"/>
      <c r="G126" s="43"/>
    </row>
    <row r="127" spans="1:7" ht="25.5" x14ac:dyDescent="0.2">
      <c r="A127" s="21"/>
      <c r="B127" s="22"/>
      <c r="C127" s="45" t="s">
        <v>130</v>
      </c>
      <c r="D127" s="22"/>
      <c r="E127" s="62"/>
      <c r="F127" s="158">
        <v>-73.890541130000003</v>
      </c>
      <c r="G127" s="157">
        <v>-1.8386933000000001E-2</v>
      </c>
    </row>
    <row r="128" spans="1:7" ht="12.75" x14ac:dyDescent="0.2">
      <c r="A128" s="21"/>
      <c r="B128" s="22"/>
      <c r="C128" s="46" t="s">
        <v>131</v>
      </c>
      <c r="D128" s="27"/>
      <c r="E128" s="64"/>
      <c r="F128" s="70">
        <v>4018.6440743699991</v>
      </c>
      <c r="G128" s="28">
        <v>0.99999999799999983</v>
      </c>
    </row>
    <row r="130" spans="2:6" ht="12.75" x14ac:dyDescent="0.2">
      <c r="B130" s="397"/>
      <c r="C130" s="397"/>
      <c r="D130" s="397"/>
      <c r="E130" s="397"/>
      <c r="F130" s="397"/>
    </row>
    <row r="131" spans="2:6" ht="12.75" x14ac:dyDescent="0.2">
      <c r="B131" s="397"/>
      <c r="C131" s="397"/>
      <c r="D131" s="397"/>
      <c r="E131" s="397"/>
      <c r="F131" s="397"/>
    </row>
    <row r="133" spans="2:6" ht="12.75" x14ac:dyDescent="0.2">
      <c r="B133" s="52" t="s">
        <v>133</v>
      </c>
      <c r="C133" s="53"/>
      <c r="D133" s="54"/>
    </row>
    <row r="134" spans="2:6" ht="12.75" x14ac:dyDescent="0.2">
      <c r="B134" s="55" t="s">
        <v>134</v>
      </c>
      <c r="C134" s="56"/>
      <c r="D134" s="81" t="s">
        <v>135</v>
      </c>
    </row>
    <row r="135" spans="2:6" ht="12.75" x14ac:dyDescent="0.2">
      <c r="B135" s="55" t="s">
        <v>136</v>
      </c>
      <c r="C135" s="56"/>
      <c r="D135" s="81" t="s">
        <v>135</v>
      </c>
    </row>
    <row r="136" spans="2:6" ht="12.75" x14ac:dyDescent="0.2">
      <c r="B136" s="57" t="s">
        <v>137</v>
      </c>
      <c r="C136" s="56"/>
      <c r="D136" s="58"/>
    </row>
    <row r="137" spans="2:6" ht="25.5" customHeight="1" x14ac:dyDescent="0.2">
      <c r="B137" s="58"/>
      <c r="C137" s="48" t="s">
        <v>138</v>
      </c>
      <c r="D137" s="49" t="s">
        <v>139</v>
      </c>
    </row>
    <row r="138" spans="2:6" ht="12.75" customHeight="1" x14ac:dyDescent="0.2">
      <c r="B138" s="75" t="s">
        <v>140</v>
      </c>
      <c r="C138" s="76" t="s">
        <v>141</v>
      </c>
      <c r="D138" s="76" t="s">
        <v>142</v>
      </c>
    </row>
    <row r="139" spans="2:6" ht="12.75" x14ac:dyDescent="0.2">
      <c r="B139" s="58" t="s">
        <v>143</v>
      </c>
      <c r="C139" s="59">
        <v>8.4598999999999993</v>
      </c>
      <c r="D139" s="59">
        <v>7.9606000000000003</v>
      </c>
    </row>
    <row r="140" spans="2:6" ht="12.75" x14ac:dyDescent="0.2">
      <c r="B140" s="58" t="s">
        <v>144</v>
      </c>
      <c r="C140" s="59">
        <v>8.4598999999999993</v>
      </c>
      <c r="D140" s="59">
        <v>7.9606000000000003</v>
      </c>
    </row>
    <row r="141" spans="2:6" ht="12.75" x14ac:dyDescent="0.2">
      <c r="B141" s="58" t="s">
        <v>145</v>
      </c>
      <c r="C141" s="59">
        <v>8.2378999999999998</v>
      </c>
      <c r="D141" s="59">
        <v>7.7385000000000002</v>
      </c>
    </row>
    <row r="142" spans="2:6" ht="12.75" x14ac:dyDescent="0.2">
      <c r="B142" s="58" t="s">
        <v>146</v>
      </c>
      <c r="C142" s="59">
        <v>8.2378999999999998</v>
      </c>
      <c r="D142" s="59">
        <v>7.7385000000000002</v>
      </c>
    </row>
    <row r="144" spans="2:6" ht="12.75" x14ac:dyDescent="0.2">
      <c r="B144" s="77" t="s">
        <v>147</v>
      </c>
      <c r="C144" s="60"/>
      <c r="D144" s="78" t="s">
        <v>135</v>
      </c>
    </row>
    <row r="145" spans="2:4" ht="24.75" customHeight="1" x14ac:dyDescent="0.2">
      <c r="B145" s="79"/>
      <c r="C145" s="79"/>
    </row>
    <row r="146" spans="2:4" ht="15" x14ac:dyDescent="0.25">
      <c r="B146" s="82"/>
      <c r="C146" s="80"/>
      <c r="D146"/>
    </row>
    <row r="148" spans="2:4" ht="12.75" x14ac:dyDescent="0.2">
      <c r="B148" s="57" t="s">
        <v>148</v>
      </c>
      <c r="C148" s="56"/>
      <c r="D148" s="83" t="s">
        <v>135</v>
      </c>
    </row>
    <row r="149" spans="2:4" ht="12.75" x14ac:dyDescent="0.2">
      <c r="B149" s="57" t="s">
        <v>149</v>
      </c>
      <c r="C149" s="56"/>
      <c r="D149" s="83" t="s">
        <v>135</v>
      </c>
    </row>
    <row r="150" spans="2:4" ht="12.75" x14ac:dyDescent="0.2">
      <c r="B150" s="57" t="s">
        <v>150</v>
      </c>
      <c r="C150" s="56"/>
      <c r="D150" s="61">
        <v>0.12807777057753028</v>
      </c>
    </row>
    <row r="151" spans="2:4" ht="12.75" x14ac:dyDescent="0.2">
      <c r="B151" s="57" t="s">
        <v>151</v>
      </c>
      <c r="C151" s="56"/>
      <c r="D151" s="61" t="s">
        <v>135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4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1161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14</v>
      </c>
      <c r="C7" s="26" t="s">
        <v>15</v>
      </c>
      <c r="D7" s="17" t="s">
        <v>16</v>
      </c>
      <c r="E7" s="62">
        <v>29606</v>
      </c>
      <c r="F7" s="68">
        <v>177.843242</v>
      </c>
      <c r="G7" s="20">
        <v>3.7870052000000001E-2</v>
      </c>
    </row>
    <row r="8" spans="1:7" ht="25.5" x14ac:dyDescent="0.2">
      <c r="A8" s="21">
        <v>2</v>
      </c>
      <c r="B8" s="22" t="s">
        <v>39</v>
      </c>
      <c r="C8" s="26" t="s">
        <v>40</v>
      </c>
      <c r="D8" s="17" t="s">
        <v>19</v>
      </c>
      <c r="E8" s="62">
        <v>14026</v>
      </c>
      <c r="F8" s="68">
        <v>153.661843</v>
      </c>
      <c r="G8" s="20">
        <v>3.2720849000000003E-2</v>
      </c>
    </row>
    <row r="9" spans="1:7" ht="12.75" x14ac:dyDescent="0.2">
      <c r="A9" s="21">
        <v>3</v>
      </c>
      <c r="B9" s="22" t="s">
        <v>446</v>
      </c>
      <c r="C9" s="26" t="s">
        <v>447</v>
      </c>
      <c r="D9" s="17" t="s">
        <v>175</v>
      </c>
      <c r="E9" s="62">
        <v>5713</v>
      </c>
      <c r="F9" s="68">
        <v>147.1011805</v>
      </c>
      <c r="G9" s="20">
        <v>3.1323818000000003E-2</v>
      </c>
    </row>
    <row r="10" spans="1:7" ht="25.5" x14ac:dyDescent="0.2">
      <c r="A10" s="21">
        <v>4</v>
      </c>
      <c r="B10" s="22" t="s">
        <v>411</v>
      </c>
      <c r="C10" s="26" t="s">
        <v>412</v>
      </c>
      <c r="D10" s="17" t="s">
        <v>35</v>
      </c>
      <c r="E10" s="62">
        <v>11485</v>
      </c>
      <c r="F10" s="68">
        <v>144.5329825</v>
      </c>
      <c r="G10" s="20">
        <v>3.0776944000000001E-2</v>
      </c>
    </row>
    <row r="11" spans="1:7" ht="12.75" x14ac:dyDescent="0.2">
      <c r="A11" s="21">
        <v>5</v>
      </c>
      <c r="B11" s="22" t="s">
        <v>308</v>
      </c>
      <c r="C11" s="26" t="s">
        <v>309</v>
      </c>
      <c r="D11" s="17" t="s">
        <v>172</v>
      </c>
      <c r="E11" s="62">
        <v>62807</v>
      </c>
      <c r="F11" s="68">
        <v>142.509083</v>
      </c>
      <c r="G11" s="20">
        <v>3.0345974000000001E-2</v>
      </c>
    </row>
    <row r="12" spans="1:7" ht="12.75" x14ac:dyDescent="0.2">
      <c r="A12" s="21">
        <v>6</v>
      </c>
      <c r="B12" s="22" t="s">
        <v>359</v>
      </c>
      <c r="C12" s="26" t="s">
        <v>360</v>
      </c>
      <c r="D12" s="17" t="s">
        <v>361</v>
      </c>
      <c r="E12" s="62">
        <v>31141</v>
      </c>
      <c r="F12" s="68">
        <v>140.08778849999999</v>
      </c>
      <c r="G12" s="20">
        <v>2.9830381999999999E-2</v>
      </c>
    </row>
    <row r="13" spans="1:7" ht="12.75" x14ac:dyDescent="0.2">
      <c r="A13" s="21">
        <v>7</v>
      </c>
      <c r="B13" s="22" t="s">
        <v>550</v>
      </c>
      <c r="C13" s="26" t="s">
        <v>551</v>
      </c>
      <c r="D13" s="17" t="s">
        <v>175</v>
      </c>
      <c r="E13" s="62">
        <v>2261</v>
      </c>
      <c r="F13" s="68">
        <v>137.73785899999999</v>
      </c>
      <c r="G13" s="20">
        <v>2.9329985999999999E-2</v>
      </c>
    </row>
    <row r="14" spans="1:7" ht="12.75" x14ac:dyDescent="0.2">
      <c r="A14" s="21">
        <v>8</v>
      </c>
      <c r="B14" s="22" t="s">
        <v>552</v>
      </c>
      <c r="C14" s="26" t="s">
        <v>553</v>
      </c>
      <c r="D14" s="17" t="s">
        <v>38</v>
      </c>
      <c r="E14" s="62">
        <v>19202</v>
      </c>
      <c r="F14" s="68">
        <v>133.24267800000001</v>
      </c>
      <c r="G14" s="20">
        <v>2.837278E-2</v>
      </c>
    </row>
    <row r="15" spans="1:7" ht="25.5" x14ac:dyDescent="0.2">
      <c r="A15" s="21">
        <v>9</v>
      </c>
      <c r="B15" s="22" t="s">
        <v>343</v>
      </c>
      <c r="C15" s="26" t="s">
        <v>344</v>
      </c>
      <c r="D15" s="17" t="s">
        <v>65</v>
      </c>
      <c r="E15" s="62">
        <v>8734</v>
      </c>
      <c r="F15" s="68">
        <v>131.85719800000001</v>
      </c>
      <c r="G15" s="20">
        <v>2.8077754999999999E-2</v>
      </c>
    </row>
    <row r="16" spans="1:7" ht="12.75" x14ac:dyDescent="0.2">
      <c r="A16" s="21">
        <v>10</v>
      </c>
      <c r="B16" s="22" t="s">
        <v>368</v>
      </c>
      <c r="C16" s="26" t="s">
        <v>369</v>
      </c>
      <c r="D16" s="17" t="s">
        <v>244</v>
      </c>
      <c r="E16" s="62">
        <v>3005</v>
      </c>
      <c r="F16" s="68">
        <v>131.5453775</v>
      </c>
      <c r="G16" s="20">
        <v>2.8011355000000002E-2</v>
      </c>
    </row>
    <row r="17" spans="1:7" ht="12.75" x14ac:dyDescent="0.2">
      <c r="A17" s="21">
        <v>11</v>
      </c>
      <c r="B17" s="22" t="s">
        <v>331</v>
      </c>
      <c r="C17" s="26" t="s">
        <v>332</v>
      </c>
      <c r="D17" s="17" t="s">
        <v>13</v>
      </c>
      <c r="E17" s="62">
        <v>65720</v>
      </c>
      <c r="F17" s="68">
        <v>125.5252</v>
      </c>
      <c r="G17" s="20">
        <v>2.6729414999999999E-2</v>
      </c>
    </row>
    <row r="18" spans="1:7" ht="51" x14ac:dyDescent="0.2">
      <c r="A18" s="21">
        <v>12</v>
      </c>
      <c r="B18" s="22" t="s">
        <v>321</v>
      </c>
      <c r="C18" s="26" t="s">
        <v>322</v>
      </c>
      <c r="D18" s="17" t="s">
        <v>241</v>
      </c>
      <c r="E18" s="62">
        <v>60895</v>
      </c>
      <c r="F18" s="68">
        <v>122.9165575</v>
      </c>
      <c r="G18" s="20">
        <v>2.6173928999999999E-2</v>
      </c>
    </row>
    <row r="19" spans="1:7" ht="12.75" x14ac:dyDescent="0.2">
      <c r="A19" s="21">
        <v>13</v>
      </c>
      <c r="B19" s="22" t="s">
        <v>337</v>
      </c>
      <c r="C19" s="26" t="s">
        <v>338</v>
      </c>
      <c r="D19" s="17" t="s">
        <v>205</v>
      </c>
      <c r="E19" s="62">
        <v>12151</v>
      </c>
      <c r="F19" s="68">
        <v>121.8320015</v>
      </c>
      <c r="G19" s="20">
        <v>2.5942982999999999E-2</v>
      </c>
    </row>
    <row r="20" spans="1:7" ht="12.75" x14ac:dyDescent="0.2">
      <c r="A20" s="21">
        <v>14</v>
      </c>
      <c r="B20" s="22" t="s">
        <v>323</v>
      </c>
      <c r="C20" s="26" t="s">
        <v>324</v>
      </c>
      <c r="D20" s="17" t="s">
        <v>205</v>
      </c>
      <c r="E20" s="62">
        <v>7131</v>
      </c>
      <c r="F20" s="68">
        <v>113.0441775</v>
      </c>
      <c r="G20" s="20">
        <v>2.4071697999999999E-2</v>
      </c>
    </row>
    <row r="21" spans="1:7" ht="25.5" x14ac:dyDescent="0.2">
      <c r="A21" s="21">
        <v>15</v>
      </c>
      <c r="B21" s="22" t="s">
        <v>312</v>
      </c>
      <c r="C21" s="26" t="s">
        <v>313</v>
      </c>
      <c r="D21" s="17" t="s">
        <v>25</v>
      </c>
      <c r="E21" s="62">
        <v>2143</v>
      </c>
      <c r="F21" s="68">
        <v>112.87502449999999</v>
      </c>
      <c r="G21" s="20">
        <v>2.4035679000000001E-2</v>
      </c>
    </row>
    <row r="22" spans="1:7" ht="12.75" x14ac:dyDescent="0.2">
      <c r="A22" s="21">
        <v>16</v>
      </c>
      <c r="B22" s="22" t="s">
        <v>407</v>
      </c>
      <c r="C22" s="26" t="s">
        <v>408</v>
      </c>
      <c r="D22" s="17" t="s">
        <v>253</v>
      </c>
      <c r="E22" s="62">
        <v>14034</v>
      </c>
      <c r="F22" s="68">
        <v>110.55985200000001</v>
      </c>
      <c r="G22" s="20">
        <v>2.3542684000000001E-2</v>
      </c>
    </row>
    <row r="23" spans="1:7" ht="25.5" x14ac:dyDescent="0.2">
      <c r="A23" s="21">
        <v>17</v>
      </c>
      <c r="B23" s="22" t="s">
        <v>425</v>
      </c>
      <c r="C23" s="26" t="s">
        <v>426</v>
      </c>
      <c r="D23" s="17" t="s">
        <v>175</v>
      </c>
      <c r="E23" s="62">
        <v>12166</v>
      </c>
      <c r="F23" s="68">
        <v>107.09121500000001</v>
      </c>
      <c r="G23" s="20">
        <v>2.2804070999999999E-2</v>
      </c>
    </row>
    <row r="24" spans="1:7" ht="12.75" x14ac:dyDescent="0.2">
      <c r="A24" s="21">
        <v>18</v>
      </c>
      <c r="B24" s="22" t="s">
        <v>318</v>
      </c>
      <c r="C24" s="26" t="s">
        <v>319</v>
      </c>
      <c r="D24" s="17" t="s">
        <v>320</v>
      </c>
      <c r="E24" s="62">
        <v>36531</v>
      </c>
      <c r="F24" s="68">
        <v>103.5836505</v>
      </c>
      <c r="G24" s="20">
        <v>2.2057167999999999E-2</v>
      </c>
    </row>
    <row r="25" spans="1:7" ht="25.5" x14ac:dyDescent="0.2">
      <c r="A25" s="21">
        <v>19</v>
      </c>
      <c r="B25" s="22" t="s">
        <v>306</v>
      </c>
      <c r="C25" s="26" t="s">
        <v>307</v>
      </c>
      <c r="D25" s="17" t="s">
        <v>305</v>
      </c>
      <c r="E25" s="62">
        <v>49383</v>
      </c>
      <c r="F25" s="68">
        <v>103.457385</v>
      </c>
      <c r="G25" s="20">
        <v>2.2030280999999999E-2</v>
      </c>
    </row>
    <row r="26" spans="1:7" ht="25.5" x14ac:dyDescent="0.2">
      <c r="A26" s="21">
        <v>20</v>
      </c>
      <c r="B26" s="22" t="s">
        <v>339</v>
      </c>
      <c r="C26" s="26" t="s">
        <v>340</v>
      </c>
      <c r="D26" s="17" t="s">
        <v>175</v>
      </c>
      <c r="E26" s="62">
        <v>8754</v>
      </c>
      <c r="F26" s="68">
        <v>102.623142</v>
      </c>
      <c r="G26" s="20">
        <v>2.1852636000000002E-2</v>
      </c>
    </row>
    <row r="27" spans="1:7" ht="25.5" x14ac:dyDescent="0.2">
      <c r="A27" s="21">
        <v>21</v>
      </c>
      <c r="B27" s="22" t="s">
        <v>554</v>
      </c>
      <c r="C27" s="26" t="s">
        <v>555</v>
      </c>
      <c r="D27" s="17" t="s">
        <v>19</v>
      </c>
      <c r="E27" s="62">
        <v>9810</v>
      </c>
      <c r="F27" s="68">
        <v>101.05280999999999</v>
      </c>
      <c r="G27" s="20">
        <v>2.1518249E-2</v>
      </c>
    </row>
    <row r="28" spans="1:7" ht="25.5" x14ac:dyDescent="0.2">
      <c r="A28" s="21">
        <v>22</v>
      </c>
      <c r="B28" s="22" t="s">
        <v>153</v>
      </c>
      <c r="C28" s="26" t="s">
        <v>154</v>
      </c>
      <c r="D28" s="17" t="s">
        <v>19</v>
      </c>
      <c r="E28" s="62">
        <v>50401</v>
      </c>
      <c r="F28" s="68">
        <v>99.113566500000005</v>
      </c>
      <c r="G28" s="20">
        <v>2.1105305000000001E-2</v>
      </c>
    </row>
    <row r="29" spans="1:7" ht="25.5" x14ac:dyDescent="0.2">
      <c r="A29" s="21">
        <v>23</v>
      </c>
      <c r="B29" s="22" t="s">
        <v>355</v>
      </c>
      <c r="C29" s="26" t="s">
        <v>356</v>
      </c>
      <c r="D29" s="17" t="s">
        <v>175</v>
      </c>
      <c r="E29" s="62">
        <v>23874</v>
      </c>
      <c r="F29" s="68">
        <v>96.570329999999998</v>
      </c>
      <c r="G29" s="20">
        <v>2.0563747E-2</v>
      </c>
    </row>
    <row r="30" spans="1:7" ht="25.5" x14ac:dyDescent="0.2">
      <c r="A30" s="21">
        <v>24</v>
      </c>
      <c r="B30" s="22" t="s">
        <v>417</v>
      </c>
      <c r="C30" s="26" t="s">
        <v>418</v>
      </c>
      <c r="D30" s="17" t="s">
        <v>175</v>
      </c>
      <c r="E30" s="62">
        <v>16069</v>
      </c>
      <c r="F30" s="68">
        <v>95.610550000000003</v>
      </c>
      <c r="G30" s="20">
        <v>2.0359371000000001E-2</v>
      </c>
    </row>
    <row r="31" spans="1:7" ht="12.75" x14ac:dyDescent="0.2">
      <c r="A31" s="21">
        <v>25</v>
      </c>
      <c r="B31" s="22" t="s">
        <v>556</v>
      </c>
      <c r="C31" s="26" t="s">
        <v>557</v>
      </c>
      <c r="D31" s="17" t="s">
        <v>244</v>
      </c>
      <c r="E31" s="62">
        <v>12124</v>
      </c>
      <c r="F31" s="68">
        <v>95.355260000000001</v>
      </c>
      <c r="G31" s="20">
        <v>2.0305008999999999E-2</v>
      </c>
    </row>
    <row r="32" spans="1:7" ht="12.75" x14ac:dyDescent="0.2">
      <c r="A32" s="21">
        <v>26</v>
      </c>
      <c r="B32" s="22" t="s">
        <v>327</v>
      </c>
      <c r="C32" s="26" t="s">
        <v>328</v>
      </c>
      <c r="D32" s="17" t="s">
        <v>172</v>
      </c>
      <c r="E32" s="62">
        <v>1491</v>
      </c>
      <c r="F32" s="68">
        <v>92.865443999999997</v>
      </c>
      <c r="G32" s="20">
        <v>1.9774825999999999E-2</v>
      </c>
    </row>
    <row r="33" spans="1:7" ht="25.5" x14ac:dyDescent="0.2">
      <c r="A33" s="21">
        <v>27</v>
      </c>
      <c r="B33" s="22" t="s">
        <v>558</v>
      </c>
      <c r="C33" s="26" t="s">
        <v>559</v>
      </c>
      <c r="D33" s="17" t="s">
        <v>65</v>
      </c>
      <c r="E33" s="62">
        <v>8142</v>
      </c>
      <c r="F33" s="68">
        <v>91.076412000000005</v>
      </c>
      <c r="G33" s="20">
        <v>1.9393868000000002E-2</v>
      </c>
    </row>
    <row r="34" spans="1:7" ht="25.5" x14ac:dyDescent="0.2">
      <c r="A34" s="21">
        <v>28</v>
      </c>
      <c r="B34" s="22" t="s">
        <v>497</v>
      </c>
      <c r="C34" s="26" t="s">
        <v>498</v>
      </c>
      <c r="D34" s="17" t="s">
        <v>32</v>
      </c>
      <c r="E34" s="62">
        <v>52944</v>
      </c>
      <c r="F34" s="68">
        <v>83.995655999999997</v>
      </c>
      <c r="G34" s="20">
        <v>1.7886088000000001E-2</v>
      </c>
    </row>
    <row r="35" spans="1:7" ht="12.75" x14ac:dyDescent="0.2">
      <c r="A35" s="21">
        <v>29</v>
      </c>
      <c r="B35" s="22" t="s">
        <v>351</v>
      </c>
      <c r="C35" s="26" t="s">
        <v>352</v>
      </c>
      <c r="D35" s="17" t="s">
        <v>175</v>
      </c>
      <c r="E35" s="62">
        <v>21095</v>
      </c>
      <c r="F35" s="68">
        <v>83.989742500000006</v>
      </c>
      <c r="G35" s="20">
        <v>1.7884829000000001E-2</v>
      </c>
    </row>
    <row r="36" spans="1:7" ht="12.75" x14ac:dyDescent="0.2">
      <c r="A36" s="21">
        <v>30</v>
      </c>
      <c r="B36" s="22" t="s">
        <v>388</v>
      </c>
      <c r="C36" s="26" t="s">
        <v>389</v>
      </c>
      <c r="D36" s="17" t="s">
        <v>60</v>
      </c>
      <c r="E36" s="62">
        <v>18791</v>
      </c>
      <c r="F36" s="68">
        <v>83.554181499999999</v>
      </c>
      <c r="G36" s="20">
        <v>1.7792079999999998E-2</v>
      </c>
    </row>
    <row r="37" spans="1:7" ht="12.75" x14ac:dyDescent="0.2">
      <c r="A37" s="21">
        <v>31</v>
      </c>
      <c r="B37" s="22" t="s">
        <v>518</v>
      </c>
      <c r="C37" s="26" t="s">
        <v>519</v>
      </c>
      <c r="D37" s="17" t="s">
        <v>272</v>
      </c>
      <c r="E37" s="62">
        <v>7602</v>
      </c>
      <c r="F37" s="68">
        <v>81.896345999999994</v>
      </c>
      <c r="G37" s="20">
        <v>1.7439059E-2</v>
      </c>
    </row>
    <row r="38" spans="1:7" ht="25.5" x14ac:dyDescent="0.2">
      <c r="A38" s="21">
        <v>32</v>
      </c>
      <c r="B38" s="22" t="s">
        <v>560</v>
      </c>
      <c r="C38" s="26" t="s">
        <v>561</v>
      </c>
      <c r="D38" s="17" t="s">
        <v>22</v>
      </c>
      <c r="E38" s="62">
        <v>537345</v>
      </c>
      <c r="F38" s="68">
        <v>81.676439999999999</v>
      </c>
      <c r="G38" s="20">
        <v>1.7392232000000001E-2</v>
      </c>
    </row>
    <row r="39" spans="1:7" ht="12.75" x14ac:dyDescent="0.2">
      <c r="A39" s="21">
        <v>33</v>
      </c>
      <c r="B39" s="22" t="s">
        <v>364</v>
      </c>
      <c r="C39" s="26" t="s">
        <v>365</v>
      </c>
      <c r="D39" s="17" t="s">
        <v>175</v>
      </c>
      <c r="E39" s="62">
        <v>17918</v>
      </c>
      <c r="F39" s="68">
        <v>80.424942999999999</v>
      </c>
      <c r="G39" s="20">
        <v>1.7125738000000001E-2</v>
      </c>
    </row>
    <row r="40" spans="1:7" ht="12.75" x14ac:dyDescent="0.2">
      <c r="A40" s="21">
        <v>34</v>
      </c>
      <c r="B40" s="22" t="s">
        <v>314</v>
      </c>
      <c r="C40" s="26" t="s">
        <v>315</v>
      </c>
      <c r="D40" s="17" t="s">
        <v>172</v>
      </c>
      <c r="E40" s="62">
        <v>2684</v>
      </c>
      <c r="F40" s="68">
        <v>79.712115999999995</v>
      </c>
      <c r="G40" s="20">
        <v>1.6973947999999999E-2</v>
      </c>
    </row>
    <row r="41" spans="1:7" ht="25.5" x14ac:dyDescent="0.2">
      <c r="A41" s="21">
        <v>35</v>
      </c>
      <c r="B41" s="22" t="s">
        <v>333</v>
      </c>
      <c r="C41" s="26" t="s">
        <v>334</v>
      </c>
      <c r="D41" s="17" t="s">
        <v>76</v>
      </c>
      <c r="E41" s="62">
        <v>11986</v>
      </c>
      <c r="F41" s="68">
        <v>75.242114999999998</v>
      </c>
      <c r="G41" s="20">
        <v>1.6022102999999999E-2</v>
      </c>
    </row>
    <row r="42" spans="1:7" ht="12.75" x14ac:dyDescent="0.2">
      <c r="A42" s="21">
        <v>36</v>
      </c>
      <c r="B42" s="22" t="s">
        <v>222</v>
      </c>
      <c r="C42" s="26" t="s">
        <v>223</v>
      </c>
      <c r="D42" s="17" t="s">
        <v>81</v>
      </c>
      <c r="E42" s="62">
        <v>97206</v>
      </c>
      <c r="F42" s="68">
        <v>71.349204</v>
      </c>
      <c r="G42" s="20">
        <v>1.5193144E-2</v>
      </c>
    </row>
    <row r="43" spans="1:7" ht="25.5" x14ac:dyDescent="0.2">
      <c r="A43" s="21">
        <v>37</v>
      </c>
      <c r="B43" s="22" t="s">
        <v>310</v>
      </c>
      <c r="C43" s="26" t="s">
        <v>311</v>
      </c>
      <c r="D43" s="17" t="s">
        <v>162</v>
      </c>
      <c r="E43" s="62">
        <v>4646</v>
      </c>
      <c r="F43" s="68">
        <v>61.589699000000003</v>
      </c>
      <c r="G43" s="20">
        <v>1.3114949000000001E-2</v>
      </c>
    </row>
    <row r="44" spans="1:7" ht="12.75" x14ac:dyDescent="0.2">
      <c r="A44" s="21">
        <v>38</v>
      </c>
      <c r="B44" s="22" t="s">
        <v>53</v>
      </c>
      <c r="C44" s="26" t="s">
        <v>54</v>
      </c>
      <c r="D44" s="17" t="s">
        <v>55</v>
      </c>
      <c r="E44" s="62">
        <v>44409</v>
      </c>
      <c r="F44" s="68">
        <v>59.996558999999998</v>
      </c>
      <c r="G44" s="20">
        <v>1.2775705E-2</v>
      </c>
    </row>
    <row r="45" spans="1:7" ht="25.5" x14ac:dyDescent="0.2">
      <c r="A45" s="21">
        <v>39</v>
      </c>
      <c r="B45" s="22" t="s">
        <v>347</v>
      </c>
      <c r="C45" s="26" t="s">
        <v>348</v>
      </c>
      <c r="D45" s="17" t="s">
        <v>35</v>
      </c>
      <c r="E45" s="62">
        <v>28198</v>
      </c>
      <c r="F45" s="68">
        <v>57.467523999999997</v>
      </c>
      <c r="G45" s="20">
        <v>1.2237171E-2</v>
      </c>
    </row>
    <row r="46" spans="1:7" ht="12.75" x14ac:dyDescent="0.2">
      <c r="A46" s="21">
        <v>40</v>
      </c>
      <c r="B46" s="22" t="s">
        <v>77</v>
      </c>
      <c r="C46" s="26" t="s">
        <v>78</v>
      </c>
      <c r="D46" s="17" t="s">
        <v>16</v>
      </c>
      <c r="E46" s="62">
        <v>8058</v>
      </c>
      <c r="F46" s="68">
        <v>57.115104000000002</v>
      </c>
      <c r="G46" s="20">
        <v>1.2162126000000001E-2</v>
      </c>
    </row>
    <row r="47" spans="1:7" ht="12.75" x14ac:dyDescent="0.2">
      <c r="A47" s="21">
        <v>41</v>
      </c>
      <c r="B47" s="22" t="s">
        <v>303</v>
      </c>
      <c r="C47" s="26" t="s">
        <v>304</v>
      </c>
      <c r="D47" s="17" t="s">
        <v>305</v>
      </c>
      <c r="E47" s="62">
        <v>16120</v>
      </c>
      <c r="F47" s="68">
        <v>57.072859999999999</v>
      </c>
      <c r="G47" s="20">
        <v>1.2153130999999999E-2</v>
      </c>
    </row>
    <row r="48" spans="1:7" ht="25.5" x14ac:dyDescent="0.2">
      <c r="A48" s="21">
        <v>42</v>
      </c>
      <c r="B48" s="22" t="s">
        <v>372</v>
      </c>
      <c r="C48" s="26" t="s">
        <v>373</v>
      </c>
      <c r="D48" s="17" t="s">
        <v>35</v>
      </c>
      <c r="E48" s="62">
        <v>13320</v>
      </c>
      <c r="F48" s="68">
        <v>54.731879999999997</v>
      </c>
      <c r="G48" s="20">
        <v>1.1654641E-2</v>
      </c>
    </row>
    <row r="49" spans="1:7" ht="12.75" x14ac:dyDescent="0.2">
      <c r="A49" s="21">
        <v>43</v>
      </c>
      <c r="B49" s="22" t="s">
        <v>376</v>
      </c>
      <c r="C49" s="26" t="s">
        <v>377</v>
      </c>
      <c r="D49" s="17" t="s">
        <v>13</v>
      </c>
      <c r="E49" s="62">
        <v>54010</v>
      </c>
      <c r="F49" s="68">
        <v>47.501795000000001</v>
      </c>
      <c r="G49" s="20">
        <v>1.0115061999999999E-2</v>
      </c>
    </row>
    <row r="50" spans="1:7" ht="12.75" x14ac:dyDescent="0.2">
      <c r="A50" s="21">
        <v>44</v>
      </c>
      <c r="B50" s="22" t="s">
        <v>562</v>
      </c>
      <c r="C50" s="26" t="s">
        <v>563</v>
      </c>
      <c r="D50" s="17" t="s">
        <v>172</v>
      </c>
      <c r="E50" s="62">
        <v>8754</v>
      </c>
      <c r="F50" s="68">
        <v>46.212366000000003</v>
      </c>
      <c r="G50" s="20">
        <v>9.8404900000000003E-3</v>
      </c>
    </row>
    <row r="51" spans="1:7" ht="12.75" x14ac:dyDescent="0.2">
      <c r="A51" s="21">
        <v>45</v>
      </c>
      <c r="B51" s="22" t="s">
        <v>386</v>
      </c>
      <c r="C51" s="26" t="s">
        <v>387</v>
      </c>
      <c r="D51" s="17" t="s">
        <v>175</v>
      </c>
      <c r="E51" s="62">
        <v>52242</v>
      </c>
      <c r="F51" s="68">
        <v>40.409187000000003</v>
      </c>
      <c r="G51" s="20">
        <v>8.6047580000000005E-3</v>
      </c>
    </row>
    <row r="52" spans="1:7" ht="12.75" x14ac:dyDescent="0.2">
      <c r="A52" s="21">
        <v>46</v>
      </c>
      <c r="B52" s="22" t="s">
        <v>564</v>
      </c>
      <c r="C52" s="26" t="s">
        <v>565</v>
      </c>
      <c r="D52" s="17" t="s">
        <v>172</v>
      </c>
      <c r="E52" s="62">
        <v>24142</v>
      </c>
      <c r="F52" s="68">
        <v>33.943652</v>
      </c>
      <c r="G52" s="20">
        <v>7.2279830000000003E-3</v>
      </c>
    </row>
    <row r="53" spans="1:7" ht="12.75" x14ac:dyDescent="0.2">
      <c r="A53" s="21">
        <v>47</v>
      </c>
      <c r="B53" s="22" t="s">
        <v>384</v>
      </c>
      <c r="C53" s="26" t="s">
        <v>385</v>
      </c>
      <c r="D53" s="17" t="s">
        <v>175</v>
      </c>
      <c r="E53" s="62">
        <v>15664</v>
      </c>
      <c r="F53" s="68">
        <v>32.322664000000003</v>
      </c>
      <c r="G53" s="20">
        <v>6.8828079999999998E-3</v>
      </c>
    </row>
    <row r="54" spans="1:7" ht="12.75" x14ac:dyDescent="0.2">
      <c r="A54" s="21">
        <v>48</v>
      </c>
      <c r="B54" s="22" t="s">
        <v>566</v>
      </c>
      <c r="C54" s="26" t="s">
        <v>567</v>
      </c>
      <c r="D54" s="17" t="s">
        <v>305</v>
      </c>
      <c r="E54" s="62">
        <v>11521</v>
      </c>
      <c r="F54" s="68">
        <v>20.069582</v>
      </c>
      <c r="G54" s="20">
        <v>4.2736290000000001E-3</v>
      </c>
    </row>
    <row r="55" spans="1:7" ht="12.75" x14ac:dyDescent="0.2">
      <c r="A55" s="21">
        <v>49</v>
      </c>
      <c r="B55" s="22" t="s">
        <v>475</v>
      </c>
      <c r="C55" s="26" t="s">
        <v>476</v>
      </c>
      <c r="D55" s="17" t="s">
        <v>205</v>
      </c>
      <c r="E55" s="62">
        <v>3840</v>
      </c>
      <c r="F55" s="68">
        <v>16.417919999999999</v>
      </c>
      <c r="G55" s="20">
        <v>3.496042E-3</v>
      </c>
    </row>
    <row r="56" spans="1:7" ht="12.75" x14ac:dyDescent="0.2">
      <c r="A56" s="16"/>
      <c r="B56" s="17"/>
      <c r="C56" s="23" t="s">
        <v>107</v>
      </c>
      <c r="D56" s="27"/>
      <c r="E56" s="64"/>
      <c r="F56" s="70">
        <v>4541.9633460000014</v>
      </c>
      <c r="G56" s="28">
        <v>0.96716852999999958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16"/>
      <c r="B58" s="17"/>
      <c r="C58" s="23" t="s">
        <v>108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107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31"/>
      <c r="B61" s="32"/>
      <c r="C61" s="23" t="s">
        <v>109</v>
      </c>
      <c r="D61" s="24"/>
      <c r="E61" s="63"/>
      <c r="F61" s="69"/>
      <c r="G61" s="25"/>
    </row>
    <row r="62" spans="1:7" ht="12.75" x14ac:dyDescent="0.2">
      <c r="A62" s="33"/>
      <c r="B62" s="34"/>
      <c r="C62" s="23" t="s">
        <v>107</v>
      </c>
      <c r="D62" s="35"/>
      <c r="E62" s="65"/>
      <c r="F62" s="71">
        <v>0</v>
      </c>
      <c r="G62" s="36">
        <v>0</v>
      </c>
    </row>
    <row r="63" spans="1:7" ht="12.75" x14ac:dyDescent="0.2">
      <c r="A63" s="33"/>
      <c r="B63" s="34"/>
      <c r="C63" s="29"/>
      <c r="D63" s="37"/>
      <c r="E63" s="66"/>
      <c r="F63" s="72"/>
      <c r="G63" s="38"/>
    </row>
    <row r="64" spans="1:7" ht="12.75" x14ac:dyDescent="0.2">
      <c r="A64" s="16"/>
      <c r="B64" s="17"/>
      <c r="C64" s="23" t="s">
        <v>111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107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112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113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25.5" x14ac:dyDescent="0.2">
      <c r="A73" s="21"/>
      <c r="B73" s="22"/>
      <c r="C73" s="39" t="s">
        <v>114</v>
      </c>
      <c r="D73" s="40"/>
      <c r="E73" s="64"/>
      <c r="F73" s="70">
        <v>4541.9633460000014</v>
      </c>
      <c r="G73" s="28">
        <v>0.96716852999999958</v>
      </c>
    </row>
    <row r="74" spans="1:7" ht="12.75" x14ac:dyDescent="0.2">
      <c r="A74" s="16"/>
      <c r="B74" s="17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115</v>
      </c>
      <c r="D75" s="19"/>
      <c r="E75" s="62"/>
      <c r="F75" s="68"/>
      <c r="G75" s="20"/>
    </row>
    <row r="76" spans="1:7" ht="25.5" x14ac:dyDescent="0.2">
      <c r="A76" s="16"/>
      <c r="B76" s="17"/>
      <c r="C76" s="23" t="s">
        <v>10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16"/>
      <c r="B79" s="41"/>
      <c r="C79" s="23" t="s">
        <v>116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74"/>
      <c r="G81" s="43"/>
    </row>
    <row r="82" spans="1:7" ht="12.75" x14ac:dyDescent="0.2">
      <c r="A82" s="16"/>
      <c r="B82" s="17"/>
      <c r="C82" s="23" t="s">
        <v>117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16"/>
      <c r="B85" s="41"/>
      <c r="C85" s="23" t="s">
        <v>118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21"/>
      <c r="B88" s="22"/>
      <c r="C88" s="44" t="s">
        <v>119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6"/>
      <c r="D89" s="19"/>
      <c r="E89" s="62"/>
      <c r="F89" s="68"/>
      <c r="G89" s="20"/>
    </row>
    <row r="90" spans="1:7" ht="12.75" x14ac:dyDescent="0.2">
      <c r="A90" s="16"/>
      <c r="B90" s="17"/>
      <c r="C90" s="18" t="s">
        <v>120</v>
      </c>
      <c r="D90" s="19"/>
      <c r="E90" s="62"/>
      <c r="F90" s="68"/>
      <c r="G90" s="20"/>
    </row>
    <row r="91" spans="1:7" ht="12.75" x14ac:dyDescent="0.2">
      <c r="A91" s="21"/>
      <c r="B91" s="22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107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1169</v>
      </c>
      <c r="D100" s="24"/>
      <c r="E100" s="63"/>
      <c r="F100" s="69"/>
      <c r="G100" s="25"/>
    </row>
    <row r="101" spans="1:7" ht="12.75" x14ac:dyDescent="0.2">
      <c r="A101" s="21">
        <v>1</v>
      </c>
      <c r="B101" s="22"/>
      <c r="C101" s="26" t="s">
        <v>1170</v>
      </c>
      <c r="D101" s="30"/>
      <c r="E101" s="62"/>
      <c r="F101" s="68">
        <v>156.97264809999999</v>
      </c>
      <c r="G101" s="20">
        <v>3.3425853999999998E-2</v>
      </c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156.97264809999999</v>
      </c>
      <c r="G102" s="28">
        <v>3.3425853999999998E-2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39" t="s">
        <v>124</v>
      </c>
      <c r="D104" s="40"/>
      <c r="E104" s="64"/>
      <c r="F104" s="70">
        <v>156.97264809999999</v>
      </c>
      <c r="G104" s="28">
        <v>3.3425853999999998E-2</v>
      </c>
    </row>
    <row r="105" spans="1:7" ht="12.75" x14ac:dyDescent="0.2">
      <c r="A105" s="21"/>
      <c r="B105" s="22"/>
      <c r="C105" s="45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125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126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127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128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107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23" t="s">
        <v>129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74"/>
      <c r="G116" s="43"/>
    </row>
    <row r="117" spans="1:7" ht="25.5" x14ac:dyDescent="0.2">
      <c r="A117" s="21"/>
      <c r="B117" s="22"/>
      <c r="C117" s="45" t="s">
        <v>130</v>
      </c>
      <c r="D117" s="22"/>
      <c r="E117" s="62"/>
      <c r="F117" s="158">
        <v>-2.7913184900000001</v>
      </c>
      <c r="G117" s="157">
        <v>-5.9438500000000001E-4</v>
      </c>
    </row>
    <row r="118" spans="1:7" ht="12.75" x14ac:dyDescent="0.2">
      <c r="A118" s="21"/>
      <c r="B118" s="22"/>
      <c r="C118" s="46" t="s">
        <v>131</v>
      </c>
      <c r="D118" s="27"/>
      <c r="E118" s="64"/>
      <c r="F118" s="70">
        <v>4696.1446756100013</v>
      </c>
      <c r="G118" s="28">
        <v>0.9999999989999997</v>
      </c>
    </row>
    <row r="120" spans="1:7" ht="12.75" x14ac:dyDescent="0.2">
      <c r="B120" s="397"/>
      <c r="C120" s="397"/>
      <c r="D120" s="397"/>
      <c r="E120" s="397"/>
      <c r="F120" s="397"/>
    </row>
    <row r="121" spans="1:7" ht="12.75" x14ac:dyDescent="0.2">
      <c r="B121" s="397"/>
      <c r="C121" s="397"/>
      <c r="D121" s="397"/>
      <c r="E121" s="397"/>
      <c r="F121" s="397"/>
    </row>
    <row r="123" spans="1:7" ht="12.75" x14ac:dyDescent="0.2">
      <c r="B123" s="52" t="s">
        <v>133</v>
      </c>
      <c r="C123" s="53"/>
      <c r="D123" s="54"/>
    </row>
    <row r="124" spans="1:7" ht="12.75" x14ac:dyDescent="0.2">
      <c r="B124" s="55" t="s">
        <v>134</v>
      </c>
      <c r="C124" s="56"/>
      <c r="D124" s="81" t="s">
        <v>135</v>
      </c>
    </row>
    <row r="125" spans="1:7" ht="12.75" x14ac:dyDescent="0.2">
      <c r="B125" s="55" t="s">
        <v>136</v>
      </c>
      <c r="C125" s="56"/>
      <c r="D125" s="81" t="s">
        <v>135</v>
      </c>
    </row>
    <row r="126" spans="1:7" ht="12.75" x14ac:dyDescent="0.2">
      <c r="B126" s="57" t="s">
        <v>137</v>
      </c>
      <c r="C126" s="56"/>
      <c r="D126" s="58"/>
    </row>
    <row r="127" spans="1:7" ht="25.5" customHeight="1" x14ac:dyDescent="0.2">
      <c r="B127" s="58"/>
      <c r="C127" s="48" t="s">
        <v>138</v>
      </c>
      <c r="D127" s="49" t="s">
        <v>139</v>
      </c>
    </row>
    <row r="128" spans="1:7" ht="12.75" customHeight="1" x14ac:dyDescent="0.2">
      <c r="B128" s="75" t="s">
        <v>140</v>
      </c>
      <c r="C128" s="76" t="s">
        <v>141</v>
      </c>
      <c r="D128" s="76" t="s">
        <v>142</v>
      </c>
    </row>
    <row r="129" spans="2:4" ht="12.75" x14ac:dyDescent="0.2">
      <c r="B129" s="58" t="s">
        <v>143</v>
      </c>
      <c r="C129" s="59">
        <v>13.7874</v>
      </c>
      <c r="D129" s="59">
        <v>13.282999999999999</v>
      </c>
    </row>
    <row r="130" spans="2:4" ht="12.75" x14ac:dyDescent="0.2">
      <c r="B130" s="58" t="s">
        <v>144</v>
      </c>
      <c r="C130" s="59">
        <v>11.8269</v>
      </c>
      <c r="D130" s="59">
        <v>11.3942</v>
      </c>
    </row>
    <row r="131" spans="2:4" ht="12.75" x14ac:dyDescent="0.2">
      <c r="B131" s="58" t="s">
        <v>145</v>
      </c>
      <c r="C131" s="59">
        <v>13.5722</v>
      </c>
      <c r="D131" s="59">
        <v>13.0717</v>
      </c>
    </row>
    <row r="132" spans="2:4" ht="12.75" x14ac:dyDescent="0.2">
      <c r="B132" s="58" t="s">
        <v>146</v>
      </c>
      <c r="C132" s="59">
        <v>11.599</v>
      </c>
      <c r="D132" s="59">
        <v>11.1713</v>
      </c>
    </row>
    <row r="134" spans="2:4" ht="12.75" x14ac:dyDescent="0.2">
      <c r="B134" s="77" t="s">
        <v>147</v>
      </c>
      <c r="C134" s="60"/>
      <c r="D134" s="78" t="s">
        <v>135</v>
      </c>
    </row>
    <row r="135" spans="2:4" ht="24.75" customHeight="1" x14ac:dyDescent="0.2">
      <c r="B135" s="79"/>
      <c r="C135" s="79"/>
    </row>
    <row r="136" spans="2:4" ht="15" x14ac:dyDescent="0.25">
      <c r="B136" s="82"/>
      <c r="C136" s="80"/>
      <c r="D136"/>
    </row>
    <row r="138" spans="2:4" ht="12.75" x14ac:dyDescent="0.2">
      <c r="B138" s="57" t="s">
        <v>148</v>
      </c>
      <c r="C138" s="56"/>
      <c r="D138" s="83" t="s">
        <v>135</v>
      </c>
    </row>
    <row r="139" spans="2:4" ht="12.75" x14ac:dyDescent="0.2">
      <c r="B139" s="57" t="s">
        <v>149</v>
      </c>
      <c r="C139" s="56"/>
      <c r="D139" s="83" t="s">
        <v>135</v>
      </c>
    </row>
    <row r="140" spans="2:4" ht="12.75" x14ac:dyDescent="0.2">
      <c r="B140" s="57" t="s">
        <v>150</v>
      </c>
      <c r="C140" s="56"/>
      <c r="D140" s="61">
        <v>0.24879732969047363</v>
      </c>
    </row>
    <row r="141" spans="2:4" ht="12.75" x14ac:dyDescent="0.2">
      <c r="B141" s="57" t="s">
        <v>151</v>
      </c>
      <c r="C141" s="56"/>
      <c r="D141" s="61" t="s">
        <v>135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4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1162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14</v>
      </c>
      <c r="C7" s="26" t="s">
        <v>15</v>
      </c>
      <c r="D7" s="17" t="s">
        <v>16</v>
      </c>
      <c r="E7" s="62">
        <v>31050</v>
      </c>
      <c r="F7" s="68">
        <v>186.51734999999999</v>
      </c>
      <c r="G7" s="20">
        <v>3.7827362000000003E-2</v>
      </c>
    </row>
    <row r="8" spans="1:7" ht="25.5" x14ac:dyDescent="0.2">
      <c r="A8" s="21">
        <v>2</v>
      </c>
      <c r="B8" s="22" t="s">
        <v>39</v>
      </c>
      <c r="C8" s="26" t="s">
        <v>40</v>
      </c>
      <c r="D8" s="17" t="s">
        <v>19</v>
      </c>
      <c r="E8" s="62">
        <v>14772</v>
      </c>
      <c r="F8" s="68">
        <v>161.83464599999999</v>
      </c>
      <c r="G8" s="20">
        <v>3.2821492000000001E-2</v>
      </c>
    </row>
    <row r="9" spans="1:7" ht="25.5" x14ac:dyDescent="0.2">
      <c r="A9" s="21">
        <v>3</v>
      </c>
      <c r="B9" s="22" t="s">
        <v>411</v>
      </c>
      <c r="C9" s="26" t="s">
        <v>412</v>
      </c>
      <c r="D9" s="17" t="s">
        <v>35</v>
      </c>
      <c r="E9" s="62">
        <v>12061</v>
      </c>
      <c r="F9" s="68">
        <v>151.7816545</v>
      </c>
      <c r="G9" s="20">
        <v>3.0782657000000001E-2</v>
      </c>
    </row>
    <row r="10" spans="1:7" ht="12.75" x14ac:dyDescent="0.2">
      <c r="A10" s="21">
        <v>4</v>
      </c>
      <c r="B10" s="22" t="s">
        <v>446</v>
      </c>
      <c r="C10" s="26" t="s">
        <v>447</v>
      </c>
      <c r="D10" s="17" t="s">
        <v>175</v>
      </c>
      <c r="E10" s="62">
        <v>5828</v>
      </c>
      <c r="F10" s="68">
        <v>150.06225800000001</v>
      </c>
      <c r="G10" s="20">
        <v>3.0433947999999999E-2</v>
      </c>
    </row>
    <row r="11" spans="1:7" ht="12.75" x14ac:dyDescent="0.2">
      <c r="A11" s="21">
        <v>5</v>
      </c>
      <c r="B11" s="22" t="s">
        <v>308</v>
      </c>
      <c r="C11" s="26" t="s">
        <v>309</v>
      </c>
      <c r="D11" s="17" t="s">
        <v>172</v>
      </c>
      <c r="E11" s="62">
        <v>65404</v>
      </c>
      <c r="F11" s="68">
        <v>148.40167600000001</v>
      </c>
      <c r="G11" s="20">
        <v>3.0097167000000001E-2</v>
      </c>
    </row>
    <row r="12" spans="1:7" ht="12.75" x14ac:dyDescent="0.2">
      <c r="A12" s="21">
        <v>6</v>
      </c>
      <c r="B12" s="22" t="s">
        <v>359</v>
      </c>
      <c r="C12" s="26" t="s">
        <v>360</v>
      </c>
      <c r="D12" s="17" t="s">
        <v>361</v>
      </c>
      <c r="E12" s="62">
        <v>32553</v>
      </c>
      <c r="F12" s="68">
        <v>146.43967050000001</v>
      </c>
      <c r="G12" s="20">
        <v>2.9699255000000001E-2</v>
      </c>
    </row>
    <row r="13" spans="1:7" ht="12.75" x14ac:dyDescent="0.2">
      <c r="A13" s="21">
        <v>7</v>
      </c>
      <c r="B13" s="22" t="s">
        <v>550</v>
      </c>
      <c r="C13" s="26" t="s">
        <v>551</v>
      </c>
      <c r="D13" s="17" t="s">
        <v>175</v>
      </c>
      <c r="E13" s="62">
        <v>2370</v>
      </c>
      <c r="F13" s="68">
        <v>144.37803</v>
      </c>
      <c r="G13" s="20">
        <v>2.9281136999999999E-2</v>
      </c>
    </row>
    <row r="14" spans="1:7" ht="25.5" x14ac:dyDescent="0.2">
      <c r="A14" s="21">
        <v>8</v>
      </c>
      <c r="B14" s="22" t="s">
        <v>343</v>
      </c>
      <c r="C14" s="26" t="s">
        <v>344</v>
      </c>
      <c r="D14" s="17" t="s">
        <v>65</v>
      </c>
      <c r="E14" s="62">
        <v>9300</v>
      </c>
      <c r="F14" s="68">
        <v>140.40209999999999</v>
      </c>
      <c r="G14" s="20">
        <v>2.8474783E-2</v>
      </c>
    </row>
    <row r="15" spans="1:7" ht="12.75" x14ac:dyDescent="0.2">
      <c r="A15" s="21">
        <v>9</v>
      </c>
      <c r="B15" s="22" t="s">
        <v>552</v>
      </c>
      <c r="C15" s="26" t="s">
        <v>553</v>
      </c>
      <c r="D15" s="17" t="s">
        <v>38</v>
      </c>
      <c r="E15" s="62">
        <v>20158</v>
      </c>
      <c r="F15" s="68">
        <v>139.876362</v>
      </c>
      <c r="G15" s="20">
        <v>2.8368159E-2</v>
      </c>
    </row>
    <row r="16" spans="1:7" ht="12.75" x14ac:dyDescent="0.2">
      <c r="A16" s="21">
        <v>10</v>
      </c>
      <c r="B16" s="22" t="s">
        <v>368</v>
      </c>
      <c r="C16" s="26" t="s">
        <v>369</v>
      </c>
      <c r="D16" s="17" t="s">
        <v>244</v>
      </c>
      <c r="E16" s="62">
        <v>3149</v>
      </c>
      <c r="F16" s="68">
        <v>137.84904950000001</v>
      </c>
      <c r="G16" s="20">
        <v>2.7957002000000002E-2</v>
      </c>
    </row>
    <row r="17" spans="1:7" ht="12.75" x14ac:dyDescent="0.2">
      <c r="A17" s="21">
        <v>11</v>
      </c>
      <c r="B17" s="22" t="s">
        <v>331</v>
      </c>
      <c r="C17" s="26" t="s">
        <v>332</v>
      </c>
      <c r="D17" s="17" t="s">
        <v>13</v>
      </c>
      <c r="E17" s="62">
        <v>68797</v>
      </c>
      <c r="F17" s="68">
        <v>131.40226999999999</v>
      </c>
      <c r="G17" s="20">
        <v>2.6649538E-2</v>
      </c>
    </row>
    <row r="18" spans="1:7" ht="51" x14ac:dyDescent="0.2">
      <c r="A18" s="21">
        <v>12</v>
      </c>
      <c r="B18" s="22" t="s">
        <v>321</v>
      </c>
      <c r="C18" s="26" t="s">
        <v>322</v>
      </c>
      <c r="D18" s="17" t="s">
        <v>241</v>
      </c>
      <c r="E18" s="62">
        <v>63751</v>
      </c>
      <c r="F18" s="68">
        <v>128.68139350000001</v>
      </c>
      <c r="G18" s="20">
        <v>2.6097720000000001E-2</v>
      </c>
    </row>
    <row r="19" spans="1:7" ht="12.75" x14ac:dyDescent="0.2">
      <c r="A19" s="21">
        <v>13</v>
      </c>
      <c r="B19" s="22" t="s">
        <v>337</v>
      </c>
      <c r="C19" s="26" t="s">
        <v>338</v>
      </c>
      <c r="D19" s="17" t="s">
        <v>205</v>
      </c>
      <c r="E19" s="62">
        <v>12745</v>
      </c>
      <c r="F19" s="68">
        <v>127.78774249999999</v>
      </c>
      <c r="G19" s="20">
        <v>2.5916479999999999E-2</v>
      </c>
    </row>
    <row r="20" spans="1:7" ht="25.5" x14ac:dyDescent="0.2">
      <c r="A20" s="21">
        <v>14</v>
      </c>
      <c r="B20" s="22" t="s">
        <v>312</v>
      </c>
      <c r="C20" s="26" t="s">
        <v>313</v>
      </c>
      <c r="D20" s="17" t="s">
        <v>25</v>
      </c>
      <c r="E20" s="62">
        <v>2261</v>
      </c>
      <c r="F20" s="68">
        <v>119.0902615</v>
      </c>
      <c r="G20" s="20">
        <v>2.4152554E-2</v>
      </c>
    </row>
    <row r="21" spans="1:7" ht="12.75" x14ac:dyDescent="0.2">
      <c r="A21" s="21">
        <v>15</v>
      </c>
      <c r="B21" s="22" t="s">
        <v>323</v>
      </c>
      <c r="C21" s="26" t="s">
        <v>324</v>
      </c>
      <c r="D21" s="17" t="s">
        <v>205</v>
      </c>
      <c r="E21" s="62">
        <v>7507</v>
      </c>
      <c r="F21" s="68">
        <v>119.0047175</v>
      </c>
      <c r="G21" s="20">
        <v>2.4135205E-2</v>
      </c>
    </row>
    <row r="22" spans="1:7" ht="12.75" x14ac:dyDescent="0.2">
      <c r="A22" s="21">
        <v>16</v>
      </c>
      <c r="B22" s="22" t="s">
        <v>407</v>
      </c>
      <c r="C22" s="26" t="s">
        <v>408</v>
      </c>
      <c r="D22" s="17" t="s">
        <v>253</v>
      </c>
      <c r="E22" s="62">
        <v>14714</v>
      </c>
      <c r="F22" s="68">
        <v>115.916892</v>
      </c>
      <c r="G22" s="20">
        <v>2.3508966999999999E-2</v>
      </c>
    </row>
    <row r="23" spans="1:7" ht="25.5" x14ac:dyDescent="0.2">
      <c r="A23" s="21">
        <v>17</v>
      </c>
      <c r="B23" s="22" t="s">
        <v>306</v>
      </c>
      <c r="C23" s="26" t="s">
        <v>307</v>
      </c>
      <c r="D23" s="17" t="s">
        <v>305</v>
      </c>
      <c r="E23" s="62">
        <v>52105</v>
      </c>
      <c r="F23" s="68">
        <v>109.159975</v>
      </c>
      <c r="G23" s="20">
        <v>2.2138604999999999E-2</v>
      </c>
    </row>
    <row r="24" spans="1:7" ht="25.5" x14ac:dyDescent="0.2">
      <c r="A24" s="21">
        <v>18</v>
      </c>
      <c r="B24" s="22" t="s">
        <v>339</v>
      </c>
      <c r="C24" s="26" t="s">
        <v>340</v>
      </c>
      <c r="D24" s="17" t="s">
        <v>175</v>
      </c>
      <c r="E24" s="62">
        <v>9229</v>
      </c>
      <c r="F24" s="68">
        <v>108.19156700000001</v>
      </c>
      <c r="G24" s="20">
        <v>2.1942203E-2</v>
      </c>
    </row>
    <row r="25" spans="1:7" ht="25.5" x14ac:dyDescent="0.2">
      <c r="A25" s="21">
        <v>19</v>
      </c>
      <c r="B25" s="22" t="s">
        <v>425</v>
      </c>
      <c r="C25" s="26" t="s">
        <v>426</v>
      </c>
      <c r="D25" s="17" t="s">
        <v>175</v>
      </c>
      <c r="E25" s="62">
        <v>12130</v>
      </c>
      <c r="F25" s="68">
        <v>106.774325</v>
      </c>
      <c r="G25" s="20">
        <v>2.1654774000000002E-2</v>
      </c>
    </row>
    <row r="26" spans="1:7" ht="12.75" x14ac:dyDescent="0.2">
      <c r="A26" s="21">
        <v>20</v>
      </c>
      <c r="B26" s="22" t="s">
        <v>318</v>
      </c>
      <c r="C26" s="26" t="s">
        <v>319</v>
      </c>
      <c r="D26" s="17" t="s">
        <v>320</v>
      </c>
      <c r="E26" s="62">
        <v>37105</v>
      </c>
      <c r="F26" s="68">
        <v>105.21122750000001</v>
      </c>
      <c r="G26" s="20">
        <v>2.1337763999999999E-2</v>
      </c>
    </row>
    <row r="27" spans="1:7" ht="25.5" x14ac:dyDescent="0.2">
      <c r="A27" s="21">
        <v>21</v>
      </c>
      <c r="B27" s="22" t="s">
        <v>554</v>
      </c>
      <c r="C27" s="26" t="s">
        <v>555</v>
      </c>
      <c r="D27" s="17" t="s">
        <v>19</v>
      </c>
      <c r="E27" s="62">
        <v>10180</v>
      </c>
      <c r="F27" s="68">
        <v>104.86418</v>
      </c>
      <c r="G27" s="20">
        <v>2.1267379999999999E-2</v>
      </c>
    </row>
    <row r="28" spans="1:7" ht="25.5" x14ac:dyDescent="0.2">
      <c r="A28" s="21">
        <v>22</v>
      </c>
      <c r="B28" s="22" t="s">
        <v>153</v>
      </c>
      <c r="C28" s="26" t="s">
        <v>154</v>
      </c>
      <c r="D28" s="17" t="s">
        <v>19</v>
      </c>
      <c r="E28" s="62">
        <v>51328</v>
      </c>
      <c r="F28" s="68">
        <v>100.93651199999999</v>
      </c>
      <c r="G28" s="20">
        <v>2.0470814E-2</v>
      </c>
    </row>
    <row r="29" spans="1:7" ht="25.5" x14ac:dyDescent="0.2">
      <c r="A29" s="21">
        <v>23</v>
      </c>
      <c r="B29" s="22" t="s">
        <v>417</v>
      </c>
      <c r="C29" s="26" t="s">
        <v>418</v>
      </c>
      <c r="D29" s="17" t="s">
        <v>175</v>
      </c>
      <c r="E29" s="62">
        <v>16856</v>
      </c>
      <c r="F29" s="68">
        <v>100.2932</v>
      </c>
      <c r="G29" s="20">
        <v>2.0340344999999999E-2</v>
      </c>
    </row>
    <row r="30" spans="1:7" ht="12.75" x14ac:dyDescent="0.2">
      <c r="A30" s="21">
        <v>24</v>
      </c>
      <c r="B30" s="22" t="s">
        <v>556</v>
      </c>
      <c r="C30" s="26" t="s">
        <v>557</v>
      </c>
      <c r="D30" s="17" t="s">
        <v>244</v>
      </c>
      <c r="E30" s="62">
        <v>12717</v>
      </c>
      <c r="F30" s="68">
        <v>100.019205</v>
      </c>
      <c r="G30" s="20">
        <v>2.0284776000000001E-2</v>
      </c>
    </row>
    <row r="31" spans="1:7" ht="25.5" x14ac:dyDescent="0.2">
      <c r="A31" s="21">
        <v>25</v>
      </c>
      <c r="B31" s="22" t="s">
        <v>355</v>
      </c>
      <c r="C31" s="26" t="s">
        <v>356</v>
      </c>
      <c r="D31" s="17" t="s">
        <v>175</v>
      </c>
      <c r="E31" s="62">
        <v>24353</v>
      </c>
      <c r="F31" s="68">
        <v>98.507885000000002</v>
      </c>
      <c r="G31" s="20">
        <v>1.9978267000000001E-2</v>
      </c>
    </row>
    <row r="32" spans="1:7" ht="12.75" x14ac:dyDescent="0.2">
      <c r="A32" s="21">
        <v>26</v>
      </c>
      <c r="B32" s="22" t="s">
        <v>327</v>
      </c>
      <c r="C32" s="26" t="s">
        <v>328</v>
      </c>
      <c r="D32" s="17" t="s">
        <v>172</v>
      </c>
      <c r="E32" s="62">
        <v>1565</v>
      </c>
      <c r="F32" s="68">
        <v>97.474459999999993</v>
      </c>
      <c r="G32" s="20">
        <v>1.9768679000000001E-2</v>
      </c>
    </row>
    <row r="33" spans="1:7" ht="25.5" x14ac:dyDescent="0.2">
      <c r="A33" s="21">
        <v>27</v>
      </c>
      <c r="B33" s="22" t="s">
        <v>558</v>
      </c>
      <c r="C33" s="26" t="s">
        <v>559</v>
      </c>
      <c r="D33" s="17" t="s">
        <v>65</v>
      </c>
      <c r="E33" s="62">
        <v>8532</v>
      </c>
      <c r="F33" s="68">
        <v>95.438952</v>
      </c>
      <c r="G33" s="20">
        <v>1.9355859999999999E-2</v>
      </c>
    </row>
    <row r="34" spans="1:7" ht="12.75" x14ac:dyDescent="0.2">
      <c r="A34" s="21">
        <v>28</v>
      </c>
      <c r="B34" s="22" t="s">
        <v>388</v>
      </c>
      <c r="C34" s="26" t="s">
        <v>389</v>
      </c>
      <c r="D34" s="17" t="s">
        <v>60</v>
      </c>
      <c r="E34" s="62">
        <v>19711</v>
      </c>
      <c r="F34" s="68">
        <v>87.644961499999994</v>
      </c>
      <c r="G34" s="20">
        <v>1.777517E-2</v>
      </c>
    </row>
    <row r="35" spans="1:7" ht="12.75" x14ac:dyDescent="0.2">
      <c r="A35" s="21">
        <v>29</v>
      </c>
      <c r="B35" s="22" t="s">
        <v>518</v>
      </c>
      <c r="C35" s="26" t="s">
        <v>519</v>
      </c>
      <c r="D35" s="17" t="s">
        <v>272</v>
      </c>
      <c r="E35" s="62">
        <v>8060</v>
      </c>
      <c r="F35" s="68">
        <v>86.830380000000005</v>
      </c>
      <c r="G35" s="20">
        <v>1.7609966000000001E-2</v>
      </c>
    </row>
    <row r="36" spans="1:7" ht="25.5" x14ac:dyDescent="0.2">
      <c r="A36" s="21">
        <v>30</v>
      </c>
      <c r="B36" s="22" t="s">
        <v>560</v>
      </c>
      <c r="C36" s="26" t="s">
        <v>561</v>
      </c>
      <c r="D36" s="17" t="s">
        <v>22</v>
      </c>
      <c r="E36" s="62">
        <v>561462</v>
      </c>
      <c r="F36" s="68">
        <v>85.342224000000002</v>
      </c>
      <c r="G36" s="20">
        <v>1.7308154999999999E-2</v>
      </c>
    </row>
    <row r="37" spans="1:7" ht="12.75" x14ac:dyDescent="0.2">
      <c r="A37" s="21">
        <v>31</v>
      </c>
      <c r="B37" s="22" t="s">
        <v>364</v>
      </c>
      <c r="C37" s="26" t="s">
        <v>365</v>
      </c>
      <c r="D37" s="17" t="s">
        <v>175</v>
      </c>
      <c r="E37" s="62">
        <v>18765</v>
      </c>
      <c r="F37" s="68">
        <v>84.226702500000002</v>
      </c>
      <c r="G37" s="20">
        <v>1.7081916999999999E-2</v>
      </c>
    </row>
    <row r="38" spans="1:7" ht="12.75" x14ac:dyDescent="0.2">
      <c r="A38" s="21">
        <v>32</v>
      </c>
      <c r="B38" s="22" t="s">
        <v>351</v>
      </c>
      <c r="C38" s="26" t="s">
        <v>352</v>
      </c>
      <c r="D38" s="17" t="s">
        <v>175</v>
      </c>
      <c r="E38" s="62">
        <v>21089</v>
      </c>
      <c r="F38" s="68">
        <v>83.965853499999994</v>
      </c>
      <c r="G38" s="20">
        <v>1.7029015000000002E-2</v>
      </c>
    </row>
    <row r="39" spans="1:7" ht="25.5" x14ac:dyDescent="0.2">
      <c r="A39" s="21">
        <v>33</v>
      </c>
      <c r="B39" s="22" t="s">
        <v>497</v>
      </c>
      <c r="C39" s="26" t="s">
        <v>498</v>
      </c>
      <c r="D39" s="17" t="s">
        <v>32</v>
      </c>
      <c r="E39" s="62">
        <v>52822</v>
      </c>
      <c r="F39" s="68">
        <v>83.802103000000002</v>
      </c>
      <c r="G39" s="20">
        <v>1.6995804999999999E-2</v>
      </c>
    </row>
    <row r="40" spans="1:7" ht="12.75" x14ac:dyDescent="0.2">
      <c r="A40" s="21">
        <v>34</v>
      </c>
      <c r="B40" s="22" t="s">
        <v>314</v>
      </c>
      <c r="C40" s="26" t="s">
        <v>315</v>
      </c>
      <c r="D40" s="17" t="s">
        <v>172</v>
      </c>
      <c r="E40" s="62">
        <v>2818</v>
      </c>
      <c r="F40" s="68">
        <v>83.691782000000003</v>
      </c>
      <c r="G40" s="20">
        <v>1.6973431000000001E-2</v>
      </c>
    </row>
    <row r="41" spans="1:7" ht="25.5" x14ac:dyDescent="0.2">
      <c r="A41" s="21">
        <v>35</v>
      </c>
      <c r="B41" s="22" t="s">
        <v>333</v>
      </c>
      <c r="C41" s="26" t="s">
        <v>334</v>
      </c>
      <c r="D41" s="17" t="s">
        <v>76</v>
      </c>
      <c r="E41" s="62">
        <v>12600</v>
      </c>
      <c r="F41" s="68">
        <v>79.096500000000006</v>
      </c>
      <c r="G41" s="20">
        <v>1.6041467E-2</v>
      </c>
    </row>
    <row r="42" spans="1:7" ht="12.75" x14ac:dyDescent="0.2">
      <c r="A42" s="21">
        <v>36</v>
      </c>
      <c r="B42" s="22" t="s">
        <v>222</v>
      </c>
      <c r="C42" s="26" t="s">
        <v>223</v>
      </c>
      <c r="D42" s="17" t="s">
        <v>81</v>
      </c>
      <c r="E42" s="62">
        <v>101536</v>
      </c>
      <c r="F42" s="68">
        <v>74.527423999999996</v>
      </c>
      <c r="G42" s="20">
        <v>1.5114818E-2</v>
      </c>
    </row>
    <row r="43" spans="1:7" ht="25.5" x14ac:dyDescent="0.2">
      <c r="A43" s="21">
        <v>37</v>
      </c>
      <c r="B43" s="22" t="s">
        <v>310</v>
      </c>
      <c r="C43" s="26" t="s">
        <v>311</v>
      </c>
      <c r="D43" s="17" t="s">
        <v>162</v>
      </c>
      <c r="E43" s="62">
        <v>4917</v>
      </c>
      <c r="F43" s="68">
        <v>65.182210499999997</v>
      </c>
      <c r="G43" s="20">
        <v>1.3219527E-2</v>
      </c>
    </row>
    <row r="44" spans="1:7" ht="12.75" x14ac:dyDescent="0.2">
      <c r="A44" s="21">
        <v>38</v>
      </c>
      <c r="B44" s="22" t="s">
        <v>53</v>
      </c>
      <c r="C44" s="26" t="s">
        <v>54</v>
      </c>
      <c r="D44" s="17" t="s">
        <v>55</v>
      </c>
      <c r="E44" s="62">
        <v>46233</v>
      </c>
      <c r="F44" s="68">
        <v>62.460782999999999</v>
      </c>
      <c r="G44" s="20">
        <v>1.2667596999999999E-2</v>
      </c>
    </row>
    <row r="45" spans="1:7" ht="12.75" x14ac:dyDescent="0.2">
      <c r="A45" s="21">
        <v>39</v>
      </c>
      <c r="B45" s="22" t="s">
        <v>77</v>
      </c>
      <c r="C45" s="26" t="s">
        <v>78</v>
      </c>
      <c r="D45" s="17" t="s">
        <v>16</v>
      </c>
      <c r="E45" s="62">
        <v>8495</v>
      </c>
      <c r="F45" s="68">
        <v>60.212560000000003</v>
      </c>
      <c r="G45" s="20">
        <v>1.2211638E-2</v>
      </c>
    </row>
    <row r="46" spans="1:7" ht="25.5" x14ac:dyDescent="0.2">
      <c r="A46" s="21">
        <v>40</v>
      </c>
      <c r="B46" s="22" t="s">
        <v>347</v>
      </c>
      <c r="C46" s="26" t="s">
        <v>348</v>
      </c>
      <c r="D46" s="17" t="s">
        <v>35</v>
      </c>
      <c r="E46" s="62">
        <v>29355</v>
      </c>
      <c r="F46" s="68">
        <v>59.825490000000002</v>
      </c>
      <c r="G46" s="20">
        <v>1.2133135999999999E-2</v>
      </c>
    </row>
    <row r="47" spans="1:7" ht="25.5" x14ac:dyDescent="0.2">
      <c r="A47" s="21">
        <v>41</v>
      </c>
      <c r="B47" s="22" t="s">
        <v>372</v>
      </c>
      <c r="C47" s="26" t="s">
        <v>373</v>
      </c>
      <c r="D47" s="17" t="s">
        <v>35</v>
      </c>
      <c r="E47" s="62">
        <v>13964</v>
      </c>
      <c r="F47" s="68">
        <v>57.378076</v>
      </c>
      <c r="G47" s="20">
        <v>1.1636779E-2</v>
      </c>
    </row>
    <row r="48" spans="1:7" ht="25.5" x14ac:dyDescent="0.2">
      <c r="A48" s="21">
        <v>42</v>
      </c>
      <c r="B48" s="22" t="s">
        <v>390</v>
      </c>
      <c r="C48" s="26" t="s">
        <v>391</v>
      </c>
      <c r="D48" s="17" t="s">
        <v>19</v>
      </c>
      <c r="E48" s="62">
        <v>4151</v>
      </c>
      <c r="F48" s="68">
        <v>52.813172999999999</v>
      </c>
      <c r="G48" s="20">
        <v>1.0710977E-2</v>
      </c>
    </row>
    <row r="49" spans="1:7" ht="12.75" x14ac:dyDescent="0.2">
      <c r="A49" s="21">
        <v>43</v>
      </c>
      <c r="B49" s="22" t="s">
        <v>376</v>
      </c>
      <c r="C49" s="26" t="s">
        <v>377</v>
      </c>
      <c r="D49" s="17" t="s">
        <v>13</v>
      </c>
      <c r="E49" s="62">
        <v>55958</v>
      </c>
      <c r="F49" s="68">
        <v>49.215060999999999</v>
      </c>
      <c r="G49" s="20">
        <v>9.9812479999999999E-3</v>
      </c>
    </row>
    <row r="50" spans="1:7" ht="12.75" x14ac:dyDescent="0.2">
      <c r="A50" s="21">
        <v>44</v>
      </c>
      <c r="B50" s="22" t="s">
        <v>562</v>
      </c>
      <c r="C50" s="26" t="s">
        <v>563</v>
      </c>
      <c r="D50" s="17" t="s">
        <v>172</v>
      </c>
      <c r="E50" s="62">
        <v>9215</v>
      </c>
      <c r="F50" s="68">
        <v>48.645985000000003</v>
      </c>
      <c r="G50" s="20">
        <v>9.8658340000000004E-3</v>
      </c>
    </row>
    <row r="51" spans="1:7" ht="12.75" x14ac:dyDescent="0.2">
      <c r="A51" s="21">
        <v>45</v>
      </c>
      <c r="B51" s="22" t="s">
        <v>303</v>
      </c>
      <c r="C51" s="26" t="s">
        <v>304</v>
      </c>
      <c r="D51" s="17" t="s">
        <v>305</v>
      </c>
      <c r="E51" s="62">
        <v>12685</v>
      </c>
      <c r="F51" s="68">
        <v>44.9112425</v>
      </c>
      <c r="G51" s="20">
        <v>9.1083959999999995E-3</v>
      </c>
    </row>
    <row r="52" spans="1:7" ht="12.75" x14ac:dyDescent="0.2">
      <c r="A52" s="21">
        <v>46</v>
      </c>
      <c r="B52" s="22" t="s">
        <v>386</v>
      </c>
      <c r="C52" s="26" t="s">
        <v>387</v>
      </c>
      <c r="D52" s="17" t="s">
        <v>175</v>
      </c>
      <c r="E52" s="62">
        <v>55883</v>
      </c>
      <c r="F52" s="68">
        <v>43.225500500000003</v>
      </c>
      <c r="G52" s="20">
        <v>8.7665120000000006E-3</v>
      </c>
    </row>
    <row r="53" spans="1:7" ht="12.75" x14ac:dyDescent="0.2">
      <c r="A53" s="21">
        <v>47</v>
      </c>
      <c r="B53" s="22" t="s">
        <v>564</v>
      </c>
      <c r="C53" s="26" t="s">
        <v>565</v>
      </c>
      <c r="D53" s="17" t="s">
        <v>172</v>
      </c>
      <c r="E53" s="62">
        <v>24915</v>
      </c>
      <c r="F53" s="68">
        <v>35.03049</v>
      </c>
      <c r="G53" s="20">
        <v>7.1044919999999996E-3</v>
      </c>
    </row>
    <row r="54" spans="1:7" ht="12.75" x14ac:dyDescent="0.2">
      <c r="A54" s="21">
        <v>48</v>
      </c>
      <c r="B54" s="22" t="s">
        <v>384</v>
      </c>
      <c r="C54" s="26" t="s">
        <v>385</v>
      </c>
      <c r="D54" s="17" t="s">
        <v>175</v>
      </c>
      <c r="E54" s="62">
        <v>16423</v>
      </c>
      <c r="F54" s="68">
        <v>33.8888605</v>
      </c>
      <c r="G54" s="20">
        <v>6.87296E-3</v>
      </c>
    </row>
    <row r="55" spans="1:7" ht="12.75" x14ac:dyDescent="0.2">
      <c r="A55" s="21">
        <v>49</v>
      </c>
      <c r="B55" s="22" t="s">
        <v>566</v>
      </c>
      <c r="C55" s="26" t="s">
        <v>567</v>
      </c>
      <c r="D55" s="17" t="s">
        <v>305</v>
      </c>
      <c r="E55" s="62">
        <v>12094</v>
      </c>
      <c r="F55" s="68">
        <v>21.067748000000002</v>
      </c>
      <c r="G55" s="20">
        <v>4.2727249999999998E-3</v>
      </c>
    </row>
    <row r="56" spans="1:7" ht="12.75" x14ac:dyDescent="0.2">
      <c r="A56" s="21">
        <v>50</v>
      </c>
      <c r="B56" s="22" t="s">
        <v>475</v>
      </c>
      <c r="C56" s="26" t="s">
        <v>476</v>
      </c>
      <c r="D56" s="17" t="s">
        <v>205</v>
      </c>
      <c r="E56" s="62">
        <v>4031</v>
      </c>
      <c r="F56" s="68">
        <v>17.234540500000001</v>
      </c>
      <c r="G56" s="20">
        <v>3.495317E-3</v>
      </c>
    </row>
    <row r="57" spans="1:7" ht="12.75" x14ac:dyDescent="0.2">
      <c r="A57" s="16"/>
      <c r="B57" s="17"/>
      <c r="C57" s="23" t="s">
        <v>107</v>
      </c>
      <c r="D57" s="27"/>
      <c r="E57" s="64"/>
      <c r="F57" s="70">
        <v>4776.517213000001</v>
      </c>
      <c r="G57" s="28">
        <v>0.96871977500000006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16"/>
      <c r="B59" s="17"/>
      <c r="C59" s="23" t="s">
        <v>108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107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31"/>
      <c r="B62" s="32"/>
      <c r="C62" s="23" t="s">
        <v>109</v>
      </c>
      <c r="D62" s="24"/>
      <c r="E62" s="63"/>
      <c r="F62" s="69"/>
      <c r="G62" s="25"/>
    </row>
    <row r="63" spans="1:7" ht="12.75" x14ac:dyDescent="0.2">
      <c r="A63" s="33"/>
      <c r="B63" s="34"/>
      <c r="C63" s="23" t="s">
        <v>107</v>
      </c>
      <c r="D63" s="35"/>
      <c r="E63" s="65"/>
      <c r="F63" s="71">
        <v>0</v>
      </c>
      <c r="G63" s="36">
        <v>0</v>
      </c>
    </row>
    <row r="64" spans="1:7" ht="12.75" x14ac:dyDescent="0.2">
      <c r="A64" s="33"/>
      <c r="B64" s="34"/>
      <c r="C64" s="29"/>
      <c r="D64" s="37"/>
      <c r="E64" s="66"/>
      <c r="F64" s="72"/>
      <c r="G64" s="38"/>
    </row>
    <row r="65" spans="1:7" ht="12.75" x14ac:dyDescent="0.2">
      <c r="A65" s="16"/>
      <c r="B65" s="17"/>
      <c r="C65" s="23" t="s">
        <v>111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107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112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113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21"/>
      <c r="B74" s="22"/>
      <c r="C74" s="39" t="s">
        <v>114</v>
      </c>
      <c r="D74" s="40"/>
      <c r="E74" s="64"/>
      <c r="F74" s="70">
        <v>4776.517213000001</v>
      </c>
      <c r="G74" s="28">
        <v>0.96871977500000006</v>
      </c>
    </row>
    <row r="75" spans="1:7" ht="12.75" x14ac:dyDescent="0.2">
      <c r="A75" s="16"/>
      <c r="B75" s="17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115</v>
      </c>
      <c r="D76" s="19"/>
      <c r="E76" s="62"/>
      <c r="F76" s="68"/>
      <c r="G76" s="20"/>
    </row>
    <row r="77" spans="1:7" ht="25.5" x14ac:dyDescent="0.2">
      <c r="A77" s="16"/>
      <c r="B77" s="17"/>
      <c r="C77" s="23" t="s">
        <v>10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16"/>
      <c r="B80" s="41"/>
      <c r="C80" s="23" t="s">
        <v>116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74"/>
      <c r="G82" s="43"/>
    </row>
    <row r="83" spans="1:7" ht="12.75" x14ac:dyDescent="0.2">
      <c r="A83" s="16"/>
      <c r="B83" s="17"/>
      <c r="C83" s="23" t="s">
        <v>117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107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16"/>
      <c r="B86" s="41"/>
      <c r="C86" s="23" t="s">
        <v>118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21"/>
      <c r="B89" s="22"/>
      <c r="C89" s="44" t="s">
        <v>119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6"/>
      <c r="D90" s="19"/>
      <c r="E90" s="62"/>
      <c r="F90" s="68"/>
      <c r="G90" s="20"/>
    </row>
    <row r="91" spans="1:7" ht="12.75" x14ac:dyDescent="0.2">
      <c r="A91" s="16"/>
      <c r="B91" s="17"/>
      <c r="C91" s="18" t="s">
        <v>120</v>
      </c>
      <c r="D91" s="19"/>
      <c r="E91" s="62"/>
      <c r="F91" s="68"/>
      <c r="G91" s="20"/>
    </row>
    <row r="92" spans="1:7" ht="12.75" x14ac:dyDescent="0.2">
      <c r="A92" s="21"/>
      <c r="B92" s="22"/>
      <c r="C92" s="23" t="s">
        <v>121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122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107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1169</v>
      </c>
      <c r="D101" s="24"/>
      <c r="E101" s="63"/>
      <c r="F101" s="69"/>
      <c r="G101" s="25"/>
    </row>
    <row r="102" spans="1:7" ht="12.75" x14ac:dyDescent="0.2">
      <c r="A102" s="21">
        <v>1</v>
      </c>
      <c r="B102" s="22"/>
      <c r="C102" s="26" t="s">
        <v>1170</v>
      </c>
      <c r="D102" s="30"/>
      <c r="E102" s="62"/>
      <c r="F102" s="68">
        <v>156.97264809999999</v>
      </c>
      <c r="G102" s="20">
        <v>3.1835436000000002E-2</v>
      </c>
    </row>
    <row r="103" spans="1:7" ht="12.75" x14ac:dyDescent="0.2">
      <c r="A103" s="21"/>
      <c r="B103" s="22"/>
      <c r="C103" s="23" t="s">
        <v>107</v>
      </c>
      <c r="D103" s="40"/>
      <c r="E103" s="64"/>
      <c r="F103" s="70">
        <v>156.97264809999999</v>
      </c>
      <c r="G103" s="28">
        <v>3.1835436000000002E-2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39" t="s">
        <v>124</v>
      </c>
      <c r="D105" s="40"/>
      <c r="E105" s="64"/>
      <c r="F105" s="70">
        <v>156.97264809999999</v>
      </c>
      <c r="G105" s="28">
        <v>3.1835436000000002E-2</v>
      </c>
    </row>
    <row r="106" spans="1:7" ht="12.75" x14ac:dyDescent="0.2">
      <c r="A106" s="21"/>
      <c r="B106" s="22"/>
      <c r="C106" s="45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125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126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107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127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128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107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23" t="s">
        <v>129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107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74"/>
      <c r="G117" s="43"/>
    </row>
    <row r="118" spans="1:7" ht="25.5" x14ac:dyDescent="0.2">
      <c r="A118" s="21"/>
      <c r="B118" s="22"/>
      <c r="C118" s="45" t="s">
        <v>130</v>
      </c>
      <c r="D118" s="22"/>
      <c r="E118" s="62"/>
      <c r="F118" s="158">
        <v>-2.7376163</v>
      </c>
      <c r="G118" s="157">
        <v>-5.5521300000000004E-4</v>
      </c>
    </row>
    <row r="119" spans="1:7" ht="12.75" x14ac:dyDescent="0.2">
      <c r="A119" s="21"/>
      <c r="B119" s="22"/>
      <c r="C119" s="46" t="s">
        <v>131</v>
      </c>
      <c r="D119" s="27"/>
      <c r="E119" s="64"/>
      <c r="F119" s="70">
        <v>4930.7522448000009</v>
      </c>
      <c r="G119" s="28">
        <v>0.99999999799999995</v>
      </c>
    </row>
    <row r="121" spans="1:7" ht="12.75" x14ac:dyDescent="0.2">
      <c r="B121" s="397"/>
      <c r="C121" s="397"/>
      <c r="D121" s="397"/>
      <c r="E121" s="397"/>
      <c r="F121" s="397"/>
    </row>
    <row r="122" spans="1:7" ht="12.75" x14ac:dyDescent="0.2">
      <c r="B122" s="397"/>
      <c r="C122" s="397"/>
      <c r="D122" s="397"/>
      <c r="E122" s="397"/>
      <c r="F122" s="397"/>
    </row>
    <row r="124" spans="1:7" ht="12.75" x14ac:dyDescent="0.2">
      <c r="B124" s="52" t="s">
        <v>133</v>
      </c>
      <c r="C124" s="53"/>
      <c r="D124" s="54"/>
    </row>
    <row r="125" spans="1:7" ht="12.75" x14ac:dyDescent="0.2">
      <c r="B125" s="55" t="s">
        <v>134</v>
      </c>
      <c r="C125" s="56"/>
      <c r="D125" s="81" t="s">
        <v>135</v>
      </c>
    </row>
    <row r="126" spans="1:7" ht="12.75" x14ac:dyDescent="0.2">
      <c r="B126" s="55" t="s">
        <v>136</v>
      </c>
      <c r="C126" s="56"/>
      <c r="D126" s="81" t="s">
        <v>135</v>
      </c>
    </row>
    <row r="127" spans="1:7" ht="12.75" x14ac:dyDescent="0.2">
      <c r="B127" s="57" t="s">
        <v>137</v>
      </c>
      <c r="C127" s="56"/>
      <c r="D127" s="58"/>
    </row>
    <row r="128" spans="1:7" ht="25.5" customHeight="1" x14ac:dyDescent="0.2">
      <c r="B128" s="58"/>
      <c r="C128" s="48" t="s">
        <v>138</v>
      </c>
      <c r="D128" s="49" t="s">
        <v>139</v>
      </c>
    </row>
    <row r="129" spans="2:4" ht="12.75" customHeight="1" x14ac:dyDescent="0.2">
      <c r="B129" s="75" t="s">
        <v>140</v>
      </c>
      <c r="C129" s="76" t="s">
        <v>141</v>
      </c>
      <c r="D129" s="76" t="s">
        <v>142</v>
      </c>
    </row>
    <row r="130" spans="2:4" ht="12.75" x14ac:dyDescent="0.2">
      <c r="B130" s="58" t="s">
        <v>143</v>
      </c>
      <c r="C130" s="59">
        <v>13.811</v>
      </c>
      <c r="D130" s="59">
        <v>13.2987</v>
      </c>
    </row>
    <row r="131" spans="2:4" ht="12.75" x14ac:dyDescent="0.2">
      <c r="B131" s="58" t="s">
        <v>144</v>
      </c>
      <c r="C131" s="59">
        <v>11.819800000000001</v>
      </c>
      <c r="D131" s="59">
        <v>11.3813</v>
      </c>
    </row>
    <row r="132" spans="2:4" ht="12.75" x14ac:dyDescent="0.2">
      <c r="B132" s="58" t="s">
        <v>145</v>
      </c>
      <c r="C132" s="59">
        <v>13.6076</v>
      </c>
      <c r="D132" s="59">
        <v>13.0989</v>
      </c>
    </row>
    <row r="133" spans="2:4" ht="12.75" x14ac:dyDescent="0.2">
      <c r="B133" s="58" t="s">
        <v>146</v>
      </c>
      <c r="C133" s="59">
        <v>11.6249</v>
      </c>
      <c r="D133" s="59">
        <v>11.1904</v>
      </c>
    </row>
    <row r="135" spans="2:4" ht="12.75" x14ac:dyDescent="0.2">
      <c r="B135" s="77" t="s">
        <v>147</v>
      </c>
      <c r="C135" s="60"/>
      <c r="D135" s="78" t="s">
        <v>135</v>
      </c>
    </row>
    <row r="136" spans="2:4" ht="24.75" customHeight="1" x14ac:dyDescent="0.2">
      <c r="B136" s="79"/>
      <c r="C136" s="79"/>
    </row>
    <row r="137" spans="2:4" ht="15" x14ac:dyDescent="0.25">
      <c r="B137" s="82"/>
      <c r="C137" s="80"/>
      <c r="D137"/>
    </row>
    <row r="139" spans="2:4" ht="12.75" x14ac:dyDescent="0.2">
      <c r="B139" s="57" t="s">
        <v>148</v>
      </c>
      <c r="C139" s="56"/>
      <c r="D139" s="83" t="s">
        <v>135</v>
      </c>
    </row>
    <row r="140" spans="2:4" ht="12.75" x14ac:dyDescent="0.2">
      <c r="B140" s="57" t="s">
        <v>149</v>
      </c>
      <c r="C140" s="56"/>
      <c r="D140" s="83" t="s">
        <v>135</v>
      </c>
    </row>
    <row r="141" spans="2:4" ht="12.75" x14ac:dyDescent="0.2">
      <c r="B141" s="57" t="s">
        <v>150</v>
      </c>
      <c r="C141" s="56"/>
      <c r="D141" s="61">
        <v>0.25978047376991592</v>
      </c>
    </row>
    <row r="142" spans="2:4" ht="12.75" x14ac:dyDescent="0.2">
      <c r="B142" s="57" t="s">
        <v>151</v>
      </c>
      <c r="C142" s="56"/>
      <c r="D142" s="61" t="s">
        <v>135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4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568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310</v>
      </c>
      <c r="C7" s="26" t="s">
        <v>311</v>
      </c>
      <c r="D7" s="17" t="s">
        <v>162</v>
      </c>
      <c r="E7" s="62">
        <v>28063</v>
      </c>
      <c r="F7" s="68">
        <v>372.01715949999999</v>
      </c>
      <c r="G7" s="20">
        <v>4.8807593000000003E-2</v>
      </c>
    </row>
    <row r="8" spans="1:7" ht="12.75" x14ac:dyDescent="0.2">
      <c r="A8" s="21">
        <v>2</v>
      </c>
      <c r="B8" s="22" t="s">
        <v>14</v>
      </c>
      <c r="C8" s="26" t="s">
        <v>15</v>
      </c>
      <c r="D8" s="17" t="s">
        <v>16</v>
      </c>
      <c r="E8" s="62">
        <v>50180</v>
      </c>
      <c r="F8" s="68">
        <v>301.43126000000001</v>
      </c>
      <c r="G8" s="20">
        <v>3.9546923999999997E-2</v>
      </c>
    </row>
    <row r="9" spans="1:7" ht="12.75" x14ac:dyDescent="0.2">
      <c r="A9" s="21">
        <v>3</v>
      </c>
      <c r="B9" s="22" t="s">
        <v>303</v>
      </c>
      <c r="C9" s="26" t="s">
        <v>304</v>
      </c>
      <c r="D9" s="17" t="s">
        <v>305</v>
      </c>
      <c r="E9" s="62">
        <v>76741</v>
      </c>
      <c r="F9" s="68">
        <v>271.70151049999998</v>
      </c>
      <c r="G9" s="20">
        <v>3.5646465000000002E-2</v>
      </c>
    </row>
    <row r="10" spans="1:7" ht="12.75" x14ac:dyDescent="0.2">
      <c r="A10" s="21">
        <v>4</v>
      </c>
      <c r="B10" s="22" t="s">
        <v>446</v>
      </c>
      <c r="C10" s="26" t="s">
        <v>447</v>
      </c>
      <c r="D10" s="17" t="s">
        <v>175</v>
      </c>
      <c r="E10" s="62">
        <v>9203</v>
      </c>
      <c r="F10" s="68">
        <v>236.96344550000001</v>
      </c>
      <c r="G10" s="20">
        <v>3.1088930000000001E-2</v>
      </c>
    </row>
    <row r="11" spans="1:7" ht="25.5" x14ac:dyDescent="0.2">
      <c r="A11" s="21">
        <v>5</v>
      </c>
      <c r="B11" s="22" t="s">
        <v>411</v>
      </c>
      <c r="C11" s="26" t="s">
        <v>412</v>
      </c>
      <c r="D11" s="17" t="s">
        <v>35</v>
      </c>
      <c r="E11" s="62">
        <v>18054</v>
      </c>
      <c r="F11" s="68">
        <v>227.20056299999999</v>
      </c>
      <c r="G11" s="20">
        <v>2.9808068E-2</v>
      </c>
    </row>
    <row r="12" spans="1:7" ht="12.75" x14ac:dyDescent="0.2">
      <c r="A12" s="21">
        <v>6</v>
      </c>
      <c r="B12" s="22" t="s">
        <v>308</v>
      </c>
      <c r="C12" s="26" t="s">
        <v>309</v>
      </c>
      <c r="D12" s="17" t="s">
        <v>172</v>
      </c>
      <c r="E12" s="62">
        <v>97844</v>
      </c>
      <c r="F12" s="68">
        <v>222.008036</v>
      </c>
      <c r="G12" s="20">
        <v>2.9126823E-2</v>
      </c>
    </row>
    <row r="13" spans="1:7" ht="25.5" x14ac:dyDescent="0.2">
      <c r="A13" s="21">
        <v>7</v>
      </c>
      <c r="B13" s="22" t="s">
        <v>39</v>
      </c>
      <c r="C13" s="26" t="s">
        <v>40</v>
      </c>
      <c r="D13" s="17" t="s">
        <v>19</v>
      </c>
      <c r="E13" s="62">
        <v>19941</v>
      </c>
      <c r="F13" s="68">
        <v>218.46362550000001</v>
      </c>
      <c r="G13" s="20">
        <v>2.8661806000000001E-2</v>
      </c>
    </row>
    <row r="14" spans="1:7" ht="12.75" x14ac:dyDescent="0.2">
      <c r="A14" s="21">
        <v>8</v>
      </c>
      <c r="B14" s="22" t="s">
        <v>552</v>
      </c>
      <c r="C14" s="26" t="s">
        <v>553</v>
      </c>
      <c r="D14" s="17" t="s">
        <v>38</v>
      </c>
      <c r="E14" s="62">
        <v>30507</v>
      </c>
      <c r="F14" s="68">
        <v>211.688073</v>
      </c>
      <c r="G14" s="20">
        <v>2.7772873E-2</v>
      </c>
    </row>
    <row r="15" spans="1:7" ht="25.5" x14ac:dyDescent="0.2">
      <c r="A15" s="21">
        <v>9</v>
      </c>
      <c r="B15" s="22" t="s">
        <v>558</v>
      </c>
      <c r="C15" s="26" t="s">
        <v>559</v>
      </c>
      <c r="D15" s="17" t="s">
        <v>65</v>
      </c>
      <c r="E15" s="62">
        <v>18635</v>
      </c>
      <c r="F15" s="68">
        <v>208.45111</v>
      </c>
      <c r="G15" s="20">
        <v>2.7348193E-2</v>
      </c>
    </row>
    <row r="16" spans="1:7" ht="12.75" x14ac:dyDescent="0.2">
      <c r="A16" s="21">
        <v>10</v>
      </c>
      <c r="B16" s="22" t="s">
        <v>368</v>
      </c>
      <c r="C16" s="26" t="s">
        <v>369</v>
      </c>
      <c r="D16" s="17" t="s">
        <v>244</v>
      </c>
      <c r="E16" s="62">
        <v>4704</v>
      </c>
      <c r="F16" s="68">
        <v>205.91995199999999</v>
      </c>
      <c r="G16" s="20">
        <v>2.7016111999999998E-2</v>
      </c>
    </row>
    <row r="17" spans="1:7" ht="12.75" x14ac:dyDescent="0.2">
      <c r="A17" s="21">
        <v>11</v>
      </c>
      <c r="B17" s="22" t="s">
        <v>331</v>
      </c>
      <c r="C17" s="26" t="s">
        <v>332</v>
      </c>
      <c r="D17" s="17" t="s">
        <v>13</v>
      </c>
      <c r="E17" s="62">
        <v>106371</v>
      </c>
      <c r="F17" s="68">
        <v>203.16861</v>
      </c>
      <c r="G17" s="20">
        <v>2.6655143999999999E-2</v>
      </c>
    </row>
    <row r="18" spans="1:7" ht="25.5" x14ac:dyDescent="0.2">
      <c r="A18" s="21">
        <v>12</v>
      </c>
      <c r="B18" s="22" t="s">
        <v>339</v>
      </c>
      <c r="C18" s="26" t="s">
        <v>340</v>
      </c>
      <c r="D18" s="17" t="s">
        <v>175</v>
      </c>
      <c r="E18" s="62">
        <v>17048</v>
      </c>
      <c r="F18" s="68">
        <v>199.85370399999999</v>
      </c>
      <c r="G18" s="20">
        <v>2.6220238E-2</v>
      </c>
    </row>
    <row r="19" spans="1:7" ht="51" x14ac:dyDescent="0.2">
      <c r="A19" s="21">
        <v>13</v>
      </c>
      <c r="B19" s="22" t="s">
        <v>321</v>
      </c>
      <c r="C19" s="26" t="s">
        <v>322</v>
      </c>
      <c r="D19" s="17" t="s">
        <v>241</v>
      </c>
      <c r="E19" s="62">
        <v>98300</v>
      </c>
      <c r="F19" s="68">
        <v>198.41855000000001</v>
      </c>
      <c r="G19" s="20">
        <v>2.6031948999999999E-2</v>
      </c>
    </row>
    <row r="20" spans="1:7" ht="12.75" x14ac:dyDescent="0.2">
      <c r="A20" s="21">
        <v>14</v>
      </c>
      <c r="B20" s="22" t="s">
        <v>323</v>
      </c>
      <c r="C20" s="26" t="s">
        <v>324</v>
      </c>
      <c r="D20" s="17" t="s">
        <v>205</v>
      </c>
      <c r="E20" s="62">
        <v>11590</v>
      </c>
      <c r="F20" s="68">
        <v>183.73047500000001</v>
      </c>
      <c r="G20" s="20">
        <v>2.4104916000000001E-2</v>
      </c>
    </row>
    <row r="21" spans="1:7" ht="12.75" x14ac:dyDescent="0.2">
      <c r="A21" s="21">
        <v>15</v>
      </c>
      <c r="B21" s="22" t="s">
        <v>407</v>
      </c>
      <c r="C21" s="26" t="s">
        <v>408</v>
      </c>
      <c r="D21" s="17" t="s">
        <v>253</v>
      </c>
      <c r="E21" s="62">
        <v>23004</v>
      </c>
      <c r="F21" s="68">
        <v>181.22551200000001</v>
      </c>
      <c r="G21" s="20">
        <v>2.3776272000000001E-2</v>
      </c>
    </row>
    <row r="22" spans="1:7" ht="12.75" x14ac:dyDescent="0.2">
      <c r="A22" s="21">
        <v>16</v>
      </c>
      <c r="B22" s="22" t="s">
        <v>318</v>
      </c>
      <c r="C22" s="26" t="s">
        <v>319</v>
      </c>
      <c r="D22" s="17" t="s">
        <v>320</v>
      </c>
      <c r="E22" s="62">
        <v>59802</v>
      </c>
      <c r="F22" s="68">
        <v>169.56857099999999</v>
      </c>
      <c r="G22" s="20">
        <v>2.2246914E-2</v>
      </c>
    </row>
    <row r="23" spans="1:7" ht="25.5" x14ac:dyDescent="0.2">
      <c r="A23" s="21">
        <v>17</v>
      </c>
      <c r="B23" s="22" t="s">
        <v>306</v>
      </c>
      <c r="C23" s="26" t="s">
        <v>307</v>
      </c>
      <c r="D23" s="17" t="s">
        <v>305</v>
      </c>
      <c r="E23" s="62">
        <v>80062</v>
      </c>
      <c r="F23" s="68">
        <v>167.72989000000001</v>
      </c>
      <c r="G23" s="20">
        <v>2.2005685000000001E-2</v>
      </c>
    </row>
    <row r="24" spans="1:7" ht="25.5" x14ac:dyDescent="0.2">
      <c r="A24" s="21">
        <v>18</v>
      </c>
      <c r="B24" s="22" t="s">
        <v>425</v>
      </c>
      <c r="C24" s="26" t="s">
        <v>426</v>
      </c>
      <c r="D24" s="17" t="s">
        <v>175</v>
      </c>
      <c r="E24" s="62">
        <v>18883</v>
      </c>
      <c r="F24" s="68">
        <v>166.21760750000001</v>
      </c>
      <c r="G24" s="20">
        <v>2.1807277E-2</v>
      </c>
    </row>
    <row r="25" spans="1:7" ht="25.5" x14ac:dyDescent="0.2">
      <c r="A25" s="21">
        <v>19</v>
      </c>
      <c r="B25" s="22" t="s">
        <v>554</v>
      </c>
      <c r="C25" s="26" t="s">
        <v>555</v>
      </c>
      <c r="D25" s="17" t="s">
        <v>19</v>
      </c>
      <c r="E25" s="62">
        <v>15630</v>
      </c>
      <c r="F25" s="68">
        <v>161.00462999999999</v>
      </c>
      <c r="G25" s="20">
        <v>2.1123349999999999E-2</v>
      </c>
    </row>
    <row r="26" spans="1:7" ht="25.5" x14ac:dyDescent="0.2">
      <c r="A26" s="21">
        <v>20</v>
      </c>
      <c r="B26" s="22" t="s">
        <v>333</v>
      </c>
      <c r="C26" s="26" t="s">
        <v>334</v>
      </c>
      <c r="D26" s="17" t="s">
        <v>76</v>
      </c>
      <c r="E26" s="62">
        <v>25523</v>
      </c>
      <c r="F26" s="68">
        <v>160.22063249999999</v>
      </c>
      <c r="G26" s="20">
        <v>2.1020490999999999E-2</v>
      </c>
    </row>
    <row r="27" spans="1:7" ht="12.75" x14ac:dyDescent="0.2">
      <c r="A27" s="21">
        <v>21</v>
      </c>
      <c r="B27" s="22" t="s">
        <v>351</v>
      </c>
      <c r="C27" s="26" t="s">
        <v>352</v>
      </c>
      <c r="D27" s="17" t="s">
        <v>175</v>
      </c>
      <c r="E27" s="62">
        <v>39394</v>
      </c>
      <c r="F27" s="68">
        <v>156.84721099999999</v>
      </c>
      <c r="G27" s="20">
        <v>2.0577907999999999E-2</v>
      </c>
    </row>
    <row r="28" spans="1:7" ht="25.5" x14ac:dyDescent="0.2">
      <c r="A28" s="21">
        <v>22</v>
      </c>
      <c r="B28" s="22" t="s">
        <v>153</v>
      </c>
      <c r="C28" s="26" t="s">
        <v>154</v>
      </c>
      <c r="D28" s="17" t="s">
        <v>19</v>
      </c>
      <c r="E28" s="62">
        <v>79641</v>
      </c>
      <c r="F28" s="68">
        <v>156.61402649999999</v>
      </c>
      <c r="G28" s="20">
        <v>2.0547315E-2</v>
      </c>
    </row>
    <row r="29" spans="1:7" ht="25.5" x14ac:dyDescent="0.2">
      <c r="A29" s="21">
        <v>23</v>
      </c>
      <c r="B29" s="22" t="s">
        <v>417</v>
      </c>
      <c r="C29" s="26" t="s">
        <v>418</v>
      </c>
      <c r="D29" s="17" t="s">
        <v>175</v>
      </c>
      <c r="E29" s="62">
        <v>26019</v>
      </c>
      <c r="F29" s="68">
        <v>154.81305</v>
      </c>
      <c r="G29" s="20">
        <v>2.0311032E-2</v>
      </c>
    </row>
    <row r="30" spans="1:7" ht="25.5" x14ac:dyDescent="0.2">
      <c r="A30" s="21">
        <v>24</v>
      </c>
      <c r="B30" s="22" t="s">
        <v>355</v>
      </c>
      <c r="C30" s="26" t="s">
        <v>356</v>
      </c>
      <c r="D30" s="17" t="s">
        <v>175</v>
      </c>
      <c r="E30" s="62">
        <v>37895</v>
      </c>
      <c r="F30" s="68">
        <v>153.28527500000001</v>
      </c>
      <c r="G30" s="20">
        <v>2.0110592E-2</v>
      </c>
    </row>
    <row r="31" spans="1:7" ht="12.75" x14ac:dyDescent="0.2">
      <c r="A31" s="21">
        <v>25</v>
      </c>
      <c r="B31" s="22" t="s">
        <v>337</v>
      </c>
      <c r="C31" s="26" t="s">
        <v>338</v>
      </c>
      <c r="D31" s="17" t="s">
        <v>205</v>
      </c>
      <c r="E31" s="62">
        <v>14997</v>
      </c>
      <c r="F31" s="68">
        <v>150.36742050000001</v>
      </c>
      <c r="G31" s="20">
        <v>1.9727778000000001E-2</v>
      </c>
    </row>
    <row r="32" spans="1:7" ht="12.75" x14ac:dyDescent="0.2">
      <c r="A32" s="21">
        <v>26</v>
      </c>
      <c r="B32" s="22" t="s">
        <v>327</v>
      </c>
      <c r="C32" s="26" t="s">
        <v>328</v>
      </c>
      <c r="D32" s="17" t="s">
        <v>172</v>
      </c>
      <c r="E32" s="62">
        <v>2409</v>
      </c>
      <c r="F32" s="68">
        <v>150.04215600000001</v>
      </c>
      <c r="G32" s="20">
        <v>1.9685103999999998E-2</v>
      </c>
    </row>
    <row r="33" spans="1:7" ht="25.5" x14ac:dyDescent="0.2">
      <c r="A33" s="21">
        <v>27</v>
      </c>
      <c r="B33" s="22" t="s">
        <v>497</v>
      </c>
      <c r="C33" s="26" t="s">
        <v>498</v>
      </c>
      <c r="D33" s="17" t="s">
        <v>32</v>
      </c>
      <c r="E33" s="62">
        <v>90354</v>
      </c>
      <c r="F33" s="68">
        <v>143.346621</v>
      </c>
      <c r="G33" s="20">
        <v>1.8806669000000002E-2</v>
      </c>
    </row>
    <row r="34" spans="1:7" ht="12.75" x14ac:dyDescent="0.2">
      <c r="A34" s="21">
        <v>28</v>
      </c>
      <c r="B34" s="22" t="s">
        <v>388</v>
      </c>
      <c r="C34" s="26" t="s">
        <v>389</v>
      </c>
      <c r="D34" s="17" t="s">
        <v>60</v>
      </c>
      <c r="E34" s="62">
        <v>30368</v>
      </c>
      <c r="F34" s="68">
        <v>135.03131200000001</v>
      </c>
      <c r="G34" s="20">
        <v>1.7715723999999999E-2</v>
      </c>
    </row>
    <row r="35" spans="1:7" ht="25.5" x14ac:dyDescent="0.2">
      <c r="A35" s="21">
        <v>29</v>
      </c>
      <c r="B35" s="22" t="s">
        <v>560</v>
      </c>
      <c r="C35" s="26" t="s">
        <v>561</v>
      </c>
      <c r="D35" s="17" t="s">
        <v>22</v>
      </c>
      <c r="E35" s="62">
        <v>865199</v>
      </c>
      <c r="F35" s="68">
        <v>131.51024799999999</v>
      </c>
      <c r="G35" s="20">
        <v>1.7253770000000002E-2</v>
      </c>
    </row>
    <row r="36" spans="1:7" ht="12.75" x14ac:dyDescent="0.2">
      <c r="A36" s="21">
        <v>30</v>
      </c>
      <c r="B36" s="22" t="s">
        <v>364</v>
      </c>
      <c r="C36" s="26" t="s">
        <v>365</v>
      </c>
      <c r="D36" s="17" t="s">
        <v>175</v>
      </c>
      <c r="E36" s="62">
        <v>28972</v>
      </c>
      <c r="F36" s="68">
        <v>130.04082199999999</v>
      </c>
      <c r="G36" s="20">
        <v>1.7060986E-2</v>
      </c>
    </row>
    <row r="37" spans="1:7" ht="12.75" x14ac:dyDescent="0.2">
      <c r="A37" s="21">
        <v>31</v>
      </c>
      <c r="B37" s="22" t="s">
        <v>314</v>
      </c>
      <c r="C37" s="26" t="s">
        <v>315</v>
      </c>
      <c r="D37" s="17" t="s">
        <v>172</v>
      </c>
      <c r="E37" s="62">
        <v>4127</v>
      </c>
      <c r="F37" s="68">
        <v>122.567773</v>
      </c>
      <c r="G37" s="20">
        <v>1.6080542999999999E-2</v>
      </c>
    </row>
    <row r="38" spans="1:7" ht="12.75" x14ac:dyDescent="0.2">
      <c r="A38" s="21">
        <v>32</v>
      </c>
      <c r="B38" s="22" t="s">
        <v>518</v>
      </c>
      <c r="C38" s="26" t="s">
        <v>519</v>
      </c>
      <c r="D38" s="17" t="s">
        <v>272</v>
      </c>
      <c r="E38" s="62">
        <v>11307</v>
      </c>
      <c r="F38" s="68">
        <v>121.810311</v>
      </c>
      <c r="G38" s="20">
        <v>1.5981166000000002E-2</v>
      </c>
    </row>
    <row r="39" spans="1:7" ht="25.5" x14ac:dyDescent="0.2">
      <c r="A39" s="21">
        <v>33</v>
      </c>
      <c r="B39" s="22" t="s">
        <v>372</v>
      </c>
      <c r="C39" s="26" t="s">
        <v>373</v>
      </c>
      <c r="D39" s="17" t="s">
        <v>35</v>
      </c>
      <c r="E39" s="62">
        <v>27994</v>
      </c>
      <c r="F39" s="68">
        <v>115.02734599999999</v>
      </c>
      <c r="G39" s="20">
        <v>1.5091261E-2</v>
      </c>
    </row>
    <row r="40" spans="1:7" ht="12.75" x14ac:dyDescent="0.2">
      <c r="A40" s="21">
        <v>34</v>
      </c>
      <c r="B40" s="22" t="s">
        <v>222</v>
      </c>
      <c r="C40" s="26" t="s">
        <v>223</v>
      </c>
      <c r="D40" s="17" t="s">
        <v>81</v>
      </c>
      <c r="E40" s="62">
        <v>153938</v>
      </c>
      <c r="F40" s="68">
        <v>112.990492</v>
      </c>
      <c r="G40" s="20">
        <v>1.4824031E-2</v>
      </c>
    </row>
    <row r="41" spans="1:7" ht="12.75" x14ac:dyDescent="0.2">
      <c r="A41" s="21">
        <v>35</v>
      </c>
      <c r="B41" s="22" t="s">
        <v>329</v>
      </c>
      <c r="C41" s="26" t="s">
        <v>330</v>
      </c>
      <c r="D41" s="17" t="s">
        <v>13</v>
      </c>
      <c r="E41" s="62">
        <v>129075</v>
      </c>
      <c r="F41" s="68">
        <v>110.87542500000001</v>
      </c>
      <c r="G41" s="20">
        <v>1.454654E-2</v>
      </c>
    </row>
    <row r="42" spans="1:7" ht="12.75" x14ac:dyDescent="0.2">
      <c r="A42" s="21">
        <v>36</v>
      </c>
      <c r="B42" s="22" t="s">
        <v>386</v>
      </c>
      <c r="C42" s="26" t="s">
        <v>387</v>
      </c>
      <c r="D42" s="17" t="s">
        <v>175</v>
      </c>
      <c r="E42" s="62">
        <v>137000</v>
      </c>
      <c r="F42" s="68">
        <v>105.9695</v>
      </c>
      <c r="G42" s="20">
        <v>1.3902897000000001E-2</v>
      </c>
    </row>
    <row r="43" spans="1:7" ht="12.75" x14ac:dyDescent="0.2">
      <c r="A43" s="21">
        <v>37</v>
      </c>
      <c r="B43" s="22" t="s">
        <v>547</v>
      </c>
      <c r="C43" s="26" t="s">
        <v>548</v>
      </c>
      <c r="D43" s="17" t="s">
        <v>13</v>
      </c>
      <c r="E43" s="62">
        <v>227174</v>
      </c>
      <c r="F43" s="68">
        <v>99.956559999999996</v>
      </c>
      <c r="G43" s="20">
        <v>1.3114015999999999E-2</v>
      </c>
    </row>
    <row r="44" spans="1:7" ht="25.5" x14ac:dyDescent="0.2">
      <c r="A44" s="21">
        <v>38</v>
      </c>
      <c r="B44" s="22" t="s">
        <v>347</v>
      </c>
      <c r="C44" s="26" t="s">
        <v>348</v>
      </c>
      <c r="D44" s="17" t="s">
        <v>35</v>
      </c>
      <c r="E44" s="62">
        <v>45929</v>
      </c>
      <c r="F44" s="68">
        <v>93.603301999999999</v>
      </c>
      <c r="G44" s="20">
        <v>1.2280487E-2</v>
      </c>
    </row>
    <row r="45" spans="1:7" ht="12.75" x14ac:dyDescent="0.2">
      <c r="A45" s="21">
        <v>39</v>
      </c>
      <c r="B45" s="22" t="s">
        <v>53</v>
      </c>
      <c r="C45" s="26" t="s">
        <v>54</v>
      </c>
      <c r="D45" s="17" t="s">
        <v>55</v>
      </c>
      <c r="E45" s="62">
        <v>68989</v>
      </c>
      <c r="F45" s="68">
        <v>93.204138999999998</v>
      </c>
      <c r="G45" s="20">
        <v>1.2228118E-2</v>
      </c>
    </row>
    <row r="46" spans="1:7" ht="25.5" x14ac:dyDescent="0.2">
      <c r="A46" s="21">
        <v>40</v>
      </c>
      <c r="B46" s="22" t="s">
        <v>390</v>
      </c>
      <c r="C46" s="26" t="s">
        <v>391</v>
      </c>
      <c r="D46" s="17" t="s">
        <v>19</v>
      </c>
      <c r="E46" s="62">
        <v>6478</v>
      </c>
      <c r="F46" s="68">
        <v>82.419594000000004</v>
      </c>
      <c r="G46" s="20">
        <v>1.0813216E-2</v>
      </c>
    </row>
    <row r="47" spans="1:7" ht="25.5" x14ac:dyDescent="0.2">
      <c r="A47" s="21">
        <v>41</v>
      </c>
      <c r="B47" s="22" t="s">
        <v>343</v>
      </c>
      <c r="C47" s="26" t="s">
        <v>344</v>
      </c>
      <c r="D47" s="17" t="s">
        <v>65</v>
      </c>
      <c r="E47" s="62">
        <v>5314</v>
      </c>
      <c r="F47" s="68">
        <v>80.225458000000003</v>
      </c>
      <c r="G47" s="20">
        <v>1.0525352E-2</v>
      </c>
    </row>
    <row r="48" spans="1:7" ht="12.75" x14ac:dyDescent="0.2">
      <c r="A48" s="21">
        <v>42</v>
      </c>
      <c r="B48" s="22" t="s">
        <v>77</v>
      </c>
      <c r="C48" s="26" t="s">
        <v>78</v>
      </c>
      <c r="D48" s="17" t="s">
        <v>16</v>
      </c>
      <c r="E48" s="62">
        <v>10948</v>
      </c>
      <c r="F48" s="68">
        <v>77.599423999999999</v>
      </c>
      <c r="G48" s="20">
        <v>1.0180824E-2</v>
      </c>
    </row>
    <row r="49" spans="1:7" ht="12.75" x14ac:dyDescent="0.2">
      <c r="A49" s="21">
        <v>43</v>
      </c>
      <c r="B49" s="22" t="s">
        <v>376</v>
      </c>
      <c r="C49" s="26" t="s">
        <v>377</v>
      </c>
      <c r="D49" s="17" t="s">
        <v>13</v>
      </c>
      <c r="E49" s="62">
        <v>86673</v>
      </c>
      <c r="F49" s="68">
        <v>76.228903500000001</v>
      </c>
      <c r="G49" s="20">
        <v>1.0001015E-2</v>
      </c>
    </row>
    <row r="50" spans="1:7" ht="12.75" x14ac:dyDescent="0.2">
      <c r="A50" s="21">
        <v>44</v>
      </c>
      <c r="B50" s="22" t="s">
        <v>562</v>
      </c>
      <c r="C50" s="26" t="s">
        <v>563</v>
      </c>
      <c r="D50" s="17" t="s">
        <v>172</v>
      </c>
      <c r="E50" s="62">
        <v>14247</v>
      </c>
      <c r="F50" s="68">
        <v>75.209913</v>
      </c>
      <c r="G50" s="20">
        <v>9.8673270000000004E-3</v>
      </c>
    </row>
    <row r="51" spans="1:7" ht="25.5" x14ac:dyDescent="0.2">
      <c r="A51" s="21">
        <v>45</v>
      </c>
      <c r="B51" s="22" t="s">
        <v>82</v>
      </c>
      <c r="C51" s="26" t="s">
        <v>83</v>
      </c>
      <c r="D51" s="17" t="s">
        <v>65</v>
      </c>
      <c r="E51" s="62">
        <v>27076</v>
      </c>
      <c r="F51" s="68">
        <v>67.053713999999999</v>
      </c>
      <c r="G51" s="20">
        <v>8.7972569999999993E-3</v>
      </c>
    </row>
    <row r="52" spans="1:7" ht="12.75" x14ac:dyDescent="0.2">
      <c r="A52" s="21">
        <v>46</v>
      </c>
      <c r="B52" s="22" t="s">
        <v>384</v>
      </c>
      <c r="C52" s="26" t="s">
        <v>385</v>
      </c>
      <c r="D52" s="17" t="s">
        <v>175</v>
      </c>
      <c r="E52" s="62">
        <v>25567</v>
      </c>
      <c r="F52" s="68">
        <v>52.757504500000003</v>
      </c>
      <c r="G52" s="20">
        <v>6.9216349999999998E-3</v>
      </c>
    </row>
    <row r="53" spans="1:7" ht="12.75" x14ac:dyDescent="0.2">
      <c r="A53" s="21">
        <v>47</v>
      </c>
      <c r="B53" s="22" t="s">
        <v>564</v>
      </c>
      <c r="C53" s="26" t="s">
        <v>565</v>
      </c>
      <c r="D53" s="17" t="s">
        <v>172</v>
      </c>
      <c r="E53" s="62">
        <v>34747</v>
      </c>
      <c r="F53" s="68">
        <v>48.854281999999998</v>
      </c>
      <c r="G53" s="20">
        <v>6.4095430000000002E-3</v>
      </c>
    </row>
    <row r="54" spans="1:7" ht="12.75" x14ac:dyDescent="0.2">
      <c r="A54" s="21">
        <v>48</v>
      </c>
      <c r="B54" s="22" t="s">
        <v>566</v>
      </c>
      <c r="C54" s="26" t="s">
        <v>567</v>
      </c>
      <c r="D54" s="17" t="s">
        <v>305</v>
      </c>
      <c r="E54" s="62">
        <v>18304</v>
      </c>
      <c r="F54" s="68">
        <v>31.885567999999999</v>
      </c>
      <c r="G54" s="20">
        <v>4.1832960000000004E-3</v>
      </c>
    </row>
    <row r="55" spans="1:7" ht="12.75" x14ac:dyDescent="0.2">
      <c r="A55" s="21">
        <v>49</v>
      </c>
      <c r="B55" s="22" t="s">
        <v>475</v>
      </c>
      <c r="C55" s="26" t="s">
        <v>476</v>
      </c>
      <c r="D55" s="17" t="s">
        <v>205</v>
      </c>
      <c r="E55" s="62">
        <v>6101</v>
      </c>
      <c r="F55" s="68">
        <v>26.084825500000001</v>
      </c>
      <c r="G55" s="20">
        <v>3.4222549999999999E-3</v>
      </c>
    </row>
    <row r="56" spans="1:7" ht="25.5" x14ac:dyDescent="0.2">
      <c r="A56" s="21">
        <v>50</v>
      </c>
      <c r="B56" s="22" t="s">
        <v>325</v>
      </c>
      <c r="C56" s="26" t="s">
        <v>326</v>
      </c>
      <c r="D56" s="17" t="s">
        <v>25</v>
      </c>
      <c r="E56" s="62">
        <v>1932</v>
      </c>
      <c r="F56" s="68">
        <v>4.5498599999999998</v>
      </c>
      <c r="G56" s="20">
        <v>5.9692899999999995E-4</v>
      </c>
    </row>
    <row r="57" spans="1:7" ht="12.75" x14ac:dyDescent="0.2">
      <c r="A57" s="16"/>
      <c r="B57" s="17"/>
      <c r="C57" s="23" t="s">
        <v>107</v>
      </c>
      <c r="D57" s="27"/>
      <c r="E57" s="64"/>
      <c r="F57" s="70">
        <v>7327.7549535000007</v>
      </c>
      <c r="G57" s="28">
        <v>0.96138060899999966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16"/>
      <c r="B59" s="17"/>
      <c r="C59" s="23" t="s">
        <v>108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107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31"/>
      <c r="B62" s="32"/>
      <c r="C62" s="23" t="s">
        <v>109</v>
      </c>
      <c r="D62" s="24"/>
      <c r="E62" s="63"/>
      <c r="F62" s="69"/>
      <c r="G62" s="25"/>
    </row>
    <row r="63" spans="1:7" ht="12.75" x14ac:dyDescent="0.2">
      <c r="A63" s="33"/>
      <c r="B63" s="34"/>
      <c r="C63" s="23" t="s">
        <v>107</v>
      </c>
      <c r="D63" s="35"/>
      <c r="E63" s="65"/>
      <c r="F63" s="71">
        <v>0</v>
      </c>
      <c r="G63" s="36">
        <v>0</v>
      </c>
    </row>
    <row r="64" spans="1:7" ht="12.75" x14ac:dyDescent="0.2">
      <c r="A64" s="33"/>
      <c r="B64" s="34"/>
      <c r="C64" s="29"/>
      <c r="D64" s="37"/>
      <c r="E64" s="66"/>
      <c r="F64" s="72"/>
      <c r="G64" s="38"/>
    </row>
    <row r="65" spans="1:7" ht="12.75" x14ac:dyDescent="0.2">
      <c r="A65" s="16"/>
      <c r="B65" s="17"/>
      <c r="C65" s="23" t="s">
        <v>111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107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112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113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21"/>
      <c r="B74" s="22"/>
      <c r="C74" s="39" t="s">
        <v>114</v>
      </c>
      <c r="D74" s="40"/>
      <c r="E74" s="64"/>
      <c r="F74" s="70">
        <v>7327.7549535000007</v>
      </c>
      <c r="G74" s="28">
        <v>0.96138060899999966</v>
      </c>
    </row>
    <row r="75" spans="1:7" ht="12.75" x14ac:dyDescent="0.2">
      <c r="A75" s="16"/>
      <c r="B75" s="17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115</v>
      </c>
      <c r="D76" s="19"/>
      <c r="E76" s="62"/>
      <c r="F76" s="68"/>
      <c r="G76" s="20"/>
    </row>
    <row r="77" spans="1:7" ht="25.5" x14ac:dyDescent="0.2">
      <c r="A77" s="16"/>
      <c r="B77" s="17"/>
      <c r="C77" s="23" t="s">
        <v>10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16"/>
      <c r="B80" s="41"/>
      <c r="C80" s="23" t="s">
        <v>116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74"/>
      <c r="G82" s="43"/>
    </row>
    <row r="83" spans="1:7" ht="12.75" x14ac:dyDescent="0.2">
      <c r="A83" s="16"/>
      <c r="B83" s="17"/>
      <c r="C83" s="23" t="s">
        <v>117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107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16"/>
      <c r="B86" s="41"/>
      <c r="C86" s="23" t="s">
        <v>118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21"/>
      <c r="B89" s="22"/>
      <c r="C89" s="44" t="s">
        <v>119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6"/>
      <c r="D90" s="19"/>
      <c r="E90" s="62"/>
      <c r="F90" s="68"/>
      <c r="G90" s="20"/>
    </row>
    <row r="91" spans="1:7" ht="12.75" x14ac:dyDescent="0.2">
      <c r="A91" s="16"/>
      <c r="B91" s="17"/>
      <c r="C91" s="18" t="s">
        <v>120</v>
      </c>
      <c r="D91" s="19"/>
      <c r="E91" s="62"/>
      <c r="F91" s="68"/>
      <c r="G91" s="20"/>
    </row>
    <row r="92" spans="1:7" ht="12.75" x14ac:dyDescent="0.2">
      <c r="A92" s="21"/>
      <c r="B92" s="22"/>
      <c r="C92" s="23" t="s">
        <v>121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122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107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1169</v>
      </c>
      <c r="D101" s="24"/>
      <c r="E101" s="63"/>
      <c r="F101" s="69"/>
      <c r="G101" s="25"/>
    </row>
    <row r="102" spans="1:7" ht="12.75" x14ac:dyDescent="0.2">
      <c r="A102" s="21">
        <v>1</v>
      </c>
      <c r="B102" s="22"/>
      <c r="C102" s="26" t="s">
        <v>1170</v>
      </c>
      <c r="D102" s="30"/>
      <c r="E102" s="62"/>
      <c r="F102" s="68">
        <v>295.94843209999999</v>
      </c>
      <c r="G102" s="20">
        <v>3.8827593000000001E-2</v>
      </c>
    </row>
    <row r="103" spans="1:7" ht="12.75" x14ac:dyDescent="0.2">
      <c r="A103" s="21"/>
      <c r="B103" s="22"/>
      <c r="C103" s="23" t="s">
        <v>107</v>
      </c>
      <c r="D103" s="40"/>
      <c r="E103" s="64"/>
      <c r="F103" s="70">
        <v>295.94843209999999</v>
      </c>
      <c r="G103" s="28">
        <v>3.8827593000000001E-2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39" t="s">
        <v>124</v>
      </c>
      <c r="D105" s="40"/>
      <c r="E105" s="64"/>
      <c r="F105" s="70">
        <v>295.94843209999999</v>
      </c>
      <c r="G105" s="28">
        <v>3.8827593000000001E-2</v>
      </c>
    </row>
    <row r="106" spans="1:7" ht="12.75" x14ac:dyDescent="0.2">
      <c r="A106" s="21"/>
      <c r="B106" s="22"/>
      <c r="C106" s="45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125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126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107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127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128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107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23" t="s">
        <v>129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107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74"/>
      <c r="G117" s="43"/>
    </row>
    <row r="118" spans="1:7" ht="25.5" x14ac:dyDescent="0.2">
      <c r="A118" s="21"/>
      <c r="B118" s="22"/>
      <c r="C118" s="45" t="s">
        <v>130</v>
      </c>
      <c r="D118" s="22"/>
      <c r="E118" s="62"/>
      <c r="F118" s="158">
        <v>-1.5869283000000001</v>
      </c>
      <c r="G118" s="157">
        <v>-2.0819999999999999E-4</v>
      </c>
    </row>
    <row r="119" spans="1:7" ht="12.75" x14ac:dyDescent="0.2">
      <c r="A119" s="21"/>
      <c r="B119" s="22"/>
      <c r="C119" s="46" t="s">
        <v>131</v>
      </c>
      <c r="D119" s="27"/>
      <c r="E119" s="64"/>
      <c r="F119" s="70">
        <v>7622.1164573000005</v>
      </c>
      <c r="G119" s="28">
        <v>1.0000000019999997</v>
      </c>
    </row>
    <row r="121" spans="1:7" ht="12.75" x14ac:dyDescent="0.2">
      <c r="B121" s="397"/>
      <c r="C121" s="397"/>
      <c r="D121" s="397"/>
      <c r="E121" s="397"/>
      <c r="F121" s="397"/>
    </row>
    <row r="122" spans="1:7" ht="12.75" x14ac:dyDescent="0.2">
      <c r="B122" s="397"/>
      <c r="C122" s="397"/>
      <c r="D122" s="397"/>
      <c r="E122" s="397"/>
      <c r="F122" s="397"/>
    </row>
    <row r="124" spans="1:7" ht="12.75" x14ac:dyDescent="0.2">
      <c r="B124" s="52" t="s">
        <v>133</v>
      </c>
      <c r="C124" s="53"/>
      <c r="D124" s="54"/>
    </row>
    <row r="125" spans="1:7" ht="12.75" x14ac:dyDescent="0.2">
      <c r="B125" s="55" t="s">
        <v>134</v>
      </c>
      <c r="C125" s="56"/>
      <c r="D125" s="81" t="s">
        <v>135</v>
      </c>
    </row>
    <row r="126" spans="1:7" ht="12.75" x14ac:dyDescent="0.2">
      <c r="B126" s="55" t="s">
        <v>136</v>
      </c>
      <c r="C126" s="56"/>
      <c r="D126" s="81" t="s">
        <v>135</v>
      </c>
    </row>
    <row r="127" spans="1:7" ht="12.75" x14ac:dyDescent="0.2">
      <c r="B127" s="57" t="s">
        <v>137</v>
      </c>
      <c r="C127" s="56"/>
      <c r="D127" s="58"/>
    </row>
    <row r="128" spans="1:7" ht="25.5" customHeight="1" x14ac:dyDescent="0.2">
      <c r="B128" s="58"/>
      <c r="C128" s="48" t="s">
        <v>138</v>
      </c>
      <c r="D128" s="49" t="s">
        <v>139</v>
      </c>
    </row>
    <row r="129" spans="2:4" ht="12.75" customHeight="1" x14ac:dyDescent="0.2">
      <c r="B129" s="75" t="s">
        <v>140</v>
      </c>
      <c r="C129" s="76" t="s">
        <v>141</v>
      </c>
      <c r="D129" s="76" t="s">
        <v>142</v>
      </c>
    </row>
    <row r="130" spans="2:4" ht="12.75" x14ac:dyDescent="0.2">
      <c r="B130" s="58" t="s">
        <v>143</v>
      </c>
      <c r="C130" s="59">
        <v>9.6144999999999996</v>
      </c>
      <c r="D130" s="59">
        <v>9.2477999999999998</v>
      </c>
    </row>
    <row r="131" spans="2:4" ht="12.75" x14ac:dyDescent="0.2">
      <c r="B131" s="58" t="s">
        <v>144</v>
      </c>
      <c r="C131" s="59">
        <v>9.6144999999999996</v>
      </c>
      <c r="D131" s="59">
        <v>9.2477999999999998</v>
      </c>
    </row>
    <row r="132" spans="2:4" ht="12.75" x14ac:dyDescent="0.2">
      <c r="B132" s="58" t="s">
        <v>145</v>
      </c>
      <c r="C132" s="59">
        <v>9.4772999999999996</v>
      </c>
      <c r="D132" s="59">
        <v>9.1091999999999995</v>
      </c>
    </row>
    <row r="133" spans="2:4" ht="12.75" x14ac:dyDescent="0.2">
      <c r="B133" s="58" t="s">
        <v>146</v>
      </c>
      <c r="C133" s="59">
        <v>9.4772999999999996</v>
      </c>
      <c r="D133" s="59">
        <v>9.1091999999999995</v>
      </c>
    </row>
    <row r="135" spans="2:4" ht="12.75" x14ac:dyDescent="0.2">
      <c r="B135" s="77" t="s">
        <v>147</v>
      </c>
      <c r="C135" s="60"/>
      <c r="D135" s="78" t="s">
        <v>135</v>
      </c>
    </row>
    <row r="136" spans="2:4" ht="24.75" customHeight="1" x14ac:dyDescent="0.2">
      <c r="B136" s="79"/>
      <c r="C136" s="79"/>
    </row>
    <row r="137" spans="2:4" ht="15" x14ac:dyDescent="0.25">
      <c r="B137" s="82"/>
      <c r="C137" s="80"/>
      <c r="D137"/>
    </row>
    <row r="139" spans="2:4" ht="12.75" x14ac:dyDescent="0.2">
      <c r="B139" s="57" t="s">
        <v>148</v>
      </c>
      <c r="C139" s="56"/>
      <c r="D139" s="83" t="s">
        <v>135</v>
      </c>
    </row>
    <row r="140" spans="2:4" ht="12.75" x14ac:dyDescent="0.2">
      <c r="B140" s="57" t="s">
        <v>149</v>
      </c>
      <c r="C140" s="56"/>
      <c r="D140" s="83" t="s">
        <v>135</v>
      </c>
    </row>
    <row r="141" spans="2:4" ht="12.75" x14ac:dyDescent="0.2">
      <c r="B141" s="57" t="s">
        <v>150</v>
      </c>
      <c r="C141" s="56"/>
      <c r="D141" s="61">
        <v>0.25250305540802964</v>
      </c>
    </row>
    <row r="142" spans="2:4" ht="12.75" x14ac:dyDescent="0.2">
      <c r="B142" s="57" t="s">
        <v>151</v>
      </c>
      <c r="C142" s="56"/>
      <c r="D142" s="61" t="s">
        <v>135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569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310</v>
      </c>
      <c r="C7" s="26" t="s">
        <v>311</v>
      </c>
      <c r="D7" s="17" t="s">
        <v>162</v>
      </c>
      <c r="E7" s="62">
        <v>12397</v>
      </c>
      <c r="F7" s="68">
        <v>164.34083050000001</v>
      </c>
      <c r="G7" s="20">
        <v>4.9313327999999997E-2</v>
      </c>
    </row>
    <row r="8" spans="1:7" ht="12.75" x14ac:dyDescent="0.2">
      <c r="A8" s="21">
        <v>2</v>
      </c>
      <c r="B8" s="22" t="s">
        <v>14</v>
      </c>
      <c r="C8" s="26" t="s">
        <v>15</v>
      </c>
      <c r="D8" s="17" t="s">
        <v>16</v>
      </c>
      <c r="E8" s="62">
        <v>21928</v>
      </c>
      <c r="F8" s="68">
        <v>131.721496</v>
      </c>
      <c r="G8" s="20">
        <v>3.9525328999999998E-2</v>
      </c>
    </row>
    <row r="9" spans="1:7" ht="12.75" x14ac:dyDescent="0.2">
      <c r="A9" s="21">
        <v>3</v>
      </c>
      <c r="B9" s="22" t="s">
        <v>303</v>
      </c>
      <c r="C9" s="26" t="s">
        <v>304</v>
      </c>
      <c r="D9" s="17" t="s">
        <v>305</v>
      </c>
      <c r="E9" s="62">
        <v>33579</v>
      </c>
      <c r="F9" s="68">
        <v>118.8864495</v>
      </c>
      <c r="G9" s="20">
        <v>3.5673950000000003E-2</v>
      </c>
    </row>
    <row r="10" spans="1:7" ht="12.75" x14ac:dyDescent="0.2">
      <c r="A10" s="21">
        <v>4</v>
      </c>
      <c r="B10" s="22" t="s">
        <v>446</v>
      </c>
      <c r="C10" s="26" t="s">
        <v>447</v>
      </c>
      <c r="D10" s="17" t="s">
        <v>175</v>
      </c>
      <c r="E10" s="62">
        <v>4382</v>
      </c>
      <c r="F10" s="68">
        <v>112.829927</v>
      </c>
      <c r="G10" s="20">
        <v>3.3856585000000002E-2</v>
      </c>
    </row>
    <row r="11" spans="1:7" ht="25.5" x14ac:dyDescent="0.2">
      <c r="A11" s="21">
        <v>5</v>
      </c>
      <c r="B11" s="22" t="s">
        <v>411</v>
      </c>
      <c r="C11" s="26" t="s">
        <v>412</v>
      </c>
      <c r="D11" s="17" t="s">
        <v>35</v>
      </c>
      <c r="E11" s="62">
        <v>8051</v>
      </c>
      <c r="F11" s="68">
        <v>101.3178095</v>
      </c>
      <c r="G11" s="20">
        <v>3.0402173000000001E-2</v>
      </c>
    </row>
    <row r="12" spans="1:7" ht="12.75" x14ac:dyDescent="0.2">
      <c r="A12" s="21">
        <v>6</v>
      </c>
      <c r="B12" s="22" t="s">
        <v>308</v>
      </c>
      <c r="C12" s="26" t="s">
        <v>309</v>
      </c>
      <c r="D12" s="17" t="s">
        <v>172</v>
      </c>
      <c r="E12" s="62">
        <v>43585</v>
      </c>
      <c r="F12" s="68">
        <v>98.894364999999993</v>
      </c>
      <c r="G12" s="20">
        <v>2.9674977000000002E-2</v>
      </c>
    </row>
    <row r="13" spans="1:7" ht="25.5" x14ac:dyDescent="0.2">
      <c r="A13" s="21">
        <v>7</v>
      </c>
      <c r="B13" s="22" t="s">
        <v>39</v>
      </c>
      <c r="C13" s="26" t="s">
        <v>40</v>
      </c>
      <c r="D13" s="17" t="s">
        <v>19</v>
      </c>
      <c r="E13" s="62">
        <v>8750</v>
      </c>
      <c r="F13" s="68">
        <v>95.860624999999999</v>
      </c>
      <c r="G13" s="20">
        <v>2.8764649999999999E-2</v>
      </c>
    </row>
    <row r="14" spans="1:7" ht="12.75" x14ac:dyDescent="0.2">
      <c r="A14" s="21">
        <v>8</v>
      </c>
      <c r="B14" s="22" t="s">
        <v>552</v>
      </c>
      <c r="C14" s="26" t="s">
        <v>553</v>
      </c>
      <c r="D14" s="17" t="s">
        <v>38</v>
      </c>
      <c r="E14" s="62">
        <v>13441</v>
      </c>
      <c r="F14" s="68">
        <v>93.267099000000002</v>
      </c>
      <c r="G14" s="20">
        <v>2.7986417E-2</v>
      </c>
    </row>
    <row r="15" spans="1:7" ht="25.5" x14ac:dyDescent="0.2">
      <c r="A15" s="21">
        <v>9</v>
      </c>
      <c r="B15" s="22" t="s">
        <v>558</v>
      </c>
      <c r="C15" s="26" t="s">
        <v>559</v>
      </c>
      <c r="D15" s="17" t="s">
        <v>65</v>
      </c>
      <c r="E15" s="62">
        <v>8276</v>
      </c>
      <c r="F15" s="68">
        <v>92.575335999999993</v>
      </c>
      <c r="G15" s="20">
        <v>2.7778842000000002E-2</v>
      </c>
    </row>
    <row r="16" spans="1:7" ht="12.75" x14ac:dyDescent="0.2">
      <c r="A16" s="21">
        <v>10</v>
      </c>
      <c r="B16" s="22" t="s">
        <v>331</v>
      </c>
      <c r="C16" s="26" t="s">
        <v>332</v>
      </c>
      <c r="D16" s="17" t="s">
        <v>13</v>
      </c>
      <c r="E16" s="62">
        <v>46792</v>
      </c>
      <c r="F16" s="68">
        <v>89.372720000000001</v>
      </c>
      <c r="G16" s="20">
        <v>2.6817840999999999E-2</v>
      </c>
    </row>
    <row r="17" spans="1:7" ht="25.5" x14ac:dyDescent="0.2">
      <c r="A17" s="21">
        <v>11</v>
      </c>
      <c r="B17" s="22" t="s">
        <v>339</v>
      </c>
      <c r="C17" s="26" t="s">
        <v>340</v>
      </c>
      <c r="D17" s="17" t="s">
        <v>175</v>
      </c>
      <c r="E17" s="62">
        <v>7492</v>
      </c>
      <c r="F17" s="68">
        <v>87.828716</v>
      </c>
      <c r="G17" s="20">
        <v>2.6354536000000001E-2</v>
      </c>
    </row>
    <row r="18" spans="1:7" ht="51" x14ac:dyDescent="0.2">
      <c r="A18" s="21">
        <v>12</v>
      </c>
      <c r="B18" s="22" t="s">
        <v>321</v>
      </c>
      <c r="C18" s="26" t="s">
        <v>322</v>
      </c>
      <c r="D18" s="17" t="s">
        <v>241</v>
      </c>
      <c r="E18" s="62">
        <v>43143</v>
      </c>
      <c r="F18" s="68">
        <v>87.084145500000005</v>
      </c>
      <c r="G18" s="20">
        <v>2.6131114E-2</v>
      </c>
    </row>
    <row r="19" spans="1:7" ht="12.75" x14ac:dyDescent="0.2">
      <c r="A19" s="21">
        <v>13</v>
      </c>
      <c r="B19" s="22" t="s">
        <v>407</v>
      </c>
      <c r="C19" s="26" t="s">
        <v>408</v>
      </c>
      <c r="D19" s="17" t="s">
        <v>253</v>
      </c>
      <c r="E19" s="62">
        <v>10947</v>
      </c>
      <c r="F19" s="68">
        <v>86.240465999999998</v>
      </c>
      <c r="G19" s="20">
        <v>2.5877954000000002E-2</v>
      </c>
    </row>
    <row r="20" spans="1:7" ht="12.75" x14ac:dyDescent="0.2">
      <c r="A20" s="21">
        <v>14</v>
      </c>
      <c r="B20" s="22" t="s">
        <v>337</v>
      </c>
      <c r="C20" s="26" t="s">
        <v>338</v>
      </c>
      <c r="D20" s="17" t="s">
        <v>205</v>
      </c>
      <c r="E20" s="62">
        <v>8599</v>
      </c>
      <c r="F20" s="68">
        <v>86.217873499999996</v>
      </c>
      <c r="G20" s="20">
        <v>2.5871174E-2</v>
      </c>
    </row>
    <row r="21" spans="1:7" ht="12.75" x14ac:dyDescent="0.2">
      <c r="A21" s="21">
        <v>15</v>
      </c>
      <c r="B21" s="22" t="s">
        <v>323</v>
      </c>
      <c r="C21" s="26" t="s">
        <v>324</v>
      </c>
      <c r="D21" s="17" t="s">
        <v>205</v>
      </c>
      <c r="E21" s="62">
        <v>5095</v>
      </c>
      <c r="F21" s="68">
        <v>80.768487500000006</v>
      </c>
      <c r="G21" s="20">
        <v>2.4235990999999998E-2</v>
      </c>
    </row>
    <row r="22" spans="1:7" ht="12.75" x14ac:dyDescent="0.2">
      <c r="A22" s="21">
        <v>16</v>
      </c>
      <c r="B22" s="22" t="s">
        <v>318</v>
      </c>
      <c r="C22" s="26" t="s">
        <v>319</v>
      </c>
      <c r="D22" s="17" t="s">
        <v>320</v>
      </c>
      <c r="E22" s="62">
        <v>26254</v>
      </c>
      <c r="F22" s="68">
        <v>74.443217000000004</v>
      </c>
      <c r="G22" s="20">
        <v>2.2337984000000002E-2</v>
      </c>
    </row>
    <row r="23" spans="1:7" ht="25.5" x14ac:dyDescent="0.2">
      <c r="A23" s="21">
        <v>17</v>
      </c>
      <c r="B23" s="22" t="s">
        <v>425</v>
      </c>
      <c r="C23" s="26" t="s">
        <v>426</v>
      </c>
      <c r="D23" s="17" t="s">
        <v>175</v>
      </c>
      <c r="E23" s="62">
        <v>8378</v>
      </c>
      <c r="F23" s="68">
        <v>73.747344999999996</v>
      </c>
      <c r="G23" s="20">
        <v>2.2129175000000001E-2</v>
      </c>
    </row>
    <row r="24" spans="1:7" ht="25.5" x14ac:dyDescent="0.2">
      <c r="A24" s="21">
        <v>18</v>
      </c>
      <c r="B24" s="22" t="s">
        <v>306</v>
      </c>
      <c r="C24" s="26" t="s">
        <v>307</v>
      </c>
      <c r="D24" s="17" t="s">
        <v>305</v>
      </c>
      <c r="E24" s="62">
        <v>35123</v>
      </c>
      <c r="F24" s="68">
        <v>73.582684999999998</v>
      </c>
      <c r="G24" s="20">
        <v>2.2079766000000001E-2</v>
      </c>
    </row>
    <row r="25" spans="1:7" ht="25.5" x14ac:dyDescent="0.2">
      <c r="A25" s="21">
        <v>19</v>
      </c>
      <c r="B25" s="22" t="s">
        <v>554</v>
      </c>
      <c r="C25" s="26" t="s">
        <v>555</v>
      </c>
      <c r="D25" s="17" t="s">
        <v>19</v>
      </c>
      <c r="E25" s="62">
        <v>7020</v>
      </c>
      <c r="F25" s="68">
        <v>72.313019999999995</v>
      </c>
      <c r="G25" s="20">
        <v>2.1698781E-2</v>
      </c>
    </row>
    <row r="26" spans="1:7" ht="25.5" x14ac:dyDescent="0.2">
      <c r="A26" s="21">
        <v>20</v>
      </c>
      <c r="B26" s="22" t="s">
        <v>417</v>
      </c>
      <c r="C26" s="26" t="s">
        <v>418</v>
      </c>
      <c r="D26" s="17" t="s">
        <v>175</v>
      </c>
      <c r="E26" s="62">
        <v>11912</v>
      </c>
      <c r="F26" s="68">
        <v>70.876400000000004</v>
      </c>
      <c r="G26" s="20">
        <v>2.1267698000000002E-2</v>
      </c>
    </row>
    <row r="27" spans="1:7" ht="25.5" x14ac:dyDescent="0.2">
      <c r="A27" s="21">
        <v>21</v>
      </c>
      <c r="B27" s="22" t="s">
        <v>153</v>
      </c>
      <c r="C27" s="26" t="s">
        <v>154</v>
      </c>
      <c r="D27" s="17" t="s">
        <v>19</v>
      </c>
      <c r="E27" s="62">
        <v>35320</v>
      </c>
      <c r="F27" s="68">
        <v>69.456779999999995</v>
      </c>
      <c r="G27" s="20">
        <v>2.0841716E-2</v>
      </c>
    </row>
    <row r="28" spans="1:7" ht="25.5" x14ac:dyDescent="0.2">
      <c r="A28" s="21">
        <v>22</v>
      </c>
      <c r="B28" s="22" t="s">
        <v>333</v>
      </c>
      <c r="C28" s="26" t="s">
        <v>334</v>
      </c>
      <c r="D28" s="17" t="s">
        <v>76</v>
      </c>
      <c r="E28" s="62">
        <v>11002</v>
      </c>
      <c r="F28" s="68">
        <v>69.065055000000001</v>
      </c>
      <c r="G28" s="20">
        <v>2.0724172999999999E-2</v>
      </c>
    </row>
    <row r="29" spans="1:7" ht="25.5" x14ac:dyDescent="0.2">
      <c r="A29" s="21">
        <v>23</v>
      </c>
      <c r="B29" s="22" t="s">
        <v>355</v>
      </c>
      <c r="C29" s="26" t="s">
        <v>356</v>
      </c>
      <c r="D29" s="17" t="s">
        <v>175</v>
      </c>
      <c r="E29" s="62">
        <v>16647</v>
      </c>
      <c r="F29" s="68">
        <v>67.337114999999997</v>
      </c>
      <c r="G29" s="20">
        <v>2.0205674E-2</v>
      </c>
    </row>
    <row r="30" spans="1:7" ht="12.75" x14ac:dyDescent="0.2">
      <c r="A30" s="21">
        <v>24</v>
      </c>
      <c r="B30" s="22" t="s">
        <v>327</v>
      </c>
      <c r="C30" s="26" t="s">
        <v>328</v>
      </c>
      <c r="D30" s="17" t="s">
        <v>172</v>
      </c>
      <c r="E30" s="62">
        <v>1055</v>
      </c>
      <c r="F30" s="68">
        <v>65.709620000000001</v>
      </c>
      <c r="G30" s="20">
        <v>1.9717315999999999E-2</v>
      </c>
    </row>
    <row r="31" spans="1:7" ht="25.5" x14ac:dyDescent="0.2">
      <c r="A31" s="21">
        <v>25</v>
      </c>
      <c r="B31" s="22" t="s">
        <v>497</v>
      </c>
      <c r="C31" s="26" t="s">
        <v>498</v>
      </c>
      <c r="D31" s="17" t="s">
        <v>32</v>
      </c>
      <c r="E31" s="62">
        <v>39424</v>
      </c>
      <c r="F31" s="68">
        <v>62.546176000000003</v>
      </c>
      <c r="G31" s="20">
        <v>1.8768068999999998E-2</v>
      </c>
    </row>
    <row r="32" spans="1:7" ht="12.75" x14ac:dyDescent="0.2">
      <c r="A32" s="21">
        <v>26</v>
      </c>
      <c r="B32" s="22" t="s">
        <v>351</v>
      </c>
      <c r="C32" s="26" t="s">
        <v>352</v>
      </c>
      <c r="D32" s="17" t="s">
        <v>175</v>
      </c>
      <c r="E32" s="62">
        <v>15600</v>
      </c>
      <c r="F32" s="68">
        <v>62.111400000000003</v>
      </c>
      <c r="G32" s="20">
        <v>1.8637607E-2</v>
      </c>
    </row>
    <row r="33" spans="1:7" ht="12.75" x14ac:dyDescent="0.2">
      <c r="A33" s="21">
        <v>27</v>
      </c>
      <c r="B33" s="22" t="s">
        <v>388</v>
      </c>
      <c r="C33" s="26" t="s">
        <v>389</v>
      </c>
      <c r="D33" s="17" t="s">
        <v>60</v>
      </c>
      <c r="E33" s="62">
        <v>13353</v>
      </c>
      <c r="F33" s="68">
        <v>59.374114499999997</v>
      </c>
      <c r="G33" s="20">
        <v>1.7816236999999999E-2</v>
      </c>
    </row>
    <row r="34" spans="1:7" ht="12.75" x14ac:dyDescent="0.2">
      <c r="A34" s="21">
        <v>28</v>
      </c>
      <c r="B34" s="22" t="s">
        <v>364</v>
      </c>
      <c r="C34" s="26" t="s">
        <v>365</v>
      </c>
      <c r="D34" s="17" t="s">
        <v>175</v>
      </c>
      <c r="E34" s="62">
        <v>12805</v>
      </c>
      <c r="F34" s="68">
        <v>57.4752425</v>
      </c>
      <c r="G34" s="20">
        <v>1.7246447000000002E-2</v>
      </c>
    </row>
    <row r="35" spans="1:7" ht="25.5" x14ac:dyDescent="0.2">
      <c r="A35" s="21">
        <v>29</v>
      </c>
      <c r="B35" s="22" t="s">
        <v>560</v>
      </c>
      <c r="C35" s="26" t="s">
        <v>561</v>
      </c>
      <c r="D35" s="17" t="s">
        <v>22</v>
      </c>
      <c r="E35" s="62">
        <v>372197</v>
      </c>
      <c r="F35" s="68">
        <v>56.573943999999997</v>
      </c>
      <c r="G35" s="20">
        <v>1.6975997E-2</v>
      </c>
    </row>
    <row r="36" spans="1:7" ht="12.75" x14ac:dyDescent="0.2">
      <c r="A36" s="21">
        <v>30</v>
      </c>
      <c r="B36" s="22" t="s">
        <v>314</v>
      </c>
      <c r="C36" s="26" t="s">
        <v>315</v>
      </c>
      <c r="D36" s="17" t="s">
        <v>172</v>
      </c>
      <c r="E36" s="62">
        <v>1901</v>
      </c>
      <c r="F36" s="68">
        <v>56.457799000000001</v>
      </c>
      <c r="G36" s="20">
        <v>1.6941146000000001E-2</v>
      </c>
    </row>
    <row r="37" spans="1:7" ht="12.75" x14ac:dyDescent="0.2">
      <c r="A37" s="21">
        <v>31</v>
      </c>
      <c r="B37" s="22" t="s">
        <v>222</v>
      </c>
      <c r="C37" s="26" t="s">
        <v>223</v>
      </c>
      <c r="D37" s="17" t="s">
        <v>81</v>
      </c>
      <c r="E37" s="62">
        <v>75185</v>
      </c>
      <c r="F37" s="68">
        <v>55.185789999999997</v>
      </c>
      <c r="G37" s="20">
        <v>1.6559457E-2</v>
      </c>
    </row>
    <row r="38" spans="1:7" ht="12.75" x14ac:dyDescent="0.2">
      <c r="A38" s="21">
        <v>32</v>
      </c>
      <c r="B38" s="22" t="s">
        <v>518</v>
      </c>
      <c r="C38" s="26" t="s">
        <v>519</v>
      </c>
      <c r="D38" s="17" t="s">
        <v>272</v>
      </c>
      <c r="E38" s="62">
        <v>4983</v>
      </c>
      <c r="F38" s="68">
        <v>53.681859000000003</v>
      </c>
      <c r="G38" s="20">
        <v>1.6108177000000001E-2</v>
      </c>
    </row>
    <row r="39" spans="1:7" ht="25.5" x14ac:dyDescent="0.2">
      <c r="A39" s="21">
        <v>33</v>
      </c>
      <c r="B39" s="22" t="s">
        <v>372</v>
      </c>
      <c r="C39" s="26" t="s">
        <v>373</v>
      </c>
      <c r="D39" s="17" t="s">
        <v>35</v>
      </c>
      <c r="E39" s="62">
        <v>11788</v>
      </c>
      <c r="F39" s="68">
        <v>48.436892</v>
      </c>
      <c r="G39" s="20">
        <v>1.4534333E-2</v>
      </c>
    </row>
    <row r="40" spans="1:7" ht="12.75" x14ac:dyDescent="0.2">
      <c r="A40" s="21">
        <v>34</v>
      </c>
      <c r="B40" s="22" t="s">
        <v>547</v>
      </c>
      <c r="C40" s="26" t="s">
        <v>548</v>
      </c>
      <c r="D40" s="17" t="s">
        <v>13</v>
      </c>
      <c r="E40" s="62">
        <v>106225</v>
      </c>
      <c r="F40" s="68">
        <v>46.738999999999997</v>
      </c>
      <c r="G40" s="20">
        <v>1.4024851E-2</v>
      </c>
    </row>
    <row r="41" spans="1:7" ht="12.75" x14ac:dyDescent="0.2">
      <c r="A41" s="21">
        <v>35</v>
      </c>
      <c r="B41" s="22" t="s">
        <v>386</v>
      </c>
      <c r="C41" s="26" t="s">
        <v>387</v>
      </c>
      <c r="D41" s="17" t="s">
        <v>175</v>
      </c>
      <c r="E41" s="62">
        <v>60000</v>
      </c>
      <c r="F41" s="68">
        <v>46.41</v>
      </c>
      <c r="G41" s="20">
        <v>1.3926129000000001E-2</v>
      </c>
    </row>
    <row r="42" spans="1:7" ht="12.75" x14ac:dyDescent="0.2">
      <c r="A42" s="21">
        <v>36</v>
      </c>
      <c r="B42" s="22" t="s">
        <v>374</v>
      </c>
      <c r="C42" s="26" t="s">
        <v>375</v>
      </c>
      <c r="D42" s="17" t="s">
        <v>175</v>
      </c>
      <c r="E42" s="62">
        <v>10141</v>
      </c>
      <c r="F42" s="68">
        <v>43.586018000000003</v>
      </c>
      <c r="G42" s="20">
        <v>1.3078744E-2</v>
      </c>
    </row>
    <row r="43" spans="1:7" ht="25.5" x14ac:dyDescent="0.2">
      <c r="A43" s="21">
        <v>37</v>
      </c>
      <c r="B43" s="22" t="s">
        <v>347</v>
      </c>
      <c r="C43" s="26" t="s">
        <v>348</v>
      </c>
      <c r="D43" s="17" t="s">
        <v>35</v>
      </c>
      <c r="E43" s="62">
        <v>20284</v>
      </c>
      <c r="F43" s="68">
        <v>41.338791999999998</v>
      </c>
      <c r="G43" s="20">
        <v>1.2404424000000001E-2</v>
      </c>
    </row>
    <row r="44" spans="1:7" ht="12.75" x14ac:dyDescent="0.2">
      <c r="A44" s="21">
        <v>38</v>
      </c>
      <c r="B44" s="22" t="s">
        <v>53</v>
      </c>
      <c r="C44" s="26" t="s">
        <v>54</v>
      </c>
      <c r="D44" s="17" t="s">
        <v>55</v>
      </c>
      <c r="E44" s="62">
        <v>30245</v>
      </c>
      <c r="F44" s="68">
        <v>40.860995000000003</v>
      </c>
      <c r="G44" s="20">
        <v>1.2261052999999999E-2</v>
      </c>
    </row>
    <row r="45" spans="1:7" ht="25.5" x14ac:dyDescent="0.2">
      <c r="A45" s="21">
        <v>39</v>
      </c>
      <c r="B45" s="22" t="s">
        <v>390</v>
      </c>
      <c r="C45" s="26" t="s">
        <v>391</v>
      </c>
      <c r="D45" s="17" t="s">
        <v>19</v>
      </c>
      <c r="E45" s="62">
        <v>3124</v>
      </c>
      <c r="F45" s="68">
        <v>39.746651999999997</v>
      </c>
      <c r="G45" s="20">
        <v>1.1926674999999999E-2</v>
      </c>
    </row>
    <row r="46" spans="1:7" ht="25.5" x14ac:dyDescent="0.2">
      <c r="A46" s="21">
        <v>40</v>
      </c>
      <c r="B46" s="22" t="s">
        <v>343</v>
      </c>
      <c r="C46" s="26" t="s">
        <v>344</v>
      </c>
      <c r="D46" s="17" t="s">
        <v>65</v>
      </c>
      <c r="E46" s="62">
        <v>2329</v>
      </c>
      <c r="F46" s="68">
        <v>35.160913000000001</v>
      </c>
      <c r="G46" s="20">
        <v>1.0550644E-2</v>
      </c>
    </row>
    <row r="47" spans="1:7" ht="12.75" x14ac:dyDescent="0.2">
      <c r="A47" s="21">
        <v>41</v>
      </c>
      <c r="B47" s="22" t="s">
        <v>77</v>
      </c>
      <c r="C47" s="26" t="s">
        <v>78</v>
      </c>
      <c r="D47" s="17" t="s">
        <v>16</v>
      </c>
      <c r="E47" s="62">
        <v>4830</v>
      </c>
      <c r="F47" s="68">
        <v>34.235039999999998</v>
      </c>
      <c r="G47" s="20">
        <v>1.027282E-2</v>
      </c>
    </row>
    <row r="48" spans="1:7" ht="12.75" x14ac:dyDescent="0.2">
      <c r="A48" s="21">
        <v>42</v>
      </c>
      <c r="B48" s="22" t="s">
        <v>376</v>
      </c>
      <c r="C48" s="26" t="s">
        <v>377</v>
      </c>
      <c r="D48" s="17" t="s">
        <v>13</v>
      </c>
      <c r="E48" s="62">
        <v>38010</v>
      </c>
      <c r="F48" s="68">
        <v>33.429794999999999</v>
      </c>
      <c r="G48" s="20">
        <v>1.0031192E-2</v>
      </c>
    </row>
    <row r="49" spans="1:7" ht="12.75" x14ac:dyDescent="0.2">
      <c r="A49" s="21">
        <v>43</v>
      </c>
      <c r="B49" s="22" t="s">
        <v>562</v>
      </c>
      <c r="C49" s="26" t="s">
        <v>563</v>
      </c>
      <c r="D49" s="17" t="s">
        <v>172</v>
      </c>
      <c r="E49" s="62">
        <v>6249</v>
      </c>
      <c r="F49" s="68">
        <v>32.988470999999997</v>
      </c>
      <c r="G49" s="20">
        <v>9.8987650000000003E-3</v>
      </c>
    </row>
    <row r="50" spans="1:7" ht="12.75" x14ac:dyDescent="0.2">
      <c r="A50" s="21">
        <v>44</v>
      </c>
      <c r="B50" s="22" t="s">
        <v>384</v>
      </c>
      <c r="C50" s="26" t="s">
        <v>385</v>
      </c>
      <c r="D50" s="17" t="s">
        <v>175</v>
      </c>
      <c r="E50" s="62">
        <v>11310</v>
      </c>
      <c r="F50" s="68">
        <v>23.338184999999999</v>
      </c>
      <c r="G50" s="20">
        <v>7.003029E-3</v>
      </c>
    </row>
    <row r="51" spans="1:7" ht="12.75" x14ac:dyDescent="0.2">
      <c r="A51" s="21">
        <v>45</v>
      </c>
      <c r="B51" s="22" t="s">
        <v>564</v>
      </c>
      <c r="C51" s="26" t="s">
        <v>565</v>
      </c>
      <c r="D51" s="17" t="s">
        <v>172</v>
      </c>
      <c r="E51" s="62">
        <v>15741</v>
      </c>
      <c r="F51" s="68">
        <v>22.131845999999999</v>
      </c>
      <c r="G51" s="20">
        <v>6.6410460000000003E-3</v>
      </c>
    </row>
    <row r="52" spans="1:7" ht="12.75" x14ac:dyDescent="0.2">
      <c r="A52" s="21">
        <v>46</v>
      </c>
      <c r="B52" s="22" t="s">
        <v>566</v>
      </c>
      <c r="C52" s="26" t="s">
        <v>567</v>
      </c>
      <c r="D52" s="17" t="s">
        <v>305</v>
      </c>
      <c r="E52" s="62">
        <v>8064</v>
      </c>
      <c r="F52" s="68">
        <v>14.047488</v>
      </c>
      <c r="G52" s="20">
        <v>4.2151929999999999E-3</v>
      </c>
    </row>
    <row r="53" spans="1:7" ht="12.75" x14ac:dyDescent="0.2">
      <c r="A53" s="21">
        <v>47</v>
      </c>
      <c r="B53" s="22" t="s">
        <v>475</v>
      </c>
      <c r="C53" s="26" t="s">
        <v>476</v>
      </c>
      <c r="D53" s="17" t="s">
        <v>205</v>
      </c>
      <c r="E53" s="62">
        <v>2688</v>
      </c>
      <c r="F53" s="68">
        <v>11.492544000000001</v>
      </c>
      <c r="G53" s="20">
        <v>3.4485380000000001E-3</v>
      </c>
    </row>
    <row r="54" spans="1:7" ht="25.5" x14ac:dyDescent="0.2">
      <c r="A54" s="21">
        <v>48</v>
      </c>
      <c r="B54" s="22" t="s">
        <v>325</v>
      </c>
      <c r="C54" s="26" t="s">
        <v>326</v>
      </c>
      <c r="D54" s="17" t="s">
        <v>25</v>
      </c>
      <c r="E54" s="62">
        <v>856</v>
      </c>
      <c r="F54" s="68">
        <v>2.0158800000000001</v>
      </c>
      <c r="G54" s="20">
        <v>6.0490000000000001E-4</v>
      </c>
    </row>
    <row r="55" spans="1:7" ht="12.75" x14ac:dyDescent="0.2">
      <c r="A55" s="16"/>
      <c r="B55" s="17"/>
      <c r="C55" s="23" t="s">
        <v>107</v>
      </c>
      <c r="D55" s="27"/>
      <c r="E55" s="64"/>
      <c r="F55" s="70">
        <v>3143.1024190000003</v>
      </c>
      <c r="G55" s="28">
        <v>0.94314261700000002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108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107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109</v>
      </c>
      <c r="D60" s="24"/>
      <c r="E60" s="63"/>
      <c r="F60" s="69"/>
      <c r="G60" s="25"/>
    </row>
    <row r="61" spans="1:7" ht="12.75" x14ac:dyDescent="0.2">
      <c r="A61" s="33"/>
      <c r="B61" s="34"/>
      <c r="C61" s="23" t="s">
        <v>107</v>
      </c>
      <c r="D61" s="35"/>
      <c r="E61" s="65"/>
      <c r="F61" s="71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6"/>
      <c r="F62" s="72"/>
      <c r="G62" s="38"/>
    </row>
    <row r="63" spans="1:7" ht="12.75" x14ac:dyDescent="0.2">
      <c r="A63" s="16"/>
      <c r="B63" s="17"/>
      <c r="C63" s="23" t="s">
        <v>111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107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112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113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114</v>
      </c>
      <c r="D72" s="40"/>
      <c r="E72" s="64"/>
      <c r="F72" s="70">
        <v>3143.1024190000003</v>
      </c>
      <c r="G72" s="28">
        <v>0.94314261700000002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115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10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107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16"/>
      <c r="B78" s="41"/>
      <c r="C78" s="23" t="s">
        <v>116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74"/>
      <c r="G80" s="43"/>
    </row>
    <row r="81" spans="1:7" ht="12.75" x14ac:dyDescent="0.2">
      <c r="A81" s="16"/>
      <c r="B81" s="17"/>
      <c r="C81" s="23" t="s">
        <v>117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16"/>
      <c r="B84" s="41"/>
      <c r="C84" s="23" t="s">
        <v>118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21"/>
      <c r="B87" s="22"/>
      <c r="C87" s="44" t="s">
        <v>119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120</v>
      </c>
      <c r="D89" s="19"/>
      <c r="E89" s="62"/>
      <c r="F89" s="68"/>
      <c r="G89" s="20"/>
    </row>
    <row r="90" spans="1:7" ht="12.75" x14ac:dyDescent="0.2">
      <c r="A90" s="21"/>
      <c r="B90" s="22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107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1169</v>
      </c>
      <c r="D99" s="24"/>
      <c r="E99" s="63"/>
      <c r="F99" s="69"/>
      <c r="G99" s="25"/>
    </row>
    <row r="100" spans="1:7" ht="12.75" x14ac:dyDescent="0.2">
      <c r="A100" s="21">
        <v>1</v>
      </c>
      <c r="B100" s="22"/>
      <c r="C100" s="26" t="s">
        <v>1170</v>
      </c>
      <c r="D100" s="30"/>
      <c r="E100" s="62"/>
      <c r="F100" s="68">
        <v>188.96707319999999</v>
      </c>
      <c r="G100" s="20">
        <v>5.6702861E-2</v>
      </c>
    </row>
    <row r="101" spans="1:7" ht="12.75" x14ac:dyDescent="0.2">
      <c r="A101" s="21"/>
      <c r="B101" s="22"/>
      <c r="C101" s="23" t="s">
        <v>107</v>
      </c>
      <c r="D101" s="40"/>
      <c r="E101" s="64"/>
      <c r="F101" s="70">
        <v>188.96707319999999</v>
      </c>
      <c r="G101" s="28">
        <v>5.6702861E-2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39" t="s">
        <v>124</v>
      </c>
      <c r="D103" s="40"/>
      <c r="E103" s="64"/>
      <c r="F103" s="70">
        <v>188.96707319999999</v>
      </c>
      <c r="G103" s="28">
        <v>5.6702861E-2</v>
      </c>
    </row>
    <row r="104" spans="1:7" ht="12.75" x14ac:dyDescent="0.2">
      <c r="A104" s="21"/>
      <c r="B104" s="22"/>
      <c r="C104" s="45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125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126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127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128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23" t="s">
        <v>129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107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74"/>
      <c r="G115" s="43"/>
    </row>
    <row r="116" spans="1:7" ht="25.5" x14ac:dyDescent="0.2">
      <c r="A116" s="21"/>
      <c r="B116" s="22"/>
      <c r="C116" s="45" t="s">
        <v>130</v>
      </c>
      <c r="D116" s="22"/>
      <c r="E116" s="62"/>
      <c r="F116" s="74">
        <v>0.51494629999999997</v>
      </c>
      <c r="G116" s="43">
        <v>1.5451899999999999E-4</v>
      </c>
    </row>
    <row r="117" spans="1:7" ht="12.75" x14ac:dyDescent="0.2">
      <c r="A117" s="21"/>
      <c r="B117" s="22"/>
      <c r="C117" s="46" t="s">
        <v>131</v>
      </c>
      <c r="D117" s="27"/>
      <c r="E117" s="64"/>
      <c r="F117" s="70">
        <v>3332.5844385000009</v>
      </c>
      <c r="G117" s="28">
        <v>0.99999999699999986</v>
      </c>
    </row>
    <row r="119" spans="1:7" ht="12.75" x14ac:dyDescent="0.2">
      <c r="B119" s="397"/>
      <c r="C119" s="397"/>
      <c r="D119" s="397"/>
      <c r="E119" s="397"/>
      <c r="F119" s="397"/>
    </row>
    <row r="120" spans="1:7" ht="12.75" x14ac:dyDescent="0.2">
      <c r="B120" s="397"/>
      <c r="C120" s="397"/>
      <c r="D120" s="397"/>
      <c r="E120" s="397"/>
      <c r="F120" s="397"/>
    </row>
    <row r="122" spans="1:7" ht="12.75" x14ac:dyDescent="0.2">
      <c r="B122" s="52" t="s">
        <v>133</v>
      </c>
      <c r="C122" s="53"/>
      <c r="D122" s="54"/>
    </row>
    <row r="123" spans="1:7" ht="12.75" x14ac:dyDescent="0.2">
      <c r="B123" s="55" t="s">
        <v>134</v>
      </c>
      <c r="C123" s="56"/>
      <c r="D123" s="81" t="s">
        <v>135</v>
      </c>
    </row>
    <row r="124" spans="1:7" ht="12.75" x14ac:dyDescent="0.2">
      <c r="B124" s="55" t="s">
        <v>136</v>
      </c>
      <c r="C124" s="56"/>
      <c r="D124" s="81" t="s">
        <v>135</v>
      </c>
    </row>
    <row r="125" spans="1:7" ht="12.75" x14ac:dyDescent="0.2">
      <c r="B125" s="57" t="s">
        <v>137</v>
      </c>
      <c r="C125" s="56"/>
      <c r="D125" s="58"/>
    </row>
    <row r="126" spans="1:7" ht="25.5" customHeight="1" x14ac:dyDescent="0.2">
      <c r="B126" s="58"/>
      <c r="C126" s="48" t="s">
        <v>138</v>
      </c>
      <c r="D126" s="49" t="s">
        <v>139</v>
      </c>
    </row>
    <row r="127" spans="1:7" ht="12.75" customHeight="1" x14ac:dyDescent="0.2">
      <c r="B127" s="75" t="s">
        <v>140</v>
      </c>
      <c r="C127" s="76" t="s">
        <v>141</v>
      </c>
      <c r="D127" s="76" t="s">
        <v>142</v>
      </c>
    </row>
    <row r="128" spans="1:7" ht="12.75" x14ac:dyDescent="0.2">
      <c r="B128" s="58" t="s">
        <v>143</v>
      </c>
      <c r="C128" s="59">
        <v>9.3871000000000002</v>
      </c>
      <c r="D128" s="59">
        <v>8.9999000000000002</v>
      </c>
    </row>
    <row r="129" spans="2:4" ht="12.75" x14ac:dyDescent="0.2">
      <c r="B129" s="58" t="s">
        <v>144</v>
      </c>
      <c r="C129" s="59">
        <v>9.3870000000000005</v>
      </c>
      <c r="D129" s="59">
        <v>8.9999000000000002</v>
      </c>
    </row>
    <row r="130" spans="2:4" ht="12.75" x14ac:dyDescent="0.2">
      <c r="B130" s="58" t="s">
        <v>145</v>
      </c>
      <c r="C130" s="59">
        <v>9.2552000000000003</v>
      </c>
      <c r="D130" s="59">
        <v>8.8671000000000006</v>
      </c>
    </row>
    <row r="131" spans="2:4" ht="12.75" x14ac:dyDescent="0.2">
      <c r="B131" s="58" t="s">
        <v>146</v>
      </c>
      <c r="C131" s="59">
        <v>9.2552000000000003</v>
      </c>
      <c r="D131" s="59">
        <v>8.8671000000000006</v>
      </c>
    </row>
    <row r="133" spans="2:4" ht="12.75" x14ac:dyDescent="0.2">
      <c r="B133" s="77" t="s">
        <v>147</v>
      </c>
      <c r="C133" s="60"/>
      <c r="D133" s="78" t="s">
        <v>135</v>
      </c>
    </row>
    <row r="134" spans="2:4" ht="24.75" customHeight="1" x14ac:dyDescent="0.2">
      <c r="B134" s="79"/>
      <c r="C134" s="79"/>
    </row>
    <row r="135" spans="2:4" ht="15" x14ac:dyDescent="0.25">
      <c r="B135" s="82"/>
      <c r="C135" s="80"/>
      <c r="D135"/>
    </row>
    <row r="137" spans="2:4" ht="12.75" x14ac:dyDescent="0.2">
      <c r="B137" s="57" t="s">
        <v>148</v>
      </c>
      <c r="C137" s="56"/>
      <c r="D137" s="83" t="s">
        <v>135</v>
      </c>
    </row>
    <row r="138" spans="2:4" ht="12.75" x14ac:dyDescent="0.2">
      <c r="B138" s="57" t="s">
        <v>149</v>
      </c>
      <c r="C138" s="56"/>
      <c r="D138" s="83" t="s">
        <v>135</v>
      </c>
    </row>
    <row r="139" spans="2:4" ht="12.75" x14ac:dyDescent="0.2">
      <c r="B139" s="57" t="s">
        <v>150</v>
      </c>
      <c r="C139" s="56"/>
      <c r="D139" s="61">
        <v>0.2473387367167435</v>
      </c>
    </row>
    <row r="140" spans="2:4" ht="12.75" x14ac:dyDescent="0.2">
      <c r="B140" s="57" t="s">
        <v>151</v>
      </c>
      <c r="C140" s="56"/>
      <c r="D140" s="61" t="s">
        <v>135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570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49</v>
      </c>
      <c r="C7" s="26" t="s">
        <v>50</v>
      </c>
      <c r="D7" s="17" t="s">
        <v>25</v>
      </c>
      <c r="E7" s="62">
        <v>2533486</v>
      </c>
      <c r="F7" s="68">
        <v>4757.886708</v>
      </c>
      <c r="G7" s="20">
        <v>4.5863488000000001E-2</v>
      </c>
    </row>
    <row r="8" spans="1:7" ht="25.5" x14ac:dyDescent="0.2">
      <c r="A8" s="21">
        <v>2</v>
      </c>
      <c r="B8" s="22" t="s">
        <v>157</v>
      </c>
      <c r="C8" s="26" t="s">
        <v>158</v>
      </c>
      <c r="D8" s="17" t="s">
        <v>159</v>
      </c>
      <c r="E8" s="62">
        <v>700101</v>
      </c>
      <c r="F8" s="68">
        <v>4403.6352900000002</v>
      </c>
      <c r="G8" s="20">
        <v>4.2448694000000002E-2</v>
      </c>
    </row>
    <row r="9" spans="1:7" ht="25.5" x14ac:dyDescent="0.2">
      <c r="A9" s="21">
        <v>3</v>
      </c>
      <c r="B9" s="22" t="s">
        <v>28</v>
      </c>
      <c r="C9" s="26" t="s">
        <v>29</v>
      </c>
      <c r="D9" s="17" t="s">
        <v>19</v>
      </c>
      <c r="E9" s="62">
        <v>3294335</v>
      </c>
      <c r="F9" s="68">
        <v>4325.4618549999996</v>
      </c>
      <c r="G9" s="20">
        <v>4.1695144000000003E-2</v>
      </c>
    </row>
    <row r="10" spans="1:7" ht="25.5" x14ac:dyDescent="0.2">
      <c r="A10" s="21">
        <v>4</v>
      </c>
      <c r="B10" s="22" t="s">
        <v>153</v>
      </c>
      <c r="C10" s="26" t="s">
        <v>154</v>
      </c>
      <c r="D10" s="17" t="s">
        <v>19</v>
      </c>
      <c r="E10" s="62">
        <v>2004369</v>
      </c>
      <c r="F10" s="68">
        <v>3941.5916385</v>
      </c>
      <c r="G10" s="20">
        <v>3.7994840000000002E-2</v>
      </c>
    </row>
    <row r="11" spans="1:7" ht="12.75" x14ac:dyDescent="0.2">
      <c r="A11" s="21">
        <v>5</v>
      </c>
      <c r="B11" s="22" t="s">
        <v>187</v>
      </c>
      <c r="C11" s="26" t="s">
        <v>188</v>
      </c>
      <c r="D11" s="17" t="s">
        <v>13</v>
      </c>
      <c r="E11" s="62">
        <v>1931856</v>
      </c>
      <c r="F11" s="68">
        <v>3441.6014639999999</v>
      </c>
      <c r="G11" s="20">
        <v>3.3175201000000001E-2</v>
      </c>
    </row>
    <row r="12" spans="1:7" ht="25.5" x14ac:dyDescent="0.2">
      <c r="A12" s="21">
        <v>6</v>
      </c>
      <c r="B12" s="22" t="s">
        <v>189</v>
      </c>
      <c r="C12" s="26" t="s">
        <v>190</v>
      </c>
      <c r="D12" s="17" t="s">
        <v>162</v>
      </c>
      <c r="E12" s="62">
        <v>599008</v>
      </c>
      <c r="F12" s="68">
        <v>3287.6554080000001</v>
      </c>
      <c r="G12" s="20">
        <v>3.1691243000000001E-2</v>
      </c>
    </row>
    <row r="13" spans="1:7" ht="12.75" x14ac:dyDescent="0.2">
      <c r="A13" s="21">
        <v>7</v>
      </c>
      <c r="B13" s="22" t="s">
        <v>77</v>
      </c>
      <c r="C13" s="26" t="s">
        <v>78</v>
      </c>
      <c r="D13" s="17" t="s">
        <v>16</v>
      </c>
      <c r="E13" s="62">
        <v>454856</v>
      </c>
      <c r="F13" s="68">
        <v>3224.0193279999999</v>
      </c>
      <c r="G13" s="20">
        <v>3.1077825999999999E-2</v>
      </c>
    </row>
    <row r="14" spans="1:7" ht="12.75" x14ac:dyDescent="0.2">
      <c r="A14" s="21">
        <v>8</v>
      </c>
      <c r="B14" s="22" t="s">
        <v>163</v>
      </c>
      <c r="C14" s="26" t="s">
        <v>164</v>
      </c>
      <c r="D14" s="17" t="s">
        <v>16</v>
      </c>
      <c r="E14" s="62">
        <v>2081000</v>
      </c>
      <c r="F14" s="68">
        <v>3080.9205000000002</v>
      </c>
      <c r="G14" s="20">
        <v>2.9698428999999998E-2</v>
      </c>
    </row>
    <row r="15" spans="1:7" ht="25.5" x14ac:dyDescent="0.2">
      <c r="A15" s="21">
        <v>9</v>
      </c>
      <c r="B15" s="22" t="s">
        <v>191</v>
      </c>
      <c r="C15" s="26" t="s">
        <v>192</v>
      </c>
      <c r="D15" s="17" t="s">
        <v>35</v>
      </c>
      <c r="E15" s="62">
        <v>600000</v>
      </c>
      <c r="F15" s="68">
        <v>2969.7</v>
      </c>
      <c r="G15" s="20">
        <v>2.8626322999999999E-2</v>
      </c>
    </row>
    <row r="16" spans="1:7" ht="25.5" x14ac:dyDescent="0.2">
      <c r="A16" s="21">
        <v>10</v>
      </c>
      <c r="B16" s="22" t="s">
        <v>36</v>
      </c>
      <c r="C16" s="26" t="s">
        <v>37</v>
      </c>
      <c r="D16" s="17" t="s">
        <v>38</v>
      </c>
      <c r="E16" s="62">
        <v>782879</v>
      </c>
      <c r="F16" s="68">
        <v>2879.0375224999998</v>
      </c>
      <c r="G16" s="20">
        <v>2.7752385000000001E-2</v>
      </c>
    </row>
    <row r="17" spans="1:7" ht="25.5" x14ac:dyDescent="0.2">
      <c r="A17" s="21">
        <v>11</v>
      </c>
      <c r="B17" s="22" t="s">
        <v>43</v>
      </c>
      <c r="C17" s="26" t="s">
        <v>44</v>
      </c>
      <c r="D17" s="17" t="s">
        <v>19</v>
      </c>
      <c r="E17" s="62">
        <v>52619</v>
      </c>
      <c r="F17" s="68">
        <v>2595.6689605000001</v>
      </c>
      <c r="G17" s="20">
        <v>2.5020863000000001E-2</v>
      </c>
    </row>
    <row r="18" spans="1:7" ht="12.75" x14ac:dyDescent="0.2">
      <c r="A18" s="21">
        <v>12</v>
      </c>
      <c r="B18" s="22" t="s">
        <v>58</v>
      </c>
      <c r="C18" s="26" t="s">
        <v>59</v>
      </c>
      <c r="D18" s="17" t="s">
        <v>60</v>
      </c>
      <c r="E18" s="62">
        <v>1830021</v>
      </c>
      <c r="F18" s="68">
        <v>2593.1397569999999</v>
      </c>
      <c r="G18" s="20">
        <v>2.4996483E-2</v>
      </c>
    </row>
    <row r="19" spans="1:7" ht="25.5" x14ac:dyDescent="0.2">
      <c r="A19" s="21">
        <v>13</v>
      </c>
      <c r="B19" s="22" t="s">
        <v>208</v>
      </c>
      <c r="C19" s="26" t="s">
        <v>209</v>
      </c>
      <c r="D19" s="17" t="s">
        <v>169</v>
      </c>
      <c r="E19" s="62">
        <v>995262</v>
      </c>
      <c r="F19" s="68">
        <v>2583.2025210000002</v>
      </c>
      <c r="G19" s="20">
        <v>2.4900694000000001E-2</v>
      </c>
    </row>
    <row r="20" spans="1:7" ht="25.5" x14ac:dyDescent="0.2">
      <c r="A20" s="21">
        <v>14</v>
      </c>
      <c r="B20" s="22" t="s">
        <v>26</v>
      </c>
      <c r="C20" s="26" t="s">
        <v>27</v>
      </c>
      <c r="D20" s="17" t="s">
        <v>25</v>
      </c>
      <c r="E20" s="62">
        <v>444000</v>
      </c>
      <c r="F20" s="68">
        <v>2509.4879999999998</v>
      </c>
      <c r="G20" s="20">
        <v>2.4190125E-2</v>
      </c>
    </row>
    <row r="21" spans="1:7" ht="12.75" x14ac:dyDescent="0.2">
      <c r="A21" s="21">
        <v>15</v>
      </c>
      <c r="B21" s="22" t="s">
        <v>193</v>
      </c>
      <c r="C21" s="26" t="s">
        <v>194</v>
      </c>
      <c r="D21" s="17" t="s">
        <v>175</v>
      </c>
      <c r="E21" s="62">
        <v>245847</v>
      </c>
      <c r="F21" s="68">
        <v>2495.592897</v>
      </c>
      <c r="G21" s="20">
        <v>2.4056184000000001E-2</v>
      </c>
    </row>
    <row r="22" spans="1:7" ht="12.75" x14ac:dyDescent="0.2">
      <c r="A22" s="21">
        <v>16</v>
      </c>
      <c r="B22" s="22" t="s">
        <v>266</v>
      </c>
      <c r="C22" s="26" t="s">
        <v>267</v>
      </c>
      <c r="D22" s="17" t="s">
        <v>16</v>
      </c>
      <c r="E22" s="62">
        <v>1245500</v>
      </c>
      <c r="F22" s="68">
        <v>2489.13175</v>
      </c>
      <c r="G22" s="20">
        <v>2.3993902000000001E-2</v>
      </c>
    </row>
    <row r="23" spans="1:7" ht="12.75" x14ac:dyDescent="0.2">
      <c r="A23" s="21">
        <v>17</v>
      </c>
      <c r="B23" s="22" t="s">
        <v>273</v>
      </c>
      <c r="C23" s="26" t="s">
        <v>274</v>
      </c>
      <c r="D23" s="17" t="s">
        <v>172</v>
      </c>
      <c r="E23" s="62">
        <v>611272</v>
      </c>
      <c r="F23" s="68">
        <v>2479.6248679999999</v>
      </c>
      <c r="G23" s="20">
        <v>2.3902260000000002E-2</v>
      </c>
    </row>
    <row r="24" spans="1:7" ht="12.75" x14ac:dyDescent="0.2">
      <c r="A24" s="21">
        <v>18</v>
      </c>
      <c r="B24" s="22" t="s">
        <v>84</v>
      </c>
      <c r="C24" s="26" t="s">
        <v>85</v>
      </c>
      <c r="D24" s="17" t="s">
        <v>60</v>
      </c>
      <c r="E24" s="62">
        <v>2064037</v>
      </c>
      <c r="F24" s="68">
        <v>2405.6351235000002</v>
      </c>
      <c r="G24" s="20">
        <v>2.3189039000000002E-2</v>
      </c>
    </row>
    <row r="25" spans="1:7" ht="25.5" x14ac:dyDescent="0.2">
      <c r="A25" s="21">
        <v>19</v>
      </c>
      <c r="B25" s="22" t="s">
        <v>82</v>
      </c>
      <c r="C25" s="26" t="s">
        <v>83</v>
      </c>
      <c r="D25" s="17" t="s">
        <v>65</v>
      </c>
      <c r="E25" s="62">
        <v>943522</v>
      </c>
      <c r="F25" s="68">
        <v>2336.6322329999998</v>
      </c>
      <c r="G25" s="20">
        <v>2.2523887999999999E-2</v>
      </c>
    </row>
    <row r="26" spans="1:7" ht="12.75" x14ac:dyDescent="0.2">
      <c r="A26" s="21">
        <v>20</v>
      </c>
      <c r="B26" s="22" t="s">
        <v>178</v>
      </c>
      <c r="C26" s="26" t="s">
        <v>179</v>
      </c>
      <c r="D26" s="17" t="s">
        <v>180</v>
      </c>
      <c r="E26" s="62">
        <v>1073974</v>
      </c>
      <c r="F26" s="68">
        <v>2161.909662</v>
      </c>
      <c r="G26" s="20">
        <v>2.0839654999999999E-2</v>
      </c>
    </row>
    <row r="27" spans="1:7" ht="25.5" x14ac:dyDescent="0.2">
      <c r="A27" s="21">
        <v>21</v>
      </c>
      <c r="B27" s="22" t="s">
        <v>61</v>
      </c>
      <c r="C27" s="26" t="s">
        <v>62</v>
      </c>
      <c r="D27" s="17" t="s">
        <v>22</v>
      </c>
      <c r="E27" s="62">
        <v>1794023</v>
      </c>
      <c r="F27" s="68">
        <v>2147.4455309999998</v>
      </c>
      <c r="G27" s="20">
        <v>2.0700229000000001E-2</v>
      </c>
    </row>
    <row r="28" spans="1:7" ht="51" x14ac:dyDescent="0.2">
      <c r="A28" s="21">
        <v>22</v>
      </c>
      <c r="B28" s="22" t="s">
        <v>247</v>
      </c>
      <c r="C28" s="26" t="s">
        <v>248</v>
      </c>
      <c r="D28" s="17" t="s">
        <v>241</v>
      </c>
      <c r="E28" s="62">
        <v>1164194</v>
      </c>
      <c r="F28" s="68">
        <v>2135.7138930000001</v>
      </c>
      <c r="G28" s="20">
        <v>2.0587141999999999E-2</v>
      </c>
    </row>
    <row r="29" spans="1:7" ht="12.75" x14ac:dyDescent="0.2">
      <c r="A29" s="21">
        <v>23</v>
      </c>
      <c r="B29" s="22" t="s">
        <v>571</v>
      </c>
      <c r="C29" s="26" t="s">
        <v>572</v>
      </c>
      <c r="D29" s="17" t="s">
        <v>253</v>
      </c>
      <c r="E29" s="62">
        <v>694506</v>
      </c>
      <c r="F29" s="68">
        <v>2119.9795650000001</v>
      </c>
      <c r="G29" s="20">
        <v>2.0435471E-2</v>
      </c>
    </row>
    <row r="30" spans="1:7" ht="12.75" x14ac:dyDescent="0.2">
      <c r="A30" s="21">
        <v>24</v>
      </c>
      <c r="B30" s="22" t="s">
        <v>376</v>
      </c>
      <c r="C30" s="26" t="s">
        <v>377</v>
      </c>
      <c r="D30" s="17" t="s">
        <v>13</v>
      </c>
      <c r="E30" s="62">
        <v>2288228</v>
      </c>
      <c r="F30" s="68">
        <v>2012.4965259999999</v>
      </c>
      <c r="G30" s="20">
        <v>1.9399392000000001E-2</v>
      </c>
    </row>
    <row r="31" spans="1:7" ht="12.75" x14ac:dyDescent="0.2">
      <c r="A31" s="21">
        <v>25</v>
      </c>
      <c r="B31" s="22" t="s">
        <v>66</v>
      </c>
      <c r="C31" s="26" t="s">
        <v>67</v>
      </c>
      <c r="D31" s="17" t="s">
        <v>60</v>
      </c>
      <c r="E31" s="62">
        <v>942882</v>
      </c>
      <c r="F31" s="68">
        <v>1984.295169</v>
      </c>
      <c r="G31" s="20">
        <v>1.9127545999999999E-2</v>
      </c>
    </row>
    <row r="32" spans="1:7" ht="12.75" x14ac:dyDescent="0.2">
      <c r="A32" s="21">
        <v>26</v>
      </c>
      <c r="B32" s="22" t="s">
        <v>220</v>
      </c>
      <c r="C32" s="26" t="s">
        <v>221</v>
      </c>
      <c r="D32" s="17" t="s">
        <v>205</v>
      </c>
      <c r="E32" s="62">
        <v>1409445</v>
      </c>
      <c r="F32" s="68">
        <v>1970.4041099999999</v>
      </c>
      <c r="G32" s="20">
        <v>1.8993644E-2</v>
      </c>
    </row>
    <row r="33" spans="1:7" ht="12.75" x14ac:dyDescent="0.2">
      <c r="A33" s="21">
        <v>27</v>
      </c>
      <c r="B33" s="22" t="s">
        <v>181</v>
      </c>
      <c r="C33" s="26" t="s">
        <v>182</v>
      </c>
      <c r="D33" s="17" t="s">
        <v>16</v>
      </c>
      <c r="E33" s="62">
        <v>2241576</v>
      </c>
      <c r="F33" s="68">
        <v>1888.5277799999999</v>
      </c>
      <c r="G33" s="20">
        <v>1.8204399999999999E-2</v>
      </c>
    </row>
    <row r="34" spans="1:7" ht="25.5" x14ac:dyDescent="0.2">
      <c r="A34" s="21">
        <v>28</v>
      </c>
      <c r="B34" s="22" t="s">
        <v>183</v>
      </c>
      <c r="C34" s="26" t="s">
        <v>184</v>
      </c>
      <c r="D34" s="17" t="s">
        <v>65</v>
      </c>
      <c r="E34" s="62">
        <v>1158665</v>
      </c>
      <c r="F34" s="68">
        <v>1882.2512925000001</v>
      </c>
      <c r="G34" s="20">
        <v>1.8143897999999999E-2</v>
      </c>
    </row>
    <row r="35" spans="1:7" ht="25.5" x14ac:dyDescent="0.2">
      <c r="A35" s="21">
        <v>29</v>
      </c>
      <c r="B35" s="22" t="s">
        <v>165</v>
      </c>
      <c r="C35" s="26" t="s">
        <v>166</v>
      </c>
      <c r="D35" s="17" t="s">
        <v>25</v>
      </c>
      <c r="E35" s="62">
        <v>337251</v>
      </c>
      <c r="F35" s="68">
        <v>1690.8078885</v>
      </c>
      <c r="G35" s="20">
        <v>1.6298486000000001E-2</v>
      </c>
    </row>
    <row r="36" spans="1:7" ht="12.75" x14ac:dyDescent="0.2">
      <c r="A36" s="21">
        <v>30</v>
      </c>
      <c r="B36" s="22" t="s">
        <v>467</v>
      </c>
      <c r="C36" s="26" t="s">
        <v>468</v>
      </c>
      <c r="D36" s="17" t="s">
        <v>175</v>
      </c>
      <c r="E36" s="62">
        <v>1719580</v>
      </c>
      <c r="F36" s="68">
        <v>1684.32861</v>
      </c>
      <c r="G36" s="20">
        <v>1.6236028999999999E-2</v>
      </c>
    </row>
    <row r="37" spans="1:7" ht="25.5" x14ac:dyDescent="0.2">
      <c r="A37" s="21">
        <v>31</v>
      </c>
      <c r="B37" s="22" t="s">
        <v>160</v>
      </c>
      <c r="C37" s="26" t="s">
        <v>161</v>
      </c>
      <c r="D37" s="17" t="s">
        <v>162</v>
      </c>
      <c r="E37" s="62">
        <v>826885</v>
      </c>
      <c r="F37" s="68">
        <v>1650.0490175</v>
      </c>
      <c r="G37" s="20">
        <v>1.5905592E-2</v>
      </c>
    </row>
    <row r="38" spans="1:7" ht="25.5" x14ac:dyDescent="0.2">
      <c r="A38" s="21">
        <v>32</v>
      </c>
      <c r="B38" s="22" t="s">
        <v>45</v>
      </c>
      <c r="C38" s="26" t="s">
        <v>46</v>
      </c>
      <c r="D38" s="17" t="s">
        <v>25</v>
      </c>
      <c r="E38" s="62">
        <v>229600</v>
      </c>
      <c r="F38" s="68">
        <v>1608.6923999999999</v>
      </c>
      <c r="G38" s="20">
        <v>1.5506936000000001E-2</v>
      </c>
    </row>
    <row r="39" spans="1:7" ht="25.5" x14ac:dyDescent="0.2">
      <c r="A39" s="21">
        <v>33</v>
      </c>
      <c r="B39" s="22" t="s">
        <v>98</v>
      </c>
      <c r="C39" s="26" t="s">
        <v>99</v>
      </c>
      <c r="D39" s="17" t="s">
        <v>19</v>
      </c>
      <c r="E39" s="62">
        <v>1106726</v>
      </c>
      <c r="F39" s="68">
        <v>1404.4352940000001</v>
      </c>
      <c r="G39" s="20">
        <v>1.3538006999999999E-2</v>
      </c>
    </row>
    <row r="40" spans="1:7" ht="12.75" x14ac:dyDescent="0.2">
      <c r="A40" s="21">
        <v>34</v>
      </c>
      <c r="B40" s="22" t="s">
        <v>86</v>
      </c>
      <c r="C40" s="26" t="s">
        <v>87</v>
      </c>
      <c r="D40" s="17" t="s">
        <v>60</v>
      </c>
      <c r="E40" s="62">
        <v>629306</v>
      </c>
      <c r="F40" s="68">
        <v>1335.387332</v>
      </c>
      <c r="G40" s="20">
        <v>1.2872421E-2</v>
      </c>
    </row>
    <row r="41" spans="1:7" ht="12.75" x14ac:dyDescent="0.2">
      <c r="A41" s="21">
        <v>35</v>
      </c>
      <c r="B41" s="22" t="s">
        <v>242</v>
      </c>
      <c r="C41" s="26" t="s">
        <v>243</v>
      </c>
      <c r="D41" s="17" t="s">
        <v>244</v>
      </c>
      <c r="E41" s="62">
        <v>757166</v>
      </c>
      <c r="F41" s="68">
        <v>1214.115681</v>
      </c>
      <c r="G41" s="20">
        <v>1.1703427000000001E-2</v>
      </c>
    </row>
    <row r="42" spans="1:7" ht="12.75" x14ac:dyDescent="0.2">
      <c r="A42" s="21">
        <v>36</v>
      </c>
      <c r="B42" s="22" t="s">
        <v>473</v>
      </c>
      <c r="C42" s="26" t="s">
        <v>474</v>
      </c>
      <c r="D42" s="17" t="s">
        <v>180</v>
      </c>
      <c r="E42" s="62">
        <v>159153</v>
      </c>
      <c r="F42" s="68">
        <v>1200.5706554999999</v>
      </c>
      <c r="G42" s="20">
        <v>1.1572860000000001E-2</v>
      </c>
    </row>
    <row r="43" spans="1:7" ht="25.5" x14ac:dyDescent="0.2">
      <c r="A43" s="21">
        <v>37</v>
      </c>
      <c r="B43" s="22" t="s">
        <v>210</v>
      </c>
      <c r="C43" s="26" t="s">
        <v>211</v>
      </c>
      <c r="D43" s="17" t="s">
        <v>65</v>
      </c>
      <c r="E43" s="62">
        <v>255000</v>
      </c>
      <c r="F43" s="68">
        <v>1139.2125000000001</v>
      </c>
      <c r="G43" s="20">
        <v>1.0981400000000001E-2</v>
      </c>
    </row>
    <row r="44" spans="1:7" ht="38.25" x14ac:dyDescent="0.2">
      <c r="A44" s="21">
        <v>38</v>
      </c>
      <c r="B44" s="22" t="s">
        <v>92</v>
      </c>
      <c r="C44" s="26" t="s">
        <v>93</v>
      </c>
      <c r="D44" s="17" t="s">
        <v>94</v>
      </c>
      <c r="E44" s="62">
        <v>1349184</v>
      </c>
      <c r="F44" s="68">
        <v>1057.760256</v>
      </c>
      <c r="G44" s="20">
        <v>1.0196244E-2</v>
      </c>
    </row>
    <row r="45" spans="1:7" ht="25.5" x14ac:dyDescent="0.2">
      <c r="A45" s="21">
        <v>39</v>
      </c>
      <c r="B45" s="22" t="s">
        <v>197</v>
      </c>
      <c r="C45" s="26" t="s">
        <v>198</v>
      </c>
      <c r="D45" s="17" t="s">
        <v>65</v>
      </c>
      <c r="E45" s="62">
        <v>57961</v>
      </c>
      <c r="F45" s="68">
        <v>1045.03683</v>
      </c>
      <c r="G45" s="20">
        <v>1.0073597E-2</v>
      </c>
    </row>
    <row r="46" spans="1:7" ht="12.75" x14ac:dyDescent="0.2">
      <c r="A46" s="21">
        <v>40</v>
      </c>
      <c r="B46" s="22" t="s">
        <v>475</v>
      </c>
      <c r="C46" s="26" t="s">
        <v>476</v>
      </c>
      <c r="D46" s="17" t="s">
        <v>205</v>
      </c>
      <c r="E46" s="62">
        <v>220000</v>
      </c>
      <c r="F46" s="68">
        <v>940.61</v>
      </c>
      <c r="G46" s="20">
        <v>9.0669779999999998E-3</v>
      </c>
    </row>
    <row r="47" spans="1:7" ht="12.75" x14ac:dyDescent="0.2">
      <c r="A47" s="21">
        <v>41</v>
      </c>
      <c r="B47" s="22" t="s">
        <v>573</v>
      </c>
      <c r="C47" s="26" t="s">
        <v>574</v>
      </c>
      <c r="D47" s="17" t="s">
        <v>172</v>
      </c>
      <c r="E47" s="62">
        <v>335000</v>
      </c>
      <c r="F47" s="68">
        <v>932.30499999999995</v>
      </c>
      <c r="G47" s="20">
        <v>8.9869230000000008E-3</v>
      </c>
    </row>
    <row r="48" spans="1:7" ht="12.75" x14ac:dyDescent="0.2">
      <c r="A48" s="21">
        <v>42</v>
      </c>
      <c r="B48" s="22" t="s">
        <v>543</v>
      </c>
      <c r="C48" s="26" t="s">
        <v>544</v>
      </c>
      <c r="D48" s="17" t="s">
        <v>205</v>
      </c>
      <c r="E48" s="62">
        <v>403594</v>
      </c>
      <c r="F48" s="68">
        <v>928.46799699999997</v>
      </c>
      <c r="G48" s="20">
        <v>8.9499360000000003E-3</v>
      </c>
    </row>
    <row r="49" spans="1:7" ht="12.75" x14ac:dyDescent="0.2">
      <c r="A49" s="21">
        <v>43</v>
      </c>
      <c r="B49" s="22" t="s">
        <v>68</v>
      </c>
      <c r="C49" s="26" t="s">
        <v>69</v>
      </c>
      <c r="D49" s="17" t="s">
        <v>16</v>
      </c>
      <c r="E49" s="62">
        <v>1000000</v>
      </c>
      <c r="F49" s="68">
        <v>925</v>
      </c>
      <c r="G49" s="20">
        <v>8.9165059999999994E-3</v>
      </c>
    </row>
    <row r="50" spans="1:7" ht="25.5" x14ac:dyDescent="0.2">
      <c r="A50" s="21">
        <v>44</v>
      </c>
      <c r="B50" s="22" t="s">
        <v>575</v>
      </c>
      <c r="C50" s="26" t="s">
        <v>576</v>
      </c>
      <c r="D50" s="17" t="s">
        <v>65</v>
      </c>
      <c r="E50" s="62">
        <v>395115</v>
      </c>
      <c r="F50" s="68">
        <v>923.9764275</v>
      </c>
      <c r="G50" s="20">
        <v>8.9066400000000004E-3</v>
      </c>
    </row>
    <row r="51" spans="1:7" ht="12.75" x14ac:dyDescent="0.2">
      <c r="A51" s="21">
        <v>45</v>
      </c>
      <c r="B51" s="22" t="s">
        <v>303</v>
      </c>
      <c r="C51" s="26" t="s">
        <v>304</v>
      </c>
      <c r="D51" s="17" t="s">
        <v>305</v>
      </c>
      <c r="E51" s="62">
        <v>250000</v>
      </c>
      <c r="F51" s="68">
        <v>885.125</v>
      </c>
      <c r="G51" s="20">
        <v>8.5321330000000008E-3</v>
      </c>
    </row>
    <row r="52" spans="1:7" ht="25.5" x14ac:dyDescent="0.2">
      <c r="A52" s="21">
        <v>46</v>
      </c>
      <c r="B52" s="22" t="s">
        <v>95</v>
      </c>
      <c r="C52" s="26" t="s">
        <v>96</v>
      </c>
      <c r="D52" s="17" t="s">
        <v>97</v>
      </c>
      <c r="E52" s="62">
        <v>290172</v>
      </c>
      <c r="F52" s="68">
        <v>866.16341999999997</v>
      </c>
      <c r="G52" s="20">
        <v>8.3493530000000003E-3</v>
      </c>
    </row>
    <row r="53" spans="1:7" ht="12.75" x14ac:dyDescent="0.2">
      <c r="A53" s="21">
        <v>47</v>
      </c>
      <c r="B53" s="22" t="s">
        <v>222</v>
      </c>
      <c r="C53" s="26" t="s">
        <v>223</v>
      </c>
      <c r="D53" s="17" t="s">
        <v>81</v>
      </c>
      <c r="E53" s="62">
        <v>979355</v>
      </c>
      <c r="F53" s="68">
        <v>718.84657000000004</v>
      </c>
      <c r="G53" s="20">
        <v>6.9292970000000001E-3</v>
      </c>
    </row>
    <row r="54" spans="1:7" ht="51" x14ac:dyDescent="0.2">
      <c r="A54" s="21">
        <v>48</v>
      </c>
      <c r="B54" s="22" t="s">
        <v>577</v>
      </c>
      <c r="C54" s="26" t="s">
        <v>578</v>
      </c>
      <c r="D54" s="17" t="s">
        <v>241</v>
      </c>
      <c r="E54" s="62">
        <v>160000</v>
      </c>
      <c r="F54" s="68">
        <v>607.76</v>
      </c>
      <c r="G54" s="20">
        <v>5.8584819999999999E-3</v>
      </c>
    </row>
    <row r="55" spans="1:7" ht="12.75" x14ac:dyDescent="0.2">
      <c r="A55" s="21">
        <v>49</v>
      </c>
      <c r="B55" s="22" t="s">
        <v>229</v>
      </c>
      <c r="C55" s="26" t="s">
        <v>230</v>
      </c>
      <c r="D55" s="17" t="s">
        <v>60</v>
      </c>
      <c r="E55" s="62">
        <v>367557</v>
      </c>
      <c r="F55" s="68">
        <v>577.43204700000001</v>
      </c>
      <c r="G55" s="20">
        <v>5.5661369999999996E-3</v>
      </c>
    </row>
    <row r="56" spans="1:7" ht="51" x14ac:dyDescent="0.2">
      <c r="A56" s="21">
        <v>50</v>
      </c>
      <c r="B56" s="22" t="s">
        <v>494</v>
      </c>
      <c r="C56" s="26" t="s">
        <v>495</v>
      </c>
      <c r="D56" s="17" t="s">
        <v>241</v>
      </c>
      <c r="E56" s="62">
        <v>579538</v>
      </c>
      <c r="F56" s="68">
        <v>405.09706199999999</v>
      </c>
      <c r="G56" s="20">
        <v>3.9049190000000002E-3</v>
      </c>
    </row>
    <row r="57" spans="1:7" ht="12.75" x14ac:dyDescent="0.2">
      <c r="A57" s="16"/>
      <c r="B57" s="17"/>
      <c r="C57" s="23" t="s">
        <v>107</v>
      </c>
      <c r="D57" s="27"/>
      <c r="E57" s="64"/>
      <c r="F57" s="70">
        <v>100843.82934049996</v>
      </c>
      <c r="G57" s="28">
        <v>0.97208069100000005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16"/>
      <c r="B59" s="17"/>
      <c r="C59" s="23" t="s">
        <v>108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107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31"/>
      <c r="B62" s="32"/>
      <c r="C62" s="23" t="s">
        <v>109</v>
      </c>
      <c r="D62" s="24"/>
      <c r="E62" s="63"/>
      <c r="F62" s="69"/>
      <c r="G62" s="25"/>
    </row>
    <row r="63" spans="1:7" ht="25.5" x14ac:dyDescent="0.2">
      <c r="A63" s="21">
        <v>1</v>
      </c>
      <c r="B63" s="22" t="s">
        <v>110</v>
      </c>
      <c r="C63" s="129" t="s">
        <v>1163</v>
      </c>
      <c r="D63" s="30" t="s">
        <v>97</v>
      </c>
      <c r="E63" s="62">
        <v>375961</v>
      </c>
      <c r="F63" s="68">
        <v>7.5190000000000003E-6</v>
      </c>
      <c r="G63" s="110" t="s">
        <v>1155</v>
      </c>
    </row>
    <row r="64" spans="1:7" ht="12.75" x14ac:dyDescent="0.2">
      <c r="A64" s="33"/>
      <c r="B64" s="34"/>
      <c r="C64" s="23" t="s">
        <v>107</v>
      </c>
      <c r="D64" s="35"/>
      <c r="E64" s="65"/>
      <c r="F64" s="71">
        <v>7.5190000000000003E-6</v>
      </c>
      <c r="G64" s="141" t="s">
        <v>1155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112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113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114</v>
      </c>
      <c r="D75" s="40"/>
      <c r="E75" s="64"/>
      <c r="F75" s="70">
        <v>100843.82934801896</v>
      </c>
      <c r="G75" s="28">
        <v>0.97208069100000005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115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116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117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118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119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120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1169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1170</v>
      </c>
      <c r="D103" s="30"/>
      <c r="E103" s="62"/>
      <c r="F103" s="68">
        <v>3761.3445993999999</v>
      </c>
      <c r="G103" s="20">
        <v>3.6257353999999999E-2</v>
      </c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3761.3445993999999</v>
      </c>
      <c r="G104" s="28">
        <v>3.6257353999999999E-2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124</v>
      </c>
      <c r="D106" s="40"/>
      <c r="E106" s="64"/>
      <c r="F106" s="70">
        <v>3761.3445993999999</v>
      </c>
      <c r="G106" s="28">
        <v>3.6257353999999999E-2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125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126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107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127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128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107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129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130</v>
      </c>
      <c r="D119" s="22"/>
      <c r="E119" s="62"/>
      <c r="F119" s="158">
        <v>-864.99032053999997</v>
      </c>
      <c r="G119" s="157">
        <v>-8.3380450000000005E-3</v>
      </c>
    </row>
    <row r="120" spans="1:7" ht="12.75" x14ac:dyDescent="0.2">
      <c r="A120" s="21"/>
      <c r="B120" s="22"/>
      <c r="C120" s="46" t="s">
        <v>131</v>
      </c>
      <c r="D120" s="27"/>
      <c r="E120" s="64"/>
      <c r="F120" s="70">
        <v>103740.18362687896</v>
      </c>
      <c r="G120" s="28">
        <v>0.99999999999999989</v>
      </c>
    </row>
    <row r="122" spans="1:7" ht="12.75" x14ac:dyDescent="0.2">
      <c r="B122" s="397"/>
      <c r="C122" s="397"/>
      <c r="D122" s="397"/>
      <c r="E122" s="397"/>
      <c r="F122" s="397"/>
    </row>
    <row r="123" spans="1:7" ht="12.75" x14ac:dyDescent="0.2">
      <c r="B123" s="397" t="s">
        <v>132</v>
      </c>
      <c r="C123" s="397"/>
      <c r="D123" s="397"/>
      <c r="E123" s="397"/>
      <c r="F123" s="397"/>
    </row>
    <row r="125" spans="1:7" ht="12.75" x14ac:dyDescent="0.2">
      <c r="B125" s="52" t="s">
        <v>133</v>
      </c>
      <c r="C125" s="53"/>
      <c r="D125" s="54"/>
    </row>
    <row r="126" spans="1:7" ht="12.75" x14ac:dyDescent="0.2">
      <c r="B126" s="55" t="s">
        <v>1156</v>
      </c>
      <c r="C126" s="56"/>
      <c r="D126" s="81" t="s">
        <v>1157</v>
      </c>
    </row>
    <row r="127" spans="1:7" ht="12.75" x14ac:dyDescent="0.2">
      <c r="B127" s="57" t="s">
        <v>137</v>
      </c>
      <c r="C127" s="56"/>
      <c r="D127" s="58"/>
    </row>
    <row r="128" spans="1:7" ht="25.5" customHeight="1" x14ac:dyDescent="0.2">
      <c r="B128" s="58"/>
      <c r="C128" s="48" t="s">
        <v>138</v>
      </c>
      <c r="D128" s="49" t="s">
        <v>139</v>
      </c>
    </row>
    <row r="129" spans="2:4" ht="12.75" customHeight="1" x14ac:dyDescent="0.2">
      <c r="B129" s="75" t="s">
        <v>140</v>
      </c>
      <c r="C129" s="76" t="s">
        <v>141</v>
      </c>
      <c r="D129" s="76" t="s">
        <v>142</v>
      </c>
    </row>
    <row r="130" spans="2:4" ht="12.75" x14ac:dyDescent="0.2">
      <c r="B130" s="58" t="s">
        <v>143</v>
      </c>
      <c r="C130" s="59">
        <v>82.979699999999994</v>
      </c>
      <c r="D130" s="59">
        <v>78.650800000000004</v>
      </c>
    </row>
    <row r="131" spans="2:4" ht="12.75" x14ac:dyDescent="0.2">
      <c r="B131" s="58" t="s">
        <v>144</v>
      </c>
      <c r="C131" s="59">
        <v>17.737100000000002</v>
      </c>
      <c r="D131" s="59">
        <v>16.811699999999998</v>
      </c>
    </row>
    <row r="132" spans="2:4" ht="12.75" x14ac:dyDescent="0.2">
      <c r="B132" s="58" t="s">
        <v>395</v>
      </c>
      <c r="C132" s="59">
        <v>84.7196</v>
      </c>
      <c r="D132" s="59">
        <v>80.299599999999998</v>
      </c>
    </row>
    <row r="133" spans="2:4" ht="12.75" x14ac:dyDescent="0.2">
      <c r="B133" s="58" t="s">
        <v>396</v>
      </c>
      <c r="C133" s="59">
        <v>18.3108</v>
      </c>
      <c r="D133" s="59">
        <v>17.355399999999999</v>
      </c>
    </row>
    <row r="134" spans="2:4" ht="12.75" x14ac:dyDescent="0.2">
      <c r="B134" s="58" t="s">
        <v>145</v>
      </c>
      <c r="C134" s="59">
        <v>80.348799999999997</v>
      </c>
      <c r="D134" s="59">
        <v>76.098100000000002</v>
      </c>
    </row>
    <row r="135" spans="2:4" ht="12.75" x14ac:dyDescent="0.2">
      <c r="B135" s="58" t="s">
        <v>146</v>
      </c>
      <c r="C135" s="59">
        <v>16.956700000000001</v>
      </c>
      <c r="D135" s="59">
        <v>16.0596</v>
      </c>
    </row>
    <row r="137" spans="2:4" ht="12.75" x14ac:dyDescent="0.2">
      <c r="B137" s="77" t="s">
        <v>147</v>
      </c>
      <c r="C137" s="60"/>
      <c r="D137" s="78" t="s">
        <v>135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148</v>
      </c>
      <c r="C141" s="56"/>
      <c r="D141" s="83" t="s">
        <v>135</v>
      </c>
    </row>
    <row r="142" spans="2:4" ht="12.75" x14ac:dyDescent="0.2">
      <c r="B142" s="57" t="s">
        <v>149</v>
      </c>
      <c r="C142" s="56"/>
      <c r="D142" s="83" t="s">
        <v>135</v>
      </c>
    </row>
    <row r="143" spans="2:4" ht="12.75" x14ac:dyDescent="0.2">
      <c r="B143" s="57" t="s">
        <v>150</v>
      </c>
      <c r="C143" s="56"/>
      <c r="D143" s="61">
        <v>0.12532544126810891</v>
      </c>
    </row>
    <row r="144" spans="2:4" ht="12.75" x14ac:dyDescent="0.2">
      <c r="B144" s="57" t="s">
        <v>151</v>
      </c>
      <c r="C144" s="56"/>
      <c r="D144" s="61" t="s">
        <v>135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15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579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401</v>
      </c>
      <c r="C7" s="26" t="s">
        <v>402</v>
      </c>
      <c r="D7" s="17" t="s">
        <v>35</v>
      </c>
      <c r="E7" s="62">
        <v>4450000</v>
      </c>
      <c r="F7" s="68">
        <v>12399.924999999999</v>
      </c>
      <c r="G7" s="20">
        <v>5.2329644000000002E-2</v>
      </c>
    </row>
    <row r="8" spans="1:7" ht="25.5" x14ac:dyDescent="0.2">
      <c r="A8" s="21">
        <v>2</v>
      </c>
      <c r="B8" s="22" t="s">
        <v>520</v>
      </c>
      <c r="C8" s="26" t="s">
        <v>521</v>
      </c>
      <c r="D8" s="17" t="s">
        <v>35</v>
      </c>
      <c r="E8" s="62">
        <v>700000</v>
      </c>
      <c r="F8" s="68">
        <v>12342.75</v>
      </c>
      <c r="G8" s="20">
        <v>5.2088356000000002E-2</v>
      </c>
    </row>
    <row r="9" spans="1:7" ht="12.75" x14ac:dyDescent="0.2">
      <c r="A9" s="21">
        <v>3</v>
      </c>
      <c r="B9" s="22" t="s">
        <v>427</v>
      </c>
      <c r="C9" s="26" t="s">
        <v>428</v>
      </c>
      <c r="D9" s="17" t="s">
        <v>226</v>
      </c>
      <c r="E9" s="62">
        <v>1500000</v>
      </c>
      <c r="F9" s="68">
        <v>10200.75</v>
      </c>
      <c r="G9" s="20">
        <v>4.3048778000000003E-2</v>
      </c>
    </row>
    <row r="10" spans="1:7" ht="12.75" x14ac:dyDescent="0.2">
      <c r="A10" s="21">
        <v>4</v>
      </c>
      <c r="B10" s="22" t="s">
        <v>556</v>
      </c>
      <c r="C10" s="26" t="s">
        <v>557</v>
      </c>
      <c r="D10" s="17" t="s">
        <v>244</v>
      </c>
      <c r="E10" s="62">
        <v>1000000</v>
      </c>
      <c r="F10" s="68">
        <v>7865</v>
      </c>
      <c r="G10" s="20">
        <v>3.3191542999999997E-2</v>
      </c>
    </row>
    <row r="11" spans="1:7" ht="25.5" x14ac:dyDescent="0.2">
      <c r="A11" s="21">
        <v>5</v>
      </c>
      <c r="B11" s="22" t="s">
        <v>580</v>
      </c>
      <c r="C11" s="26" t="s">
        <v>581</v>
      </c>
      <c r="D11" s="17" t="s">
        <v>35</v>
      </c>
      <c r="E11" s="62">
        <v>200000</v>
      </c>
      <c r="F11" s="68">
        <v>6395.4</v>
      </c>
      <c r="G11" s="20">
        <v>2.6989599E-2</v>
      </c>
    </row>
    <row r="12" spans="1:7" ht="12.75" x14ac:dyDescent="0.2">
      <c r="A12" s="21">
        <v>6</v>
      </c>
      <c r="B12" s="22" t="s">
        <v>56</v>
      </c>
      <c r="C12" s="26" t="s">
        <v>57</v>
      </c>
      <c r="D12" s="17" t="s">
        <v>13</v>
      </c>
      <c r="E12" s="62">
        <v>2114265</v>
      </c>
      <c r="F12" s="68">
        <v>6208.5391724999999</v>
      </c>
      <c r="G12" s="20">
        <v>2.6201017E-2</v>
      </c>
    </row>
    <row r="13" spans="1:7" ht="25.5" x14ac:dyDescent="0.2">
      <c r="A13" s="21">
        <v>7</v>
      </c>
      <c r="B13" s="22" t="s">
        <v>415</v>
      </c>
      <c r="C13" s="26" t="s">
        <v>416</v>
      </c>
      <c r="D13" s="17" t="s">
        <v>35</v>
      </c>
      <c r="E13" s="62">
        <v>425000</v>
      </c>
      <c r="F13" s="68">
        <v>6003.55</v>
      </c>
      <c r="G13" s="20">
        <v>2.533593E-2</v>
      </c>
    </row>
    <row r="14" spans="1:7" ht="25.5" x14ac:dyDescent="0.2">
      <c r="A14" s="21">
        <v>8</v>
      </c>
      <c r="B14" s="22" t="s">
        <v>530</v>
      </c>
      <c r="C14" s="26" t="s">
        <v>531</v>
      </c>
      <c r="D14" s="17" t="s">
        <v>35</v>
      </c>
      <c r="E14" s="62">
        <v>420000</v>
      </c>
      <c r="F14" s="68">
        <v>5376.42</v>
      </c>
      <c r="G14" s="20">
        <v>2.2689342000000001E-2</v>
      </c>
    </row>
    <row r="15" spans="1:7" ht="25.5" x14ac:dyDescent="0.2">
      <c r="A15" s="21">
        <v>9</v>
      </c>
      <c r="B15" s="22" t="s">
        <v>582</v>
      </c>
      <c r="C15" s="26" t="s">
        <v>583</v>
      </c>
      <c r="D15" s="17" t="s">
        <v>35</v>
      </c>
      <c r="E15" s="62">
        <v>1200000</v>
      </c>
      <c r="F15" s="68">
        <v>5323.8</v>
      </c>
      <c r="G15" s="20">
        <v>2.2467278E-2</v>
      </c>
    </row>
    <row r="16" spans="1:7" ht="12.75" x14ac:dyDescent="0.2">
      <c r="A16" s="21">
        <v>10</v>
      </c>
      <c r="B16" s="22" t="s">
        <v>331</v>
      </c>
      <c r="C16" s="26" t="s">
        <v>332</v>
      </c>
      <c r="D16" s="17" t="s">
        <v>13</v>
      </c>
      <c r="E16" s="62">
        <v>2750000</v>
      </c>
      <c r="F16" s="68">
        <v>5252.5</v>
      </c>
      <c r="G16" s="20">
        <v>2.2166379999999999E-2</v>
      </c>
    </row>
    <row r="17" spans="1:7" ht="25.5" x14ac:dyDescent="0.2">
      <c r="A17" s="21">
        <v>11</v>
      </c>
      <c r="B17" s="22" t="s">
        <v>584</v>
      </c>
      <c r="C17" s="26" t="s">
        <v>585</v>
      </c>
      <c r="D17" s="17" t="s">
        <v>65</v>
      </c>
      <c r="E17" s="62">
        <v>68352</v>
      </c>
      <c r="F17" s="68">
        <v>5248.4766719999998</v>
      </c>
      <c r="G17" s="20">
        <v>2.2149400999999999E-2</v>
      </c>
    </row>
    <row r="18" spans="1:7" ht="12.75" x14ac:dyDescent="0.2">
      <c r="A18" s="21">
        <v>12</v>
      </c>
      <c r="B18" s="22" t="s">
        <v>341</v>
      </c>
      <c r="C18" s="26" t="s">
        <v>342</v>
      </c>
      <c r="D18" s="17" t="s">
        <v>159</v>
      </c>
      <c r="E18" s="62">
        <v>742000</v>
      </c>
      <c r="F18" s="68">
        <v>5003.3059999999996</v>
      </c>
      <c r="G18" s="20">
        <v>2.1114741999999999E-2</v>
      </c>
    </row>
    <row r="19" spans="1:7" ht="25.5" x14ac:dyDescent="0.2">
      <c r="A19" s="21">
        <v>13</v>
      </c>
      <c r="B19" s="22" t="s">
        <v>347</v>
      </c>
      <c r="C19" s="26" t="s">
        <v>348</v>
      </c>
      <c r="D19" s="17" t="s">
        <v>35</v>
      </c>
      <c r="E19" s="62">
        <v>2400000</v>
      </c>
      <c r="F19" s="68">
        <v>4891.2</v>
      </c>
      <c r="G19" s="20">
        <v>2.0641637000000001E-2</v>
      </c>
    </row>
    <row r="20" spans="1:7" ht="25.5" x14ac:dyDescent="0.2">
      <c r="A20" s="21">
        <v>14</v>
      </c>
      <c r="B20" s="22" t="s">
        <v>586</v>
      </c>
      <c r="C20" s="26" t="s">
        <v>587</v>
      </c>
      <c r="D20" s="17" t="s">
        <v>35</v>
      </c>
      <c r="E20" s="62">
        <v>40000</v>
      </c>
      <c r="F20" s="68">
        <v>4599.1400000000003</v>
      </c>
      <c r="G20" s="20">
        <v>1.9409098E-2</v>
      </c>
    </row>
    <row r="21" spans="1:7" ht="25.5" x14ac:dyDescent="0.2">
      <c r="A21" s="21">
        <v>15</v>
      </c>
      <c r="B21" s="22" t="s">
        <v>558</v>
      </c>
      <c r="C21" s="26" t="s">
        <v>559</v>
      </c>
      <c r="D21" s="17" t="s">
        <v>65</v>
      </c>
      <c r="E21" s="62">
        <v>410000</v>
      </c>
      <c r="F21" s="68">
        <v>4586.26</v>
      </c>
      <c r="G21" s="20">
        <v>1.9354742000000001E-2</v>
      </c>
    </row>
    <row r="22" spans="1:7" ht="12.75" x14ac:dyDescent="0.2">
      <c r="A22" s="21">
        <v>16</v>
      </c>
      <c r="B22" s="22" t="s">
        <v>14</v>
      </c>
      <c r="C22" s="26" t="s">
        <v>15</v>
      </c>
      <c r="D22" s="17" t="s">
        <v>16</v>
      </c>
      <c r="E22" s="62">
        <v>697000</v>
      </c>
      <c r="F22" s="68">
        <v>4186.8789999999999</v>
      </c>
      <c r="G22" s="20">
        <v>1.7669291E-2</v>
      </c>
    </row>
    <row r="23" spans="1:7" ht="25.5" x14ac:dyDescent="0.2">
      <c r="A23" s="21">
        <v>17</v>
      </c>
      <c r="B23" s="22" t="s">
        <v>353</v>
      </c>
      <c r="C23" s="26" t="s">
        <v>354</v>
      </c>
      <c r="D23" s="17" t="s">
        <v>35</v>
      </c>
      <c r="E23" s="62">
        <v>506000</v>
      </c>
      <c r="F23" s="68">
        <v>4152.7420000000002</v>
      </c>
      <c r="G23" s="20">
        <v>1.7525228E-2</v>
      </c>
    </row>
    <row r="24" spans="1:7" ht="25.5" x14ac:dyDescent="0.2">
      <c r="A24" s="21">
        <v>18</v>
      </c>
      <c r="B24" s="22" t="s">
        <v>349</v>
      </c>
      <c r="C24" s="26" t="s">
        <v>350</v>
      </c>
      <c r="D24" s="17" t="s">
        <v>35</v>
      </c>
      <c r="E24" s="62">
        <v>41874</v>
      </c>
      <c r="F24" s="68">
        <v>4149.1899750000002</v>
      </c>
      <c r="G24" s="20">
        <v>1.7510238000000001E-2</v>
      </c>
    </row>
    <row r="25" spans="1:7" ht="25.5" x14ac:dyDescent="0.2">
      <c r="A25" s="21">
        <v>19</v>
      </c>
      <c r="B25" s="22" t="s">
        <v>191</v>
      </c>
      <c r="C25" s="26" t="s">
        <v>192</v>
      </c>
      <c r="D25" s="17" t="s">
        <v>35</v>
      </c>
      <c r="E25" s="62">
        <v>825144</v>
      </c>
      <c r="F25" s="68">
        <v>4084.0502280000001</v>
      </c>
      <c r="G25" s="20">
        <v>1.7235337999999999E-2</v>
      </c>
    </row>
    <row r="26" spans="1:7" ht="25.5" x14ac:dyDescent="0.2">
      <c r="A26" s="21">
        <v>20</v>
      </c>
      <c r="B26" s="22" t="s">
        <v>51</v>
      </c>
      <c r="C26" s="26" t="s">
        <v>52</v>
      </c>
      <c r="D26" s="17" t="s">
        <v>22</v>
      </c>
      <c r="E26" s="62">
        <v>5100000</v>
      </c>
      <c r="F26" s="68">
        <v>4057.05</v>
      </c>
      <c r="G26" s="20">
        <v>1.7121391999999999E-2</v>
      </c>
    </row>
    <row r="27" spans="1:7" ht="12.75" x14ac:dyDescent="0.2">
      <c r="A27" s="21">
        <v>21</v>
      </c>
      <c r="B27" s="22" t="s">
        <v>173</v>
      </c>
      <c r="C27" s="26" t="s">
        <v>174</v>
      </c>
      <c r="D27" s="17" t="s">
        <v>175</v>
      </c>
      <c r="E27" s="62">
        <v>1433346</v>
      </c>
      <c r="F27" s="68">
        <v>4036.3023360000002</v>
      </c>
      <c r="G27" s="20">
        <v>1.7033834000000001E-2</v>
      </c>
    </row>
    <row r="28" spans="1:7" ht="25.5" x14ac:dyDescent="0.2">
      <c r="A28" s="21">
        <v>22</v>
      </c>
      <c r="B28" s="22" t="s">
        <v>355</v>
      </c>
      <c r="C28" s="26" t="s">
        <v>356</v>
      </c>
      <c r="D28" s="17" t="s">
        <v>175</v>
      </c>
      <c r="E28" s="62">
        <v>963000</v>
      </c>
      <c r="F28" s="68">
        <v>3895.335</v>
      </c>
      <c r="G28" s="20">
        <v>1.6438930000000001E-2</v>
      </c>
    </row>
    <row r="29" spans="1:7" ht="12.75" x14ac:dyDescent="0.2">
      <c r="A29" s="21">
        <v>23</v>
      </c>
      <c r="B29" s="22" t="s">
        <v>588</v>
      </c>
      <c r="C29" s="26" t="s">
        <v>589</v>
      </c>
      <c r="D29" s="17" t="s">
        <v>16</v>
      </c>
      <c r="E29" s="62">
        <v>270000</v>
      </c>
      <c r="F29" s="68">
        <v>3843.0450000000001</v>
      </c>
      <c r="G29" s="20">
        <v>1.6218257E-2</v>
      </c>
    </row>
    <row r="30" spans="1:7" ht="12.75" x14ac:dyDescent="0.2">
      <c r="A30" s="21">
        <v>24</v>
      </c>
      <c r="B30" s="22" t="s">
        <v>506</v>
      </c>
      <c r="C30" s="26" t="s">
        <v>507</v>
      </c>
      <c r="D30" s="17" t="s">
        <v>226</v>
      </c>
      <c r="E30" s="62">
        <v>57000</v>
      </c>
      <c r="F30" s="68">
        <v>3785.4555</v>
      </c>
      <c r="G30" s="20">
        <v>1.5975221000000001E-2</v>
      </c>
    </row>
    <row r="31" spans="1:7" ht="25.5" x14ac:dyDescent="0.2">
      <c r="A31" s="21">
        <v>25</v>
      </c>
      <c r="B31" s="22" t="s">
        <v>153</v>
      </c>
      <c r="C31" s="26" t="s">
        <v>154</v>
      </c>
      <c r="D31" s="17" t="s">
        <v>19</v>
      </c>
      <c r="E31" s="62">
        <v>1872000</v>
      </c>
      <c r="F31" s="68">
        <v>3681.288</v>
      </c>
      <c r="G31" s="20">
        <v>1.5535617E-2</v>
      </c>
    </row>
    <row r="32" spans="1:7" ht="25.5" x14ac:dyDescent="0.2">
      <c r="A32" s="21">
        <v>26</v>
      </c>
      <c r="B32" s="22" t="s">
        <v>590</v>
      </c>
      <c r="C32" s="26" t="s">
        <v>591</v>
      </c>
      <c r="D32" s="17" t="s">
        <v>35</v>
      </c>
      <c r="E32" s="62">
        <v>975000</v>
      </c>
      <c r="F32" s="68">
        <v>3575.8125</v>
      </c>
      <c r="G32" s="20">
        <v>1.5090493999999999E-2</v>
      </c>
    </row>
    <row r="33" spans="1:7" ht="25.5" x14ac:dyDescent="0.2">
      <c r="A33" s="21">
        <v>27</v>
      </c>
      <c r="B33" s="22" t="s">
        <v>425</v>
      </c>
      <c r="C33" s="26" t="s">
        <v>426</v>
      </c>
      <c r="D33" s="17" t="s">
        <v>175</v>
      </c>
      <c r="E33" s="62">
        <v>405000</v>
      </c>
      <c r="F33" s="68">
        <v>3565.0124999999998</v>
      </c>
      <c r="G33" s="20">
        <v>1.5044916E-2</v>
      </c>
    </row>
    <row r="34" spans="1:7" ht="12.75" x14ac:dyDescent="0.2">
      <c r="A34" s="21">
        <v>28</v>
      </c>
      <c r="B34" s="22" t="s">
        <v>409</v>
      </c>
      <c r="C34" s="26" t="s">
        <v>410</v>
      </c>
      <c r="D34" s="17" t="s">
        <v>226</v>
      </c>
      <c r="E34" s="62">
        <v>136200</v>
      </c>
      <c r="F34" s="68">
        <v>3560.1999000000001</v>
      </c>
      <c r="G34" s="20">
        <v>1.5024605999999999E-2</v>
      </c>
    </row>
    <row r="35" spans="1:7" ht="25.5" x14ac:dyDescent="0.2">
      <c r="A35" s="21">
        <v>29</v>
      </c>
      <c r="B35" s="22" t="s">
        <v>592</v>
      </c>
      <c r="C35" s="26" t="s">
        <v>593</v>
      </c>
      <c r="D35" s="17" t="s">
        <v>35</v>
      </c>
      <c r="E35" s="62">
        <v>500000</v>
      </c>
      <c r="F35" s="68">
        <v>3546.5</v>
      </c>
      <c r="G35" s="20">
        <v>1.4966791E-2</v>
      </c>
    </row>
    <row r="36" spans="1:7" ht="25.5" x14ac:dyDescent="0.2">
      <c r="A36" s="21">
        <v>30</v>
      </c>
      <c r="B36" s="22" t="s">
        <v>306</v>
      </c>
      <c r="C36" s="26" t="s">
        <v>307</v>
      </c>
      <c r="D36" s="17" t="s">
        <v>305</v>
      </c>
      <c r="E36" s="62">
        <v>1692538</v>
      </c>
      <c r="F36" s="68">
        <v>3545.8671100000001</v>
      </c>
      <c r="G36" s="20">
        <v>1.4964119999999999E-2</v>
      </c>
    </row>
    <row r="37" spans="1:7" ht="25.5" x14ac:dyDescent="0.2">
      <c r="A37" s="21">
        <v>31</v>
      </c>
      <c r="B37" s="22" t="s">
        <v>417</v>
      </c>
      <c r="C37" s="26" t="s">
        <v>418</v>
      </c>
      <c r="D37" s="17" t="s">
        <v>175</v>
      </c>
      <c r="E37" s="62">
        <v>560000</v>
      </c>
      <c r="F37" s="68">
        <v>3332</v>
      </c>
      <c r="G37" s="20">
        <v>1.4061567000000001E-2</v>
      </c>
    </row>
    <row r="38" spans="1:7" ht="25.5" x14ac:dyDescent="0.2">
      <c r="A38" s="21">
        <v>32</v>
      </c>
      <c r="B38" s="22" t="s">
        <v>489</v>
      </c>
      <c r="C38" s="26" t="s">
        <v>490</v>
      </c>
      <c r="D38" s="17" t="s">
        <v>65</v>
      </c>
      <c r="E38" s="62">
        <v>377289</v>
      </c>
      <c r="F38" s="68">
        <v>3190.5444284999999</v>
      </c>
      <c r="G38" s="20">
        <v>1.3464602000000001E-2</v>
      </c>
    </row>
    <row r="39" spans="1:7" ht="12.75" x14ac:dyDescent="0.2">
      <c r="A39" s="21">
        <v>33</v>
      </c>
      <c r="B39" s="22" t="s">
        <v>465</v>
      </c>
      <c r="C39" s="26" t="s">
        <v>466</v>
      </c>
      <c r="D39" s="17" t="s">
        <v>175</v>
      </c>
      <c r="E39" s="62">
        <v>786636</v>
      </c>
      <c r="F39" s="68">
        <v>3103.6723379999999</v>
      </c>
      <c r="G39" s="20">
        <v>1.3097988E-2</v>
      </c>
    </row>
    <row r="40" spans="1:7" ht="12.75" x14ac:dyDescent="0.2">
      <c r="A40" s="21">
        <v>34</v>
      </c>
      <c r="B40" s="22" t="s">
        <v>532</v>
      </c>
      <c r="C40" s="26" t="s">
        <v>533</v>
      </c>
      <c r="D40" s="17" t="s">
        <v>16</v>
      </c>
      <c r="E40" s="62">
        <v>421643</v>
      </c>
      <c r="F40" s="68">
        <v>3040.04603</v>
      </c>
      <c r="G40" s="20">
        <v>1.2829475E-2</v>
      </c>
    </row>
    <row r="41" spans="1:7" ht="12.75" x14ac:dyDescent="0.2">
      <c r="A41" s="21">
        <v>35</v>
      </c>
      <c r="B41" s="22" t="s">
        <v>368</v>
      </c>
      <c r="C41" s="26" t="s">
        <v>369</v>
      </c>
      <c r="D41" s="17" t="s">
        <v>244</v>
      </c>
      <c r="E41" s="62">
        <v>62650</v>
      </c>
      <c r="F41" s="68">
        <v>2742.5350749999998</v>
      </c>
      <c r="G41" s="20">
        <v>1.1573932E-2</v>
      </c>
    </row>
    <row r="42" spans="1:7" ht="25.5" x14ac:dyDescent="0.2">
      <c r="A42" s="21">
        <v>36</v>
      </c>
      <c r="B42" s="22" t="s">
        <v>296</v>
      </c>
      <c r="C42" s="26" t="s">
        <v>297</v>
      </c>
      <c r="D42" s="17" t="s">
        <v>35</v>
      </c>
      <c r="E42" s="62">
        <v>292000</v>
      </c>
      <c r="F42" s="68">
        <v>2713.556</v>
      </c>
      <c r="G42" s="20">
        <v>1.1451635E-2</v>
      </c>
    </row>
    <row r="43" spans="1:7" ht="25.5" x14ac:dyDescent="0.2">
      <c r="A43" s="21">
        <v>37</v>
      </c>
      <c r="B43" s="22" t="s">
        <v>392</v>
      </c>
      <c r="C43" s="26" t="s">
        <v>393</v>
      </c>
      <c r="D43" s="17" t="s">
        <v>169</v>
      </c>
      <c r="E43" s="62">
        <v>700000</v>
      </c>
      <c r="F43" s="68">
        <v>2661.4</v>
      </c>
      <c r="G43" s="20">
        <v>1.1231529000000001E-2</v>
      </c>
    </row>
    <row r="44" spans="1:7" ht="25.5" x14ac:dyDescent="0.2">
      <c r="A44" s="21">
        <v>38</v>
      </c>
      <c r="B44" s="22" t="s">
        <v>594</v>
      </c>
      <c r="C44" s="26" t="s">
        <v>595</v>
      </c>
      <c r="D44" s="17" t="s">
        <v>361</v>
      </c>
      <c r="E44" s="62">
        <v>1400000</v>
      </c>
      <c r="F44" s="68">
        <v>2464.6999999999998</v>
      </c>
      <c r="G44" s="20">
        <v>1.0401423999999999E-2</v>
      </c>
    </row>
    <row r="45" spans="1:7" ht="12.75" x14ac:dyDescent="0.2">
      <c r="A45" s="21">
        <v>39</v>
      </c>
      <c r="B45" s="22" t="s">
        <v>596</v>
      </c>
      <c r="C45" s="26" t="s">
        <v>597</v>
      </c>
      <c r="D45" s="17" t="s">
        <v>159</v>
      </c>
      <c r="E45" s="62">
        <v>220000</v>
      </c>
      <c r="F45" s="68">
        <v>2463.4499999999998</v>
      </c>
      <c r="G45" s="20">
        <v>1.0396147999999999E-2</v>
      </c>
    </row>
    <row r="46" spans="1:7" ht="25.5" x14ac:dyDescent="0.2">
      <c r="A46" s="21">
        <v>40</v>
      </c>
      <c r="B46" s="22" t="s">
        <v>419</v>
      </c>
      <c r="C46" s="26" t="s">
        <v>420</v>
      </c>
      <c r="D46" s="17" t="s">
        <v>65</v>
      </c>
      <c r="E46" s="62">
        <v>1150000</v>
      </c>
      <c r="F46" s="68">
        <v>2460.4250000000002</v>
      </c>
      <c r="G46" s="20">
        <v>1.0383382E-2</v>
      </c>
    </row>
    <row r="47" spans="1:7" ht="12.75" x14ac:dyDescent="0.2">
      <c r="A47" s="21">
        <v>41</v>
      </c>
      <c r="B47" s="22" t="s">
        <v>242</v>
      </c>
      <c r="C47" s="26" t="s">
        <v>243</v>
      </c>
      <c r="D47" s="17" t="s">
        <v>244</v>
      </c>
      <c r="E47" s="62">
        <v>1408216</v>
      </c>
      <c r="F47" s="68">
        <v>2258.0743560000001</v>
      </c>
      <c r="G47" s="20">
        <v>9.5294309999999997E-3</v>
      </c>
    </row>
    <row r="48" spans="1:7" ht="25.5" x14ac:dyDescent="0.2">
      <c r="A48" s="21">
        <v>42</v>
      </c>
      <c r="B48" s="22" t="s">
        <v>528</v>
      </c>
      <c r="C48" s="26" t="s">
        <v>529</v>
      </c>
      <c r="D48" s="17" t="s">
        <v>35</v>
      </c>
      <c r="E48" s="62">
        <v>2209717</v>
      </c>
      <c r="F48" s="68">
        <v>2251.7016229999999</v>
      </c>
      <c r="G48" s="20">
        <v>9.5025370000000001E-3</v>
      </c>
    </row>
    <row r="49" spans="1:7" ht="12.75" x14ac:dyDescent="0.2">
      <c r="A49" s="21">
        <v>43</v>
      </c>
      <c r="B49" s="22" t="s">
        <v>359</v>
      </c>
      <c r="C49" s="26" t="s">
        <v>360</v>
      </c>
      <c r="D49" s="17" t="s">
        <v>361</v>
      </c>
      <c r="E49" s="62">
        <v>500000</v>
      </c>
      <c r="F49" s="68">
        <v>2249.25</v>
      </c>
      <c r="G49" s="20">
        <v>9.4921910000000005E-3</v>
      </c>
    </row>
    <row r="50" spans="1:7" ht="12.75" x14ac:dyDescent="0.2">
      <c r="A50" s="21">
        <v>44</v>
      </c>
      <c r="B50" s="22" t="s">
        <v>366</v>
      </c>
      <c r="C50" s="26" t="s">
        <v>367</v>
      </c>
      <c r="D50" s="17" t="s">
        <v>175</v>
      </c>
      <c r="E50" s="62">
        <v>128601</v>
      </c>
      <c r="F50" s="68">
        <v>2203.5138345</v>
      </c>
      <c r="G50" s="20">
        <v>9.2991770000000005E-3</v>
      </c>
    </row>
    <row r="51" spans="1:7" ht="25.5" x14ac:dyDescent="0.2">
      <c r="A51" s="21">
        <v>45</v>
      </c>
      <c r="B51" s="22" t="s">
        <v>206</v>
      </c>
      <c r="C51" s="26" t="s">
        <v>207</v>
      </c>
      <c r="D51" s="17" t="s">
        <v>35</v>
      </c>
      <c r="E51" s="62">
        <v>2260964</v>
      </c>
      <c r="F51" s="68">
        <v>2194.265562</v>
      </c>
      <c r="G51" s="20">
        <v>9.2601479999999993E-3</v>
      </c>
    </row>
    <row r="52" spans="1:7" ht="25.5" x14ac:dyDescent="0.2">
      <c r="A52" s="21">
        <v>46</v>
      </c>
      <c r="B52" s="22" t="s">
        <v>362</v>
      </c>
      <c r="C52" s="26" t="s">
        <v>363</v>
      </c>
      <c r="D52" s="17" t="s">
        <v>35</v>
      </c>
      <c r="E52" s="62">
        <v>1182492</v>
      </c>
      <c r="F52" s="68">
        <v>2175.1940340000001</v>
      </c>
      <c r="G52" s="20">
        <v>9.1796629999999994E-3</v>
      </c>
    </row>
    <row r="53" spans="1:7" ht="25.5" x14ac:dyDescent="0.2">
      <c r="A53" s="21">
        <v>47</v>
      </c>
      <c r="B53" s="22" t="s">
        <v>63</v>
      </c>
      <c r="C53" s="26" t="s">
        <v>64</v>
      </c>
      <c r="D53" s="17" t="s">
        <v>65</v>
      </c>
      <c r="E53" s="62">
        <v>345596</v>
      </c>
      <c r="F53" s="68">
        <v>2057.6785839999998</v>
      </c>
      <c r="G53" s="20">
        <v>8.6837289999999994E-3</v>
      </c>
    </row>
    <row r="54" spans="1:7" ht="12.75" x14ac:dyDescent="0.2">
      <c r="A54" s="21">
        <v>48</v>
      </c>
      <c r="B54" s="22" t="s">
        <v>598</v>
      </c>
      <c r="C54" s="26" t="s">
        <v>599</v>
      </c>
      <c r="D54" s="17" t="s">
        <v>244</v>
      </c>
      <c r="E54" s="62">
        <v>399922</v>
      </c>
      <c r="F54" s="68">
        <v>2047.000757</v>
      </c>
      <c r="G54" s="20">
        <v>8.6386669999999992E-3</v>
      </c>
    </row>
    <row r="55" spans="1:7" ht="25.5" x14ac:dyDescent="0.2">
      <c r="A55" s="21">
        <v>49</v>
      </c>
      <c r="B55" s="22" t="s">
        <v>600</v>
      </c>
      <c r="C55" s="26" t="s">
        <v>601</v>
      </c>
      <c r="D55" s="17" t="s">
        <v>35</v>
      </c>
      <c r="E55" s="62">
        <v>398118</v>
      </c>
      <c r="F55" s="68">
        <v>1978.6464599999999</v>
      </c>
      <c r="G55" s="20">
        <v>8.3502009999999998E-3</v>
      </c>
    </row>
    <row r="56" spans="1:7" ht="25.5" x14ac:dyDescent="0.2">
      <c r="A56" s="21">
        <v>50</v>
      </c>
      <c r="B56" s="22" t="s">
        <v>157</v>
      </c>
      <c r="C56" s="26" t="s">
        <v>158</v>
      </c>
      <c r="D56" s="17" t="s">
        <v>159</v>
      </c>
      <c r="E56" s="62">
        <v>300000</v>
      </c>
      <c r="F56" s="68">
        <v>1887</v>
      </c>
      <c r="G56" s="20">
        <v>7.9634379999999998E-3</v>
      </c>
    </row>
    <row r="57" spans="1:7" ht="12.75" x14ac:dyDescent="0.2">
      <c r="A57" s="21">
        <v>51</v>
      </c>
      <c r="B57" s="22" t="s">
        <v>181</v>
      </c>
      <c r="C57" s="26" t="s">
        <v>182</v>
      </c>
      <c r="D57" s="17" t="s">
        <v>16</v>
      </c>
      <c r="E57" s="62">
        <v>2170099</v>
      </c>
      <c r="F57" s="68">
        <v>1828.3084074999999</v>
      </c>
      <c r="G57" s="20">
        <v>7.7157509999999999E-3</v>
      </c>
    </row>
    <row r="58" spans="1:7" ht="12.75" x14ac:dyDescent="0.2">
      <c r="A58" s="21">
        <v>52</v>
      </c>
      <c r="B58" s="22" t="s">
        <v>602</v>
      </c>
      <c r="C58" s="26" t="s">
        <v>603</v>
      </c>
      <c r="D58" s="17" t="s">
        <v>226</v>
      </c>
      <c r="E58" s="62">
        <v>95711</v>
      </c>
      <c r="F58" s="68">
        <v>1528.4089590000001</v>
      </c>
      <c r="G58" s="20">
        <v>6.4501269999999999E-3</v>
      </c>
    </row>
    <row r="59" spans="1:7" ht="12.75" x14ac:dyDescent="0.2">
      <c r="A59" s="21">
        <v>53</v>
      </c>
      <c r="B59" s="22" t="s">
        <v>604</v>
      </c>
      <c r="C59" s="26" t="s">
        <v>605</v>
      </c>
      <c r="D59" s="17" t="s">
        <v>175</v>
      </c>
      <c r="E59" s="62">
        <v>288113</v>
      </c>
      <c r="F59" s="68">
        <v>1522.3890919999999</v>
      </c>
      <c r="G59" s="20">
        <v>6.4247230000000002E-3</v>
      </c>
    </row>
    <row r="60" spans="1:7" ht="25.5" x14ac:dyDescent="0.2">
      <c r="A60" s="21">
        <v>54</v>
      </c>
      <c r="B60" s="22" t="s">
        <v>343</v>
      </c>
      <c r="C60" s="26" t="s">
        <v>344</v>
      </c>
      <c r="D60" s="17" t="s">
        <v>65</v>
      </c>
      <c r="E60" s="62">
        <v>100000</v>
      </c>
      <c r="F60" s="68">
        <v>1509.7</v>
      </c>
      <c r="G60" s="20">
        <v>6.3711729999999999E-3</v>
      </c>
    </row>
    <row r="61" spans="1:7" ht="25.5" x14ac:dyDescent="0.2">
      <c r="A61" s="21">
        <v>55</v>
      </c>
      <c r="B61" s="22" t="s">
        <v>606</v>
      </c>
      <c r="C61" s="26" t="s">
        <v>607</v>
      </c>
      <c r="D61" s="17" t="s">
        <v>361</v>
      </c>
      <c r="E61" s="62">
        <v>1546000</v>
      </c>
      <c r="F61" s="68">
        <v>1501.1659999999999</v>
      </c>
      <c r="G61" s="20">
        <v>6.3351579999999996E-3</v>
      </c>
    </row>
    <row r="62" spans="1:7" ht="12.75" x14ac:dyDescent="0.2">
      <c r="A62" s="21">
        <v>56</v>
      </c>
      <c r="B62" s="22" t="s">
        <v>68</v>
      </c>
      <c r="C62" s="26" t="s">
        <v>69</v>
      </c>
      <c r="D62" s="17" t="s">
        <v>16</v>
      </c>
      <c r="E62" s="62">
        <v>1620558</v>
      </c>
      <c r="F62" s="68">
        <v>1499.0161499999999</v>
      </c>
      <c r="G62" s="20">
        <v>6.3260850000000004E-3</v>
      </c>
    </row>
    <row r="63" spans="1:7" ht="12.75" x14ac:dyDescent="0.2">
      <c r="A63" s="21">
        <v>57</v>
      </c>
      <c r="B63" s="22" t="s">
        <v>178</v>
      </c>
      <c r="C63" s="26" t="s">
        <v>179</v>
      </c>
      <c r="D63" s="17" t="s">
        <v>180</v>
      </c>
      <c r="E63" s="62">
        <v>718923</v>
      </c>
      <c r="F63" s="68">
        <v>1447.1919989999999</v>
      </c>
      <c r="G63" s="20">
        <v>6.1073789999999996E-3</v>
      </c>
    </row>
    <row r="64" spans="1:7" ht="25.5" x14ac:dyDescent="0.2">
      <c r="A64" s="21">
        <v>58</v>
      </c>
      <c r="B64" s="22" t="s">
        <v>429</v>
      </c>
      <c r="C64" s="26" t="s">
        <v>430</v>
      </c>
      <c r="D64" s="17" t="s">
        <v>35</v>
      </c>
      <c r="E64" s="62">
        <v>210550</v>
      </c>
      <c r="F64" s="68">
        <v>1136.5489</v>
      </c>
      <c r="G64" s="20">
        <v>4.7964160000000004E-3</v>
      </c>
    </row>
    <row r="65" spans="1:7" ht="25.5" x14ac:dyDescent="0.2">
      <c r="A65" s="21">
        <v>59</v>
      </c>
      <c r="B65" s="22" t="s">
        <v>608</v>
      </c>
      <c r="C65" s="26" t="s">
        <v>609</v>
      </c>
      <c r="D65" s="17" t="s">
        <v>236</v>
      </c>
      <c r="E65" s="62">
        <v>510442</v>
      </c>
      <c r="F65" s="68">
        <v>1121.9515160000001</v>
      </c>
      <c r="G65" s="20">
        <v>4.734813E-3</v>
      </c>
    </row>
    <row r="66" spans="1:7" ht="25.5" x14ac:dyDescent="0.2">
      <c r="A66" s="21">
        <v>60</v>
      </c>
      <c r="B66" s="22" t="s">
        <v>610</v>
      </c>
      <c r="C66" s="26" t="s">
        <v>611</v>
      </c>
      <c r="D66" s="17" t="s">
        <v>25</v>
      </c>
      <c r="E66" s="62">
        <v>1820994</v>
      </c>
      <c r="F66" s="68">
        <v>1110.8063400000001</v>
      </c>
      <c r="G66" s="20">
        <v>4.6877780000000001E-3</v>
      </c>
    </row>
    <row r="67" spans="1:7" ht="12.75" x14ac:dyDescent="0.2">
      <c r="A67" s="21">
        <v>61</v>
      </c>
      <c r="B67" s="22" t="s">
        <v>612</v>
      </c>
      <c r="C67" s="26" t="s">
        <v>613</v>
      </c>
      <c r="D67" s="17" t="s">
        <v>244</v>
      </c>
      <c r="E67" s="62">
        <v>128954</v>
      </c>
      <c r="F67" s="68">
        <v>759.21667500000001</v>
      </c>
      <c r="G67" s="20">
        <v>3.2040139999999998E-3</v>
      </c>
    </row>
    <row r="68" spans="1:7" ht="25.5" x14ac:dyDescent="0.2">
      <c r="A68" s="21">
        <v>62</v>
      </c>
      <c r="B68" s="22" t="s">
        <v>614</v>
      </c>
      <c r="C68" s="26" t="s">
        <v>615</v>
      </c>
      <c r="D68" s="17" t="s">
        <v>35</v>
      </c>
      <c r="E68" s="62">
        <v>5000</v>
      </c>
      <c r="F68" s="68">
        <v>366.54250000000002</v>
      </c>
      <c r="G68" s="20">
        <v>1.5468669999999999E-3</v>
      </c>
    </row>
    <row r="69" spans="1:7" ht="12.75" x14ac:dyDescent="0.2">
      <c r="A69" s="16"/>
      <c r="B69" s="17"/>
      <c r="C69" s="23" t="s">
        <v>107</v>
      </c>
      <c r="D69" s="27"/>
      <c r="E69" s="64"/>
      <c r="F69" s="70">
        <v>224167.64651400005</v>
      </c>
      <c r="G69" s="28">
        <v>0.94602290799999988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16"/>
      <c r="B71" s="17"/>
      <c r="C71" s="23" t="s">
        <v>108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2"/>
      <c r="F73" s="68"/>
      <c r="G73" s="20"/>
    </row>
    <row r="74" spans="1:7" ht="12.75" x14ac:dyDescent="0.2">
      <c r="A74" s="31"/>
      <c r="B74" s="32"/>
      <c r="C74" s="23" t="s">
        <v>109</v>
      </c>
      <c r="D74" s="24"/>
      <c r="E74" s="63"/>
      <c r="F74" s="69"/>
      <c r="G74" s="25"/>
    </row>
    <row r="75" spans="1:7" ht="12.75" x14ac:dyDescent="0.2">
      <c r="A75" s="33"/>
      <c r="B75" s="34"/>
      <c r="C75" s="23" t="s">
        <v>107</v>
      </c>
      <c r="D75" s="35"/>
      <c r="E75" s="65"/>
      <c r="F75" s="71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6"/>
      <c r="F76" s="72"/>
      <c r="G76" s="38"/>
    </row>
    <row r="77" spans="1:7" ht="12.75" x14ac:dyDescent="0.2">
      <c r="A77" s="16"/>
      <c r="B77" s="17"/>
      <c r="C77" s="23" t="s">
        <v>111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112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12.75" x14ac:dyDescent="0.2">
      <c r="A83" s="16"/>
      <c r="B83" s="17"/>
      <c r="C83" s="23" t="s">
        <v>113</v>
      </c>
      <c r="D83" s="24"/>
      <c r="E83" s="63"/>
      <c r="F83" s="69"/>
      <c r="G83" s="25"/>
    </row>
    <row r="84" spans="1:7" ht="12.75" x14ac:dyDescent="0.2">
      <c r="A84" s="16"/>
      <c r="B84" s="17"/>
      <c r="C84" s="23" t="s">
        <v>107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21"/>
      <c r="B86" s="22"/>
      <c r="C86" s="39" t="s">
        <v>114</v>
      </c>
      <c r="D86" s="40"/>
      <c r="E86" s="64"/>
      <c r="F86" s="70">
        <v>224167.64651400005</v>
      </c>
      <c r="G86" s="28">
        <v>0.94602290799999988</v>
      </c>
    </row>
    <row r="87" spans="1:7" ht="12.75" x14ac:dyDescent="0.2">
      <c r="A87" s="16"/>
      <c r="B87" s="17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115</v>
      </c>
      <c r="D88" s="19"/>
      <c r="E88" s="62"/>
      <c r="F88" s="68"/>
      <c r="G88" s="20"/>
    </row>
    <row r="89" spans="1:7" ht="25.5" x14ac:dyDescent="0.2">
      <c r="A89" s="16"/>
      <c r="B89" s="17"/>
      <c r="C89" s="23" t="s">
        <v>10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16"/>
      <c r="B92" s="41"/>
      <c r="C92" s="23" t="s">
        <v>116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74"/>
      <c r="G94" s="43"/>
    </row>
    <row r="95" spans="1:7" ht="12.75" x14ac:dyDescent="0.2">
      <c r="A95" s="16"/>
      <c r="B95" s="17"/>
      <c r="C95" s="23" t="s">
        <v>117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27"/>
      <c r="E96" s="64"/>
      <c r="F96" s="70">
        <v>0</v>
      </c>
      <c r="G96" s="28">
        <v>0</v>
      </c>
    </row>
    <row r="97" spans="1:7" ht="12.75" x14ac:dyDescent="0.2">
      <c r="A97" s="16"/>
      <c r="B97" s="17"/>
      <c r="C97" s="29"/>
      <c r="D97" s="19"/>
      <c r="E97" s="62"/>
      <c r="F97" s="68"/>
      <c r="G97" s="20"/>
    </row>
    <row r="98" spans="1:7" ht="25.5" x14ac:dyDescent="0.2">
      <c r="A98" s="16"/>
      <c r="B98" s="41"/>
      <c r="C98" s="23" t="s">
        <v>118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107</v>
      </c>
      <c r="D99" s="27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19"/>
      <c r="E100" s="62"/>
      <c r="F100" s="68"/>
      <c r="G100" s="20"/>
    </row>
    <row r="101" spans="1:7" ht="12.75" x14ac:dyDescent="0.2">
      <c r="A101" s="21"/>
      <c r="B101" s="22"/>
      <c r="C101" s="44" t="s">
        <v>119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6"/>
      <c r="D102" s="19"/>
      <c r="E102" s="62"/>
      <c r="F102" s="68"/>
      <c r="G102" s="20"/>
    </row>
    <row r="103" spans="1:7" ht="12.75" x14ac:dyDescent="0.2">
      <c r="A103" s="16"/>
      <c r="B103" s="17"/>
      <c r="C103" s="18" t="s">
        <v>120</v>
      </c>
      <c r="D103" s="19"/>
      <c r="E103" s="62"/>
      <c r="F103" s="68"/>
      <c r="G103" s="20"/>
    </row>
    <row r="104" spans="1:7" ht="12.75" x14ac:dyDescent="0.2">
      <c r="A104" s="21"/>
      <c r="B104" s="22"/>
      <c r="C104" s="23" t="s">
        <v>121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122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123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21"/>
      <c r="B113" s="22"/>
      <c r="C113" s="23" t="s">
        <v>1169</v>
      </c>
      <c r="D113" s="24"/>
      <c r="E113" s="63"/>
      <c r="F113" s="69"/>
      <c r="G113" s="25"/>
    </row>
    <row r="114" spans="1:7" ht="12.75" x14ac:dyDescent="0.2">
      <c r="A114" s="21">
        <v>1</v>
      </c>
      <c r="B114" s="22"/>
      <c r="C114" s="26" t="s">
        <v>1170</v>
      </c>
      <c r="D114" s="30"/>
      <c r="E114" s="62"/>
      <c r="F114" s="68">
        <v>12331.851222900001</v>
      </c>
      <c r="G114" s="20">
        <v>5.2042362000000002E-2</v>
      </c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12331.851222900001</v>
      </c>
      <c r="G115" s="28">
        <v>5.2042362000000002E-2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39" t="s">
        <v>124</v>
      </c>
      <c r="D117" s="40"/>
      <c r="E117" s="64"/>
      <c r="F117" s="70">
        <v>12331.851222900001</v>
      </c>
      <c r="G117" s="28">
        <v>5.2042362000000002E-2</v>
      </c>
    </row>
    <row r="118" spans="1:7" ht="12.75" x14ac:dyDescent="0.2">
      <c r="A118" s="21"/>
      <c r="B118" s="22"/>
      <c r="C118" s="45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125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126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107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12.75" x14ac:dyDescent="0.2">
      <c r="A123" s="16"/>
      <c r="B123" s="17"/>
      <c r="C123" s="18" t="s">
        <v>127</v>
      </c>
      <c r="D123" s="19"/>
      <c r="E123" s="62"/>
      <c r="F123" s="68"/>
      <c r="G123" s="20"/>
    </row>
    <row r="124" spans="1:7" ht="25.5" x14ac:dyDescent="0.2">
      <c r="A124" s="21"/>
      <c r="B124" s="22"/>
      <c r="C124" s="23" t="s">
        <v>128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107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68"/>
      <c r="G126" s="20"/>
    </row>
    <row r="127" spans="1:7" ht="25.5" x14ac:dyDescent="0.2">
      <c r="A127" s="21"/>
      <c r="B127" s="22"/>
      <c r="C127" s="23" t="s">
        <v>129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107</v>
      </c>
      <c r="D128" s="40"/>
      <c r="E128" s="64"/>
      <c r="F128" s="70">
        <v>0</v>
      </c>
      <c r="G128" s="28">
        <v>0</v>
      </c>
    </row>
    <row r="129" spans="1:9" ht="12.75" x14ac:dyDescent="0.2">
      <c r="A129" s="21"/>
      <c r="B129" s="22"/>
      <c r="C129" s="29"/>
      <c r="D129" s="22"/>
      <c r="E129" s="62"/>
      <c r="F129" s="74"/>
      <c r="G129" s="43"/>
    </row>
    <row r="130" spans="1:9" ht="25.5" x14ac:dyDescent="0.2">
      <c r="A130" s="21"/>
      <c r="B130" s="22"/>
      <c r="C130" s="45" t="s">
        <v>130</v>
      </c>
      <c r="D130" s="22"/>
      <c r="E130" s="62"/>
      <c r="F130" s="74">
        <v>458.44952531000001</v>
      </c>
      <c r="G130" s="43">
        <v>1.9347300000000002E-3</v>
      </c>
      <c r="H130" s="150"/>
      <c r="I130" s="151"/>
    </row>
    <row r="131" spans="1:9" ht="12.75" x14ac:dyDescent="0.2">
      <c r="A131" s="21"/>
      <c r="B131" s="22"/>
      <c r="C131" s="46" t="s">
        <v>131</v>
      </c>
      <c r="D131" s="27"/>
      <c r="E131" s="64"/>
      <c r="F131" s="70">
        <v>236957.94726221004</v>
      </c>
      <c r="G131" s="28">
        <v>0.99999999999999989</v>
      </c>
    </row>
    <row r="133" spans="1:9" ht="12.75" x14ac:dyDescent="0.2">
      <c r="B133" s="397"/>
      <c r="C133" s="397"/>
      <c r="D133" s="397"/>
      <c r="E133" s="397"/>
      <c r="F133" s="397"/>
    </row>
    <row r="134" spans="1:9" ht="12.75" x14ac:dyDescent="0.2">
      <c r="B134" s="397"/>
      <c r="C134" s="397"/>
      <c r="D134" s="397"/>
      <c r="E134" s="397"/>
      <c r="F134" s="397"/>
    </row>
    <row r="136" spans="1:9" ht="12.75" x14ac:dyDescent="0.2">
      <c r="B136" s="52" t="s">
        <v>133</v>
      </c>
      <c r="C136" s="53"/>
      <c r="D136" s="54"/>
    </row>
    <row r="137" spans="1:9" ht="12.75" x14ac:dyDescent="0.2">
      <c r="B137" s="55" t="s">
        <v>134</v>
      </c>
      <c r="C137" s="56"/>
      <c r="D137" s="81" t="s">
        <v>135</v>
      </c>
    </row>
    <row r="138" spans="1:9" ht="12.75" x14ac:dyDescent="0.2">
      <c r="B138" s="55" t="s">
        <v>136</v>
      </c>
      <c r="C138" s="56"/>
      <c r="D138" s="81" t="s">
        <v>135</v>
      </c>
    </row>
    <row r="139" spans="1:9" ht="12.75" x14ac:dyDescent="0.2">
      <c r="B139" s="57" t="s">
        <v>137</v>
      </c>
      <c r="C139" s="56"/>
      <c r="D139" s="58"/>
    </row>
    <row r="140" spans="1:9" ht="25.5" customHeight="1" x14ac:dyDescent="0.2">
      <c r="B140" s="58"/>
      <c r="C140" s="48" t="s">
        <v>138</v>
      </c>
      <c r="D140" s="49" t="s">
        <v>139</v>
      </c>
    </row>
    <row r="141" spans="1:9" ht="12.75" customHeight="1" x14ac:dyDescent="0.2">
      <c r="B141" s="75" t="s">
        <v>140</v>
      </c>
      <c r="C141" s="76" t="s">
        <v>141</v>
      </c>
      <c r="D141" s="76" t="s">
        <v>142</v>
      </c>
    </row>
    <row r="142" spans="1:9" ht="12.75" x14ac:dyDescent="0.2">
      <c r="B142" s="58" t="s">
        <v>143</v>
      </c>
      <c r="C142" s="59">
        <v>42.714700000000001</v>
      </c>
      <c r="D142" s="59">
        <v>40.885199999999998</v>
      </c>
    </row>
    <row r="143" spans="1:9" ht="12.75" x14ac:dyDescent="0.2">
      <c r="B143" s="58" t="s">
        <v>144</v>
      </c>
      <c r="C143" s="59">
        <v>19.667200000000001</v>
      </c>
      <c r="D143" s="59">
        <v>18.8248</v>
      </c>
    </row>
    <row r="144" spans="1:9" ht="12.75" x14ac:dyDescent="0.2">
      <c r="B144" s="58" t="s">
        <v>145</v>
      </c>
      <c r="C144" s="59">
        <v>41.202500000000001</v>
      </c>
      <c r="D144" s="59">
        <v>39.412399999999998</v>
      </c>
    </row>
    <row r="145" spans="2:4" ht="12.75" x14ac:dyDescent="0.2">
      <c r="B145" s="58" t="s">
        <v>146</v>
      </c>
      <c r="C145" s="59">
        <v>18.770700000000001</v>
      </c>
      <c r="D145" s="59">
        <v>17.955200000000001</v>
      </c>
    </row>
    <row r="147" spans="2:4" ht="12.75" x14ac:dyDescent="0.2">
      <c r="B147" s="77" t="s">
        <v>147</v>
      </c>
      <c r="C147" s="60"/>
      <c r="D147" s="78" t="s">
        <v>135</v>
      </c>
    </row>
    <row r="148" spans="2:4" ht="24.75" customHeight="1" x14ac:dyDescent="0.2">
      <c r="B148" s="79"/>
      <c r="C148" s="79"/>
    </row>
    <row r="149" spans="2:4" ht="15" x14ac:dyDescent="0.25">
      <c r="B149" s="82"/>
      <c r="C149" s="80"/>
      <c r="D149"/>
    </row>
    <row r="151" spans="2:4" ht="12.75" x14ac:dyDescent="0.2">
      <c r="B151" s="57" t="s">
        <v>148</v>
      </c>
      <c r="C151" s="56"/>
      <c r="D151" s="90" t="s">
        <v>135</v>
      </c>
    </row>
    <row r="152" spans="2:4" ht="12.75" x14ac:dyDescent="0.2">
      <c r="B152" s="57" t="s">
        <v>149</v>
      </c>
      <c r="C152" s="56"/>
      <c r="D152" s="83" t="s">
        <v>135</v>
      </c>
    </row>
    <row r="153" spans="2:4" ht="12.75" x14ac:dyDescent="0.2">
      <c r="B153" s="57" t="s">
        <v>150</v>
      </c>
      <c r="C153" s="56"/>
      <c r="D153" s="61">
        <v>0.18818305466801449</v>
      </c>
    </row>
    <row r="154" spans="2:4" ht="12.75" x14ac:dyDescent="0.2">
      <c r="B154" s="57" t="s">
        <v>151</v>
      </c>
      <c r="C154" s="56"/>
      <c r="D154" s="61" t="s">
        <v>135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12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616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41</v>
      </c>
      <c r="C7" s="26" t="s">
        <v>42</v>
      </c>
      <c r="D7" s="17" t="s">
        <v>13</v>
      </c>
      <c r="E7" s="62">
        <v>447268</v>
      </c>
      <c r="F7" s="68">
        <v>9302.9507659999999</v>
      </c>
      <c r="G7" s="20">
        <v>8.5951764999999999E-2</v>
      </c>
    </row>
    <row r="8" spans="1:7" ht="12.7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2194961</v>
      </c>
      <c r="F8" s="68">
        <v>7999.5353644999996</v>
      </c>
      <c r="G8" s="20">
        <v>7.3909257000000006E-2</v>
      </c>
    </row>
    <row r="9" spans="1:7" ht="12.75" x14ac:dyDescent="0.2">
      <c r="A9" s="21">
        <v>3</v>
      </c>
      <c r="B9" s="22" t="s">
        <v>500</v>
      </c>
      <c r="C9" s="26" t="s">
        <v>501</v>
      </c>
      <c r="D9" s="17" t="s">
        <v>13</v>
      </c>
      <c r="E9" s="62">
        <v>386639</v>
      </c>
      <c r="F9" s="68">
        <v>4855.2192425000003</v>
      </c>
      <c r="G9" s="20">
        <v>4.4858310999999998E-2</v>
      </c>
    </row>
    <row r="10" spans="1:7" ht="25.5" x14ac:dyDescent="0.2">
      <c r="A10" s="21">
        <v>4</v>
      </c>
      <c r="B10" s="22" t="s">
        <v>452</v>
      </c>
      <c r="C10" s="26" t="s">
        <v>453</v>
      </c>
      <c r="D10" s="17" t="s">
        <v>175</v>
      </c>
      <c r="E10" s="62">
        <v>247327</v>
      </c>
      <c r="F10" s="68">
        <v>4754.4905845000003</v>
      </c>
      <c r="G10" s="20">
        <v>4.392766E-2</v>
      </c>
    </row>
    <row r="11" spans="1:7" ht="12.75" x14ac:dyDescent="0.2">
      <c r="A11" s="21">
        <v>5</v>
      </c>
      <c r="B11" s="22" t="s">
        <v>303</v>
      </c>
      <c r="C11" s="26" t="s">
        <v>304</v>
      </c>
      <c r="D11" s="17" t="s">
        <v>305</v>
      </c>
      <c r="E11" s="62">
        <v>934056</v>
      </c>
      <c r="F11" s="68">
        <v>3307.0252679999999</v>
      </c>
      <c r="G11" s="20">
        <v>3.0554247E-2</v>
      </c>
    </row>
    <row r="12" spans="1:7" ht="25.5" x14ac:dyDescent="0.2">
      <c r="A12" s="21">
        <v>6</v>
      </c>
      <c r="B12" s="22" t="s">
        <v>617</v>
      </c>
      <c r="C12" s="26" t="s">
        <v>618</v>
      </c>
      <c r="D12" s="17" t="s">
        <v>65</v>
      </c>
      <c r="E12" s="62">
        <v>328760</v>
      </c>
      <c r="F12" s="68">
        <v>3273.7920800000002</v>
      </c>
      <c r="G12" s="20">
        <v>3.0247198999999999E-2</v>
      </c>
    </row>
    <row r="13" spans="1:7" ht="25.5" x14ac:dyDescent="0.2">
      <c r="A13" s="21">
        <v>7</v>
      </c>
      <c r="B13" s="22" t="s">
        <v>306</v>
      </c>
      <c r="C13" s="26" t="s">
        <v>307</v>
      </c>
      <c r="D13" s="17" t="s">
        <v>305</v>
      </c>
      <c r="E13" s="62">
        <v>1297749</v>
      </c>
      <c r="F13" s="68">
        <v>2718.7841549999998</v>
      </c>
      <c r="G13" s="20">
        <v>2.5119374E-2</v>
      </c>
    </row>
    <row r="14" spans="1:7" ht="25.5" x14ac:dyDescent="0.2">
      <c r="A14" s="21">
        <v>8</v>
      </c>
      <c r="B14" s="22" t="s">
        <v>392</v>
      </c>
      <c r="C14" s="26" t="s">
        <v>393</v>
      </c>
      <c r="D14" s="17" t="s">
        <v>169</v>
      </c>
      <c r="E14" s="62">
        <v>682666</v>
      </c>
      <c r="F14" s="68">
        <v>2595.4961320000002</v>
      </c>
      <c r="G14" s="20">
        <v>2.3980292E-2</v>
      </c>
    </row>
    <row r="15" spans="1:7" ht="25.5" x14ac:dyDescent="0.2">
      <c r="A15" s="21">
        <v>9</v>
      </c>
      <c r="B15" s="22" t="s">
        <v>425</v>
      </c>
      <c r="C15" s="26" t="s">
        <v>426</v>
      </c>
      <c r="D15" s="17" t="s">
        <v>175</v>
      </c>
      <c r="E15" s="62">
        <v>288428</v>
      </c>
      <c r="F15" s="68">
        <v>2538.8874700000001</v>
      </c>
      <c r="G15" s="20">
        <v>2.3457273000000001E-2</v>
      </c>
    </row>
    <row r="16" spans="1:7" ht="12.75" x14ac:dyDescent="0.2">
      <c r="A16" s="21">
        <v>10</v>
      </c>
      <c r="B16" s="22" t="s">
        <v>437</v>
      </c>
      <c r="C16" s="26" t="s">
        <v>438</v>
      </c>
      <c r="D16" s="17" t="s">
        <v>13</v>
      </c>
      <c r="E16" s="62">
        <v>139723</v>
      </c>
      <c r="F16" s="68">
        <v>2103.5996264999999</v>
      </c>
      <c r="G16" s="20">
        <v>1.9435564999999998E-2</v>
      </c>
    </row>
    <row r="17" spans="1:7" ht="51" x14ac:dyDescent="0.2">
      <c r="A17" s="21">
        <v>11</v>
      </c>
      <c r="B17" s="22" t="s">
        <v>239</v>
      </c>
      <c r="C17" s="26" t="s">
        <v>240</v>
      </c>
      <c r="D17" s="17" t="s">
        <v>241</v>
      </c>
      <c r="E17" s="62">
        <v>1007850</v>
      </c>
      <c r="F17" s="68">
        <v>2074.1552999999999</v>
      </c>
      <c r="G17" s="20">
        <v>1.9163522999999998E-2</v>
      </c>
    </row>
    <row r="18" spans="1:7" ht="25.5" x14ac:dyDescent="0.2">
      <c r="A18" s="21">
        <v>12</v>
      </c>
      <c r="B18" s="22" t="s">
        <v>208</v>
      </c>
      <c r="C18" s="26" t="s">
        <v>209</v>
      </c>
      <c r="D18" s="17" t="s">
        <v>169</v>
      </c>
      <c r="E18" s="62">
        <v>733412</v>
      </c>
      <c r="F18" s="68">
        <v>1903.5708460000001</v>
      </c>
      <c r="G18" s="20">
        <v>1.7587459999999999E-2</v>
      </c>
    </row>
    <row r="19" spans="1:7" ht="25.5" x14ac:dyDescent="0.2">
      <c r="A19" s="21">
        <v>13</v>
      </c>
      <c r="B19" s="22" t="s">
        <v>333</v>
      </c>
      <c r="C19" s="26" t="s">
        <v>334</v>
      </c>
      <c r="D19" s="17" t="s">
        <v>76</v>
      </c>
      <c r="E19" s="62">
        <v>295551</v>
      </c>
      <c r="F19" s="68">
        <v>1855.3214025</v>
      </c>
      <c r="G19" s="20">
        <v>1.7141673999999999E-2</v>
      </c>
    </row>
    <row r="20" spans="1:7" ht="12.75" x14ac:dyDescent="0.2">
      <c r="A20" s="21">
        <v>14</v>
      </c>
      <c r="B20" s="22" t="s">
        <v>619</v>
      </c>
      <c r="C20" s="26" t="s">
        <v>620</v>
      </c>
      <c r="D20" s="17" t="s">
        <v>205</v>
      </c>
      <c r="E20" s="62">
        <v>100000</v>
      </c>
      <c r="F20" s="68">
        <v>1747.35</v>
      </c>
      <c r="G20" s="20">
        <v>1.6144104999999999E-2</v>
      </c>
    </row>
    <row r="21" spans="1:7" ht="25.5" x14ac:dyDescent="0.2">
      <c r="A21" s="21">
        <v>15</v>
      </c>
      <c r="B21" s="22" t="s">
        <v>417</v>
      </c>
      <c r="C21" s="26" t="s">
        <v>418</v>
      </c>
      <c r="D21" s="17" t="s">
        <v>175</v>
      </c>
      <c r="E21" s="62">
        <v>277592</v>
      </c>
      <c r="F21" s="68">
        <v>1651.6723999999999</v>
      </c>
      <c r="G21" s="20">
        <v>1.5260121E-2</v>
      </c>
    </row>
    <row r="22" spans="1:7" ht="12.75" x14ac:dyDescent="0.2">
      <c r="A22" s="21">
        <v>16</v>
      </c>
      <c r="B22" s="22" t="s">
        <v>318</v>
      </c>
      <c r="C22" s="26" t="s">
        <v>319</v>
      </c>
      <c r="D22" s="17" t="s">
        <v>320</v>
      </c>
      <c r="E22" s="62">
        <v>566840</v>
      </c>
      <c r="F22" s="68">
        <v>1607.2748200000001</v>
      </c>
      <c r="G22" s="20">
        <v>1.4849922999999999E-2</v>
      </c>
    </row>
    <row r="23" spans="1:7" ht="25.5" x14ac:dyDescent="0.2">
      <c r="A23" s="21">
        <v>17</v>
      </c>
      <c r="B23" s="22" t="s">
        <v>433</v>
      </c>
      <c r="C23" s="26" t="s">
        <v>434</v>
      </c>
      <c r="D23" s="17" t="s">
        <v>175</v>
      </c>
      <c r="E23" s="62">
        <v>419569</v>
      </c>
      <c r="F23" s="68">
        <v>1559.1184040000001</v>
      </c>
      <c r="G23" s="20">
        <v>1.4404996999999999E-2</v>
      </c>
    </row>
    <row r="24" spans="1:7" ht="25.5" x14ac:dyDescent="0.2">
      <c r="A24" s="21">
        <v>18</v>
      </c>
      <c r="B24" s="22" t="s">
        <v>378</v>
      </c>
      <c r="C24" s="26" t="s">
        <v>379</v>
      </c>
      <c r="D24" s="17" t="s">
        <v>76</v>
      </c>
      <c r="E24" s="62">
        <v>171574</v>
      </c>
      <c r="F24" s="68">
        <v>1325.151789</v>
      </c>
      <c r="G24" s="20">
        <v>1.2243334E-2</v>
      </c>
    </row>
    <row r="25" spans="1:7" ht="51" x14ac:dyDescent="0.2">
      <c r="A25" s="21">
        <v>19</v>
      </c>
      <c r="B25" s="22" t="s">
        <v>321</v>
      </c>
      <c r="C25" s="26" t="s">
        <v>322</v>
      </c>
      <c r="D25" s="17" t="s">
        <v>241</v>
      </c>
      <c r="E25" s="62">
        <v>648853</v>
      </c>
      <c r="F25" s="68">
        <v>1309.7097805000001</v>
      </c>
      <c r="G25" s="20">
        <v>1.2100662E-2</v>
      </c>
    </row>
    <row r="26" spans="1:7" ht="25.5" x14ac:dyDescent="0.2">
      <c r="A26" s="21">
        <v>20</v>
      </c>
      <c r="B26" s="22" t="s">
        <v>160</v>
      </c>
      <c r="C26" s="26" t="s">
        <v>161</v>
      </c>
      <c r="D26" s="17" t="s">
        <v>162</v>
      </c>
      <c r="E26" s="62">
        <v>652856</v>
      </c>
      <c r="F26" s="68">
        <v>1302.774148</v>
      </c>
      <c r="G26" s="20">
        <v>1.2036583E-2</v>
      </c>
    </row>
    <row r="27" spans="1:7" ht="12.75" x14ac:dyDescent="0.2">
      <c r="A27" s="21">
        <v>21</v>
      </c>
      <c r="B27" s="22" t="s">
        <v>203</v>
      </c>
      <c r="C27" s="26" t="s">
        <v>204</v>
      </c>
      <c r="D27" s="17" t="s">
        <v>205</v>
      </c>
      <c r="E27" s="62">
        <v>194031</v>
      </c>
      <c r="F27" s="68">
        <v>1182.6189449999999</v>
      </c>
      <c r="G27" s="20">
        <v>1.0926445999999999E-2</v>
      </c>
    </row>
    <row r="28" spans="1:7" ht="25.5" x14ac:dyDescent="0.2">
      <c r="A28" s="21">
        <v>22</v>
      </c>
      <c r="B28" s="22" t="s">
        <v>508</v>
      </c>
      <c r="C28" s="26" t="s">
        <v>509</v>
      </c>
      <c r="D28" s="17" t="s">
        <v>510</v>
      </c>
      <c r="E28" s="62">
        <v>371902</v>
      </c>
      <c r="F28" s="68">
        <v>1139.507728</v>
      </c>
      <c r="G28" s="20">
        <v>1.0528133E-2</v>
      </c>
    </row>
    <row r="29" spans="1:7" ht="25.5" x14ac:dyDescent="0.2">
      <c r="A29" s="21">
        <v>23</v>
      </c>
      <c r="B29" s="22" t="s">
        <v>411</v>
      </c>
      <c r="C29" s="26" t="s">
        <v>412</v>
      </c>
      <c r="D29" s="17" t="s">
        <v>35</v>
      </c>
      <c r="E29" s="62">
        <v>89053</v>
      </c>
      <c r="F29" s="68">
        <v>1120.6874785</v>
      </c>
      <c r="G29" s="20">
        <v>1.0354248999999999E-2</v>
      </c>
    </row>
    <row r="30" spans="1:7" ht="12.75" x14ac:dyDescent="0.2">
      <c r="A30" s="21">
        <v>24</v>
      </c>
      <c r="B30" s="22" t="s">
        <v>421</v>
      </c>
      <c r="C30" s="26" t="s">
        <v>422</v>
      </c>
      <c r="D30" s="17" t="s">
        <v>205</v>
      </c>
      <c r="E30" s="62">
        <v>184926</v>
      </c>
      <c r="F30" s="68">
        <v>1113.4394460000001</v>
      </c>
      <c r="G30" s="20">
        <v>1.0287282999999999E-2</v>
      </c>
    </row>
    <row r="31" spans="1:7" ht="25.5" x14ac:dyDescent="0.2">
      <c r="A31" s="21">
        <v>25</v>
      </c>
      <c r="B31" s="22" t="s">
        <v>189</v>
      </c>
      <c r="C31" s="26" t="s">
        <v>190</v>
      </c>
      <c r="D31" s="17" t="s">
        <v>162</v>
      </c>
      <c r="E31" s="62">
        <v>195000</v>
      </c>
      <c r="F31" s="68">
        <v>1070.2574999999999</v>
      </c>
      <c r="G31" s="20">
        <v>9.8883159999999994E-3</v>
      </c>
    </row>
    <row r="32" spans="1:7" ht="51" x14ac:dyDescent="0.2">
      <c r="A32" s="21">
        <v>26</v>
      </c>
      <c r="B32" s="22" t="s">
        <v>577</v>
      </c>
      <c r="C32" s="26" t="s">
        <v>578</v>
      </c>
      <c r="D32" s="17" t="s">
        <v>241</v>
      </c>
      <c r="E32" s="62">
        <v>251298</v>
      </c>
      <c r="F32" s="68">
        <v>954.55545300000006</v>
      </c>
      <c r="G32" s="20">
        <v>8.8193230000000004E-3</v>
      </c>
    </row>
    <row r="33" spans="1:7" ht="12.75" x14ac:dyDescent="0.2">
      <c r="A33" s="21">
        <v>27</v>
      </c>
      <c r="B33" s="22" t="s">
        <v>237</v>
      </c>
      <c r="C33" s="26" t="s">
        <v>238</v>
      </c>
      <c r="D33" s="17" t="s">
        <v>205</v>
      </c>
      <c r="E33" s="62">
        <v>107333</v>
      </c>
      <c r="F33" s="68">
        <v>938.09041999999999</v>
      </c>
      <c r="G33" s="20">
        <v>8.6671990000000004E-3</v>
      </c>
    </row>
    <row r="34" spans="1:7" ht="12.75" x14ac:dyDescent="0.2">
      <c r="A34" s="21">
        <v>28</v>
      </c>
      <c r="B34" s="22" t="s">
        <v>384</v>
      </c>
      <c r="C34" s="26" t="s">
        <v>385</v>
      </c>
      <c r="D34" s="17" t="s">
        <v>175</v>
      </c>
      <c r="E34" s="62">
        <v>375395</v>
      </c>
      <c r="F34" s="68">
        <v>774.62758250000002</v>
      </c>
      <c r="G34" s="20">
        <v>7.1569340000000002E-3</v>
      </c>
    </row>
    <row r="35" spans="1:7" ht="12.75" x14ac:dyDescent="0.2">
      <c r="A35" s="21">
        <v>29</v>
      </c>
      <c r="B35" s="22" t="s">
        <v>374</v>
      </c>
      <c r="C35" s="26" t="s">
        <v>375</v>
      </c>
      <c r="D35" s="17" t="s">
        <v>175</v>
      </c>
      <c r="E35" s="62">
        <v>170000</v>
      </c>
      <c r="F35" s="68">
        <v>730.66</v>
      </c>
      <c r="G35" s="20">
        <v>6.7507089999999997E-3</v>
      </c>
    </row>
    <row r="36" spans="1:7" ht="25.5" x14ac:dyDescent="0.2">
      <c r="A36" s="21">
        <v>30</v>
      </c>
      <c r="B36" s="22" t="s">
        <v>310</v>
      </c>
      <c r="C36" s="26" t="s">
        <v>311</v>
      </c>
      <c r="D36" s="17" t="s">
        <v>162</v>
      </c>
      <c r="E36" s="62">
        <v>45609</v>
      </c>
      <c r="F36" s="68">
        <v>604.61570849999998</v>
      </c>
      <c r="G36" s="20">
        <v>5.5861620000000004E-3</v>
      </c>
    </row>
    <row r="37" spans="1:7" ht="25.5" x14ac:dyDescent="0.2">
      <c r="A37" s="21">
        <v>31</v>
      </c>
      <c r="B37" s="22" t="s">
        <v>167</v>
      </c>
      <c r="C37" s="26" t="s">
        <v>168</v>
      </c>
      <c r="D37" s="17" t="s">
        <v>169</v>
      </c>
      <c r="E37" s="62">
        <v>34967</v>
      </c>
      <c r="F37" s="68">
        <v>561.34273450000001</v>
      </c>
      <c r="G37" s="20">
        <v>5.1863539999999998E-3</v>
      </c>
    </row>
    <row r="38" spans="1:7" ht="12.75" x14ac:dyDescent="0.2">
      <c r="A38" s="21">
        <v>32</v>
      </c>
      <c r="B38" s="22" t="s">
        <v>220</v>
      </c>
      <c r="C38" s="26" t="s">
        <v>221</v>
      </c>
      <c r="D38" s="17" t="s">
        <v>205</v>
      </c>
      <c r="E38" s="62">
        <v>375222</v>
      </c>
      <c r="F38" s="68">
        <v>524.56035599999996</v>
      </c>
      <c r="G38" s="20">
        <v>4.846515E-3</v>
      </c>
    </row>
    <row r="39" spans="1:7" ht="51" x14ac:dyDescent="0.2">
      <c r="A39" s="21">
        <v>33</v>
      </c>
      <c r="B39" s="22" t="s">
        <v>494</v>
      </c>
      <c r="C39" s="26" t="s">
        <v>495</v>
      </c>
      <c r="D39" s="17" t="s">
        <v>241</v>
      </c>
      <c r="E39" s="62">
        <v>700882</v>
      </c>
      <c r="F39" s="68">
        <v>489.916518</v>
      </c>
      <c r="G39" s="20">
        <v>4.5264340000000002E-3</v>
      </c>
    </row>
    <row r="40" spans="1:7" ht="51" x14ac:dyDescent="0.2">
      <c r="A40" s="21">
        <v>34</v>
      </c>
      <c r="B40" s="22" t="s">
        <v>292</v>
      </c>
      <c r="C40" s="26" t="s">
        <v>293</v>
      </c>
      <c r="D40" s="17" t="s">
        <v>241</v>
      </c>
      <c r="E40" s="62">
        <v>1222636</v>
      </c>
      <c r="F40" s="68">
        <v>487.83176400000002</v>
      </c>
      <c r="G40" s="20">
        <v>4.5071720000000003E-3</v>
      </c>
    </row>
    <row r="41" spans="1:7" ht="25.5" x14ac:dyDescent="0.2">
      <c r="A41" s="21">
        <v>35</v>
      </c>
      <c r="B41" s="22" t="s">
        <v>621</v>
      </c>
      <c r="C41" s="26" t="s">
        <v>622</v>
      </c>
      <c r="D41" s="17" t="s">
        <v>175</v>
      </c>
      <c r="E41" s="62">
        <v>318320</v>
      </c>
      <c r="F41" s="68">
        <v>433.87016</v>
      </c>
      <c r="G41" s="20">
        <v>4.0086100000000001E-3</v>
      </c>
    </row>
    <row r="42" spans="1:7" ht="12.75" x14ac:dyDescent="0.2">
      <c r="A42" s="21">
        <v>36</v>
      </c>
      <c r="B42" s="22" t="s">
        <v>298</v>
      </c>
      <c r="C42" s="26" t="s">
        <v>299</v>
      </c>
      <c r="D42" s="17" t="s">
        <v>180</v>
      </c>
      <c r="E42" s="62">
        <v>5000</v>
      </c>
      <c r="F42" s="68">
        <v>36.302500000000002</v>
      </c>
      <c r="G42" s="20">
        <v>3.3540600000000001E-4</v>
      </c>
    </row>
    <row r="43" spans="1:7" ht="12.75" x14ac:dyDescent="0.2">
      <c r="A43" s="16"/>
      <c r="B43" s="17"/>
      <c r="C43" s="23" t="s">
        <v>107</v>
      </c>
      <c r="D43" s="27"/>
      <c r="E43" s="64"/>
      <c r="F43" s="70">
        <v>71948.763873000004</v>
      </c>
      <c r="G43" s="28">
        <v>0.66474856999999998</v>
      </c>
    </row>
    <row r="44" spans="1:7" ht="12.75" x14ac:dyDescent="0.2">
      <c r="A44" s="21"/>
      <c r="B44" s="22"/>
      <c r="C44" s="29"/>
      <c r="D44" s="30"/>
      <c r="E44" s="62"/>
      <c r="F44" s="68"/>
      <c r="G44" s="20"/>
    </row>
    <row r="45" spans="1:7" ht="12.75" x14ac:dyDescent="0.2">
      <c r="A45" s="16"/>
      <c r="B45" s="17"/>
      <c r="C45" s="23" t="s">
        <v>108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107</v>
      </c>
      <c r="D46" s="27"/>
      <c r="E46" s="64"/>
      <c r="F46" s="70">
        <v>0</v>
      </c>
      <c r="G46" s="28">
        <v>0</v>
      </c>
    </row>
    <row r="47" spans="1:7" ht="12.75" x14ac:dyDescent="0.2">
      <c r="A47" s="21"/>
      <c r="B47" s="22"/>
      <c r="C47" s="29"/>
      <c r="D47" s="30"/>
      <c r="E47" s="62"/>
      <c r="F47" s="68"/>
      <c r="G47" s="20"/>
    </row>
    <row r="48" spans="1:7" ht="12.75" x14ac:dyDescent="0.2">
      <c r="A48" s="31"/>
      <c r="B48" s="32"/>
      <c r="C48" s="23" t="s">
        <v>109</v>
      </c>
      <c r="D48" s="24"/>
      <c r="E48" s="63"/>
      <c r="F48" s="69"/>
      <c r="G48" s="25"/>
    </row>
    <row r="49" spans="1:7" ht="12.75" x14ac:dyDescent="0.2">
      <c r="A49" s="33"/>
      <c r="B49" s="34"/>
      <c r="C49" s="23" t="s">
        <v>107</v>
      </c>
      <c r="D49" s="35"/>
      <c r="E49" s="65"/>
      <c r="F49" s="71">
        <v>0</v>
      </c>
      <c r="G49" s="36">
        <v>0</v>
      </c>
    </row>
    <row r="50" spans="1:7" ht="12.75" x14ac:dyDescent="0.2">
      <c r="A50" s="33"/>
      <c r="B50" s="34"/>
      <c r="C50" s="29"/>
      <c r="D50" s="37"/>
      <c r="E50" s="66"/>
      <c r="F50" s="72"/>
      <c r="G50" s="38"/>
    </row>
    <row r="51" spans="1:7" ht="12.75" x14ac:dyDescent="0.2">
      <c r="A51" s="16"/>
      <c r="B51" s="17"/>
      <c r="C51" s="23" t="s">
        <v>111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107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12.75" x14ac:dyDescent="0.2">
      <c r="A54" s="16"/>
      <c r="B54" s="17"/>
      <c r="C54" s="23" t="s">
        <v>112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107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12.75" x14ac:dyDescent="0.2">
      <c r="A57" s="16"/>
      <c r="B57" s="17"/>
      <c r="C57" s="23" t="s">
        <v>113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107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25.5" x14ac:dyDescent="0.2">
      <c r="A60" s="21"/>
      <c r="B60" s="22"/>
      <c r="C60" s="39" t="s">
        <v>114</v>
      </c>
      <c r="D60" s="40"/>
      <c r="E60" s="64"/>
      <c r="F60" s="70">
        <v>71948.763873000004</v>
      </c>
      <c r="G60" s="28">
        <v>0.66474856999999998</v>
      </c>
    </row>
    <row r="61" spans="1:7" ht="12.75" x14ac:dyDescent="0.2">
      <c r="A61" s="16"/>
      <c r="B61" s="17"/>
      <c r="C61" s="26"/>
      <c r="D61" s="19"/>
      <c r="E61" s="62"/>
      <c r="F61" s="68"/>
      <c r="G61" s="20"/>
    </row>
    <row r="62" spans="1:7" ht="12.75" x14ac:dyDescent="0.2">
      <c r="A62" s="16"/>
      <c r="B62" s="17"/>
      <c r="C62" s="18" t="s">
        <v>115</v>
      </c>
      <c r="D62" s="19"/>
      <c r="E62" s="62"/>
      <c r="F62" s="68"/>
      <c r="G62" s="20"/>
    </row>
    <row r="63" spans="1:7" ht="25.5" x14ac:dyDescent="0.2">
      <c r="A63" s="16"/>
      <c r="B63" s="17"/>
      <c r="C63" s="23" t="s">
        <v>10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107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2"/>
      <c r="F65" s="68"/>
      <c r="G65" s="20"/>
    </row>
    <row r="66" spans="1:7" ht="12.75" x14ac:dyDescent="0.2">
      <c r="A66" s="16"/>
      <c r="B66" s="41"/>
      <c r="C66" s="23" t="s">
        <v>116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74"/>
      <c r="G68" s="43"/>
    </row>
    <row r="69" spans="1:7" ht="12.75" x14ac:dyDescent="0.2">
      <c r="A69" s="16"/>
      <c r="B69" s="17"/>
      <c r="C69" s="23" t="s">
        <v>117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16"/>
      <c r="B72" s="41"/>
      <c r="C72" s="23" t="s">
        <v>118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68"/>
      <c r="G74" s="20"/>
    </row>
    <row r="75" spans="1:7" ht="12.75" x14ac:dyDescent="0.2">
      <c r="A75" s="21"/>
      <c r="B75" s="22"/>
      <c r="C75" s="44" t="s">
        <v>119</v>
      </c>
      <c r="D75" s="40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120</v>
      </c>
      <c r="D77" s="19"/>
      <c r="E77" s="62"/>
      <c r="F77" s="68"/>
      <c r="G77" s="20"/>
    </row>
    <row r="78" spans="1:7" ht="12.75" x14ac:dyDescent="0.2">
      <c r="A78" s="21"/>
      <c r="B78" s="22"/>
      <c r="C78" s="23" t="s">
        <v>121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122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123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1169</v>
      </c>
      <c r="D87" s="24"/>
      <c r="E87" s="63"/>
      <c r="F87" s="69"/>
      <c r="G87" s="25"/>
    </row>
    <row r="88" spans="1:7" ht="12.75" x14ac:dyDescent="0.2">
      <c r="A88" s="21">
        <v>1</v>
      </c>
      <c r="B88" s="22"/>
      <c r="C88" s="26" t="s">
        <v>1170</v>
      </c>
      <c r="D88" s="30"/>
      <c r="E88" s="62"/>
      <c r="F88" s="68">
        <v>31036.5755489</v>
      </c>
      <c r="G88" s="20">
        <v>0.28675293499999999</v>
      </c>
    </row>
    <row r="89" spans="1:7" ht="12.75" x14ac:dyDescent="0.2">
      <c r="A89" s="21">
        <v>2</v>
      </c>
      <c r="B89" s="22"/>
      <c r="C89" s="26" t="s">
        <v>623</v>
      </c>
      <c r="D89" s="30"/>
      <c r="E89" s="62"/>
      <c r="F89" s="68">
        <v>5920.7624999999998</v>
      </c>
      <c r="G89" s="20">
        <v>5.4703071999999998E-2</v>
      </c>
    </row>
    <row r="90" spans="1:7" ht="12.75" x14ac:dyDescent="0.2">
      <c r="A90" s="21"/>
      <c r="B90" s="22"/>
      <c r="C90" s="23" t="s">
        <v>107</v>
      </c>
      <c r="D90" s="40"/>
      <c r="E90" s="64"/>
      <c r="F90" s="70">
        <v>36957.338048899997</v>
      </c>
      <c r="G90" s="28">
        <v>0.34145600700000001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25.5" x14ac:dyDescent="0.2">
      <c r="A92" s="21"/>
      <c r="B92" s="22"/>
      <c r="C92" s="39" t="s">
        <v>124</v>
      </c>
      <c r="D92" s="40"/>
      <c r="E92" s="64"/>
      <c r="F92" s="70">
        <v>36957.338048899997</v>
      </c>
      <c r="G92" s="28">
        <v>0.34145600700000001</v>
      </c>
    </row>
    <row r="93" spans="1:7" ht="12.75" x14ac:dyDescent="0.2">
      <c r="A93" s="21"/>
      <c r="B93" s="22"/>
      <c r="C93" s="45"/>
      <c r="D93" s="22"/>
      <c r="E93" s="62"/>
      <c r="F93" s="68"/>
      <c r="G93" s="20"/>
    </row>
    <row r="94" spans="1:7" ht="12.75" x14ac:dyDescent="0.2">
      <c r="A94" s="16"/>
      <c r="B94" s="17"/>
      <c r="C94" s="18" t="s">
        <v>125</v>
      </c>
      <c r="D94" s="19"/>
      <c r="E94" s="62"/>
      <c r="F94" s="68"/>
      <c r="G94" s="20"/>
    </row>
    <row r="95" spans="1:7" ht="25.5" x14ac:dyDescent="0.2">
      <c r="A95" s="21"/>
      <c r="B95" s="22"/>
      <c r="C95" s="23" t="s">
        <v>126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40"/>
      <c r="E96" s="64"/>
      <c r="F96" s="70">
        <v>0</v>
      </c>
      <c r="G96" s="28">
        <v>0</v>
      </c>
    </row>
    <row r="97" spans="1:9" ht="12.75" x14ac:dyDescent="0.2">
      <c r="A97" s="21"/>
      <c r="B97" s="22"/>
      <c r="C97" s="29"/>
      <c r="D97" s="22"/>
      <c r="E97" s="62"/>
      <c r="F97" s="68"/>
      <c r="G97" s="20"/>
    </row>
    <row r="98" spans="1:9" ht="12.75" x14ac:dyDescent="0.2">
      <c r="A98" s="16"/>
      <c r="B98" s="17"/>
      <c r="C98" s="18" t="s">
        <v>127</v>
      </c>
      <c r="D98" s="19"/>
      <c r="E98" s="62"/>
      <c r="F98" s="68"/>
      <c r="G98" s="20"/>
    </row>
    <row r="99" spans="1:9" ht="25.5" x14ac:dyDescent="0.2">
      <c r="A99" s="21"/>
      <c r="B99" s="22"/>
      <c r="C99" s="23" t="s">
        <v>128</v>
      </c>
      <c r="D99" s="24"/>
      <c r="E99" s="63"/>
      <c r="F99" s="69"/>
      <c r="G99" s="25"/>
    </row>
    <row r="100" spans="1:9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9" ht="12.75" x14ac:dyDescent="0.2">
      <c r="A101" s="21"/>
      <c r="B101" s="22"/>
      <c r="C101" s="29"/>
      <c r="D101" s="22"/>
      <c r="E101" s="62"/>
      <c r="F101" s="68"/>
      <c r="G101" s="20"/>
    </row>
    <row r="102" spans="1:9" ht="25.5" x14ac:dyDescent="0.2">
      <c r="A102" s="21"/>
      <c r="B102" s="22"/>
      <c r="C102" s="23" t="s">
        <v>129</v>
      </c>
      <c r="D102" s="24"/>
      <c r="E102" s="63"/>
      <c r="F102" s="69"/>
      <c r="G102" s="25"/>
    </row>
    <row r="103" spans="1:9" ht="12.75" x14ac:dyDescent="0.2">
      <c r="A103" s="21"/>
      <c r="B103" s="22"/>
      <c r="C103" s="23" t="s">
        <v>107</v>
      </c>
      <c r="D103" s="40"/>
      <c r="E103" s="64"/>
      <c r="F103" s="70">
        <v>0</v>
      </c>
      <c r="G103" s="28">
        <v>0</v>
      </c>
    </row>
    <row r="104" spans="1:9" ht="12.75" x14ac:dyDescent="0.2">
      <c r="A104" s="21"/>
      <c r="B104" s="22"/>
      <c r="C104" s="29"/>
      <c r="D104" s="22"/>
      <c r="E104" s="62"/>
      <c r="F104" s="74"/>
      <c r="G104" s="43"/>
    </row>
    <row r="105" spans="1:9" ht="25.5" x14ac:dyDescent="0.2">
      <c r="A105" s="21"/>
      <c r="B105" s="22"/>
      <c r="C105" s="45" t="s">
        <v>130</v>
      </c>
      <c r="D105" s="22"/>
      <c r="E105" s="62"/>
      <c r="F105" s="158">
        <v>-671.54957859000001</v>
      </c>
      <c r="G105" s="157">
        <v>-6.2045770000000002E-3</v>
      </c>
      <c r="H105" s="150"/>
      <c r="I105" s="151"/>
    </row>
    <row r="106" spans="1:9" ht="12.75" x14ac:dyDescent="0.2">
      <c r="A106" s="21"/>
      <c r="B106" s="22"/>
      <c r="C106" s="46" t="s">
        <v>131</v>
      </c>
      <c r="D106" s="27"/>
      <c r="E106" s="64"/>
      <c r="F106" s="70">
        <v>108234.55234331002</v>
      </c>
      <c r="G106" s="28">
        <v>0.99999999999999989</v>
      </c>
    </row>
    <row r="108" spans="1:9" ht="12.75" x14ac:dyDescent="0.2">
      <c r="B108" s="397"/>
      <c r="C108" s="397"/>
      <c r="D108" s="397"/>
      <c r="E108" s="397"/>
      <c r="F108" s="397"/>
    </row>
    <row r="109" spans="1:9" ht="12.75" x14ac:dyDescent="0.2">
      <c r="B109" s="397"/>
      <c r="C109" s="397"/>
      <c r="D109" s="397"/>
      <c r="E109" s="397"/>
      <c r="F109" s="397"/>
    </row>
    <row r="111" spans="1:9" ht="12.75" x14ac:dyDescent="0.2">
      <c r="B111" s="52" t="s">
        <v>133</v>
      </c>
      <c r="C111" s="53"/>
      <c r="D111" s="54"/>
    </row>
    <row r="112" spans="1:9" ht="12.75" x14ac:dyDescent="0.2">
      <c r="B112" s="55" t="s">
        <v>134</v>
      </c>
      <c r="C112" s="56"/>
      <c r="D112" s="81" t="s">
        <v>135</v>
      </c>
    </row>
    <row r="113" spans="2:4" ht="12.75" x14ac:dyDescent="0.2">
      <c r="B113" s="55" t="s">
        <v>136</v>
      </c>
      <c r="C113" s="56"/>
      <c r="D113" s="81" t="s">
        <v>135</v>
      </c>
    </row>
    <row r="114" spans="2:4" ht="12.75" x14ac:dyDescent="0.2">
      <c r="B114" s="57" t="s">
        <v>137</v>
      </c>
      <c r="C114" s="56"/>
      <c r="D114" s="58"/>
    </row>
    <row r="115" spans="2:4" ht="25.5" customHeight="1" x14ac:dyDescent="0.2">
      <c r="B115" s="58"/>
      <c r="C115" s="48" t="s">
        <v>138</v>
      </c>
      <c r="D115" s="49" t="s">
        <v>139</v>
      </c>
    </row>
    <row r="116" spans="2:4" ht="12.75" customHeight="1" x14ac:dyDescent="0.2">
      <c r="B116" s="75" t="s">
        <v>140</v>
      </c>
      <c r="C116" s="76" t="s">
        <v>141</v>
      </c>
      <c r="D116" s="76" t="s">
        <v>142</v>
      </c>
    </row>
    <row r="117" spans="2:4" ht="12.75" x14ac:dyDescent="0.2">
      <c r="B117" s="58" t="s">
        <v>143</v>
      </c>
      <c r="C117" s="59">
        <v>10.3567</v>
      </c>
      <c r="D117" s="59">
        <v>10.2995</v>
      </c>
    </row>
    <row r="118" spans="2:4" ht="12.75" x14ac:dyDescent="0.2">
      <c r="B118" s="58" t="s">
        <v>144</v>
      </c>
      <c r="C118" s="59">
        <v>10.3565</v>
      </c>
      <c r="D118" s="59">
        <v>10.299300000000001</v>
      </c>
    </row>
    <row r="119" spans="2:4" ht="12.75" x14ac:dyDescent="0.2">
      <c r="B119" s="58" t="s">
        <v>145</v>
      </c>
      <c r="C119" s="59">
        <v>10.328900000000001</v>
      </c>
      <c r="D119" s="59">
        <v>10.263400000000001</v>
      </c>
    </row>
    <row r="120" spans="2:4" ht="12.75" x14ac:dyDescent="0.2">
      <c r="B120" s="58" t="s">
        <v>146</v>
      </c>
      <c r="C120" s="59">
        <v>10.328799999999999</v>
      </c>
      <c r="D120" s="59">
        <v>10.263400000000001</v>
      </c>
    </row>
    <row r="122" spans="2:4" ht="12.75" x14ac:dyDescent="0.2">
      <c r="B122" s="77" t="s">
        <v>147</v>
      </c>
      <c r="C122" s="60"/>
      <c r="D122" s="78" t="s">
        <v>135</v>
      </c>
    </row>
    <row r="123" spans="2:4" ht="24.75" customHeight="1" x14ac:dyDescent="0.2">
      <c r="B123" s="79"/>
      <c r="C123" s="79"/>
    </row>
    <row r="124" spans="2:4" ht="15" x14ac:dyDescent="0.25">
      <c r="B124" s="82"/>
      <c r="C124" s="80"/>
      <c r="D124"/>
    </row>
    <row r="126" spans="2:4" ht="12.75" x14ac:dyDescent="0.2">
      <c r="B126" s="57" t="s">
        <v>148</v>
      </c>
      <c r="C126" s="56"/>
      <c r="D126" s="90" t="s">
        <v>135</v>
      </c>
    </row>
    <row r="127" spans="2:4" ht="12.75" x14ac:dyDescent="0.2">
      <c r="B127" s="57" t="s">
        <v>149</v>
      </c>
      <c r="C127" s="56"/>
      <c r="D127" s="83" t="s">
        <v>135</v>
      </c>
    </row>
    <row r="128" spans="2:4" ht="12.75" x14ac:dyDescent="0.2">
      <c r="B128" s="55" t="s">
        <v>150</v>
      </c>
      <c r="C128" s="56"/>
      <c r="D128" s="61">
        <v>0.20240153206921366</v>
      </c>
    </row>
    <row r="129" spans="2:4" ht="12.75" x14ac:dyDescent="0.2">
      <c r="B129" s="55" t="s">
        <v>151</v>
      </c>
      <c r="C129" s="56"/>
      <c r="D129" s="61" t="s">
        <v>135</v>
      </c>
    </row>
  </sheetData>
  <mergeCells count="5">
    <mergeCell ref="A1:G1"/>
    <mergeCell ref="A2:G2"/>
    <mergeCell ref="A3:G3"/>
    <mergeCell ref="B108:F108"/>
    <mergeCell ref="B109:F10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264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19</v>
      </c>
      <c r="E7" s="62">
        <v>222978</v>
      </c>
      <c r="F7" s="68">
        <v>292.77011399999998</v>
      </c>
      <c r="G7" s="20">
        <v>4.4552149999999999E-2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46133</v>
      </c>
      <c r="F8" s="68">
        <v>250.04086000000001</v>
      </c>
      <c r="G8" s="20">
        <v>3.8049845999999998E-2</v>
      </c>
    </row>
    <row r="9" spans="1:7" ht="25.5" x14ac:dyDescent="0.2">
      <c r="A9" s="21">
        <v>3</v>
      </c>
      <c r="B9" s="22" t="s">
        <v>157</v>
      </c>
      <c r="C9" s="26" t="s">
        <v>158</v>
      </c>
      <c r="D9" s="17" t="s">
        <v>159</v>
      </c>
      <c r="E9" s="62">
        <v>38000</v>
      </c>
      <c r="F9" s="68">
        <v>239.02</v>
      </c>
      <c r="G9" s="20">
        <v>3.6372752000000001E-2</v>
      </c>
    </row>
    <row r="10" spans="1:7" ht="25.5" x14ac:dyDescent="0.2">
      <c r="A10" s="21">
        <v>4</v>
      </c>
      <c r="B10" s="22" t="s">
        <v>160</v>
      </c>
      <c r="C10" s="26" t="s">
        <v>161</v>
      </c>
      <c r="D10" s="17" t="s">
        <v>162</v>
      </c>
      <c r="E10" s="62">
        <v>100000</v>
      </c>
      <c r="F10" s="68">
        <v>199.55</v>
      </c>
      <c r="G10" s="20">
        <v>3.0366424E-2</v>
      </c>
    </row>
    <row r="11" spans="1:7" ht="25.5" x14ac:dyDescent="0.2">
      <c r="A11" s="21">
        <v>5</v>
      </c>
      <c r="B11" s="22" t="s">
        <v>61</v>
      </c>
      <c r="C11" s="26" t="s">
        <v>62</v>
      </c>
      <c r="D11" s="17" t="s">
        <v>22</v>
      </c>
      <c r="E11" s="62">
        <v>163130</v>
      </c>
      <c r="F11" s="68">
        <v>195.26660999999999</v>
      </c>
      <c r="G11" s="20">
        <v>2.9714601E-2</v>
      </c>
    </row>
    <row r="12" spans="1:7" ht="25.5" x14ac:dyDescent="0.2">
      <c r="A12" s="21">
        <v>6</v>
      </c>
      <c r="B12" s="22" t="s">
        <v>36</v>
      </c>
      <c r="C12" s="26" t="s">
        <v>37</v>
      </c>
      <c r="D12" s="17" t="s">
        <v>38</v>
      </c>
      <c r="E12" s="62">
        <v>51426</v>
      </c>
      <c r="F12" s="68">
        <v>189.11911499999999</v>
      </c>
      <c r="G12" s="20">
        <v>2.8779109000000001E-2</v>
      </c>
    </row>
    <row r="13" spans="1:7" ht="12.75" x14ac:dyDescent="0.2">
      <c r="A13" s="21">
        <v>7</v>
      </c>
      <c r="B13" s="22" t="s">
        <v>163</v>
      </c>
      <c r="C13" s="26" t="s">
        <v>164</v>
      </c>
      <c r="D13" s="17" t="s">
        <v>16</v>
      </c>
      <c r="E13" s="62">
        <v>123534</v>
      </c>
      <c r="F13" s="68">
        <v>182.892087</v>
      </c>
      <c r="G13" s="20">
        <v>2.7831514000000002E-2</v>
      </c>
    </row>
    <row r="14" spans="1:7" ht="12.75" x14ac:dyDescent="0.2">
      <c r="A14" s="21">
        <v>8</v>
      </c>
      <c r="B14" s="22" t="s">
        <v>234</v>
      </c>
      <c r="C14" s="26" t="s">
        <v>235</v>
      </c>
      <c r="D14" s="17" t="s">
        <v>236</v>
      </c>
      <c r="E14" s="62">
        <v>65055</v>
      </c>
      <c r="F14" s="68">
        <v>177.60015000000001</v>
      </c>
      <c r="G14" s="20">
        <v>2.7026217000000002E-2</v>
      </c>
    </row>
    <row r="15" spans="1:7" ht="25.5" x14ac:dyDescent="0.2">
      <c r="A15" s="21">
        <v>9</v>
      </c>
      <c r="B15" s="22" t="s">
        <v>165</v>
      </c>
      <c r="C15" s="26" t="s">
        <v>166</v>
      </c>
      <c r="D15" s="17" t="s">
        <v>25</v>
      </c>
      <c r="E15" s="62">
        <v>34808</v>
      </c>
      <c r="F15" s="68">
        <v>174.509908</v>
      </c>
      <c r="G15" s="20">
        <v>2.655596E-2</v>
      </c>
    </row>
    <row r="16" spans="1:7" ht="38.25" x14ac:dyDescent="0.2">
      <c r="A16" s="21">
        <v>10</v>
      </c>
      <c r="B16" s="22" t="s">
        <v>92</v>
      </c>
      <c r="C16" s="26" t="s">
        <v>93</v>
      </c>
      <c r="D16" s="17" t="s">
        <v>94</v>
      </c>
      <c r="E16" s="62">
        <v>191867</v>
      </c>
      <c r="F16" s="68">
        <v>150.42372800000001</v>
      </c>
      <c r="G16" s="20">
        <v>2.2890658000000001E-2</v>
      </c>
    </row>
    <row r="17" spans="1:7" ht="25.5" x14ac:dyDescent="0.2">
      <c r="A17" s="21">
        <v>11</v>
      </c>
      <c r="B17" s="22" t="s">
        <v>49</v>
      </c>
      <c r="C17" s="26" t="s">
        <v>50</v>
      </c>
      <c r="D17" s="17" t="s">
        <v>25</v>
      </c>
      <c r="E17" s="62">
        <v>76551</v>
      </c>
      <c r="F17" s="68">
        <v>143.762778</v>
      </c>
      <c r="G17" s="20">
        <v>2.1877031000000002E-2</v>
      </c>
    </row>
    <row r="18" spans="1:7" ht="25.5" x14ac:dyDescent="0.2">
      <c r="A18" s="21">
        <v>12</v>
      </c>
      <c r="B18" s="22" t="s">
        <v>51</v>
      </c>
      <c r="C18" s="26" t="s">
        <v>52</v>
      </c>
      <c r="D18" s="17" t="s">
        <v>22</v>
      </c>
      <c r="E18" s="62">
        <v>180279</v>
      </c>
      <c r="F18" s="68">
        <v>143.4119445</v>
      </c>
      <c r="G18" s="20">
        <v>2.1823643E-2</v>
      </c>
    </row>
    <row r="19" spans="1:7" ht="12.75" x14ac:dyDescent="0.2">
      <c r="A19" s="21">
        <v>13</v>
      </c>
      <c r="B19" s="22" t="s">
        <v>173</v>
      </c>
      <c r="C19" s="26" t="s">
        <v>174</v>
      </c>
      <c r="D19" s="17" t="s">
        <v>175</v>
      </c>
      <c r="E19" s="62">
        <v>48741</v>
      </c>
      <c r="F19" s="68">
        <v>137.25465600000001</v>
      </c>
      <c r="G19" s="20">
        <v>2.0886661000000001E-2</v>
      </c>
    </row>
    <row r="20" spans="1:7" ht="25.5" x14ac:dyDescent="0.2">
      <c r="A20" s="21">
        <v>14</v>
      </c>
      <c r="B20" s="22" t="s">
        <v>189</v>
      </c>
      <c r="C20" s="26" t="s">
        <v>190</v>
      </c>
      <c r="D20" s="17" t="s">
        <v>162</v>
      </c>
      <c r="E20" s="62">
        <v>24507</v>
      </c>
      <c r="F20" s="68">
        <v>134.50666949999999</v>
      </c>
      <c r="G20" s="20">
        <v>2.0468487E-2</v>
      </c>
    </row>
    <row r="21" spans="1:7" ht="12.75" x14ac:dyDescent="0.2">
      <c r="A21" s="21">
        <v>15</v>
      </c>
      <c r="B21" s="22" t="s">
        <v>77</v>
      </c>
      <c r="C21" s="26" t="s">
        <v>78</v>
      </c>
      <c r="D21" s="17" t="s">
        <v>16</v>
      </c>
      <c r="E21" s="62">
        <v>18936</v>
      </c>
      <c r="F21" s="68">
        <v>134.218368</v>
      </c>
      <c r="G21" s="20">
        <v>2.0424615E-2</v>
      </c>
    </row>
    <row r="22" spans="1:7" ht="12.75" x14ac:dyDescent="0.2">
      <c r="A22" s="21">
        <v>16</v>
      </c>
      <c r="B22" s="22" t="s">
        <v>170</v>
      </c>
      <c r="C22" s="26" t="s">
        <v>171</v>
      </c>
      <c r="D22" s="17" t="s">
        <v>172</v>
      </c>
      <c r="E22" s="62">
        <v>51995</v>
      </c>
      <c r="F22" s="68">
        <v>124.47602999999999</v>
      </c>
      <c r="G22" s="20">
        <v>1.8942079000000001E-2</v>
      </c>
    </row>
    <row r="23" spans="1:7" ht="25.5" x14ac:dyDescent="0.2">
      <c r="A23" s="21">
        <v>17</v>
      </c>
      <c r="B23" s="22" t="s">
        <v>95</v>
      </c>
      <c r="C23" s="26" t="s">
        <v>96</v>
      </c>
      <c r="D23" s="17" t="s">
        <v>97</v>
      </c>
      <c r="E23" s="62">
        <v>40891</v>
      </c>
      <c r="F23" s="68">
        <v>122.059635</v>
      </c>
      <c r="G23" s="20">
        <v>1.8574365999999998E-2</v>
      </c>
    </row>
    <row r="24" spans="1:7" ht="12.75" x14ac:dyDescent="0.2">
      <c r="A24" s="21">
        <v>18</v>
      </c>
      <c r="B24" s="22" t="s">
        <v>178</v>
      </c>
      <c r="C24" s="26" t="s">
        <v>179</v>
      </c>
      <c r="D24" s="17" t="s">
        <v>180</v>
      </c>
      <c r="E24" s="62">
        <v>59674</v>
      </c>
      <c r="F24" s="68">
        <v>120.123762</v>
      </c>
      <c r="G24" s="20">
        <v>1.8279775000000002E-2</v>
      </c>
    </row>
    <row r="25" spans="1:7" ht="12.75" x14ac:dyDescent="0.2">
      <c r="A25" s="21">
        <v>19</v>
      </c>
      <c r="B25" s="22" t="s">
        <v>195</v>
      </c>
      <c r="C25" s="26" t="s">
        <v>196</v>
      </c>
      <c r="D25" s="17" t="s">
        <v>38</v>
      </c>
      <c r="E25" s="62">
        <v>150000</v>
      </c>
      <c r="F25" s="68">
        <v>117.22499999999999</v>
      </c>
      <c r="G25" s="20">
        <v>1.7838657000000001E-2</v>
      </c>
    </row>
    <row r="26" spans="1:7" ht="12.75" x14ac:dyDescent="0.2">
      <c r="A26" s="21">
        <v>20</v>
      </c>
      <c r="B26" s="22" t="s">
        <v>181</v>
      </c>
      <c r="C26" s="26" t="s">
        <v>182</v>
      </c>
      <c r="D26" s="17" t="s">
        <v>16</v>
      </c>
      <c r="E26" s="62">
        <v>138867</v>
      </c>
      <c r="F26" s="68">
        <v>116.9954475</v>
      </c>
      <c r="G26" s="20">
        <v>1.7803724999999999E-2</v>
      </c>
    </row>
    <row r="27" spans="1:7" ht="25.5" x14ac:dyDescent="0.2">
      <c r="A27" s="21">
        <v>21</v>
      </c>
      <c r="B27" s="22" t="s">
        <v>214</v>
      </c>
      <c r="C27" s="26" t="s">
        <v>215</v>
      </c>
      <c r="D27" s="17" t="s">
        <v>169</v>
      </c>
      <c r="E27" s="62">
        <v>108643</v>
      </c>
      <c r="F27" s="68">
        <v>115.4331875</v>
      </c>
      <c r="G27" s="20">
        <v>1.7565989000000001E-2</v>
      </c>
    </row>
    <row r="28" spans="1:7" ht="51" x14ac:dyDescent="0.2">
      <c r="A28" s="21">
        <v>22</v>
      </c>
      <c r="B28" s="22" t="s">
        <v>239</v>
      </c>
      <c r="C28" s="26" t="s">
        <v>240</v>
      </c>
      <c r="D28" s="17" t="s">
        <v>241</v>
      </c>
      <c r="E28" s="62">
        <v>55299</v>
      </c>
      <c r="F28" s="68">
        <v>113.805342</v>
      </c>
      <c r="G28" s="20">
        <v>1.7318272999999999E-2</v>
      </c>
    </row>
    <row r="29" spans="1:7" ht="25.5" x14ac:dyDescent="0.2">
      <c r="A29" s="21">
        <v>23</v>
      </c>
      <c r="B29" s="22" t="s">
        <v>197</v>
      </c>
      <c r="C29" s="26" t="s">
        <v>198</v>
      </c>
      <c r="D29" s="17" t="s">
        <v>65</v>
      </c>
      <c r="E29" s="62">
        <v>6059</v>
      </c>
      <c r="F29" s="68">
        <v>109.24377</v>
      </c>
      <c r="G29" s="20">
        <v>1.6624118E-2</v>
      </c>
    </row>
    <row r="30" spans="1:7" ht="12.75" x14ac:dyDescent="0.2">
      <c r="A30" s="21">
        <v>24</v>
      </c>
      <c r="B30" s="22" t="s">
        <v>237</v>
      </c>
      <c r="C30" s="26" t="s">
        <v>238</v>
      </c>
      <c r="D30" s="17" t="s">
        <v>205</v>
      </c>
      <c r="E30" s="62">
        <v>12428</v>
      </c>
      <c r="F30" s="68">
        <v>108.62072000000001</v>
      </c>
      <c r="G30" s="20">
        <v>1.6529305000000001E-2</v>
      </c>
    </row>
    <row r="31" spans="1:7" ht="12.75" x14ac:dyDescent="0.2">
      <c r="A31" s="21">
        <v>25</v>
      </c>
      <c r="B31" s="22" t="s">
        <v>242</v>
      </c>
      <c r="C31" s="26" t="s">
        <v>243</v>
      </c>
      <c r="D31" s="17" t="s">
        <v>244</v>
      </c>
      <c r="E31" s="62">
        <v>64192</v>
      </c>
      <c r="F31" s="68">
        <v>102.931872</v>
      </c>
      <c r="G31" s="20">
        <v>1.5663607999999999E-2</v>
      </c>
    </row>
    <row r="32" spans="1:7" ht="25.5" x14ac:dyDescent="0.2">
      <c r="A32" s="21">
        <v>26</v>
      </c>
      <c r="B32" s="22" t="s">
        <v>43</v>
      </c>
      <c r="C32" s="26" t="s">
        <v>44</v>
      </c>
      <c r="D32" s="17" t="s">
        <v>19</v>
      </c>
      <c r="E32" s="62">
        <v>2076</v>
      </c>
      <c r="F32" s="68">
        <v>102.40804199999999</v>
      </c>
      <c r="G32" s="20">
        <v>1.5583893999999999E-2</v>
      </c>
    </row>
    <row r="33" spans="1:7" ht="12.75" x14ac:dyDescent="0.2">
      <c r="A33" s="21">
        <v>27</v>
      </c>
      <c r="B33" s="22" t="s">
        <v>66</v>
      </c>
      <c r="C33" s="26" t="s">
        <v>67</v>
      </c>
      <c r="D33" s="17" t="s">
        <v>60</v>
      </c>
      <c r="E33" s="62">
        <v>48192</v>
      </c>
      <c r="F33" s="68">
        <v>101.420064</v>
      </c>
      <c r="G33" s="20">
        <v>1.5433549E-2</v>
      </c>
    </row>
    <row r="34" spans="1:7" ht="25.5" x14ac:dyDescent="0.2">
      <c r="A34" s="21">
        <v>28</v>
      </c>
      <c r="B34" s="22" t="s">
        <v>251</v>
      </c>
      <c r="C34" s="26" t="s">
        <v>252</v>
      </c>
      <c r="D34" s="17" t="s">
        <v>253</v>
      </c>
      <c r="E34" s="62">
        <v>30858</v>
      </c>
      <c r="F34" s="68">
        <v>97.881575999999995</v>
      </c>
      <c r="G34" s="20">
        <v>1.4895080999999999E-2</v>
      </c>
    </row>
    <row r="35" spans="1:7" ht="12.75" x14ac:dyDescent="0.2">
      <c r="A35" s="21">
        <v>29</v>
      </c>
      <c r="B35" s="22" t="s">
        <v>68</v>
      </c>
      <c r="C35" s="26" t="s">
        <v>69</v>
      </c>
      <c r="D35" s="17" t="s">
        <v>16</v>
      </c>
      <c r="E35" s="62">
        <v>105670</v>
      </c>
      <c r="F35" s="68">
        <v>97.744749999999996</v>
      </c>
      <c r="G35" s="20">
        <v>1.487426E-2</v>
      </c>
    </row>
    <row r="36" spans="1:7" ht="12.75" x14ac:dyDescent="0.2">
      <c r="A36" s="21">
        <v>30</v>
      </c>
      <c r="B36" s="22" t="s">
        <v>245</v>
      </c>
      <c r="C36" s="26" t="s">
        <v>246</v>
      </c>
      <c r="D36" s="17" t="s">
        <v>172</v>
      </c>
      <c r="E36" s="62">
        <v>28709</v>
      </c>
      <c r="F36" s="68">
        <v>95.471779499999997</v>
      </c>
      <c r="G36" s="20">
        <v>1.4528371999999999E-2</v>
      </c>
    </row>
    <row r="37" spans="1:7" ht="12.75" x14ac:dyDescent="0.2">
      <c r="A37" s="21">
        <v>31</v>
      </c>
      <c r="B37" s="22" t="s">
        <v>187</v>
      </c>
      <c r="C37" s="26" t="s">
        <v>188</v>
      </c>
      <c r="D37" s="17" t="s">
        <v>13</v>
      </c>
      <c r="E37" s="62">
        <v>52406</v>
      </c>
      <c r="F37" s="68">
        <v>93.361288999999999</v>
      </c>
      <c r="G37" s="20">
        <v>1.4207209E-2</v>
      </c>
    </row>
    <row r="38" spans="1:7" ht="12.75" x14ac:dyDescent="0.2">
      <c r="A38" s="21">
        <v>32</v>
      </c>
      <c r="B38" s="22" t="s">
        <v>222</v>
      </c>
      <c r="C38" s="26" t="s">
        <v>223</v>
      </c>
      <c r="D38" s="17" t="s">
        <v>81</v>
      </c>
      <c r="E38" s="62">
        <v>126486</v>
      </c>
      <c r="F38" s="68">
        <v>92.840723999999994</v>
      </c>
      <c r="G38" s="20">
        <v>1.4127992000000001E-2</v>
      </c>
    </row>
    <row r="39" spans="1:7" ht="12.75" x14ac:dyDescent="0.2">
      <c r="A39" s="21">
        <v>33</v>
      </c>
      <c r="B39" s="22" t="s">
        <v>193</v>
      </c>
      <c r="C39" s="26" t="s">
        <v>194</v>
      </c>
      <c r="D39" s="17" t="s">
        <v>175</v>
      </c>
      <c r="E39" s="62">
        <v>9085</v>
      </c>
      <c r="F39" s="68">
        <v>92.221834999999999</v>
      </c>
      <c r="G39" s="20">
        <v>1.4033812999999999E-2</v>
      </c>
    </row>
    <row r="40" spans="1:7" ht="12.75" x14ac:dyDescent="0.2">
      <c r="A40" s="21">
        <v>34</v>
      </c>
      <c r="B40" s="22" t="s">
        <v>203</v>
      </c>
      <c r="C40" s="26" t="s">
        <v>204</v>
      </c>
      <c r="D40" s="17" t="s">
        <v>205</v>
      </c>
      <c r="E40" s="62">
        <v>14681</v>
      </c>
      <c r="F40" s="68">
        <v>89.480694999999997</v>
      </c>
      <c r="G40" s="20">
        <v>1.3616681E-2</v>
      </c>
    </row>
    <row r="41" spans="1:7" ht="25.5" x14ac:dyDescent="0.2">
      <c r="A41" s="21">
        <v>35</v>
      </c>
      <c r="B41" s="22" t="s">
        <v>208</v>
      </c>
      <c r="C41" s="26" t="s">
        <v>209</v>
      </c>
      <c r="D41" s="17" t="s">
        <v>169</v>
      </c>
      <c r="E41" s="62">
        <v>34372</v>
      </c>
      <c r="F41" s="68">
        <v>89.212525999999997</v>
      </c>
      <c r="G41" s="20">
        <v>1.3575873E-2</v>
      </c>
    </row>
    <row r="42" spans="1:7" ht="12.75" x14ac:dyDescent="0.2">
      <c r="A42" s="21">
        <v>36</v>
      </c>
      <c r="B42" s="22" t="s">
        <v>212</v>
      </c>
      <c r="C42" s="26" t="s">
        <v>213</v>
      </c>
      <c r="D42" s="17" t="s">
        <v>159</v>
      </c>
      <c r="E42" s="62">
        <v>37272</v>
      </c>
      <c r="F42" s="68">
        <v>88.092371999999997</v>
      </c>
      <c r="G42" s="20">
        <v>1.3405413999999999E-2</v>
      </c>
    </row>
    <row r="43" spans="1:7" ht="25.5" x14ac:dyDescent="0.2">
      <c r="A43" s="21">
        <v>37</v>
      </c>
      <c r="B43" s="22" t="s">
        <v>26</v>
      </c>
      <c r="C43" s="26" t="s">
        <v>27</v>
      </c>
      <c r="D43" s="17" t="s">
        <v>25</v>
      </c>
      <c r="E43" s="62">
        <v>15007</v>
      </c>
      <c r="F43" s="68">
        <v>84.819564</v>
      </c>
      <c r="G43" s="20">
        <v>1.2907376E-2</v>
      </c>
    </row>
    <row r="44" spans="1:7" ht="25.5" x14ac:dyDescent="0.2">
      <c r="A44" s="21">
        <v>38</v>
      </c>
      <c r="B44" s="22" t="s">
        <v>155</v>
      </c>
      <c r="C44" s="26" t="s">
        <v>156</v>
      </c>
      <c r="D44" s="17" t="s">
        <v>25</v>
      </c>
      <c r="E44" s="62">
        <v>23277</v>
      </c>
      <c r="F44" s="68">
        <v>83.936862000000005</v>
      </c>
      <c r="G44" s="20">
        <v>1.2773051000000001E-2</v>
      </c>
    </row>
    <row r="45" spans="1:7" ht="25.5" x14ac:dyDescent="0.2">
      <c r="A45" s="21">
        <v>39</v>
      </c>
      <c r="B45" s="22" t="s">
        <v>191</v>
      </c>
      <c r="C45" s="26" t="s">
        <v>192</v>
      </c>
      <c r="D45" s="17" t="s">
        <v>35</v>
      </c>
      <c r="E45" s="62">
        <v>16000</v>
      </c>
      <c r="F45" s="68">
        <v>79.191999999999993</v>
      </c>
      <c r="G45" s="20">
        <v>1.2051004000000001E-2</v>
      </c>
    </row>
    <row r="46" spans="1:7" ht="12.75" x14ac:dyDescent="0.2">
      <c r="A46" s="21">
        <v>40</v>
      </c>
      <c r="B46" s="22" t="s">
        <v>199</v>
      </c>
      <c r="C46" s="26" t="s">
        <v>200</v>
      </c>
      <c r="D46" s="17" t="s">
        <v>175</v>
      </c>
      <c r="E46" s="62">
        <v>24830</v>
      </c>
      <c r="F46" s="68">
        <v>78.537289999999999</v>
      </c>
      <c r="G46" s="20">
        <v>1.1951374000000001E-2</v>
      </c>
    </row>
    <row r="47" spans="1:7" ht="12.75" x14ac:dyDescent="0.2">
      <c r="A47" s="21">
        <v>41</v>
      </c>
      <c r="B47" s="22" t="s">
        <v>229</v>
      </c>
      <c r="C47" s="26" t="s">
        <v>230</v>
      </c>
      <c r="D47" s="17" t="s">
        <v>60</v>
      </c>
      <c r="E47" s="62">
        <v>48000</v>
      </c>
      <c r="F47" s="68">
        <v>75.408000000000001</v>
      </c>
      <c r="G47" s="20">
        <v>1.1475176E-2</v>
      </c>
    </row>
    <row r="48" spans="1:7" ht="25.5" x14ac:dyDescent="0.2">
      <c r="A48" s="21">
        <v>42</v>
      </c>
      <c r="B48" s="22" t="s">
        <v>210</v>
      </c>
      <c r="C48" s="26" t="s">
        <v>211</v>
      </c>
      <c r="D48" s="17" t="s">
        <v>65</v>
      </c>
      <c r="E48" s="62">
        <v>16740</v>
      </c>
      <c r="F48" s="68">
        <v>74.78595</v>
      </c>
      <c r="G48" s="20">
        <v>1.1380516E-2</v>
      </c>
    </row>
    <row r="49" spans="1:7" ht="25.5" x14ac:dyDescent="0.2">
      <c r="A49" s="21">
        <v>43</v>
      </c>
      <c r="B49" s="22" t="s">
        <v>82</v>
      </c>
      <c r="C49" s="26" t="s">
        <v>83</v>
      </c>
      <c r="D49" s="17" t="s">
        <v>65</v>
      </c>
      <c r="E49" s="62">
        <v>30000</v>
      </c>
      <c r="F49" s="68">
        <v>74.295000000000002</v>
      </c>
      <c r="G49" s="20">
        <v>1.1305806E-2</v>
      </c>
    </row>
    <row r="50" spans="1:7" ht="51" x14ac:dyDescent="0.2">
      <c r="A50" s="21">
        <v>44</v>
      </c>
      <c r="B50" s="22" t="s">
        <v>247</v>
      </c>
      <c r="C50" s="26" t="s">
        <v>248</v>
      </c>
      <c r="D50" s="17" t="s">
        <v>241</v>
      </c>
      <c r="E50" s="62">
        <v>37596</v>
      </c>
      <c r="F50" s="68">
        <v>68.969862000000006</v>
      </c>
      <c r="G50" s="20">
        <v>1.0495455000000001E-2</v>
      </c>
    </row>
    <row r="51" spans="1:7" ht="12.75" x14ac:dyDescent="0.2">
      <c r="A51" s="21">
        <v>45</v>
      </c>
      <c r="B51" s="22" t="s">
        <v>249</v>
      </c>
      <c r="C51" s="26" t="s">
        <v>250</v>
      </c>
      <c r="D51" s="17" t="s">
        <v>205</v>
      </c>
      <c r="E51" s="62">
        <v>7400</v>
      </c>
      <c r="F51" s="68">
        <v>68.257599999999996</v>
      </c>
      <c r="G51" s="20">
        <v>1.0387067E-2</v>
      </c>
    </row>
    <row r="52" spans="1:7" ht="25.5" x14ac:dyDescent="0.2">
      <c r="A52" s="21">
        <v>46</v>
      </c>
      <c r="B52" s="22" t="s">
        <v>183</v>
      </c>
      <c r="C52" s="26" t="s">
        <v>184</v>
      </c>
      <c r="D52" s="17" t="s">
        <v>65</v>
      </c>
      <c r="E52" s="62">
        <v>40763</v>
      </c>
      <c r="F52" s="68">
        <v>66.219493499999999</v>
      </c>
      <c r="G52" s="20">
        <v>1.0076919E-2</v>
      </c>
    </row>
    <row r="53" spans="1:7" ht="25.5" x14ac:dyDescent="0.2">
      <c r="A53" s="21">
        <v>47</v>
      </c>
      <c r="B53" s="22" t="s">
        <v>206</v>
      </c>
      <c r="C53" s="26" t="s">
        <v>207</v>
      </c>
      <c r="D53" s="17" t="s">
        <v>35</v>
      </c>
      <c r="E53" s="62">
        <v>67267</v>
      </c>
      <c r="F53" s="68">
        <v>65.2826235</v>
      </c>
      <c r="G53" s="20">
        <v>9.9343509999999993E-3</v>
      </c>
    </row>
    <row r="54" spans="1:7" ht="12.75" x14ac:dyDescent="0.2">
      <c r="A54" s="21">
        <v>48</v>
      </c>
      <c r="B54" s="22" t="s">
        <v>254</v>
      </c>
      <c r="C54" s="26" t="s">
        <v>255</v>
      </c>
      <c r="D54" s="17" t="s">
        <v>180</v>
      </c>
      <c r="E54" s="62">
        <v>50605</v>
      </c>
      <c r="F54" s="68">
        <v>64.318955000000003</v>
      </c>
      <c r="G54" s="20">
        <v>9.7877060000000002E-3</v>
      </c>
    </row>
    <row r="55" spans="1:7" ht="25.5" x14ac:dyDescent="0.2">
      <c r="A55" s="21">
        <v>49</v>
      </c>
      <c r="B55" s="22" t="s">
        <v>256</v>
      </c>
      <c r="C55" s="26" t="s">
        <v>257</v>
      </c>
      <c r="D55" s="17" t="s">
        <v>19</v>
      </c>
      <c r="E55" s="62">
        <v>56893</v>
      </c>
      <c r="F55" s="68">
        <v>60.534151999999999</v>
      </c>
      <c r="G55" s="20">
        <v>9.2117550000000003E-3</v>
      </c>
    </row>
    <row r="56" spans="1:7" ht="25.5" x14ac:dyDescent="0.2">
      <c r="A56" s="21">
        <v>50</v>
      </c>
      <c r="B56" s="22" t="s">
        <v>258</v>
      </c>
      <c r="C56" s="26" t="s">
        <v>259</v>
      </c>
      <c r="D56" s="17" t="s">
        <v>260</v>
      </c>
      <c r="E56" s="62">
        <v>69055</v>
      </c>
      <c r="F56" s="68">
        <v>58.834859999999999</v>
      </c>
      <c r="G56" s="20">
        <v>8.9531660000000002E-3</v>
      </c>
    </row>
    <row r="57" spans="1:7" ht="12.75" x14ac:dyDescent="0.2">
      <c r="A57" s="21">
        <v>51</v>
      </c>
      <c r="B57" s="22" t="s">
        <v>218</v>
      </c>
      <c r="C57" s="26" t="s">
        <v>219</v>
      </c>
      <c r="D57" s="17" t="s">
        <v>180</v>
      </c>
      <c r="E57" s="62">
        <v>19140</v>
      </c>
      <c r="F57" s="68">
        <v>55.44858</v>
      </c>
      <c r="G57" s="20">
        <v>8.4378609999999996E-3</v>
      </c>
    </row>
    <row r="58" spans="1:7" ht="12.75" x14ac:dyDescent="0.2">
      <c r="A58" s="21">
        <v>52</v>
      </c>
      <c r="B58" s="22" t="s">
        <v>86</v>
      </c>
      <c r="C58" s="26" t="s">
        <v>87</v>
      </c>
      <c r="D58" s="17" t="s">
        <v>60</v>
      </c>
      <c r="E58" s="62">
        <v>25479</v>
      </c>
      <c r="F58" s="68">
        <v>54.066437999999998</v>
      </c>
      <c r="G58" s="20">
        <v>8.2275339999999999E-3</v>
      </c>
    </row>
    <row r="59" spans="1:7" ht="25.5" x14ac:dyDescent="0.2">
      <c r="A59" s="21">
        <v>53</v>
      </c>
      <c r="B59" s="22" t="s">
        <v>227</v>
      </c>
      <c r="C59" s="26" t="s">
        <v>228</v>
      </c>
      <c r="D59" s="17" t="s">
        <v>169</v>
      </c>
      <c r="E59" s="62">
        <v>19647</v>
      </c>
      <c r="F59" s="68">
        <v>43.213576500000002</v>
      </c>
      <c r="G59" s="20">
        <v>6.5760050000000002E-3</v>
      </c>
    </row>
    <row r="60" spans="1:7" ht="12.75" x14ac:dyDescent="0.2">
      <c r="A60" s="21">
        <v>54</v>
      </c>
      <c r="B60" s="22" t="s">
        <v>224</v>
      </c>
      <c r="C60" s="26" t="s">
        <v>225</v>
      </c>
      <c r="D60" s="17" t="s">
        <v>226</v>
      </c>
      <c r="E60" s="62">
        <v>3000</v>
      </c>
      <c r="F60" s="68">
        <v>42.612000000000002</v>
      </c>
      <c r="G60" s="20">
        <v>6.4844600000000001E-3</v>
      </c>
    </row>
    <row r="61" spans="1:7" ht="25.5" x14ac:dyDescent="0.2">
      <c r="A61" s="21">
        <v>55</v>
      </c>
      <c r="B61" s="22" t="s">
        <v>98</v>
      </c>
      <c r="C61" s="26" t="s">
        <v>99</v>
      </c>
      <c r="D61" s="17" t="s">
        <v>19</v>
      </c>
      <c r="E61" s="62">
        <v>33263</v>
      </c>
      <c r="F61" s="68">
        <v>42.210746999999998</v>
      </c>
      <c r="G61" s="20">
        <v>6.4234000000000001E-3</v>
      </c>
    </row>
    <row r="62" spans="1:7" ht="38.25" x14ac:dyDescent="0.2">
      <c r="A62" s="21">
        <v>56</v>
      </c>
      <c r="B62" s="22" t="s">
        <v>261</v>
      </c>
      <c r="C62" s="26" t="s">
        <v>262</v>
      </c>
      <c r="D62" s="17" t="s">
        <v>263</v>
      </c>
      <c r="E62" s="62">
        <v>30853</v>
      </c>
      <c r="F62" s="68">
        <v>38.735941500000003</v>
      </c>
      <c r="G62" s="20">
        <v>5.8946229999999999E-3</v>
      </c>
    </row>
    <row r="63" spans="1:7" ht="12.75" x14ac:dyDescent="0.2">
      <c r="A63" s="21">
        <v>57</v>
      </c>
      <c r="B63" s="22" t="s">
        <v>102</v>
      </c>
      <c r="C63" s="26" t="s">
        <v>103</v>
      </c>
      <c r="D63" s="17" t="s">
        <v>60</v>
      </c>
      <c r="E63" s="62">
        <v>22460</v>
      </c>
      <c r="F63" s="68">
        <v>26.446650000000002</v>
      </c>
      <c r="G63" s="20">
        <v>4.0245059999999997E-3</v>
      </c>
    </row>
    <row r="64" spans="1:7" ht="25.5" x14ac:dyDescent="0.2">
      <c r="A64" s="21">
        <v>58</v>
      </c>
      <c r="B64" s="22" t="s">
        <v>231</v>
      </c>
      <c r="C64" s="26" t="s">
        <v>232</v>
      </c>
      <c r="D64" s="17" t="s">
        <v>25</v>
      </c>
      <c r="E64" s="62">
        <v>17693</v>
      </c>
      <c r="F64" s="68">
        <v>17.365679499999999</v>
      </c>
      <c r="G64" s="20">
        <v>2.6426140000000002E-3</v>
      </c>
    </row>
    <row r="65" spans="1:7" ht="12.75" x14ac:dyDescent="0.2">
      <c r="A65" s="16"/>
      <c r="B65" s="17"/>
      <c r="C65" s="23" t="s">
        <v>107</v>
      </c>
      <c r="D65" s="27"/>
      <c r="E65" s="64"/>
      <c r="F65" s="70">
        <v>6258.889231000001</v>
      </c>
      <c r="G65" s="28">
        <v>0.95244342600000009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108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109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107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111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107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112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113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114</v>
      </c>
      <c r="D82" s="40"/>
      <c r="E82" s="64"/>
      <c r="F82" s="70">
        <v>6258.889231000001</v>
      </c>
      <c r="G82" s="28">
        <v>0.95244342600000009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115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10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116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117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118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119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120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121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107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122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1169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1170</v>
      </c>
      <c r="D110" s="30"/>
      <c r="E110" s="62"/>
      <c r="F110" s="68">
        <v>315.9449477</v>
      </c>
      <c r="G110" s="20">
        <v>4.8078769E-2</v>
      </c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315.9449477</v>
      </c>
      <c r="G111" s="28">
        <v>4.8078769E-2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124</v>
      </c>
      <c r="D113" s="40"/>
      <c r="E113" s="64"/>
      <c r="F113" s="70">
        <v>315.9449477</v>
      </c>
      <c r="G113" s="28">
        <v>4.8078769E-2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125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126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127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128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107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129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107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130</v>
      </c>
      <c r="D126" s="22"/>
      <c r="E126" s="62"/>
      <c r="F126" s="156">
        <v>-3.4315561200000002</v>
      </c>
      <c r="G126" s="157">
        <v>-5.2219500000000004E-4</v>
      </c>
    </row>
    <row r="127" spans="1:7" ht="12.75" x14ac:dyDescent="0.2">
      <c r="A127" s="21"/>
      <c r="B127" s="22"/>
      <c r="C127" s="46" t="s">
        <v>131</v>
      </c>
      <c r="D127" s="27"/>
      <c r="E127" s="64"/>
      <c r="F127" s="70">
        <v>6571.4026225800008</v>
      </c>
      <c r="G127" s="28">
        <v>1.0000000000000002</v>
      </c>
    </row>
    <row r="129" spans="2:6" ht="12.75" x14ac:dyDescent="0.2">
      <c r="B129" s="397"/>
      <c r="C129" s="397"/>
      <c r="D129" s="397"/>
      <c r="E129" s="397"/>
      <c r="F129" s="397"/>
    </row>
    <row r="130" spans="2:6" ht="12.75" x14ac:dyDescent="0.2">
      <c r="B130" s="397"/>
      <c r="C130" s="397"/>
      <c r="D130" s="397"/>
      <c r="E130" s="397"/>
      <c r="F130" s="397"/>
    </row>
    <row r="132" spans="2:6" ht="12.75" x14ac:dyDescent="0.2">
      <c r="B132" s="52" t="s">
        <v>133</v>
      </c>
      <c r="C132" s="53"/>
      <c r="D132" s="54"/>
    </row>
    <row r="133" spans="2:6" ht="12.75" x14ac:dyDescent="0.2">
      <c r="B133" s="55" t="s">
        <v>134</v>
      </c>
      <c r="C133" s="56"/>
      <c r="D133" s="81" t="s">
        <v>135</v>
      </c>
    </row>
    <row r="134" spans="2:6" ht="12.75" x14ac:dyDescent="0.2">
      <c r="B134" s="55" t="s">
        <v>136</v>
      </c>
      <c r="C134" s="56"/>
      <c r="D134" s="81" t="s">
        <v>135</v>
      </c>
    </row>
    <row r="135" spans="2:6" ht="12.75" x14ac:dyDescent="0.2">
      <c r="B135" s="57" t="s">
        <v>137</v>
      </c>
      <c r="C135" s="56"/>
      <c r="D135" s="58"/>
    </row>
    <row r="136" spans="2:6" ht="25.5" customHeight="1" x14ac:dyDescent="0.2">
      <c r="B136" s="58"/>
      <c r="C136" s="48" t="s">
        <v>138</v>
      </c>
      <c r="D136" s="49" t="s">
        <v>139</v>
      </c>
    </row>
    <row r="137" spans="2:6" ht="12.75" customHeight="1" x14ac:dyDescent="0.2">
      <c r="B137" s="75" t="s">
        <v>140</v>
      </c>
      <c r="C137" s="76" t="s">
        <v>141</v>
      </c>
      <c r="D137" s="76" t="s">
        <v>142</v>
      </c>
    </row>
    <row r="138" spans="2:6" ht="12.75" x14ac:dyDescent="0.2">
      <c r="B138" s="58" t="s">
        <v>143</v>
      </c>
      <c r="C138" s="59">
        <v>9.8254999999999999</v>
      </c>
      <c r="D138" s="59">
        <v>9.3413000000000004</v>
      </c>
    </row>
    <row r="139" spans="2:6" ht="12.75" x14ac:dyDescent="0.2">
      <c r="B139" s="58" t="s">
        <v>144</v>
      </c>
      <c r="C139" s="59">
        <v>9.8254999999999999</v>
      </c>
      <c r="D139" s="59">
        <v>9.3413000000000004</v>
      </c>
    </row>
    <row r="140" spans="2:6" ht="12.75" x14ac:dyDescent="0.2">
      <c r="B140" s="58" t="s">
        <v>145</v>
      </c>
      <c r="C140" s="59">
        <v>9.6480999999999995</v>
      </c>
      <c r="D140" s="59">
        <v>9.1652000000000005</v>
      </c>
    </row>
    <row r="141" spans="2:6" ht="12.75" x14ac:dyDescent="0.2">
      <c r="B141" s="58" t="s">
        <v>146</v>
      </c>
      <c r="C141" s="59">
        <v>9.6480999999999995</v>
      </c>
      <c r="D141" s="59">
        <v>9.1652000000000005</v>
      </c>
    </row>
    <row r="143" spans="2:6" ht="12.75" x14ac:dyDescent="0.2">
      <c r="B143" s="77" t="s">
        <v>147</v>
      </c>
      <c r="C143" s="60"/>
      <c r="D143" s="78" t="s">
        <v>135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148</v>
      </c>
      <c r="C147" s="56"/>
      <c r="D147" s="83" t="s">
        <v>135</v>
      </c>
    </row>
    <row r="148" spans="2:4" ht="12.75" x14ac:dyDescent="0.2">
      <c r="B148" s="57" t="s">
        <v>149</v>
      </c>
      <c r="C148" s="56"/>
      <c r="D148" s="83" t="s">
        <v>135</v>
      </c>
    </row>
    <row r="149" spans="2:4" ht="12.75" x14ac:dyDescent="0.2">
      <c r="B149" s="57" t="s">
        <v>150</v>
      </c>
      <c r="C149" s="56"/>
      <c r="D149" s="61">
        <v>0.13394194328500503</v>
      </c>
    </row>
    <row r="150" spans="2:4" ht="12.75" x14ac:dyDescent="0.2">
      <c r="B150" s="57" t="s">
        <v>151</v>
      </c>
      <c r="C150" s="56"/>
      <c r="D150" s="61" t="s">
        <v>135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9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624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399</v>
      </c>
      <c r="C7" s="26" t="s">
        <v>400</v>
      </c>
      <c r="D7" s="17" t="s">
        <v>13</v>
      </c>
      <c r="E7" s="62">
        <v>3345</v>
      </c>
      <c r="F7" s="68">
        <v>24.174315</v>
      </c>
      <c r="G7" s="20">
        <v>1.1771350999999999E-2</v>
      </c>
    </row>
    <row r="8" spans="1:7" ht="12.75" x14ac:dyDescent="0.2">
      <c r="A8" s="21">
        <v>2</v>
      </c>
      <c r="B8" s="22" t="s">
        <v>625</v>
      </c>
      <c r="C8" s="26" t="s">
        <v>626</v>
      </c>
      <c r="D8" s="17" t="s">
        <v>205</v>
      </c>
      <c r="E8" s="62">
        <v>6491</v>
      </c>
      <c r="F8" s="68">
        <v>23.964772</v>
      </c>
      <c r="G8" s="20">
        <v>1.1669317E-2</v>
      </c>
    </row>
    <row r="9" spans="1:7" ht="12.75" x14ac:dyDescent="0.2">
      <c r="A9" s="21">
        <v>3</v>
      </c>
      <c r="B9" s="22" t="s">
        <v>444</v>
      </c>
      <c r="C9" s="26" t="s">
        <v>445</v>
      </c>
      <c r="D9" s="17" t="s">
        <v>205</v>
      </c>
      <c r="E9" s="62">
        <v>3186</v>
      </c>
      <c r="F9" s="68">
        <v>23.880662999999998</v>
      </c>
      <c r="G9" s="20">
        <v>1.1628361E-2</v>
      </c>
    </row>
    <row r="10" spans="1:7" ht="38.25" x14ac:dyDescent="0.2">
      <c r="A10" s="21">
        <v>4</v>
      </c>
      <c r="B10" s="22" t="s">
        <v>627</v>
      </c>
      <c r="C10" s="26" t="s">
        <v>628</v>
      </c>
      <c r="D10" s="17" t="s">
        <v>94</v>
      </c>
      <c r="E10" s="62">
        <v>8126</v>
      </c>
      <c r="F10" s="68">
        <v>23.748235000000001</v>
      </c>
      <c r="G10" s="20">
        <v>1.1563877E-2</v>
      </c>
    </row>
    <row r="11" spans="1:7" ht="25.5" x14ac:dyDescent="0.2">
      <c r="A11" s="21">
        <v>5</v>
      </c>
      <c r="B11" s="22" t="s">
        <v>30</v>
      </c>
      <c r="C11" s="26" t="s">
        <v>31</v>
      </c>
      <c r="D11" s="17" t="s">
        <v>32</v>
      </c>
      <c r="E11" s="62">
        <v>1898</v>
      </c>
      <c r="F11" s="68">
        <v>23.291307</v>
      </c>
      <c r="G11" s="20">
        <v>1.1341382000000001E-2</v>
      </c>
    </row>
    <row r="12" spans="1:7" ht="12.75" x14ac:dyDescent="0.2">
      <c r="A12" s="21">
        <v>6</v>
      </c>
      <c r="B12" s="22" t="s">
        <v>407</v>
      </c>
      <c r="C12" s="26" t="s">
        <v>408</v>
      </c>
      <c r="D12" s="17" t="s">
        <v>253</v>
      </c>
      <c r="E12" s="62">
        <v>2946</v>
      </c>
      <c r="F12" s="68">
        <v>23.208587999999999</v>
      </c>
      <c r="G12" s="20">
        <v>1.1301103E-2</v>
      </c>
    </row>
    <row r="13" spans="1:7" ht="25.5" x14ac:dyDescent="0.2">
      <c r="A13" s="21">
        <v>7</v>
      </c>
      <c r="B13" s="22" t="s">
        <v>617</v>
      </c>
      <c r="C13" s="26" t="s">
        <v>618</v>
      </c>
      <c r="D13" s="17" t="s">
        <v>65</v>
      </c>
      <c r="E13" s="62">
        <v>2316</v>
      </c>
      <c r="F13" s="68">
        <v>23.062728</v>
      </c>
      <c r="G13" s="20">
        <v>1.1230079E-2</v>
      </c>
    </row>
    <row r="14" spans="1:7" ht="12.75" x14ac:dyDescent="0.2">
      <c r="A14" s="21">
        <v>8</v>
      </c>
      <c r="B14" s="22" t="s">
        <v>538</v>
      </c>
      <c r="C14" s="26" t="s">
        <v>539</v>
      </c>
      <c r="D14" s="17" t="s">
        <v>205</v>
      </c>
      <c r="E14" s="62">
        <v>2242</v>
      </c>
      <c r="F14" s="68">
        <v>22.536584000000001</v>
      </c>
      <c r="G14" s="20">
        <v>1.097388E-2</v>
      </c>
    </row>
    <row r="15" spans="1:7" ht="12.75" x14ac:dyDescent="0.2">
      <c r="A15" s="21">
        <v>9</v>
      </c>
      <c r="B15" s="22" t="s">
        <v>403</v>
      </c>
      <c r="C15" s="26" t="s">
        <v>404</v>
      </c>
      <c r="D15" s="17" t="s">
        <v>205</v>
      </c>
      <c r="E15" s="62">
        <v>3042</v>
      </c>
      <c r="F15" s="68">
        <v>22.264398</v>
      </c>
      <c r="G15" s="20">
        <v>1.0841343E-2</v>
      </c>
    </row>
    <row r="16" spans="1:7" ht="25.5" x14ac:dyDescent="0.2">
      <c r="A16" s="21">
        <v>10</v>
      </c>
      <c r="B16" s="22" t="s">
        <v>629</v>
      </c>
      <c r="C16" s="26" t="s">
        <v>630</v>
      </c>
      <c r="D16" s="17" t="s">
        <v>205</v>
      </c>
      <c r="E16" s="62">
        <v>582</v>
      </c>
      <c r="F16" s="68">
        <v>22.122111</v>
      </c>
      <c r="G16" s="20">
        <v>1.0772057999999999E-2</v>
      </c>
    </row>
    <row r="17" spans="1:7" ht="12.75" x14ac:dyDescent="0.2">
      <c r="A17" s="21">
        <v>11</v>
      </c>
      <c r="B17" s="22" t="s">
        <v>405</v>
      </c>
      <c r="C17" s="26" t="s">
        <v>406</v>
      </c>
      <c r="D17" s="17" t="s">
        <v>253</v>
      </c>
      <c r="E17" s="62">
        <v>813</v>
      </c>
      <c r="F17" s="68">
        <v>22.120104000000001</v>
      </c>
      <c r="G17" s="20">
        <v>1.0771081E-2</v>
      </c>
    </row>
    <row r="18" spans="1:7" ht="12.75" x14ac:dyDescent="0.2">
      <c r="A18" s="21">
        <v>12</v>
      </c>
      <c r="B18" s="22" t="s">
        <v>556</v>
      </c>
      <c r="C18" s="26" t="s">
        <v>557</v>
      </c>
      <c r="D18" s="17" t="s">
        <v>244</v>
      </c>
      <c r="E18" s="62">
        <v>2798</v>
      </c>
      <c r="F18" s="68">
        <v>22.006270000000001</v>
      </c>
      <c r="G18" s="20">
        <v>1.0715651E-2</v>
      </c>
    </row>
    <row r="19" spans="1:7" ht="12.75" x14ac:dyDescent="0.2">
      <c r="A19" s="21">
        <v>13</v>
      </c>
      <c r="B19" s="22" t="s">
        <v>631</v>
      </c>
      <c r="C19" s="26" t="s">
        <v>632</v>
      </c>
      <c r="D19" s="17" t="s">
        <v>253</v>
      </c>
      <c r="E19" s="62">
        <v>2510</v>
      </c>
      <c r="F19" s="68">
        <v>21.980070000000001</v>
      </c>
      <c r="G19" s="20">
        <v>1.0702893E-2</v>
      </c>
    </row>
    <row r="20" spans="1:7" ht="12.75" x14ac:dyDescent="0.2">
      <c r="A20" s="21">
        <v>14</v>
      </c>
      <c r="B20" s="22" t="s">
        <v>380</v>
      </c>
      <c r="C20" s="26" t="s">
        <v>381</v>
      </c>
      <c r="D20" s="17" t="s">
        <v>13</v>
      </c>
      <c r="E20" s="62">
        <v>11308</v>
      </c>
      <c r="F20" s="68">
        <v>21.948827999999999</v>
      </c>
      <c r="G20" s="20">
        <v>1.0687680999999999E-2</v>
      </c>
    </row>
    <row r="21" spans="1:7" ht="12.75" x14ac:dyDescent="0.2">
      <c r="A21" s="21">
        <v>15</v>
      </c>
      <c r="B21" s="22" t="s">
        <v>504</v>
      </c>
      <c r="C21" s="26" t="s">
        <v>505</v>
      </c>
      <c r="D21" s="17" t="s">
        <v>205</v>
      </c>
      <c r="E21" s="62">
        <v>1089</v>
      </c>
      <c r="F21" s="68">
        <v>21.933548999999999</v>
      </c>
      <c r="G21" s="20">
        <v>1.0680241E-2</v>
      </c>
    </row>
    <row r="22" spans="1:7" ht="12.75" x14ac:dyDescent="0.2">
      <c r="A22" s="21">
        <v>16</v>
      </c>
      <c r="B22" s="22" t="s">
        <v>633</v>
      </c>
      <c r="C22" s="26" t="s">
        <v>634</v>
      </c>
      <c r="D22" s="17" t="s">
        <v>81</v>
      </c>
      <c r="E22" s="62">
        <v>1846</v>
      </c>
      <c r="F22" s="68">
        <v>21.926787999999998</v>
      </c>
      <c r="G22" s="20">
        <v>1.0676949E-2</v>
      </c>
    </row>
    <row r="23" spans="1:7" ht="12.75" x14ac:dyDescent="0.2">
      <c r="A23" s="21">
        <v>17</v>
      </c>
      <c r="B23" s="22" t="s">
        <v>635</v>
      </c>
      <c r="C23" s="26" t="s">
        <v>636</v>
      </c>
      <c r="D23" s="17" t="s">
        <v>253</v>
      </c>
      <c r="E23" s="62">
        <v>3375</v>
      </c>
      <c r="F23" s="68">
        <v>21.880125</v>
      </c>
      <c r="G23" s="20">
        <v>1.0654227E-2</v>
      </c>
    </row>
    <row r="24" spans="1:7" ht="25.5" x14ac:dyDescent="0.2">
      <c r="A24" s="21">
        <v>18</v>
      </c>
      <c r="B24" s="22" t="s">
        <v>554</v>
      </c>
      <c r="C24" s="26" t="s">
        <v>555</v>
      </c>
      <c r="D24" s="17" t="s">
        <v>19</v>
      </c>
      <c r="E24" s="62">
        <v>2124</v>
      </c>
      <c r="F24" s="68">
        <v>21.879324</v>
      </c>
      <c r="G24" s="20">
        <v>1.0653836999999999E-2</v>
      </c>
    </row>
    <row r="25" spans="1:7" ht="12.75" x14ac:dyDescent="0.2">
      <c r="A25" s="21">
        <v>19</v>
      </c>
      <c r="B25" s="22" t="s">
        <v>637</v>
      </c>
      <c r="C25" s="26" t="s">
        <v>638</v>
      </c>
      <c r="D25" s="17" t="s">
        <v>226</v>
      </c>
      <c r="E25" s="62">
        <v>12067</v>
      </c>
      <c r="F25" s="68">
        <v>21.865404000000002</v>
      </c>
      <c r="G25" s="20">
        <v>1.0647057999999999E-2</v>
      </c>
    </row>
    <row r="26" spans="1:7" ht="25.5" x14ac:dyDescent="0.2">
      <c r="A26" s="21">
        <v>20</v>
      </c>
      <c r="B26" s="22" t="s">
        <v>582</v>
      </c>
      <c r="C26" s="26" t="s">
        <v>583</v>
      </c>
      <c r="D26" s="17" t="s">
        <v>35</v>
      </c>
      <c r="E26" s="62">
        <v>4921</v>
      </c>
      <c r="F26" s="68">
        <v>21.832016500000002</v>
      </c>
      <c r="G26" s="20">
        <v>1.0630801E-2</v>
      </c>
    </row>
    <row r="27" spans="1:7" ht="12.75" x14ac:dyDescent="0.2">
      <c r="A27" s="21">
        <v>21</v>
      </c>
      <c r="B27" s="22" t="s">
        <v>500</v>
      </c>
      <c r="C27" s="26" t="s">
        <v>501</v>
      </c>
      <c r="D27" s="17" t="s">
        <v>13</v>
      </c>
      <c r="E27" s="62">
        <v>1737</v>
      </c>
      <c r="F27" s="68">
        <v>21.8123775</v>
      </c>
      <c r="G27" s="20">
        <v>1.0621238E-2</v>
      </c>
    </row>
    <row r="28" spans="1:7" ht="25.5" x14ac:dyDescent="0.2">
      <c r="A28" s="21">
        <v>22</v>
      </c>
      <c r="B28" s="22" t="s">
        <v>425</v>
      </c>
      <c r="C28" s="26" t="s">
        <v>426</v>
      </c>
      <c r="D28" s="17" t="s">
        <v>175</v>
      </c>
      <c r="E28" s="62">
        <v>2465</v>
      </c>
      <c r="F28" s="68">
        <v>21.698162499999999</v>
      </c>
      <c r="G28" s="20">
        <v>1.0565622E-2</v>
      </c>
    </row>
    <row r="29" spans="1:7" ht="25.5" x14ac:dyDescent="0.2">
      <c r="A29" s="21">
        <v>23</v>
      </c>
      <c r="B29" s="22" t="s">
        <v>580</v>
      </c>
      <c r="C29" s="26" t="s">
        <v>581</v>
      </c>
      <c r="D29" s="17" t="s">
        <v>35</v>
      </c>
      <c r="E29" s="62">
        <v>678</v>
      </c>
      <c r="F29" s="68">
        <v>21.680406000000001</v>
      </c>
      <c r="G29" s="20">
        <v>1.0556975999999999E-2</v>
      </c>
    </row>
    <row r="30" spans="1:7" ht="12.75" x14ac:dyDescent="0.2">
      <c r="A30" s="21">
        <v>24</v>
      </c>
      <c r="B30" s="22" t="s">
        <v>639</v>
      </c>
      <c r="C30" s="26" t="s">
        <v>640</v>
      </c>
      <c r="D30" s="17" t="s">
        <v>320</v>
      </c>
      <c r="E30" s="62">
        <v>9515</v>
      </c>
      <c r="F30" s="68">
        <v>21.660897500000001</v>
      </c>
      <c r="G30" s="20">
        <v>1.0547477E-2</v>
      </c>
    </row>
    <row r="31" spans="1:7" ht="25.5" x14ac:dyDescent="0.2">
      <c r="A31" s="21">
        <v>25</v>
      </c>
      <c r="B31" s="22" t="s">
        <v>641</v>
      </c>
      <c r="C31" s="26" t="s">
        <v>642</v>
      </c>
      <c r="D31" s="17" t="s">
        <v>65</v>
      </c>
      <c r="E31" s="62">
        <v>3031</v>
      </c>
      <c r="F31" s="68">
        <v>21.6246695</v>
      </c>
      <c r="G31" s="20">
        <v>1.0529836000000001E-2</v>
      </c>
    </row>
    <row r="32" spans="1:7" ht="25.5" x14ac:dyDescent="0.2">
      <c r="A32" s="21">
        <v>26</v>
      </c>
      <c r="B32" s="22" t="s">
        <v>417</v>
      </c>
      <c r="C32" s="26" t="s">
        <v>418</v>
      </c>
      <c r="D32" s="17" t="s">
        <v>175</v>
      </c>
      <c r="E32" s="62">
        <v>3609</v>
      </c>
      <c r="F32" s="68">
        <v>21.473549999999999</v>
      </c>
      <c r="G32" s="20">
        <v>1.045625E-2</v>
      </c>
    </row>
    <row r="33" spans="1:7" ht="12.75" x14ac:dyDescent="0.2">
      <c r="A33" s="21">
        <v>27</v>
      </c>
      <c r="B33" s="22" t="s">
        <v>643</v>
      </c>
      <c r="C33" s="26" t="s">
        <v>644</v>
      </c>
      <c r="D33" s="17" t="s">
        <v>260</v>
      </c>
      <c r="E33" s="62">
        <v>22120</v>
      </c>
      <c r="F33" s="68">
        <v>21.434280000000001</v>
      </c>
      <c r="G33" s="20">
        <v>1.0437129E-2</v>
      </c>
    </row>
    <row r="34" spans="1:7" ht="25.5" x14ac:dyDescent="0.2">
      <c r="A34" s="21">
        <v>28</v>
      </c>
      <c r="B34" s="22" t="s">
        <v>349</v>
      </c>
      <c r="C34" s="26" t="s">
        <v>350</v>
      </c>
      <c r="D34" s="17" t="s">
        <v>35</v>
      </c>
      <c r="E34" s="62">
        <v>216</v>
      </c>
      <c r="F34" s="68">
        <v>21.402899999999999</v>
      </c>
      <c r="G34" s="20">
        <v>1.0421847999999999E-2</v>
      </c>
    </row>
    <row r="35" spans="1:7" ht="12.75" x14ac:dyDescent="0.2">
      <c r="A35" s="21">
        <v>29</v>
      </c>
      <c r="B35" s="22" t="s">
        <v>11</v>
      </c>
      <c r="C35" s="26" t="s">
        <v>12</v>
      </c>
      <c r="D35" s="17" t="s">
        <v>13</v>
      </c>
      <c r="E35" s="62">
        <v>5872</v>
      </c>
      <c r="F35" s="68">
        <v>21.400504000000002</v>
      </c>
      <c r="G35" s="20">
        <v>1.0420682000000001E-2</v>
      </c>
    </row>
    <row r="36" spans="1:7" ht="25.5" x14ac:dyDescent="0.2">
      <c r="A36" s="21">
        <v>30</v>
      </c>
      <c r="B36" s="22" t="s">
        <v>645</v>
      </c>
      <c r="C36" s="26" t="s">
        <v>646</v>
      </c>
      <c r="D36" s="17" t="s">
        <v>81</v>
      </c>
      <c r="E36" s="62">
        <v>3240</v>
      </c>
      <c r="F36" s="68">
        <v>21.238199999999999</v>
      </c>
      <c r="G36" s="20">
        <v>1.0341650000000001E-2</v>
      </c>
    </row>
    <row r="37" spans="1:7" ht="25.5" x14ac:dyDescent="0.2">
      <c r="A37" s="21">
        <v>31</v>
      </c>
      <c r="B37" s="22" t="s">
        <v>415</v>
      </c>
      <c r="C37" s="26" t="s">
        <v>416</v>
      </c>
      <c r="D37" s="17" t="s">
        <v>35</v>
      </c>
      <c r="E37" s="62">
        <v>1501</v>
      </c>
      <c r="F37" s="68">
        <v>21.203126000000001</v>
      </c>
      <c r="G37" s="20">
        <v>1.0324570999999999E-2</v>
      </c>
    </row>
    <row r="38" spans="1:7" ht="12.75" x14ac:dyDescent="0.2">
      <c r="A38" s="21">
        <v>32</v>
      </c>
      <c r="B38" s="22" t="s">
        <v>56</v>
      </c>
      <c r="C38" s="26" t="s">
        <v>57</v>
      </c>
      <c r="D38" s="17" t="s">
        <v>13</v>
      </c>
      <c r="E38" s="62">
        <v>7219</v>
      </c>
      <c r="F38" s="68">
        <v>21.198593500000001</v>
      </c>
      <c r="G38" s="20">
        <v>1.0322364000000001E-2</v>
      </c>
    </row>
    <row r="39" spans="1:7" ht="12.75" x14ac:dyDescent="0.2">
      <c r="A39" s="21">
        <v>33</v>
      </c>
      <c r="B39" s="22" t="s">
        <v>446</v>
      </c>
      <c r="C39" s="26" t="s">
        <v>447</v>
      </c>
      <c r="D39" s="17" t="s">
        <v>175</v>
      </c>
      <c r="E39" s="62">
        <v>823</v>
      </c>
      <c r="F39" s="68">
        <v>21.191015499999999</v>
      </c>
      <c r="G39" s="20">
        <v>1.0318674E-2</v>
      </c>
    </row>
    <row r="40" spans="1:7" ht="12.75" x14ac:dyDescent="0.2">
      <c r="A40" s="21">
        <v>34</v>
      </c>
      <c r="B40" s="22" t="s">
        <v>647</v>
      </c>
      <c r="C40" s="26" t="s">
        <v>648</v>
      </c>
      <c r="D40" s="17" t="s">
        <v>253</v>
      </c>
      <c r="E40" s="62">
        <v>4091</v>
      </c>
      <c r="F40" s="68">
        <v>21.162742999999999</v>
      </c>
      <c r="G40" s="20">
        <v>1.0304907E-2</v>
      </c>
    </row>
    <row r="41" spans="1:7" ht="25.5" x14ac:dyDescent="0.2">
      <c r="A41" s="21">
        <v>35</v>
      </c>
      <c r="B41" s="22" t="s">
        <v>401</v>
      </c>
      <c r="C41" s="26" t="s">
        <v>402</v>
      </c>
      <c r="D41" s="17" t="s">
        <v>35</v>
      </c>
      <c r="E41" s="62">
        <v>7569</v>
      </c>
      <c r="F41" s="68">
        <v>21.091018500000001</v>
      </c>
      <c r="G41" s="20">
        <v>1.0269982E-2</v>
      </c>
    </row>
    <row r="42" spans="1:7" ht="25.5" x14ac:dyDescent="0.2">
      <c r="A42" s="21">
        <v>36</v>
      </c>
      <c r="B42" s="22" t="s">
        <v>530</v>
      </c>
      <c r="C42" s="26" t="s">
        <v>531</v>
      </c>
      <c r="D42" s="17" t="s">
        <v>35</v>
      </c>
      <c r="E42" s="62">
        <v>1641</v>
      </c>
      <c r="F42" s="68">
        <v>21.006440999999999</v>
      </c>
      <c r="G42" s="20">
        <v>1.0228798000000001E-2</v>
      </c>
    </row>
    <row r="43" spans="1:7" ht="25.5" x14ac:dyDescent="0.2">
      <c r="A43" s="21">
        <v>37</v>
      </c>
      <c r="B43" s="22" t="s">
        <v>649</v>
      </c>
      <c r="C43" s="26" t="s">
        <v>650</v>
      </c>
      <c r="D43" s="17" t="s">
        <v>253</v>
      </c>
      <c r="E43" s="62">
        <v>4951</v>
      </c>
      <c r="F43" s="68">
        <v>20.965009500000001</v>
      </c>
      <c r="G43" s="20">
        <v>1.0208623999999999E-2</v>
      </c>
    </row>
    <row r="44" spans="1:7" ht="25.5" x14ac:dyDescent="0.2">
      <c r="A44" s="21">
        <v>38</v>
      </c>
      <c r="B44" s="22" t="s">
        <v>511</v>
      </c>
      <c r="C44" s="26" t="s">
        <v>512</v>
      </c>
      <c r="D44" s="17" t="s">
        <v>513</v>
      </c>
      <c r="E44" s="62">
        <v>10587</v>
      </c>
      <c r="F44" s="68">
        <v>20.893444500000001</v>
      </c>
      <c r="G44" s="20">
        <v>1.0173776000000001E-2</v>
      </c>
    </row>
    <row r="45" spans="1:7" ht="25.5" x14ac:dyDescent="0.2">
      <c r="A45" s="21">
        <v>39</v>
      </c>
      <c r="B45" s="22" t="s">
        <v>390</v>
      </c>
      <c r="C45" s="26" t="s">
        <v>391</v>
      </c>
      <c r="D45" s="17" t="s">
        <v>19</v>
      </c>
      <c r="E45" s="62">
        <v>1642</v>
      </c>
      <c r="F45" s="68">
        <v>20.891165999999998</v>
      </c>
      <c r="G45" s="20">
        <v>1.0172667E-2</v>
      </c>
    </row>
    <row r="46" spans="1:7" ht="25.5" x14ac:dyDescent="0.2">
      <c r="A46" s="21">
        <v>40</v>
      </c>
      <c r="B46" s="22" t="s">
        <v>520</v>
      </c>
      <c r="C46" s="26" t="s">
        <v>521</v>
      </c>
      <c r="D46" s="17" t="s">
        <v>35</v>
      </c>
      <c r="E46" s="62">
        <v>1176</v>
      </c>
      <c r="F46" s="68">
        <v>20.73582</v>
      </c>
      <c r="G46" s="20">
        <v>1.0097023E-2</v>
      </c>
    </row>
    <row r="47" spans="1:7" ht="25.5" x14ac:dyDescent="0.2">
      <c r="A47" s="21">
        <v>41</v>
      </c>
      <c r="B47" s="22" t="s">
        <v>590</v>
      </c>
      <c r="C47" s="26" t="s">
        <v>591</v>
      </c>
      <c r="D47" s="17" t="s">
        <v>35</v>
      </c>
      <c r="E47" s="62">
        <v>5650</v>
      </c>
      <c r="F47" s="68">
        <v>20.721374999999998</v>
      </c>
      <c r="G47" s="20">
        <v>1.0089989000000001E-2</v>
      </c>
    </row>
    <row r="48" spans="1:7" ht="12.75" x14ac:dyDescent="0.2">
      <c r="A48" s="21">
        <v>42</v>
      </c>
      <c r="B48" s="22" t="s">
        <v>41</v>
      </c>
      <c r="C48" s="26" t="s">
        <v>42</v>
      </c>
      <c r="D48" s="17" t="s">
        <v>13</v>
      </c>
      <c r="E48" s="62">
        <v>994</v>
      </c>
      <c r="F48" s="68">
        <v>20.674703000000001</v>
      </c>
      <c r="G48" s="20">
        <v>1.0067263E-2</v>
      </c>
    </row>
    <row r="49" spans="1:7" ht="25.5" x14ac:dyDescent="0.2">
      <c r="A49" s="21">
        <v>43</v>
      </c>
      <c r="B49" s="22" t="s">
        <v>433</v>
      </c>
      <c r="C49" s="26" t="s">
        <v>434</v>
      </c>
      <c r="D49" s="17" t="s">
        <v>175</v>
      </c>
      <c r="E49" s="62">
        <v>5546</v>
      </c>
      <c r="F49" s="68">
        <v>20.608936</v>
      </c>
      <c r="G49" s="20">
        <v>1.0035239E-2</v>
      </c>
    </row>
    <row r="50" spans="1:7" ht="12.75" x14ac:dyDescent="0.2">
      <c r="A50" s="21">
        <v>44</v>
      </c>
      <c r="B50" s="22" t="s">
        <v>651</v>
      </c>
      <c r="C50" s="26" t="s">
        <v>652</v>
      </c>
      <c r="D50" s="17" t="s">
        <v>38</v>
      </c>
      <c r="E50" s="62">
        <v>82238</v>
      </c>
      <c r="F50" s="68">
        <v>20.5595</v>
      </c>
      <c r="G50" s="20">
        <v>1.0011166E-2</v>
      </c>
    </row>
    <row r="51" spans="1:7" ht="12.75" x14ac:dyDescent="0.2">
      <c r="A51" s="21">
        <v>45</v>
      </c>
      <c r="B51" s="22" t="s">
        <v>653</v>
      </c>
      <c r="C51" s="26" t="s">
        <v>654</v>
      </c>
      <c r="D51" s="17" t="s">
        <v>172</v>
      </c>
      <c r="E51" s="62">
        <v>109</v>
      </c>
      <c r="F51" s="68">
        <v>20.548352999999999</v>
      </c>
      <c r="G51" s="20">
        <v>1.0005739E-2</v>
      </c>
    </row>
    <row r="52" spans="1:7" ht="25.5" x14ac:dyDescent="0.2">
      <c r="A52" s="21">
        <v>46</v>
      </c>
      <c r="B52" s="22" t="s">
        <v>452</v>
      </c>
      <c r="C52" s="26" t="s">
        <v>453</v>
      </c>
      <c r="D52" s="17" t="s">
        <v>175</v>
      </c>
      <c r="E52" s="62">
        <v>1068</v>
      </c>
      <c r="F52" s="68">
        <v>20.530698000000001</v>
      </c>
      <c r="G52" s="20">
        <v>9.9971420000000005E-3</v>
      </c>
    </row>
    <row r="53" spans="1:7" ht="25.5" x14ac:dyDescent="0.2">
      <c r="A53" s="21">
        <v>47</v>
      </c>
      <c r="B53" s="22" t="s">
        <v>508</v>
      </c>
      <c r="C53" s="26" t="s">
        <v>509</v>
      </c>
      <c r="D53" s="17" t="s">
        <v>510</v>
      </c>
      <c r="E53" s="62">
        <v>6682</v>
      </c>
      <c r="F53" s="68">
        <v>20.473648000000001</v>
      </c>
      <c r="G53" s="20">
        <v>9.9693620000000007E-3</v>
      </c>
    </row>
    <row r="54" spans="1:7" ht="25.5" x14ac:dyDescent="0.2">
      <c r="A54" s="21">
        <v>48</v>
      </c>
      <c r="B54" s="22" t="s">
        <v>655</v>
      </c>
      <c r="C54" s="26" t="s">
        <v>656</v>
      </c>
      <c r="D54" s="17" t="s">
        <v>657</v>
      </c>
      <c r="E54" s="62">
        <v>14434</v>
      </c>
      <c r="F54" s="68">
        <v>20.388024999999999</v>
      </c>
      <c r="G54" s="20">
        <v>9.9276690000000001E-3</v>
      </c>
    </row>
    <row r="55" spans="1:7" ht="25.5" x14ac:dyDescent="0.2">
      <c r="A55" s="21">
        <v>49</v>
      </c>
      <c r="B55" s="22" t="s">
        <v>658</v>
      </c>
      <c r="C55" s="26" t="s">
        <v>659</v>
      </c>
      <c r="D55" s="17" t="s">
        <v>38</v>
      </c>
      <c r="E55" s="62">
        <v>10778</v>
      </c>
      <c r="F55" s="68">
        <v>20.327307999999999</v>
      </c>
      <c r="G55" s="20">
        <v>9.8981039999999996E-3</v>
      </c>
    </row>
    <row r="56" spans="1:7" ht="12.75" x14ac:dyDescent="0.2">
      <c r="A56" s="21">
        <v>50</v>
      </c>
      <c r="B56" s="22" t="s">
        <v>550</v>
      </c>
      <c r="C56" s="26" t="s">
        <v>551</v>
      </c>
      <c r="D56" s="17" t="s">
        <v>175</v>
      </c>
      <c r="E56" s="62">
        <v>333</v>
      </c>
      <c r="F56" s="68">
        <v>20.286027000000001</v>
      </c>
      <c r="G56" s="20">
        <v>9.8780020000000003E-3</v>
      </c>
    </row>
    <row r="57" spans="1:7" ht="25.5" x14ac:dyDescent="0.2">
      <c r="A57" s="21">
        <v>51</v>
      </c>
      <c r="B57" s="22" t="s">
        <v>660</v>
      </c>
      <c r="C57" s="26" t="s">
        <v>661</v>
      </c>
      <c r="D57" s="17" t="s">
        <v>32</v>
      </c>
      <c r="E57" s="62">
        <v>8683</v>
      </c>
      <c r="F57" s="68">
        <v>20.274805000000001</v>
      </c>
      <c r="G57" s="20">
        <v>9.8725380000000001E-3</v>
      </c>
    </row>
    <row r="58" spans="1:7" ht="25.5" x14ac:dyDescent="0.2">
      <c r="A58" s="21">
        <v>52</v>
      </c>
      <c r="B58" s="22" t="s">
        <v>662</v>
      </c>
      <c r="C58" s="26" t="s">
        <v>663</v>
      </c>
      <c r="D58" s="17" t="s">
        <v>513</v>
      </c>
      <c r="E58" s="62">
        <v>9703</v>
      </c>
      <c r="F58" s="68">
        <v>20.230754999999998</v>
      </c>
      <c r="G58" s="20">
        <v>9.8510890000000004E-3</v>
      </c>
    </row>
    <row r="59" spans="1:7" ht="12.75" x14ac:dyDescent="0.2">
      <c r="A59" s="21">
        <v>53</v>
      </c>
      <c r="B59" s="22" t="s">
        <v>540</v>
      </c>
      <c r="C59" s="26" t="s">
        <v>541</v>
      </c>
      <c r="D59" s="17" t="s">
        <v>13</v>
      </c>
      <c r="E59" s="62">
        <v>17988</v>
      </c>
      <c r="F59" s="68">
        <v>20.227506000000002</v>
      </c>
      <c r="G59" s="20">
        <v>9.8495059999999992E-3</v>
      </c>
    </row>
    <row r="60" spans="1:7" ht="12.75" x14ac:dyDescent="0.2">
      <c r="A60" s="21">
        <v>54</v>
      </c>
      <c r="B60" s="22" t="s">
        <v>664</v>
      </c>
      <c r="C60" s="26" t="s">
        <v>665</v>
      </c>
      <c r="D60" s="17" t="s">
        <v>16</v>
      </c>
      <c r="E60" s="62">
        <v>9632</v>
      </c>
      <c r="F60" s="68">
        <v>20.217568</v>
      </c>
      <c r="G60" s="20">
        <v>9.8446669999999997E-3</v>
      </c>
    </row>
    <row r="61" spans="1:7" ht="12.75" x14ac:dyDescent="0.2">
      <c r="A61" s="21">
        <v>55</v>
      </c>
      <c r="B61" s="22" t="s">
        <v>596</v>
      </c>
      <c r="C61" s="26" t="s">
        <v>597</v>
      </c>
      <c r="D61" s="17" t="s">
        <v>159</v>
      </c>
      <c r="E61" s="62">
        <v>1803</v>
      </c>
      <c r="F61" s="68">
        <v>20.189092500000001</v>
      </c>
      <c r="G61" s="20">
        <v>9.8308019999999996E-3</v>
      </c>
    </row>
    <row r="62" spans="1:7" ht="12.75" x14ac:dyDescent="0.2">
      <c r="A62" s="21">
        <v>56</v>
      </c>
      <c r="B62" s="22" t="s">
        <v>502</v>
      </c>
      <c r="C62" s="26" t="s">
        <v>503</v>
      </c>
      <c r="D62" s="17" t="s">
        <v>38</v>
      </c>
      <c r="E62" s="62">
        <v>14450</v>
      </c>
      <c r="F62" s="68">
        <v>20.18665</v>
      </c>
      <c r="G62" s="20">
        <v>9.8296119999999997E-3</v>
      </c>
    </row>
    <row r="63" spans="1:7" ht="12.75" x14ac:dyDescent="0.2">
      <c r="A63" s="21">
        <v>57</v>
      </c>
      <c r="B63" s="22" t="s">
        <v>437</v>
      </c>
      <c r="C63" s="26" t="s">
        <v>438</v>
      </c>
      <c r="D63" s="17" t="s">
        <v>13</v>
      </c>
      <c r="E63" s="62">
        <v>1338</v>
      </c>
      <c r="F63" s="68">
        <v>20.144259000000002</v>
      </c>
      <c r="G63" s="20">
        <v>9.8089700000000002E-3</v>
      </c>
    </row>
    <row r="64" spans="1:7" ht="25.5" x14ac:dyDescent="0.2">
      <c r="A64" s="21">
        <v>58</v>
      </c>
      <c r="B64" s="22" t="s">
        <v>666</v>
      </c>
      <c r="C64" s="26" t="s">
        <v>667</v>
      </c>
      <c r="D64" s="17" t="s">
        <v>513</v>
      </c>
      <c r="E64" s="62">
        <v>7729</v>
      </c>
      <c r="F64" s="68">
        <v>20.110858</v>
      </c>
      <c r="G64" s="20">
        <v>9.792706E-3</v>
      </c>
    </row>
    <row r="65" spans="1:7" ht="12.75" x14ac:dyDescent="0.2">
      <c r="A65" s="21">
        <v>59</v>
      </c>
      <c r="B65" s="22" t="s">
        <v>588</v>
      </c>
      <c r="C65" s="26" t="s">
        <v>589</v>
      </c>
      <c r="D65" s="17" t="s">
        <v>16</v>
      </c>
      <c r="E65" s="62">
        <v>1411</v>
      </c>
      <c r="F65" s="68">
        <v>20.083468499999999</v>
      </c>
      <c r="G65" s="20">
        <v>9.7793689999999996E-3</v>
      </c>
    </row>
    <row r="66" spans="1:7" ht="12.75" x14ac:dyDescent="0.2">
      <c r="A66" s="21">
        <v>60</v>
      </c>
      <c r="B66" s="22" t="s">
        <v>522</v>
      </c>
      <c r="C66" s="26" t="s">
        <v>523</v>
      </c>
      <c r="D66" s="17" t="s">
        <v>320</v>
      </c>
      <c r="E66" s="62">
        <v>6013</v>
      </c>
      <c r="F66" s="68">
        <v>19.972179499999999</v>
      </c>
      <c r="G66" s="20">
        <v>9.7251790000000005E-3</v>
      </c>
    </row>
    <row r="67" spans="1:7" ht="12.75" x14ac:dyDescent="0.2">
      <c r="A67" s="21">
        <v>61</v>
      </c>
      <c r="B67" s="22" t="s">
        <v>668</v>
      </c>
      <c r="C67" s="26" t="s">
        <v>669</v>
      </c>
      <c r="D67" s="17" t="s">
        <v>657</v>
      </c>
      <c r="E67" s="62">
        <v>11876</v>
      </c>
      <c r="F67" s="68">
        <v>19.910114</v>
      </c>
      <c r="G67" s="20">
        <v>9.6949570000000006E-3</v>
      </c>
    </row>
    <row r="68" spans="1:7" ht="25.5" x14ac:dyDescent="0.2">
      <c r="A68" s="21">
        <v>62</v>
      </c>
      <c r="B68" s="22" t="s">
        <v>670</v>
      </c>
      <c r="C68" s="26" t="s">
        <v>671</v>
      </c>
      <c r="D68" s="17" t="s">
        <v>19</v>
      </c>
      <c r="E68" s="62">
        <v>23791</v>
      </c>
      <c r="F68" s="68">
        <v>19.9011715</v>
      </c>
      <c r="G68" s="20">
        <v>9.6906019999999995E-3</v>
      </c>
    </row>
    <row r="69" spans="1:7" ht="25.5" x14ac:dyDescent="0.2">
      <c r="A69" s="21">
        <v>63</v>
      </c>
      <c r="B69" s="22" t="s">
        <v>536</v>
      </c>
      <c r="C69" s="26" t="s">
        <v>537</v>
      </c>
      <c r="D69" s="17" t="s">
        <v>32</v>
      </c>
      <c r="E69" s="62">
        <v>5740</v>
      </c>
      <c r="F69" s="68">
        <v>19.82883</v>
      </c>
      <c r="G69" s="20">
        <v>9.6553769999999997E-3</v>
      </c>
    </row>
    <row r="70" spans="1:7" ht="25.5" x14ac:dyDescent="0.2">
      <c r="A70" s="21">
        <v>64</v>
      </c>
      <c r="B70" s="22" t="s">
        <v>534</v>
      </c>
      <c r="C70" s="26" t="s">
        <v>535</v>
      </c>
      <c r="D70" s="17" t="s">
        <v>32</v>
      </c>
      <c r="E70" s="62">
        <v>14473</v>
      </c>
      <c r="F70" s="68">
        <v>19.806300499999999</v>
      </c>
      <c r="G70" s="20">
        <v>9.6444059999999995E-3</v>
      </c>
    </row>
    <row r="71" spans="1:7" ht="12.75" x14ac:dyDescent="0.2">
      <c r="A71" s="21">
        <v>65</v>
      </c>
      <c r="B71" s="22" t="s">
        <v>364</v>
      </c>
      <c r="C71" s="26" t="s">
        <v>365</v>
      </c>
      <c r="D71" s="17" t="s">
        <v>175</v>
      </c>
      <c r="E71" s="62">
        <v>4399</v>
      </c>
      <c r="F71" s="68">
        <v>19.744911500000001</v>
      </c>
      <c r="G71" s="20">
        <v>9.6145139999999994E-3</v>
      </c>
    </row>
    <row r="72" spans="1:7" ht="12.75" x14ac:dyDescent="0.2">
      <c r="A72" s="21">
        <v>66</v>
      </c>
      <c r="B72" s="22" t="s">
        <v>672</v>
      </c>
      <c r="C72" s="26" t="s">
        <v>673</v>
      </c>
      <c r="D72" s="17" t="s">
        <v>253</v>
      </c>
      <c r="E72" s="62">
        <v>6181</v>
      </c>
      <c r="F72" s="68">
        <v>19.714299499999999</v>
      </c>
      <c r="G72" s="20">
        <v>9.5996080000000008E-3</v>
      </c>
    </row>
    <row r="73" spans="1:7" ht="12.75" x14ac:dyDescent="0.2">
      <c r="A73" s="21">
        <v>67</v>
      </c>
      <c r="B73" s="22" t="s">
        <v>674</v>
      </c>
      <c r="C73" s="26" t="s">
        <v>675</v>
      </c>
      <c r="D73" s="17" t="s">
        <v>55</v>
      </c>
      <c r="E73" s="62">
        <v>4131</v>
      </c>
      <c r="F73" s="68">
        <v>19.692477</v>
      </c>
      <c r="G73" s="20">
        <v>9.5889809999999999E-3</v>
      </c>
    </row>
    <row r="74" spans="1:7" ht="25.5" x14ac:dyDescent="0.2">
      <c r="A74" s="21">
        <v>68</v>
      </c>
      <c r="B74" s="22" t="s">
        <v>676</v>
      </c>
      <c r="C74" s="26" t="s">
        <v>677</v>
      </c>
      <c r="D74" s="17" t="s">
        <v>175</v>
      </c>
      <c r="E74" s="62">
        <v>11258</v>
      </c>
      <c r="F74" s="68">
        <v>19.684612999999999</v>
      </c>
      <c r="G74" s="20">
        <v>9.5851519999999996E-3</v>
      </c>
    </row>
    <row r="75" spans="1:7" ht="25.5" x14ac:dyDescent="0.2">
      <c r="A75" s="21">
        <v>69</v>
      </c>
      <c r="B75" s="22" t="s">
        <v>678</v>
      </c>
      <c r="C75" s="26" t="s">
        <v>679</v>
      </c>
      <c r="D75" s="17" t="s">
        <v>19</v>
      </c>
      <c r="E75" s="62">
        <v>30119</v>
      </c>
      <c r="F75" s="68">
        <v>19.486992999999998</v>
      </c>
      <c r="G75" s="20">
        <v>9.4889239999999993E-3</v>
      </c>
    </row>
    <row r="76" spans="1:7" ht="25.5" x14ac:dyDescent="0.2">
      <c r="A76" s="21">
        <v>70</v>
      </c>
      <c r="B76" s="22" t="s">
        <v>680</v>
      </c>
      <c r="C76" s="26" t="s">
        <v>681</v>
      </c>
      <c r="D76" s="17" t="s">
        <v>81</v>
      </c>
      <c r="E76" s="62">
        <v>5711</v>
      </c>
      <c r="F76" s="68">
        <v>19.340301499999999</v>
      </c>
      <c r="G76" s="20">
        <v>9.4174940000000002E-3</v>
      </c>
    </row>
    <row r="77" spans="1:7" ht="25.5" x14ac:dyDescent="0.2">
      <c r="A77" s="21">
        <v>71</v>
      </c>
      <c r="B77" s="22" t="s">
        <v>20</v>
      </c>
      <c r="C77" s="26" t="s">
        <v>21</v>
      </c>
      <c r="D77" s="17" t="s">
        <v>22</v>
      </c>
      <c r="E77" s="62">
        <v>1471</v>
      </c>
      <c r="F77" s="68">
        <v>19.333352999999999</v>
      </c>
      <c r="G77" s="20">
        <v>9.4141109999999993E-3</v>
      </c>
    </row>
    <row r="78" spans="1:7" ht="12.75" x14ac:dyDescent="0.2">
      <c r="A78" s="21">
        <v>72</v>
      </c>
      <c r="B78" s="22" t="s">
        <v>47</v>
      </c>
      <c r="C78" s="26" t="s">
        <v>48</v>
      </c>
      <c r="D78" s="17" t="s">
        <v>16</v>
      </c>
      <c r="E78" s="62">
        <v>123</v>
      </c>
      <c r="F78" s="68">
        <v>19.329080999999999</v>
      </c>
      <c r="G78" s="20">
        <v>9.4120309999999995E-3</v>
      </c>
    </row>
    <row r="79" spans="1:7" ht="12.75" x14ac:dyDescent="0.2">
      <c r="A79" s="21">
        <v>73</v>
      </c>
      <c r="B79" s="22" t="s">
        <v>682</v>
      </c>
      <c r="C79" s="26" t="s">
        <v>683</v>
      </c>
      <c r="D79" s="17" t="s">
        <v>55</v>
      </c>
      <c r="E79" s="62">
        <v>7008</v>
      </c>
      <c r="F79" s="68">
        <v>19.243967999999999</v>
      </c>
      <c r="G79" s="20">
        <v>9.3705860000000002E-3</v>
      </c>
    </row>
    <row r="80" spans="1:7" ht="12.75" x14ac:dyDescent="0.2">
      <c r="A80" s="21">
        <v>74</v>
      </c>
      <c r="B80" s="22" t="s">
        <v>524</v>
      </c>
      <c r="C80" s="26" t="s">
        <v>525</v>
      </c>
      <c r="D80" s="17" t="s">
        <v>260</v>
      </c>
      <c r="E80" s="62">
        <v>8549</v>
      </c>
      <c r="F80" s="68">
        <v>19.2053285</v>
      </c>
      <c r="G80" s="20">
        <v>9.351771E-3</v>
      </c>
    </row>
    <row r="81" spans="1:7" ht="12.75" x14ac:dyDescent="0.2">
      <c r="A81" s="21">
        <v>75</v>
      </c>
      <c r="B81" s="22" t="s">
        <v>684</v>
      </c>
      <c r="C81" s="26" t="s">
        <v>685</v>
      </c>
      <c r="D81" s="17" t="s">
        <v>55</v>
      </c>
      <c r="E81" s="62">
        <v>40513</v>
      </c>
      <c r="F81" s="68">
        <v>19.04111</v>
      </c>
      <c r="G81" s="20">
        <v>9.271807E-3</v>
      </c>
    </row>
    <row r="82" spans="1:7" ht="12.75" x14ac:dyDescent="0.2">
      <c r="A82" s="21">
        <v>76</v>
      </c>
      <c r="B82" s="22" t="s">
        <v>427</v>
      </c>
      <c r="C82" s="26" t="s">
        <v>428</v>
      </c>
      <c r="D82" s="17" t="s">
        <v>226</v>
      </c>
      <c r="E82" s="62">
        <v>2796</v>
      </c>
      <c r="F82" s="68">
        <v>19.014198</v>
      </c>
      <c r="G82" s="20">
        <v>9.2587030000000001E-3</v>
      </c>
    </row>
    <row r="83" spans="1:7" ht="25.5" x14ac:dyDescent="0.2">
      <c r="A83" s="21">
        <v>77</v>
      </c>
      <c r="B83" s="22" t="s">
        <v>686</v>
      </c>
      <c r="C83" s="26" t="s">
        <v>687</v>
      </c>
      <c r="D83" s="17" t="s">
        <v>169</v>
      </c>
      <c r="E83" s="62">
        <v>3585</v>
      </c>
      <c r="F83" s="68">
        <v>19.004085</v>
      </c>
      <c r="G83" s="20">
        <v>9.2537780000000007E-3</v>
      </c>
    </row>
    <row r="84" spans="1:7" ht="12.75" x14ac:dyDescent="0.2">
      <c r="A84" s="21">
        <v>78</v>
      </c>
      <c r="B84" s="22" t="s">
        <v>431</v>
      </c>
      <c r="C84" s="26" t="s">
        <v>432</v>
      </c>
      <c r="D84" s="17" t="s">
        <v>172</v>
      </c>
      <c r="E84" s="62">
        <v>31</v>
      </c>
      <c r="F84" s="68">
        <v>18.999652000000001</v>
      </c>
      <c r="G84" s="20">
        <v>9.2516200000000003E-3</v>
      </c>
    </row>
    <row r="85" spans="1:7" ht="25.5" x14ac:dyDescent="0.2">
      <c r="A85" s="21">
        <v>79</v>
      </c>
      <c r="B85" s="22" t="s">
        <v>688</v>
      </c>
      <c r="C85" s="26" t="s">
        <v>689</v>
      </c>
      <c r="D85" s="17" t="s">
        <v>175</v>
      </c>
      <c r="E85" s="62">
        <v>6645</v>
      </c>
      <c r="F85" s="68">
        <v>18.994732500000001</v>
      </c>
      <c r="G85" s="20">
        <v>9.2492240000000003E-3</v>
      </c>
    </row>
    <row r="86" spans="1:7" ht="12.75" x14ac:dyDescent="0.2">
      <c r="A86" s="21">
        <v>80</v>
      </c>
      <c r="B86" s="22" t="s">
        <v>690</v>
      </c>
      <c r="C86" s="26" t="s">
        <v>691</v>
      </c>
      <c r="D86" s="17" t="s">
        <v>253</v>
      </c>
      <c r="E86" s="62">
        <v>929</v>
      </c>
      <c r="F86" s="68">
        <v>18.881460499999999</v>
      </c>
      <c r="G86" s="20">
        <v>9.1940679999999997E-3</v>
      </c>
    </row>
    <row r="87" spans="1:7" ht="12.75" x14ac:dyDescent="0.2">
      <c r="A87" s="21">
        <v>81</v>
      </c>
      <c r="B87" s="22" t="s">
        <v>423</v>
      </c>
      <c r="C87" s="26" t="s">
        <v>424</v>
      </c>
      <c r="D87" s="17" t="s">
        <v>226</v>
      </c>
      <c r="E87" s="62">
        <v>738</v>
      </c>
      <c r="F87" s="68">
        <v>18.852578999999999</v>
      </c>
      <c r="G87" s="20">
        <v>9.1800049999999998E-3</v>
      </c>
    </row>
    <row r="88" spans="1:7" ht="25.5" x14ac:dyDescent="0.2">
      <c r="A88" s="21">
        <v>82</v>
      </c>
      <c r="B88" s="22" t="s">
        <v>692</v>
      </c>
      <c r="C88" s="26" t="s">
        <v>693</v>
      </c>
      <c r="D88" s="17" t="s">
        <v>175</v>
      </c>
      <c r="E88" s="62">
        <v>7741</v>
      </c>
      <c r="F88" s="68">
        <v>18.841594000000001</v>
      </c>
      <c r="G88" s="20">
        <v>9.1746559999999998E-3</v>
      </c>
    </row>
    <row r="89" spans="1:7" ht="12.75" x14ac:dyDescent="0.2">
      <c r="A89" s="21">
        <v>83</v>
      </c>
      <c r="B89" s="22" t="s">
        <v>454</v>
      </c>
      <c r="C89" s="26" t="s">
        <v>455</v>
      </c>
      <c r="D89" s="17" t="s">
        <v>16</v>
      </c>
      <c r="E89" s="62">
        <v>526</v>
      </c>
      <c r="F89" s="68">
        <v>18.511780999999999</v>
      </c>
      <c r="G89" s="20">
        <v>9.0140580000000001E-3</v>
      </c>
    </row>
    <row r="90" spans="1:7" ht="25.5" x14ac:dyDescent="0.2">
      <c r="A90" s="21">
        <v>84</v>
      </c>
      <c r="B90" s="22" t="s">
        <v>429</v>
      </c>
      <c r="C90" s="26" t="s">
        <v>430</v>
      </c>
      <c r="D90" s="17" t="s">
        <v>35</v>
      </c>
      <c r="E90" s="62">
        <v>3424</v>
      </c>
      <c r="F90" s="68">
        <v>18.482752000000001</v>
      </c>
      <c r="G90" s="20">
        <v>8.9999220000000005E-3</v>
      </c>
    </row>
    <row r="91" spans="1:7" ht="12.75" x14ac:dyDescent="0.2">
      <c r="A91" s="21">
        <v>85</v>
      </c>
      <c r="B91" s="22" t="s">
        <v>532</v>
      </c>
      <c r="C91" s="26" t="s">
        <v>533</v>
      </c>
      <c r="D91" s="17" t="s">
        <v>16</v>
      </c>
      <c r="E91" s="62">
        <v>2559</v>
      </c>
      <c r="F91" s="68">
        <v>18.450389999999999</v>
      </c>
      <c r="G91" s="20">
        <v>8.9841639999999993E-3</v>
      </c>
    </row>
    <row r="92" spans="1:7" ht="25.5" x14ac:dyDescent="0.2">
      <c r="A92" s="21">
        <v>86</v>
      </c>
      <c r="B92" s="22" t="s">
        <v>592</v>
      </c>
      <c r="C92" s="26" t="s">
        <v>593</v>
      </c>
      <c r="D92" s="17" t="s">
        <v>35</v>
      </c>
      <c r="E92" s="62">
        <v>2601</v>
      </c>
      <c r="F92" s="68">
        <v>18.448893000000002</v>
      </c>
      <c r="G92" s="20">
        <v>8.9834349999999997E-3</v>
      </c>
    </row>
    <row r="93" spans="1:7" ht="12.75" x14ac:dyDescent="0.2">
      <c r="A93" s="21">
        <v>87</v>
      </c>
      <c r="B93" s="22" t="s">
        <v>694</v>
      </c>
      <c r="C93" s="26" t="s">
        <v>695</v>
      </c>
      <c r="D93" s="17" t="s">
        <v>60</v>
      </c>
      <c r="E93" s="62">
        <v>11066</v>
      </c>
      <c r="F93" s="68">
        <v>18.242301000000001</v>
      </c>
      <c r="G93" s="20">
        <v>8.8828380000000005E-3</v>
      </c>
    </row>
    <row r="94" spans="1:7" ht="12.75" x14ac:dyDescent="0.2">
      <c r="A94" s="21">
        <v>88</v>
      </c>
      <c r="B94" s="22" t="s">
        <v>506</v>
      </c>
      <c r="C94" s="26" t="s">
        <v>507</v>
      </c>
      <c r="D94" s="17" t="s">
        <v>226</v>
      </c>
      <c r="E94" s="62">
        <v>272</v>
      </c>
      <c r="F94" s="68">
        <v>18.063928000000001</v>
      </c>
      <c r="G94" s="20">
        <v>8.7959820000000008E-3</v>
      </c>
    </row>
    <row r="95" spans="1:7" ht="12.75" x14ac:dyDescent="0.2">
      <c r="A95" s="21">
        <v>89</v>
      </c>
      <c r="B95" s="22" t="s">
        <v>696</v>
      </c>
      <c r="C95" s="26" t="s">
        <v>697</v>
      </c>
      <c r="D95" s="17" t="s">
        <v>305</v>
      </c>
      <c r="E95" s="62">
        <v>1309</v>
      </c>
      <c r="F95" s="68">
        <v>17.996786499999999</v>
      </c>
      <c r="G95" s="20">
        <v>8.7632879999999993E-3</v>
      </c>
    </row>
    <row r="96" spans="1:7" ht="12.75" x14ac:dyDescent="0.2">
      <c r="A96" s="21">
        <v>90</v>
      </c>
      <c r="B96" s="22" t="s">
        <v>448</v>
      </c>
      <c r="C96" s="26" t="s">
        <v>449</v>
      </c>
      <c r="D96" s="17" t="s">
        <v>175</v>
      </c>
      <c r="E96" s="62">
        <v>13562</v>
      </c>
      <c r="F96" s="68">
        <v>17.827248999999998</v>
      </c>
      <c r="G96" s="20">
        <v>8.6807340000000007E-3</v>
      </c>
    </row>
    <row r="97" spans="1:7" ht="12.75" x14ac:dyDescent="0.2">
      <c r="A97" s="21">
        <v>91</v>
      </c>
      <c r="B97" s="22" t="s">
        <v>564</v>
      </c>
      <c r="C97" s="26" t="s">
        <v>565</v>
      </c>
      <c r="D97" s="17" t="s">
        <v>172</v>
      </c>
      <c r="E97" s="62">
        <v>12650</v>
      </c>
      <c r="F97" s="68">
        <v>17.785900000000002</v>
      </c>
      <c r="G97" s="20">
        <v>8.6605999999999992E-3</v>
      </c>
    </row>
    <row r="98" spans="1:7" ht="25.5" x14ac:dyDescent="0.2">
      <c r="A98" s="21">
        <v>92</v>
      </c>
      <c r="B98" s="22" t="s">
        <v>392</v>
      </c>
      <c r="C98" s="26" t="s">
        <v>393</v>
      </c>
      <c r="D98" s="17" t="s">
        <v>169</v>
      </c>
      <c r="E98" s="62">
        <v>4605</v>
      </c>
      <c r="F98" s="68">
        <v>17.508209999999998</v>
      </c>
      <c r="G98" s="20">
        <v>8.5253829999999992E-3</v>
      </c>
    </row>
    <row r="99" spans="1:7" ht="12.75" x14ac:dyDescent="0.2">
      <c r="A99" s="21">
        <v>93</v>
      </c>
      <c r="B99" s="22" t="s">
        <v>698</v>
      </c>
      <c r="C99" s="26" t="s">
        <v>699</v>
      </c>
      <c r="D99" s="17" t="s">
        <v>175</v>
      </c>
      <c r="E99" s="62">
        <v>21531</v>
      </c>
      <c r="F99" s="68">
        <v>17.440110000000001</v>
      </c>
      <c r="G99" s="20">
        <v>8.4922220000000007E-3</v>
      </c>
    </row>
    <row r="100" spans="1:7" ht="25.5" x14ac:dyDescent="0.2">
      <c r="A100" s="21">
        <v>94</v>
      </c>
      <c r="B100" s="22" t="s">
        <v>700</v>
      </c>
      <c r="C100" s="26" t="s">
        <v>701</v>
      </c>
      <c r="D100" s="17" t="s">
        <v>175</v>
      </c>
      <c r="E100" s="62">
        <v>1702</v>
      </c>
      <c r="F100" s="68">
        <v>17.281257</v>
      </c>
      <c r="G100" s="20">
        <v>8.4148710000000009E-3</v>
      </c>
    </row>
    <row r="101" spans="1:7" ht="25.5" x14ac:dyDescent="0.2">
      <c r="A101" s="21">
        <v>95</v>
      </c>
      <c r="B101" s="22" t="s">
        <v>702</v>
      </c>
      <c r="C101" s="26" t="s">
        <v>703</v>
      </c>
      <c r="D101" s="17" t="s">
        <v>175</v>
      </c>
      <c r="E101" s="62">
        <v>2553</v>
      </c>
      <c r="F101" s="68">
        <v>16.969791000000001</v>
      </c>
      <c r="G101" s="20">
        <v>8.2632069999999998E-3</v>
      </c>
    </row>
    <row r="102" spans="1:7" ht="25.5" x14ac:dyDescent="0.2">
      <c r="A102" s="21">
        <v>96</v>
      </c>
      <c r="B102" s="22" t="s">
        <v>704</v>
      </c>
      <c r="C102" s="26" t="s">
        <v>705</v>
      </c>
      <c r="D102" s="17" t="s">
        <v>510</v>
      </c>
      <c r="E102" s="62">
        <v>56228</v>
      </c>
      <c r="F102" s="68">
        <v>16.924627999999998</v>
      </c>
      <c r="G102" s="20">
        <v>8.2412149999999997E-3</v>
      </c>
    </row>
    <row r="103" spans="1:7" ht="12.75" x14ac:dyDescent="0.2">
      <c r="A103" s="21">
        <v>97</v>
      </c>
      <c r="B103" s="22" t="s">
        <v>409</v>
      </c>
      <c r="C103" s="26" t="s">
        <v>410</v>
      </c>
      <c r="D103" s="17" t="s">
        <v>226</v>
      </c>
      <c r="E103" s="62">
        <v>631</v>
      </c>
      <c r="F103" s="68">
        <v>16.494024499999998</v>
      </c>
      <c r="G103" s="20">
        <v>8.0315390000000007E-3</v>
      </c>
    </row>
    <row r="104" spans="1:7" ht="12.75" x14ac:dyDescent="0.2">
      <c r="A104" s="21">
        <v>98</v>
      </c>
      <c r="B104" s="22" t="s">
        <v>706</v>
      </c>
      <c r="C104" s="26" t="s">
        <v>707</v>
      </c>
      <c r="D104" s="17" t="s">
        <v>226</v>
      </c>
      <c r="E104" s="62">
        <v>20202</v>
      </c>
      <c r="F104" s="68">
        <v>16.424226000000001</v>
      </c>
      <c r="G104" s="20">
        <v>7.9975510000000003E-3</v>
      </c>
    </row>
    <row r="105" spans="1:7" ht="12.75" x14ac:dyDescent="0.2">
      <c r="A105" s="21">
        <v>99</v>
      </c>
      <c r="B105" s="22" t="s">
        <v>708</v>
      </c>
      <c r="C105" s="26" t="s">
        <v>709</v>
      </c>
      <c r="D105" s="17" t="s">
        <v>226</v>
      </c>
      <c r="E105" s="62">
        <v>86</v>
      </c>
      <c r="F105" s="68">
        <v>16.344944999999999</v>
      </c>
      <c r="G105" s="20">
        <v>7.9589469999999992E-3</v>
      </c>
    </row>
    <row r="106" spans="1:7" ht="12.75" x14ac:dyDescent="0.2">
      <c r="A106" s="21">
        <v>100</v>
      </c>
      <c r="B106" s="22" t="s">
        <v>710</v>
      </c>
      <c r="C106" s="26" t="s">
        <v>711</v>
      </c>
      <c r="D106" s="17" t="s">
        <v>13</v>
      </c>
      <c r="E106" s="62">
        <v>3957</v>
      </c>
      <c r="F106" s="68">
        <v>15.984301500000001</v>
      </c>
      <c r="G106" s="20">
        <v>7.7833360000000001E-3</v>
      </c>
    </row>
    <row r="107" spans="1:7" ht="12.75" x14ac:dyDescent="0.2">
      <c r="A107" s="16"/>
      <c r="B107" s="17"/>
      <c r="C107" s="23" t="s">
        <v>107</v>
      </c>
      <c r="D107" s="27"/>
      <c r="E107" s="64"/>
      <c r="F107" s="70">
        <v>2025.1788449999999</v>
      </c>
      <c r="G107" s="28">
        <v>0.98613304400000024</v>
      </c>
    </row>
    <row r="108" spans="1:7" ht="12.75" x14ac:dyDescent="0.2">
      <c r="A108" s="21"/>
      <c r="B108" s="22"/>
      <c r="C108" s="29"/>
      <c r="D108" s="30"/>
      <c r="E108" s="62"/>
      <c r="F108" s="68"/>
      <c r="G108" s="20"/>
    </row>
    <row r="109" spans="1:7" ht="12.75" x14ac:dyDescent="0.2">
      <c r="A109" s="16"/>
      <c r="B109" s="17"/>
      <c r="C109" s="23" t="s">
        <v>108</v>
      </c>
      <c r="D109" s="24"/>
      <c r="E109" s="63"/>
      <c r="F109" s="69"/>
      <c r="G109" s="25"/>
    </row>
    <row r="110" spans="1:7" ht="12.75" x14ac:dyDescent="0.2">
      <c r="A110" s="16"/>
      <c r="B110" s="17"/>
      <c r="C110" s="23" t="s">
        <v>107</v>
      </c>
      <c r="D110" s="27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30"/>
      <c r="E111" s="62"/>
      <c r="F111" s="68"/>
      <c r="G111" s="20"/>
    </row>
    <row r="112" spans="1:7" ht="12.75" x14ac:dyDescent="0.2">
      <c r="A112" s="31"/>
      <c r="B112" s="32"/>
      <c r="C112" s="23" t="s">
        <v>109</v>
      </c>
      <c r="D112" s="24"/>
      <c r="E112" s="63"/>
      <c r="F112" s="69"/>
      <c r="G112" s="25"/>
    </row>
    <row r="113" spans="1:7" ht="12.75" x14ac:dyDescent="0.2">
      <c r="A113" s="33"/>
      <c r="B113" s="34"/>
      <c r="C113" s="23" t="s">
        <v>107</v>
      </c>
      <c r="D113" s="35"/>
      <c r="E113" s="65"/>
      <c r="F113" s="71">
        <v>0</v>
      </c>
      <c r="G113" s="36">
        <v>0</v>
      </c>
    </row>
    <row r="114" spans="1:7" ht="12.75" x14ac:dyDescent="0.2">
      <c r="A114" s="33"/>
      <c r="B114" s="34"/>
      <c r="C114" s="29"/>
      <c r="D114" s="37"/>
      <c r="E114" s="66"/>
      <c r="F114" s="72"/>
      <c r="G114" s="38"/>
    </row>
    <row r="115" spans="1:7" ht="12.75" x14ac:dyDescent="0.2">
      <c r="A115" s="16"/>
      <c r="B115" s="17"/>
      <c r="C115" s="23" t="s">
        <v>111</v>
      </c>
      <c r="D115" s="24"/>
      <c r="E115" s="63"/>
      <c r="F115" s="69"/>
      <c r="G115" s="25"/>
    </row>
    <row r="116" spans="1:7" ht="12.75" x14ac:dyDescent="0.2">
      <c r="A116" s="16"/>
      <c r="B116" s="17"/>
      <c r="C116" s="23" t="s">
        <v>107</v>
      </c>
      <c r="D116" s="27"/>
      <c r="E116" s="64"/>
      <c r="F116" s="70">
        <v>0</v>
      </c>
      <c r="G116" s="28">
        <v>0</v>
      </c>
    </row>
    <row r="117" spans="1:7" ht="12.75" x14ac:dyDescent="0.2">
      <c r="A117" s="16"/>
      <c r="B117" s="17"/>
      <c r="C117" s="29"/>
      <c r="D117" s="19"/>
      <c r="E117" s="62"/>
      <c r="F117" s="68"/>
      <c r="G117" s="20"/>
    </row>
    <row r="118" spans="1:7" ht="12.75" x14ac:dyDescent="0.2">
      <c r="A118" s="16"/>
      <c r="B118" s="17"/>
      <c r="C118" s="23" t="s">
        <v>112</v>
      </c>
      <c r="D118" s="24"/>
      <c r="E118" s="63"/>
      <c r="F118" s="69"/>
      <c r="G118" s="25"/>
    </row>
    <row r="119" spans="1:7" ht="12.75" x14ac:dyDescent="0.2">
      <c r="A119" s="16"/>
      <c r="B119" s="17"/>
      <c r="C119" s="23" t="s">
        <v>107</v>
      </c>
      <c r="D119" s="27"/>
      <c r="E119" s="64"/>
      <c r="F119" s="70">
        <v>0</v>
      </c>
      <c r="G119" s="28">
        <v>0</v>
      </c>
    </row>
    <row r="120" spans="1:7" ht="12.75" x14ac:dyDescent="0.2">
      <c r="A120" s="16"/>
      <c r="B120" s="17"/>
      <c r="C120" s="29"/>
      <c r="D120" s="19"/>
      <c r="E120" s="62"/>
      <c r="F120" s="68"/>
      <c r="G120" s="20"/>
    </row>
    <row r="121" spans="1:7" ht="12.75" x14ac:dyDescent="0.2">
      <c r="A121" s="16"/>
      <c r="B121" s="17"/>
      <c r="C121" s="23" t="s">
        <v>113</v>
      </c>
      <c r="D121" s="24"/>
      <c r="E121" s="63"/>
      <c r="F121" s="69"/>
      <c r="G121" s="25"/>
    </row>
    <row r="122" spans="1:7" ht="12.75" x14ac:dyDescent="0.2">
      <c r="A122" s="16"/>
      <c r="B122" s="17"/>
      <c r="C122" s="23" t="s">
        <v>107</v>
      </c>
      <c r="D122" s="27"/>
      <c r="E122" s="64"/>
      <c r="F122" s="70">
        <v>0</v>
      </c>
      <c r="G122" s="28">
        <v>0</v>
      </c>
    </row>
    <row r="123" spans="1:7" ht="12.75" x14ac:dyDescent="0.2">
      <c r="A123" s="16"/>
      <c r="B123" s="17"/>
      <c r="C123" s="29"/>
      <c r="D123" s="19"/>
      <c r="E123" s="62"/>
      <c r="F123" s="68"/>
      <c r="G123" s="20"/>
    </row>
    <row r="124" spans="1:7" ht="25.5" x14ac:dyDescent="0.2">
      <c r="A124" s="21"/>
      <c r="B124" s="22"/>
      <c r="C124" s="39" t="s">
        <v>114</v>
      </c>
      <c r="D124" s="40"/>
      <c r="E124" s="64"/>
      <c r="F124" s="70">
        <v>2025.1788449999999</v>
      </c>
      <c r="G124" s="28">
        <v>0.98613304400000024</v>
      </c>
    </row>
    <row r="125" spans="1:7" ht="12.75" x14ac:dyDescent="0.2">
      <c r="A125" s="16"/>
      <c r="B125" s="17"/>
      <c r="C125" s="26"/>
      <c r="D125" s="19"/>
      <c r="E125" s="62"/>
      <c r="F125" s="68"/>
      <c r="G125" s="20"/>
    </row>
    <row r="126" spans="1:7" ht="12.75" x14ac:dyDescent="0.2">
      <c r="A126" s="16"/>
      <c r="B126" s="17"/>
      <c r="C126" s="18" t="s">
        <v>115</v>
      </c>
      <c r="D126" s="19"/>
      <c r="E126" s="62"/>
      <c r="F126" s="68"/>
      <c r="G126" s="20"/>
    </row>
    <row r="127" spans="1:7" ht="25.5" x14ac:dyDescent="0.2">
      <c r="A127" s="16"/>
      <c r="B127" s="17"/>
      <c r="C127" s="23" t="s">
        <v>10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107</v>
      </c>
      <c r="D128" s="27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19"/>
      <c r="E129" s="62"/>
      <c r="F129" s="68"/>
      <c r="G129" s="20"/>
    </row>
    <row r="130" spans="1:7" ht="12.75" x14ac:dyDescent="0.2">
      <c r="A130" s="16"/>
      <c r="B130" s="41"/>
      <c r="C130" s="23" t="s">
        <v>116</v>
      </c>
      <c r="D130" s="24"/>
      <c r="E130" s="63"/>
      <c r="F130" s="69"/>
      <c r="G130" s="25"/>
    </row>
    <row r="131" spans="1:7" ht="12.75" x14ac:dyDescent="0.2">
      <c r="A131" s="21"/>
      <c r="B131" s="22"/>
      <c r="C131" s="23" t="s">
        <v>107</v>
      </c>
      <c r="D131" s="27"/>
      <c r="E131" s="64"/>
      <c r="F131" s="70">
        <v>0</v>
      </c>
      <c r="G131" s="28">
        <v>0</v>
      </c>
    </row>
    <row r="132" spans="1:7" ht="12.75" x14ac:dyDescent="0.2">
      <c r="A132" s="21"/>
      <c r="B132" s="22"/>
      <c r="C132" s="29"/>
      <c r="D132" s="19"/>
      <c r="E132" s="62"/>
      <c r="F132" s="74"/>
      <c r="G132" s="43"/>
    </row>
    <row r="133" spans="1:7" ht="12.75" x14ac:dyDescent="0.2">
      <c r="A133" s="16"/>
      <c r="B133" s="17"/>
      <c r="C133" s="23" t="s">
        <v>117</v>
      </c>
      <c r="D133" s="24"/>
      <c r="E133" s="63"/>
      <c r="F133" s="69"/>
      <c r="G133" s="25"/>
    </row>
    <row r="134" spans="1:7" ht="12.75" x14ac:dyDescent="0.2">
      <c r="A134" s="21"/>
      <c r="B134" s="22"/>
      <c r="C134" s="23" t="s">
        <v>107</v>
      </c>
      <c r="D134" s="27"/>
      <c r="E134" s="64"/>
      <c r="F134" s="70">
        <v>0</v>
      </c>
      <c r="G134" s="28">
        <v>0</v>
      </c>
    </row>
    <row r="135" spans="1:7" ht="12.75" x14ac:dyDescent="0.2">
      <c r="A135" s="16"/>
      <c r="B135" s="17"/>
      <c r="C135" s="29"/>
      <c r="D135" s="19"/>
      <c r="E135" s="62"/>
      <c r="F135" s="68"/>
      <c r="G135" s="20"/>
    </row>
    <row r="136" spans="1:7" ht="25.5" x14ac:dyDescent="0.2">
      <c r="A136" s="16"/>
      <c r="B136" s="41"/>
      <c r="C136" s="23" t="s">
        <v>118</v>
      </c>
      <c r="D136" s="24"/>
      <c r="E136" s="63"/>
      <c r="F136" s="69"/>
      <c r="G136" s="25"/>
    </row>
    <row r="137" spans="1:7" ht="12.75" x14ac:dyDescent="0.2">
      <c r="A137" s="21"/>
      <c r="B137" s="22"/>
      <c r="C137" s="23" t="s">
        <v>107</v>
      </c>
      <c r="D137" s="27"/>
      <c r="E137" s="64"/>
      <c r="F137" s="70">
        <v>0</v>
      </c>
      <c r="G137" s="28">
        <v>0</v>
      </c>
    </row>
    <row r="138" spans="1:7" ht="12.75" x14ac:dyDescent="0.2">
      <c r="A138" s="21"/>
      <c r="B138" s="22"/>
      <c r="C138" s="29"/>
      <c r="D138" s="19"/>
      <c r="E138" s="62"/>
      <c r="F138" s="68"/>
      <c r="G138" s="20"/>
    </row>
    <row r="139" spans="1:7" ht="12.75" x14ac:dyDescent="0.2">
      <c r="A139" s="21"/>
      <c r="B139" s="22"/>
      <c r="C139" s="44" t="s">
        <v>119</v>
      </c>
      <c r="D139" s="40"/>
      <c r="E139" s="64"/>
      <c r="F139" s="70">
        <v>0</v>
      </c>
      <c r="G139" s="28">
        <v>0</v>
      </c>
    </row>
    <row r="140" spans="1:7" ht="12.75" x14ac:dyDescent="0.2">
      <c r="A140" s="21"/>
      <c r="B140" s="22"/>
      <c r="C140" s="26"/>
      <c r="D140" s="19"/>
      <c r="E140" s="62"/>
      <c r="F140" s="68"/>
      <c r="G140" s="20"/>
    </row>
    <row r="141" spans="1:7" ht="12.75" x14ac:dyDescent="0.2">
      <c r="A141" s="16"/>
      <c r="B141" s="17"/>
      <c r="C141" s="18" t="s">
        <v>120</v>
      </c>
      <c r="D141" s="19"/>
      <c r="E141" s="62"/>
      <c r="F141" s="68"/>
      <c r="G141" s="20"/>
    </row>
    <row r="142" spans="1:7" ht="12.75" x14ac:dyDescent="0.2">
      <c r="A142" s="21"/>
      <c r="B142" s="22"/>
      <c r="C142" s="23" t="s">
        <v>121</v>
      </c>
      <c r="D142" s="24"/>
      <c r="E142" s="63"/>
      <c r="F142" s="69"/>
      <c r="G142" s="25"/>
    </row>
    <row r="143" spans="1:7" ht="12.75" x14ac:dyDescent="0.2">
      <c r="A143" s="21"/>
      <c r="B143" s="22"/>
      <c r="C143" s="23" t="s">
        <v>107</v>
      </c>
      <c r="D143" s="40"/>
      <c r="E143" s="64"/>
      <c r="F143" s="70">
        <v>0</v>
      </c>
      <c r="G143" s="28">
        <v>0</v>
      </c>
    </row>
    <row r="144" spans="1:7" ht="12.75" x14ac:dyDescent="0.2">
      <c r="A144" s="21"/>
      <c r="B144" s="22"/>
      <c r="C144" s="29"/>
      <c r="D144" s="22"/>
      <c r="E144" s="62"/>
      <c r="F144" s="68"/>
      <c r="G144" s="20"/>
    </row>
    <row r="145" spans="1:7" ht="12.75" x14ac:dyDescent="0.2">
      <c r="A145" s="21"/>
      <c r="B145" s="22"/>
      <c r="C145" s="23" t="s">
        <v>122</v>
      </c>
      <c r="D145" s="24"/>
      <c r="E145" s="63"/>
      <c r="F145" s="69"/>
      <c r="G145" s="25"/>
    </row>
    <row r="146" spans="1:7" ht="12.75" x14ac:dyDescent="0.2">
      <c r="A146" s="21"/>
      <c r="B146" s="22"/>
      <c r="C146" s="23" t="s">
        <v>107</v>
      </c>
      <c r="D146" s="40"/>
      <c r="E146" s="64"/>
      <c r="F146" s="70">
        <v>0</v>
      </c>
      <c r="G146" s="28">
        <v>0</v>
      </c>
    </row>
    <row r="147" spans="1:7" ht="12.75" x14ac:dyDescent="0.2">
      <c r="A147" s="21"/>
      <c r="B147" s="22"/>
      <c r="C147" s="29"/>
      <c r="D147" s="22"/>
      <c r="E147" s="62"/>
      <c r="F147" s="68"/>
      <c r="G147" s="20"/>
    </row>
    <row r="148" spans="1:7" ht="12.75" x14ac:dyDescent="0.2">
      <c r="A148" s="21"/>
      <c r="B148" s="22"/>
      <c r="C148" s="23" t="s">
        <v>123</v>
      </c>
      <c r="D148" s="24"/>
      <c r="E148" s="63"/>
      <c r="F148" s="69"/>
      <c r="G148" s="25"/>
    </row>
    <row r="149" spans="1:7" ht="12.75" x14ac:dyDescent="0.2">
      <c r="A149" s="21"/>
      <c r="B149" s="22"/>
      <c r="C149" s="23" t="s">
        <v>107</v>
      </c>
      <c r="D149" s="40"/>
      <c r="E149" s="64"/>
      <c r="F149" s="70">
        <v>0</v>
      </c>
      <c r="G149" s="28">
        <v>0</v>
      </c>
    </row>
    <row r="150" spans="1:7" ht="12.75" x14ac:dyDescent="0.2">
      <c r="A150" s="21"/>
      <c r="B150" s="22"/>
      <c r="C150" s="29"/>
      <c r="D150" s="22"/>
      <c r="E150" s="62"/>
      <c r="F150" s="68"/>
      <c r="G150" s="20"/>
    </row>
    <row r="151" spans="1:7" ht="12.75" x14ac:dyDescent="0.2">
      <c r="A151" s="21"/>
      <c r="B151" s="22"/>
      <c r="C151" s="23" t="s">
        <v>1169</v>
      </c>
      <c r="D151" s="24"/>
      <c r="E151" s="63"/>
      <c r="F151" s="69"/>
      <c r="G151" s="25"/>
    </row>
    <row r="152" spans="1:7" ht="12.75" x14ac:dyDescent="0.2">
      <c r="A152" s="21">
        <v>1</v>
      </c>
      <c r="B152" s="22"/>
      <c r="C152" s="26" t="s">
        <v>1170</v>
      </c>
      <c r="D152" s="30"/>
      <c r="E152" s="62"/>
      <c r="F152" s="68">
        <v>42.992508700000002</v>
      </c>
      <c r="G152" s="20">
        <v>2.0934611999999998E-2</v>
      </c>
    </row>
    <row r="153" spans="1:7" ht="12.75" x14ac:dyDescent="0.2">
      <c r="A153" s="21"/>
      <c r="B153" s="22"/>
      <c r="C153" s="23" t="s">
        <v>107</v>
      </c>
      <c r="D153" s="40"/>
      <c r="E153" s="64"/>
      <c r="F153" s="70">
        <v>42.992508700000002</v>
      </c>
      <c r="G153" s="28">
        <v>2.0934611999999998E-2</v>
      </c>
    </row>
    <row r="154" spans="1:7" ht="12.75" x14ac:dyDescent="0.2">
      <c r="A154" s="21"/>
      <c r="B154" s="22"/>
      <c r="C154" s="29"/>
      <c r="D154" s="22"/>
      <c r="E154" s="62"/>
      <c r="F154" s="68"/>
      <c r="G154" s="20"/>
    </row>
    <row r="155" spans="1:7" ht="25.5" x14ac:dyDescent="0.2">
      <c r="A155" s="21"/>
      <c r="B155" s="22"/>
      <c r="C155" s="39" t="s">
        <v>124</v>
      </c>
      <c r="D155" s="40"/>
      <c r="E155" s="64"/>
      <c r="F155" s="70">
        <v>42.992508700000002</v>
      </c>
      <c r="G155" s="28">
        <v>2.0934611999999998E-2</v>
      </c>
    </row>
    <row r="156" spans="1:7" ht="12.75" x14ac:dyDescent="0.2">
      <c r="A156" s="21"/>
      <c r="B156" s="22"/>
      <c r="C156" s="45"/>
      <c r="D156" s="22"/>
      <c r="E156" s="62"/>
      <c r="F156" s="68"/>
      <c r="G156" s="20"/>
    </row>
    <row r="157" spans="1:7" ht="12.75" x14ac:dyDescent="0.2">
      <c r="A157" s="16"/>
      <c r="B157" s="17"/>
      <c r="C157" s="18" t="s">
        <v>125</v>
      </c>
      <c r="D157" s="19"/>
      <c r="E157" s="62"/>
      <c r="F157" s="68"/>
      <c r="G157" s="20"/>
    </row>
    <row r="158" spans="1:7" ht="25.5" x14ac:dyDescent="0.2">
      <c r="A158" s="21"/>
      <c r="B158" s="22"/>
      <c r="C158" s="23" t="s">
        <v>126</v>
      </c>
      <c r="D158" s="24"/>
      <c r="E158" s="63"/>
      <c r="F158" s="69"/>
      <c r="G158" s="25"/>
    </row>
    <row r="159" spans="1:7" ht="12.75" x14ac:dyDescent="0.2">
      <c r="A159" s="21"/>
      <c r="B159" s="22"/>
      <c r="C159" s="23" t="s">
        <v>107</v>
      </c>
      <c r="D159" s="40"/>
      <c r="E159" s="64"/>
      <c r="F159" s="70">
        <v>0</v>
      </c>
      <c r="G159" s="28">
        <v>0</v>
      </c>
    </row>
    <row r="160" spans="1:7" ht="12.75" x14ac:dyDescent="0.2">
      <c r="A160" s="21"/>
      <c r="B160" s="22"/>
      <c r="C160" s="29"/>
      <c r="D160" s="22"/>
      <c r="E160" s="62"/>
      <c r="F160" s="68"/>
      <c r="G160" s="20"/>
    </row>
    <row r="161" spans="1:7" ht="12.75" x14ac:dyDescent="0.2">
      <c r="A161" s="16"/>
      <c r="B161" s="17"/>
      <c r="C161" s="18" t="s">
        <v>127</v>
      </c>
      <c r="D161" s="19"/>
      <c r="E161" s="62"/>
      <c r="F161" s="68"/>
      <c r="G161" s="20"/>
    </row>
    <row r="162" spans="1:7" ht="25.5" x14ac:dyDescent="0.2">
      <c r="A162" s="21"/>
      <c r="B162" s="22"/>
      <c r="C162" s="23" t="s">
        <v>128</v>
      </c>
      <c r="D162" s="24"/>
      <c r="E162" s="63"/>
      <c r="F162" s="69"/>
      <c r="G162" s="25"/>
    </row>
    <row r="163" spans="1:7" ht="12.75" x14ac:dyDescent="0.2">
      <c r="A163" s="21"/>
      <c r="B163" s="22"/>
      <c r="C163" s="23" t="s">
        <v>107</v>
      </c>
      <c r="D163" s="40"/>
      <c r="E163" s="64"/>
      <c r="F163" s="70">
        <v>0</v>
      </c>
      <c r="G163" s="28">
        <v>0</v>
      </c>
    </row>
    <row r="164" spans="1:7" ht="12.75" x14ac:dyDescent="0.2">
      <c r="A164" s="21"/>
      <c r="B164" s="22"/>
      <c r="C164" s="29"/>
      <c r="D164" s="22"/>
      <c r="E164" s="62"/>
      <c r="F164" s="68"/>
      <c r="G164" s="20"/>
    </row>
    <row r="165" spans="1:7" ht="25.5" x14ac:dyDescent="0.2">
      <c r="A165" s="21"/>
      <c r="B165" s="22"/>
      <c r="C165" s="23" t="s">
        <v>129</v>
      </c>
      <c r="D165" s="24"/>
      <c r="E165" s="63"/>
      <c r="F165" s="69"/>
      <c r="G165" s="25"/>
    </row>
    <row r="166" spans="1:7" ht="12.75" x14ac:dyDescent="0.2">
      <c r="A166" s="21"/>
      <c r="B166" s="22"/>
      <c r="C166" s="23" t="s">
        <v>107</v>
      </c>
      <c r="D166" s="40"/>
      <c r="E166" s="64"/>
      <c r="F166" s="70">
        <v>0</v>
      </c>
      <c r="G166" s="28">
        <v>0</v>
      </c>
    </row>
    <row r="167" spans="1:7" ht="12.75" x14ac:dyDescent="0.2">
      <c r="A167" s="21"/>
      <c r="B167" s="22"/>
      <c r="C167" s="29"/>
      <c r="D167" s="22"/>
      <c r="E167" s="62"/>
      <c r="F167" s="74"/>
      <c r="G167" s="43"/>
    </row>
    <row r="168" spans="1:7" ht="25.5" x14ac:dyDescent="0.2">
      <c r="A168" s="21"/>
      <c r="B168" s="22"/>
      <c r="C168" s="45" t="s">
        <v>130</v>
      </c>
      <c r="D168" s="22"/>
      <c r="E168" s="62"/>
      <c r="F168" s="158">
        <v>-14.5145473</v>
      </c>
      <c r="G168" s="157">
        <v>-7.0676599999999999E-3</v>
      </c>
    </row>
    <row r="169" spans="1:7" ht="12.75" x14ac:dyDescent="0.2">
      <c r="A169" s="21"/>
      <c r="B169" s="22"/>
      <c r="C169" s="46" t="s">
        <v>131</v>
      </c>
      <c r="D169" s="27"/>
      <c r="E169" s="64"/>
      <c r="F169" s="70">
        <v>2053.6568063999998</v>
      </c>
      <c r="G169" s="28">
        <v>0.99999999600000034</v>
      </c>
    </row>
    <row r="171" spans="1:7" ht="12.75" x14ac:dyDescent="0.2">
      <c r="B171" s="397"/>
      <c r="C171" s="397"/>
      <c r="D171" s="397"/>
      <c r="E171" s="397"/>
      <c r="F171" s="397"/>
    </row>
    <row r="172" spans="1:7" ht="12.75" x14ac:dyDescent="0.2">
      <c r="B172" s="397"/>
      <c r="C172" s="397"/>
      <c r="D172" s="397"/>
      <c r="E172" s="397"/>
      <c r="F172" s="397"/>
    </row>
    <row r="174" spans="1:7" ht="12.75" x14ac:dyDescent="0.2">
      <c r="B174" s="52" t="s">
        <v>133</v>
      </c>
      <c r="C174" s="53"/>
      <c r="D174" s="54"/>
    </row>
    <row r="175" spans="1:7" ht="12.75" x14ac:dyDescent="0.2">
      <c r="B175" s="55" t="s">
        <v>134</v>
      </c>
      <c r="C175" s="56"/>
      <c r="D175" s="81" t="s">
        <v>135</v>
      </c>
    </row>
    <row r="176" spans="1:7" ht="12.75" x14ac:dyDescent="0.2">
      <c r="B176" s="55" t="s">
        <v>136</v>
      </c>
      <c r="C176" s="56"/>
      <c r="D176" s="81" t="s">
        <v>135</v>
      </c>
    </row>
    <row r="177" spans="2:4" ht="12.75" x14ac:dyDescent="0.2">
      <c r="B177" s="57" t="s">
        <v>137</v>
      </c>
      <c r="C177" s="56"/>
      <c r="D177" s="58"/>
    </row>
    <row r="178" spans="2:4" ht="25.5" customHeight="1" x14ac:dyDescent="0.2">
      <c r="B178" s="58"/>
      <c r="C178" s="48" t="s">
        <v>138</v>
      </c>
      <c r="D178" s="49" t="s">
        <v>139</v>
      </c>
    </row>
    <row r="179" spans="2:4" ht="12.75" customHeight="1" x14ac:dyDescent="0.2">
      <c r="B179" s="75" t="s">
        <v>140</v>
      </c>
      <c r="C179" s="76" t="s">
        <v>141</v>
      </c>
      <c r="D179" s="76" t="s">
        <v>142</v>
      </c>
    </row>
    <row r="180" spans="2:4" ht="12.75" x14ac:dyDescent="0.2">
      <c r="B180" s="58" t="s">
        <v>143</v>
      </c>
      <c r="C180" s="59">
        <v>11.8719</v>
      </c>
      <c r="D180" s="59">
        <v>11.309100000000001</v>
      </c>
    </row>
    <row r="181" spans="2:4" ht="12.75" x14ac:dyDescent="0.2">
      <c r="B181" s="58" t="s">
        <v>144</v>
      </c>
      <c r="C181" s="59">
        <v>11.363799999999999</v>
      </c>
      <c r="D181" s="59">
        <v>10.825100000000001</v>
      </c>
    </row>
    <row r="182" spans="2:4" ht="12.75" x14ac:dyDescent="0.2">
      <c r="B182" s="58" t="s">
        <v>145</v>
      </c>
      <c r="C182" s="59">
        <v>11.677899999999999</v>
      </c>
      <c r="D182" s="59">
        <v>11.114800000000001</v>
      </c>
    </row>
    <row r="183" spans="2:4" ht="12.75" x14ac:dyDescent="0.2">
      <c r="B183" s="58" t="s">
        <v>146</v>
      </c>
      <c r="C183" s="59">
        <v>11.1738</v>
      </c>
      <c r="D183" s="59">
        <v>10.635</v>
      </c>
    </row>
    <row r="185" spans="2:4" ht="12.75" x14ac:dyDescent="0.2">
      <c r="B185" s="77" t="s">
        <v>147</v>
      </c>
      <c r="C185" s="60"/>
      <c r="D185" s="78" t="s">
        <v>135</v>
      </c>
    </row>
    <row r="186" spans="2:4" ht="24.75" customHeight="1" x14ac:dyDescent="0.2">
      <c r="B186" s="79"/>
      <c r="C186" s="79"/>
    </row>
    <row r="187" spans="2:4" ht="15" x14ac:dyDescent="0.25">
      <c r="B187" s="82"/>
      <c r="C187" s="80"/>
      <c r="D187"/>
    </row>
    <row r="189" spans="2:4" ht="12.75" x14ac:dyDescent="0.2">
      <c r="B189" s="57" t="s">
        <v>148</v>
      </c>
      <c r="C189" s="56"/>
      <c r="D189" s="83" t="s">
        <v>135</v>
      </c>
    </row>
    <row r="190" spans="2:4" ht="12.75" x14ac:dyDescent="0.2">
      <c r="B190" s="57" t="s">
        <v>149</v>
      </c>
      <c r="C190" s="56"/>
      <c r="D190" s="83" t="s">
        <v>135</v>
      </c>
    </row>
    <row r="191" spans="2:4" ht="12.75" x14ac:dyDescent="0.2">
      <c r="B191" s="57" t="s">
        <v>150</v>
      </c>
      <c r="C191" s="56"/>
      <c r="D191" s="61">
        <v>0.55827518281639621</v>
      </c>
    </row>
    <row r="192" spans="2:4" ht="12.75" x14ac:dyDescent="0.2">
      <c r="B192" s="57" t="s">
        <v>151</v>
      </c>
      <c r="C192" s="56"/>
      <c r="D192" s="61" t="s">
        <v>135</v>
      </c>
    </row>
  </sheetData>
  <mergeCells count="5">
    <mergeCell ref="A1:G1"/>
    <mergeCell ref="A2:G2"/>
    <mergeCell ref="A3:G3"/>
    <mergeCell ref="B171:F171"/>
    <mergeCell ref="B172:F172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712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4261114</v>
      </c>
      <c r="F7" s="68">
        <v>15529.629972999999</v>
      </c>
      <c r="G7" s="20">
        <v>6.1153192000000002E-2</v>
      </c>
    </row>
    <row r="8" spans="1:7" ht="12.75" x14ac:dyDescent="0.2">
      <c r="A8" s="21">
        <v>2</v>
      </c>
      <c r="B8" s="22" t="s">
        <v>41</v>
      </c>
      <c r="C8" s="26" t="s">
        <v>42</v>
      </c>
      <c r="D8" s="17" t="s">
        <v>13</v>
      </c>
      <c r="E8" s="62">
        <v>625597</v>
      </c>
      <c r="F8" s="68">
        <v>13012.1048015</v>
      </c>
      <c r="G8" s="20">
        <v>5.1239580999999999E-2</v>
      </c>
    </row>
    <row r="9" spans="1:7" ht="12.75" x14ac:dyDescent="0.2">
      <c r="A9" s="21">
        <v>3</v>
      </c>
      <c r="B9" s="22" t="s">
        <v>399</v>
      </c>
      <c r="C9" s="26" t="s">
        <v>400</v>
      </c>
      <c r="D9" s="17" t="s">
        <v>13</v>
      </c>
      <c r="E9" s="62">
        <v>1641415</v>
      </c>
      <c r="F9" s="68">
        <v>11862.506205</v>
      </c>
      <c r="G9" s="20">
        <v>4.6712647000000003E-2</v>
      </c>
    </row>
    <row r="10" spans="1:7" ht="12.75" x14ac:dyDescent="0.2">
      <c r="A10" s="21">
        <v>4</v>
      </c>
      <c r="B10" s="22" t="s">
        <v>446</v>
      </c>
      <c r="C10" s="26" t="s">
        <v>447</v>
      </c>
      <c r="D10" s="17" t="s">
        <v>175</v>
      </c>
      <c r="E10" s="62">
        <v>401460</v>
      </c>
      <c r="F10" s="68">
        <v>10336.99281</v>
      </c>
      <c r="G10" s="20">
        <v>4.0705419999999999E-2</v>
      </c>
    </row>
    <row r="11" spans="1:7" ht="12.75" x14ac:dyDescent="0.2">
      <c r="A11" s="21">
        <v>5</v>
      </c>
      <c r="B11" s="22" t="s">
        <v>56</v>
      </c>
      <c r="C11" s="26" t="s">
        <v>57</v>
      </c>
      <c r="D11" s="17" t="s">
        <v>13</v>
      </c>
      <c r="E11" s="62">
        <v>3479521</v>
      </c>
      <c r="F11" s="68">
        <v>10217.6134165</v>
      </c>
      <c r="G11" s="20">
        <v>4.0235323000000003E-2</v>
      </c>
    </row>
    <row r="12" spans="1:7" ht="12.75" x14ac:dyDescent="0.2">
      <c r="A12" s="21">
        <v>6</v>
      </c>
      <c r="B12" s="22" t="s">
        <v>403</v>
      </c>
      <c r="C12" s="26" t="s">
        <v>404</v>
      </c>
      <c r="D12" s="17" t="s">
        <v>205</v>
      </c>
      <c r="E12" s="62">
        <v>1108641</v>
      </c>
      <c r="F12" s="68">
        <v>8114.1434790000003</v>
      </c>
      <c r="G12" s="20">
        <v>3.1952195000000003E-2</v>
      </c>
    </row>
    <row r="13" spans="1:7" ht="12.75" x14ac:dyDescent="0.2">
      <c r="A13" s="21">
        <v>7</v>
      </c>
      <c r="B13" s="22" t="s">
        <v>444</v>
      </c>
      <c r="C13" s="26" t="s">
        <v>445</v>
      </c>
      <c r="D13" s="17" t="s">
        <v>205</v>
      </c>
      <c r="E13" s="62">
        <v>1063000</v>
      </c>
      <c r="F13" s="68">
        <v>7967.7165000000005</v>
      </c>
      <c r="G13" s="20">
        <v>3.1375589000000002E-2</v>
      </c>
    </row>
    <row r="14" spans="1:7" ht="25.5" x14ac:dyDescent="0.2">
      <c r="A14" s="21">
        <v>8</v>
      </c>
      <c r="B14" s="22" t="s">
        <v>30</v>
      </c>
      <c r="C14" s="26" t="s">
        <v>31</v>
      </c>
      <c r="D14" s="17" t="s">
        <v>32</v>
      </c>
      <c r="E14" s="62">
        <v>580667</v>
      </c>
      <c r="F14" s="68">
        <v>7125.6550905000004</v>
      </c>
      <c r="G14" s="20">
        <v>2.8059687E-2</v>
      </c>
    </row>
    <row r="15" spans="1:7" ht="12.75" x14ac:dyDescent="0.2">
      <c r="A15" s="21">
        <v>9</v>
      </c>
      <c r="B15" s="22" t="s">
        <v>14</v>
      </c>
      <c r="C15" s="26" t="s">
        <v>15</v>
      </c>
      <c r="D15" s="17" t="s">
        <v>16</v>
      </c>
      <c r="E15" s="62">
        <v>1070287</v>
      </c>
      <c r="F15" s="68">
        <v>6429.2140090000003</v>
      </c>
      <c r="G15" s="20">
        <v>2.5317213000000002E-2</v>
      </c>
    </row>
    <row r="16" spans="1:7" ht="12.75" x14ac:dyDescent="0.2">
      <c r="A16" s="21">
        <v>10</v>
      </c>
      <c r="B16" s="22" t="s">
        <v>427</v>
      </c>
      <c r="C16" s="26" t="s">
        <v>428</v>
      </c>
      <c r="D16" s="17" t="s">
        <v>226</v>
      </c>
      <c r="E16" s="62">
        <v>840300</v>
      </c>
      <c r="F16" s="68">
        <v>5714.4601499999999</v>
      </c>
      <c r="G16" s="20">
        <v>2.2502627000000001E-2</v>
      </c>
    </row>
    <row r="17" spans="1:7" ht="25.5" x14ac:dyDescent="0.2">
      <c r="A17" s="21">
        <v>11</v>
      </c>
      <c r="B17" s="22" t="s">
        <v>425</v>
      </c>
      <c r="C17" s="26" t="s">
        <v>426</v>
      </c>
      <c r="D17" s="17" t="s">
        <v>175</v>
      </c>
      <c r="E17" s="62">
        <v>607036</v>
      </c>
      <c r="F17" s="68">
        <v>5343.4343900000003</v>
      </c>
      <c r="G17" s="20">
        <v>2.1041587E-2</v>
      </c>
    </row>
    <row r="18" spans="1:7" ht="12.75" x14ac:dyDescent="0.2">
      <c r="A18" s="21">
        <v>12</v>
      </c>
      <c r="B18" s="22" t="s">
        <v>504</v>
      </c>
      <c r="C18" s="26" t="s">
        <v>505</v>
      </c>
      <c r="D18" s="17" t="s">
        <v>205</v>
      </c>
      <c r="E18" s="62">
        <v>265041</v>
      </c>
      <c r="F18" s="68">
        <v>5338.1907810000002</v>
      </c>
      <c r="G18" s="20">
        <v>2.1020938999999999E-2</v>
      </c>
    </row>
    <row r="19" spans="1:7" ht="25.5" x14ac:dyDescent="0.2">
      <c r="A19" s="21">
        <v>13</v>
      </c>
      <c r="B19" s="22" t="s">
        <v>333</v>
      </c>
      <c r="C19" s="26" t="s">
        <v>334</v>
      </c>
      <c r="D19" s="17" t="s">
        <v>76</v>
      </c>
      <c r="E19" s="62">
        <v>847178</v>
      </c>
      <c r="F19" s="68">
        <v>5318.1598949999998</v>
      </c>
      <c r="G19" s="20">
        <v>2.0942061000000001E-2</v>
      </c>
    </row>
    <row r="20" spans="1:7" ht="25.5" x14ac:dyDescent="0.2">
      <c r="A20" s="21">
        <v>14</v>
      </c>
      <c r="B20" s="22" t="s">
        <v>20</v>
      </c>
      <c r="C20" s="26" t="s">
        <v>21</v>
      </c>
      <c r="D20" s="17" t="s">
        <v>22</v>
      </c>
      <c r="E20" s="62">
        <v>390589</v>
      </c>
      <c r="F20" s="68">
        <v>5133.511227</v>
      </c>
      <c r="G20" s="20">
        <v>2.0214943999999999E-2</v>
      </c>
    </row>
    <row r="21" spans="1:7" ht="25.5" x14ac:dyDescent="0.2">
      <c r="A21" s="21">
        <v>15</v>
      </c>
      <c r="B21" s="22" t="s">
        <v>401</v>
      </c>
      <c r="C21" s="26" t="s">
        <v>402</v>
      </c>
      <c r="D21" s="17" t="s">
        <v>35</v>
      </c>
      <c r="E21" s="62">
        <v>1822999</v>
      </c>
      <c r="F21" s="68">
        <v>5079.7867134999997</v>
      </c>
      <c r="G21" s="20">
        <v>2.0003384999999999E-2</v>
      </c>
    </row>
    <row r="22" spans="1:7" ht="12.75" x14ac:dyDescent="0.2">
      <c r="A22" s="21">
        <v>16</v>
      </c>
      <c r="B22" s="22" t="s">
        <v>337</v>
      </c>
      <c r="C22" s="26" t="s">
        <v>338</v>
      </c>
      <c r="D22" s="17" t="s">
        <v>205</v>
      </c>
      <c r="E22" s="62">
        <v>499896</v>
      </c>
      <c r="F22" s="68">
        <v>5012.2072440000002</v>
      </c>
      <c r="G22" s="20">
        <v>1.9737267999999999E-2</v>
      </c>
    </row>
    <row r="23" spans="1:7" ht="25.5" x14ac:dyDescent="0.2">
      <c r="A23" s="21">
        <v>17</v>
      </c>
      <c r="B23" s="22" t="s">
        <v>339</v>
      </c>
      <c r="C23" s="26" t="s">
        <v>340</v>
      </c>
      <c r="D23" s="17" t="s">
        <v>175</v>
      </c>
      <c r="E23" s="62">
        <v>411025</v>
      </c>
      <c r="F23" s="68">
        <v>4818.4460749999998</v>
      </c>
      <c r="G23" s="20">
        <v>1.8974267999999999E-2</v>
      </c>
    </row>
    <row r="24" spans="1:7" ht="25.5" x14ac:dyDescent="0.2">
      <c r="A24" s="21">
        <v>18</v>
      </c>
      <c r="B24" s="22" t="s">
        <v>17</v>
      </c>
      <c r="C24" s="26" t="s">
        <v>18</v>
      </c>
      <c r="D24" s="17" t="s">
        <v>19</v>
      </c>
      <c r="E24" s="62">
        <v>20758</v>
      </c>
      <c r="F24" s="68">
        <v>4440.4268119999997</v>
      </c>
      <c r="G24" s="20">
        <v>1.7485688999999999E-2</v>
      </c>
    </row>
    <row r="25" spans="1:7" ht="25.5" x14ac:dyDescent="0.2">
      <c r="A25" s="21">
        <v>19</v>
      </c>
      <c r="B25" s="22" t="s">
        <v>167</v>
      </c>
      <c r="C25" s="26" t="s">
        <v>168</v>
      </c>
      <c r="D25" s="17" t="s">
        <v>169</v>
      </c>
      <c r="E25" s="62">
        <v>271764</v>
      </c>
      <c r="F25" s="68">
        <v>4362.7633740000001</v>
      </c>
      <c r="G25" s="20">
        <v>1.7179862000000001E-2</v>
      </c>
    </row>
    <row r="26" spans="1:7" ht="25.5" x14ac:dyDescent="0.2">
      <c r="A26" s="21">
        <v>20</v>
      </c>
      <c r="B26" s="22" t="s">
        <v>554</v>
      </c>
      <c r="C26" s="26" t="s">
        <v>555</v>
      </c>
      <c r="D26" s="17" t="s">
        <v>19</v>
      </c>
      <c r="E26" s="62">
        <v>414463</v>
      </c>
      <c r="F26" s="68">
        <v>4269.3833629999999</v>
      </c>
      <c r="G26" s="20">
        <v>1.6812147E-2</v>
      </c>
    </row>
    <row r="27" spans="1:7" ht="12.75" x14ac:dyDescent="0.2">
      <c r="A27" s="21">
        <v>21</v>
      </c>
      <c r="B27" s="22" t="s">
        <v>407</v>
      </c>
      <c r="C27" s="26" t="s">
        <v>408</v>
      </c>
      <c r="D27" s="17" t="s">
        <v>253</v>
      </c>
      <c r="E27" s="62">
        <v>523426</v>
      </c>
      <c r="F27" s="68">
        <v>4123.5500279999997</v>
      </c>
      <c r="G27" s="20">
        <v>1.6237879E-2</v>
      </c>
    </row>
    <row r="28" spans="1:7" ht="12.75" x14ac:dyDescent="0.2">
      <c r="A28" s="21">
        <v>22</v>
      </c>
      <c r="B28" s="22" t="s">
        <v>405</v>
      </c>
      <c r="C28" s="26" t="s">
        <v>406</v>
      </c>
      <c r="D28" s="17" t="s">
        <v>253</v>
      </c>
      <c r="E28" s="62">
        <v>143353</v>
      </c>
      <c r="F28" s="68">
        <v>3900.3484239999998</v>
      </c>
      <c r="G28" s="20">
        <v>1.5358946E-2</v>
      </c>
    </row>
    <row r="29" spans="1:7" ht="25.5" x14ac:dyDescent="0.2">
      <c r="A29" s="21">
        <v>23</v>
      </c>
      <c r="B29" s="22" t="s">
        <v>325</v>
      </c>
      <c r="C29" s="26" t="s">
        <v>326</v>
      </c>
      <c r="D29" s="17" t="s">
        <v>25</v>
      </c>
      <c r="E29" s="62">
        <v>1581570</v>
      </c>
      <c r="F29" s="68">
        <v>3724.59735</v>
      </c>
      <c r="G29" s="20">
        <v>1.4666867E-2</v>
      </c>
    </row>
    <row r="30" spans="1:7" ht="25.5" x14ac:dyDescent="0.2">
      <c r="A30" s="21">
        <v>24</v>
      </c>
      <c r="B30" s="22" t="s">
        <v>39</v>
      </c>
      <c r="C30" s="26" t="s">
        <v>40</v>
      </c>
      <c r="D30" s="17" t="s">
        <v>19</v>
      </c>
      <c r="E30" s="62">
        <v>327774</v>
      </c>
      <c r="F30" s="68">
        <v>3590.9280570000001</v>
      </c>
      <c r="G30" s="20">
        <v>1.4140499000000001E-2</v>
      </c>
    </row>
    <row r="31" spans="1:7" ht="12.75" x14ac:dyDescent="0.2">
      <c r="A31" s="21">
        <v>25</v>
      </c>
      <c r="B31" s="22" t="s">
        <v>308</v>
      </c>
      <c r="C31" s="26" t="s">
        <v>309</v>
      </c>
      <c r="D31" s="17" t="s">
        <v>172</v>
      </c>
      <c r="E31" s="62">
        <v>1568378</v>
      </c>
      <c r="F31" s="68">
        <v>3558.6496820000002</v>
      </c>
      <c r="G31" s="20">
        <v>1.4013392E-2</v>
      </c>
    </row>
    <row r="32" spans="1:7" ht="25.5" x14ac:dyDescent="0.2">
      <c r="A32" s="21">
        <v>26</v>
      </c>
      <c r="B32" s="22" t="s">
        <v>349</v>
      </c>
      <c r="C32" s="26" t="s">
        <v>350</v>
      </c>
      <c r="D32" s="17" t="s">
        <v>35</v>
      </c>
      <c r="E32" s="62">
        <v>35760</v>
      </c>
      <c r="F32" s="68">
        <v>3543.3690000000001</v>
      </c>
      <c r="G32" s="20">
        <v>1.3953218999999999E-2</v>
      </c>
    </row>
    <row r="33" spans="1:7" ht="12.75" x14ac:dyDescent="0.2">
      <c r="A33" s="21">
        <v>27</v>
      </c>
      <c r="B33" s="22" t="s">
        <v>409</v>
      </c>
      <c r="C33" s="26" t="s">
        <v>410</v>
      </c>
      <c r="D33" s="17" t="s">
        <v>226</v>
      </c>
      <c r="E33" s="62">
        <v>135461</v>
      </c>
      <c r="F33" s="68">
        <v>3540.8828094999999</v>
      </c>
      <c r="G33" s="20">
        <v>1.3943429E-2</v>
      </c>
    </row>
    <row r="34" spans="1:7" ht="25.5" x14ac:dyDescent="0.2">
      <c r="A34" s="21">
        <v>28</v>
      </c>
      <c r="B34" s="22" t="s">
        <v>411</v>
      </c>
      <c r="C34" s="26" t="s">
        <v>412</v>
      </c>
      <c r="D34" s="17" t="s">
        <v>35</v>
      </c>
      <c r="E34" s="62">
        <v>278557</v>
      </c>
      <c r="F34" s="68">
        <v>3505.5005664999999</v>
      </c>
      <c r="G34" s="20">
        <v>1.3804099E-2</v>
      </c>
    </row>
    <row r="35" spans="1:7" ht="25.5" x14ac:dyDescent="0.2">
      <c r="A35" s="21">
        <v>29</v>
      </c>
      <c r="B35" s="22" t="s">
        <v>23</v>
      </c>
      <c r="C35" s="26" t="s">
        <v>24</v>
      </c>
      <c r="D35" s="17" t="s">
        <v>25</v>
      </c>
      <c r="E35" s="62">
        <v>637434</v>
      </c>
      <c r="F35" s="68">
        <v>3454.89228</v>
      </c>
      <c r="G35" s="20">
        <v>1.3604812000000001E-2</v>
      </c>
    </row>
    <row r="36" spans="1:7" ht="25.5" x14ac:dyDescent="0.2">
      <c r="A36" s="21">
        <v>30</v>
      </c>
      <c r="B36" s="22" t="s">
        <v>33</v>
      </c>
      <c r="C36" s="26" t="s">
        <v>34</v>
      </c>
      <c r="D36" s="17" t="s">
        <v>35</v>
      </c>
      <c r="E36" s="62">
        <v>773985</v>
      </c>
      <c r="F36" s="68">
        <v>3454.6820475</v>
      </c>
      <c r="G36" s="20">
        <v>1.3603984E-2</v>
      </c>
    </row>
    <row r="37" spans="1:7" ht="25.5" x14ac:dyDescent="0.2">
      <c r="A37" s="21">
        <v>31</v>
      </c>
      <c r="B37" s="22" t="s">
        <v>419</v>
      </c>
      <c r="C37" s="26" t="s">
        <v>420</v>
      </c>
      <c r="D37" s="17" t="s">
        <v>65</v>
      </c>
      <c r="E37" s="62">
        <v>1610580</v>
      </c>
      <c r="F37" s="68">
        <v>3445.8359099999998</v>
      </c>
      <c r="G37" s="20">
        <v>1.3569149000000001E-2</v>
      </c>
    </row>
    <row r="38" spans="1:7" ht="25.5" x14ac:dyDescent="0.2">
      <c r="A38" s="21">
        <v>32</v>
      </c>
      <c r="B38" s="22" t="s">
        <v>417</v>
      </c>
      <c r="C38" s="26" t="s">
        <v>418</v>
      </c>
      <c r="D38" s="17" t="s">
        <v>175</v>
      </c>
      <c r="E38" s="62">
        <v>576221</v>
      </c>
      <c r="F38" s="68">
        <v>3428.5149500000002</v>
      </c>
      <c r="G38" s="20">
        <v>1.3500942E-2</v>
      </c>
    </row>
    <row r="39" spans="1:7" ht="25.5" x14ac:dyDescent="0.2">
      <c r="A39" s="21">
        <v>33</v>
      </c>
      <c r="B39" s="22" t="s">
        <v>310</v>
      </c>
      <c r="C39" s="26" t="s">
        <v>311</v>
      </c>
      <c r="D39" s="17" t="s">
        <v>162</v>
      </c>
      <c r="E39" s="62">
        <v>243251</v>
      </c>
      <c r="F39" s="68">
        <v>3224.6568815000001</v>
      </c>
      <c r="G39" s="20">
        <v>1.2698182000000001E-2</v>
      </c>
    </row>
    <row r="40" spans="1:7" ht="12.75" x14ac:dyDescent="0.2">
      <c r="A40" s="21">
        <v>34</v>
      </c>
      <c r="B40" s="22" t="s">
        <v>368</v>
      </c>
      <c r="C40" s="26" t="s">
        <v>369</v>
      </c>
      <c r="D40" s="17" t="s">
        <v>244</v>
      </c>
      <c r="E40" s="62">
        <v>73553</v>
      </c>
      <c r="F40" s="68">
        <v>3219.8193514999998</v>
      </c>
      <c r="G40" s="20">
        <v>1.2679131999999999E-2</v>
      </c>
    </row>
    <row r="41" spans="1:7" ht="12.75" x14ac:dyDescent="0.2">
      <c r="A41" s="21">
        <v>35</v>
      </c>
      <c r="B41" s="22" t="s">
        <v>376</v>
      </c>
      <c r="C41" s="26" t="s">
        <v>377</v>
      </c>
      <c r="D41" s="17" t="s">
        <v>13</v>
      </c>
      <c r="E41" s="62">
        <v>3555722</v>
      </c>
      <c r="F41" s="68">
        <v>3127.2574989999998</v>
      </c>
      <c r="G41" s="20">
        <v>1.2314637999999999E-2</v>
      </c>
    </row>
    <row r="42" spans="1:7" ht="25.5" x14ac:dyDescent="0.2">
      <c r="A42" s="21">
        <v>36</v>
      </c>
      <c r="B42" s="22" t="s">
        <v>353</v>
      </c>
      <c r="C42" s="26" t="s">
        <v>354</v>
      </c>
      <c r="D42" s="17" t="s">
        <v>35</v>
      </c>
      <c r="E42" s="62">
        <v>380000</v>
      </c>
      <c r="F42" s="68">
        <v>3118.66</v>
      </c>
      <c r="G42" s="20">
        <v>1.2280783E-2</v>
      </c>
    </row>
    <row r="43" spans="1:7" ht="12.75" x14ac:dyDescent="0.2">
      <c r="A43" s="21">
        <v>37</v>
      </c>
      <c r="B43" s="22" t="s">
        <v>318</v>
      </c>
      <c r="C43" s="26" t="s">
        <v>319</v>
      </c>
      <c r="D43" s="17" t="s">
        <v>320</v>
      </c>
      <c r="E43" s="62">
        <v>1050000</v>
      </c>
      <c r="F43" s="68">
        <v>2977.2750000000001</v>
      </c>
      <c r="G43" s="20">
        <v>1.1724030999999999E-2</v>
      </c>
    </row>
    <row r="44" spans="1:7" ht="12.75" x14ac:dyDescent="0.2">
      <c r="A44" s="21">
        <v>38</v>
      </c>
      <c r="B44" s="22" t="s">
        <v>351</v>
      </c>
      <c r="C44" s="26" t="s">
        <v>352</v>
      </c>
      <c r="D44" s="17" t="s">
        <v>175</v>
      </c>
      <c r="E44" s="62">
        <v>713725</v>
      </c>
      <c r="F44" s="68">
        <v>2841.6960875</v>
      </c>
      <c r="G44" s="20">
        <v>1.1190143E-2</v>
      </c>
    </row>
    <row r="45" spans="1:7" ht="25.5" x14ac:dyDescent="0.2">
      <c r="A45" s="21">
        <v>39</v>
      </c>
      <c r="B45" s="22" t="s">
        <v>312</v>
      </c>
      <c r="C45" s="26" t="s">
        <v>313</v>
      </c>
      <c r="D45" s="17" t="s">
        <v>25</v>
      </c>
      <c r="E45" s="62">
        <v>53281</v>
      </c>
      <c r="F45" s="68">
        <v>2806.3901915000001</v>
      </c>
      <c r="G45" s="20">
        <v>1.1051114000000001E-2</v>
      </c>
    </row>
    <row r="46" spans="1:7" ht="12.75" x14ac:dyDescent="0.2">
      <c r="A46" s="21">
        <v>40</v>
      </c>
      <c r="B46" s="22" t="s">
        <v>637</v>
      </c>
      <c r="C46" s="26" t="s">
        <v>638</v>
      </c>
      <c r="D46" s="17" t="s">
        <v>226</v>
      </c>
      <c r="E46" s="62">
        <v>1545931</v>
      </c>
      <c r="F46" s="68">
        <v>2801.2269719999999</v>
      </c>
      <c r="G46" s="20">
        <v>1.1030781999999999E-2</v>
      </c>
    </row>
    <row r="47" spans="1:7" ht="12.75" x14ac:dyDescent="0.2">
      <c r="A47" s="21">
        <v>41</v>
      </c>
      <c r="B47" s="22" t="s">
        <v>68</v>
      </c>
      <c r="C47" s="26" t="s">
        <v>69</v>
      </c>
      <c r="D47" s="17" t="s">
        <v>16</v>
      </c>
      <c r="E47" s="62">
        <v>3010398</v>
      </c>
      <c r="F47" s="68">
        <v>2784.6181499999998</v>
      </c>
      <c r="G47" s="20">
        <v>1.096538E-2</v>
      </c>
    </row>
    <row r="48" spans="1:7" ht="25.5" x14ac:dyDescent="0.2">
      <c r="A48" s="21">
        <v>42</v>
      </c>
      <c r="B48" s="22" t="s">
        <v>160</v>
      </c>
      <c r="C48" s="26" t="s">
        <v>161</v>
      </c>
      <c r="D48" s="17" t="s">
        <v>162</v>
      </c>
      <c r="E48" s="62">
        <v>1337642</v>
      </c>
      <c r="F48" s="68">
        <v>2669.2646110000001</v>
      </c>
      <c r="G48" s="20">
        <v>1.0511136000000001E-2</v>
      </c>
    </row>
    <row r="49" spans="1:7" ht="12.75" x14ac:dyDescent="0.2">
      <c r="A49" s="21">
        <v>43</v>
      </c>
      <c r="B49" s="22" t="s">
        <v>329</v>
      </c>
      <c r="C49" s="26" t="s">
        <v>330</v>
      </c>
      <c r="D49" s="17" t="s">
        <v>13</v>
      </c>
      <c r="E49" s="62">
        <v>2945596</v>
      </c>
      <c r="F49" s="68">
        <v>2530.2669639999999</v>
      </c>
      <c r="G49" s="20">
        <v>9.9637849999999993E-3</v>
      </c>
    </row>
    <row r="50" spans="1:7" ht="25.5" x14ac:dyDescent="0.2">
      <c r="A50" s="21">
        <v>44</v>
      </c>
      <c r="B50" s="22" t="s">
        <v>378</v>
      </c>
      <c r="C50" s="26" t="s">
        <v>379</v>
      </c>
      <c r="D50" s="17" t="s">
        <v>76</v>
      </c>
      <c r="E50" s="62">
        <v>309197</v>
      </c>
      <c r="F50" s="68">
        <v>2388.0830295000001</v>
      </c>
      <c r="G50" s="20">
        <v>9.4038879999999991E-3</v>
      </c>
    </row>
    <row r="51" spans="1:7" ht="25.5" x14ac:dyDescent="0.2">
      <c r="A51" s="21">
        <v>45</v>
      </c>
      <c r="B51" s="22" t="s">
        <v>51</v>
      </c>
      <c r="C51" s="26" t="s">
        <v>52</v>
      </c>
      <c r="D51" s="17" t="s">
        <v>22</v>
      </c>
      <c r="E51" s="62">
        <v>2957897</v>
      </c>
      <c r="F51" s="68">
        <v>2353.0070635000002</v>
      </c>
      <c r="G51" s="20">
        <v>9.2657639999999993E-3</v>
      </c>
    </row>
    <row r="52" spans="1:7" ht="12.75" x14ac:dyDescent="0.2">
      <c r="A52" s="21">
        <v>46</v>
      </c>
      <c r="B52" s="22" t="s">
        <v>380</v>
      </c>
      <c r="C52" s="26" t="s">
        <v>381</v>
      </c>
      <c r="D52" s="17" t="s">
        <v>13</v>
      </c>
      <c r="E52" s="62">
        <v>1154672</v>
      </c>
      <c r="F52" s="68">
        <v>2241.2183519999999</v>
      </c>
      <c r="G52" s="20">
        <v>8.8255580000000007E-3</v>
      </c>
    </row>
    <row r="53" spans="1:7" ht="12.75" x14ac:dyDescent="0.2">
      <c r="A53" s="21">
        <v>47</v>
      </c>
      <c r="B53" s="22" t="s">
        <v>386</v>
      </c>
      <c r="C53" s="26" t="s">
        <v>387</v>
      </c>
      <c r="D53" s="17" t="s">
        <v>175</v>
      </c>
      <c r="E53" s="62">
        <v>2820278</v>
      </c>
      <c r="F53" s="68">
        <v>2181.4850329999999</v>
      </c>
      <c r="G53" s="20">
        <v>8.5903379999999994E-3</v>
      </c>
    </row>
    <row r="54" spans="1:7" ht="25.5" x14ac:dyDescent="0.2">
      <c r="A54" s="21">
        <v>48</v>
      </c>
      <c r="B54" s="22" t="s">
        <v>372</v>
      </c>
      <c r="C54" s="26" t="s">
        <v>373</v>
      </c>
      <c r="D54" s="17" t="s">
        <v>35</v>
      </c>
      <c r="E54" s="62">
        <v>526228</v>
      </c>
      <c r="F54" s="68">
        <v>2162.2708520000001</v>
      </c>
      <c r="G54" s="20">
        <v>8.5146760000000005E-3</v>
      </c>
    </row>
    <row r="55" spans="1:7" ht="12.75" x14ac:dyDescent="0.2">
      <c r="A55" s="21">
        <v>49</v>
      </c>
      <c r="B55" s="22" t="s">
        <v>53</v>
      </c>
      <c r="C55" s="26" t="s">
        <v>54</v>
      </c>
      <c r="D55" s="17" t="s">
        <v>55</v>
      </c>
      <c r="E55" s="62">
        <v>1579139</v>
      </c>
      <c r="F55" s="68">
        <v>2133.4167889999999</v>
      </c>
      <c r="G55" s="20">
        <v>8.4010530000000003E-3</v>
      </c>
    </row>
    <row r="56" spans="1:7" ht="12.75" x14ac:dyDescent="0.2">
      <c r="A56" s="21">
        <v>50</v>
      </c>
      <c r="B56" s="22" t="s">
        <v>193</v>
      </c>
      <c r="C56" s="26" t="s">
        <v>194</v>
      </c>
      <c r="D56" s="17" t="s">
        <v>175</v>
      </c>
      <c r="E56" s="62">
        <v>203068</v>
      </c>
      <c r="F56" s="68">
        <v>2061.3432680000001</v>
      </c>
      <c r="G56" s="20">
        <v>8.1172390000000001E-3</v>
      </c>
    </row>
    <row r="57" spans="1:7" ht="12.75" x14ac:dyDescent="0.2">
      <c r="A57" s="21">
        <v>51</v>
      </c>
      <c r="B57" s="22" t="s">
        <v>374</v>
      </c>
      <c r="C57" s="26" t="s">
        <v>375</v>
      </c>
      <c r="D57" s="17" t="s">
        <v>175</v>
      </c>
      <c r="E57" s="62">
        <v>393458</v>
      </c>
      <c r="F57" s="68">
        <v>1691.082484</v>
      </c>
      <c r="G57" s="20">
        <v>6.6592120000000003E-3</v>
      </c>
    </row>
    <row r="58" spans="1:7" ht="25.5" x14ac:dyDescent="0.2">
      <c r="A58" s="21">
        <v>52</v>
      </c>
      <c r="B58" s="22" t="s">
        <v>183</v>
      </c>
      <c r="C58" s="26" t="s">
        <v>184</v>
      </c>
      <c r="D58" s="17" t="s">
        <v>65</v>
      </c>
      <c r="E58" s="62">
        <v>979560</v>
      </c>
      <c r="F58" s="68">
        <v>1591.29522</v>
      </c>
      <c r="G58" s="20">
        <v>6.266265E-3</v>
      </c>
    </row>
    <row r="59" spans="1:7" ht="12.75" x14ac:dyDescent="0.2">
      <c r="A59" s="21">
        <v>53</v>
      </c>
      <c r="B59" s="22" t="s">
        <v>359</v>
      </c>
      <c r="C59" s="26" t="s">
        <v>360</v>
      </c>
      <c r="D59" s="17" t="s">
        <v>361</v>
      </c>
      <c r="E59" s="62">
        <v>351375</v>
      </c>
      <c r="F59" s="68">
        <v>1580.6604374999999</v>
      </c>
      <c r="G59" s="20">
        <v>6.2243869999999996E-3</v>
      </c>
    </row>
    <row r="60" spans="1:7" ht="12.75" x14ac:dyDescent="0.2">
      <c r="A60" s="21">
        <v>54</v>
      </c>
      <c r="B60" s="22" t="s">
        <v>86</v>
      </c>
      <c r="C60" s="26" t="s">
        <v>87</v>
      </c>
      <c r="D60" s="17" t="s">
        <v>60</v>
      </c>
      <c r="E60" s="62">
        <v>721519</v>
      </c>
      <c r="F60" s="68">
        <v>1531.063318</v>
      </c>
      <c r="G60" s="20">
        <v>6.0290819999999998E-3</v>
      </c>
    </row>
    <row r="61" spans="1:7" ht="25.5" x14ac:dyDescent="0.2">
      <c r="A61" s="21">
        <v>55</v>
      </c>
      <c r="B61" s="22" t="s">
        <v>390</v>
      </c>
      <c r="C61" s="26" t="s">
        <v>391</v>
      </c>
      <c r="D61" s="17" t="s">
        <v>19</v>
      </c>
      <c r="E61" s="62">
        <v>120308</v>
      </c>
      <c r="F61" s="68">
        <v>1530.678684</v>
      </c>
      <c r="G61" s="20">
        <v>6.0275670000000002E-3</v>
      </c>
    </row>
    <row r="62" spans="1:7" ht="12.75" x14ac:dyDescent="0.2">
      <c r="A62" s="21">
        <v>56</v>
      </c>
      <c r="B62" s="22" t="s">
        <v>564</v>
      </c>
      <c r="C62" s="26" t="s">
        <v>565</v>
      </c>
      <c r="D62" s="17" t="s">
        <v>172</v>
      </c>
      <c r="E62" s="62">
        <v>1059498</v>
      </c>
      <c r="F62" s="68">
        <v>1489.654188</v>
      </c>
      <c r="G62" s="20">
        <v>5.8660190000000001E-3</v>
      </c>
    </row>
    <row r="63" spans="1:7" ht="12.75" x14ac:dyDescent="0.2">
      <c r="A63" s="21">
        <v>57</v>
      </c>
      <c r="B63" s="22" t="s">
        <v>224</v>
      </c>
      <c r="C63" s="26" t="s">
        <v>225</v>
      </c>
      <c r="D63" s="17" t="s">
        <v>226</v>
      </c>
      <c r="E63" s="62">
        <v>101856</v>
      </c>
      <c r="F63" s="68">
        <v>1446.762624</v>
      </c>
      <c r="G63" s="20">
        <v>5.6971189999999996E-3</v>
      </c>
    </row>
    <row r="64" spans="1:7" ht="38.25" x14ac:dyDescent="0.2">
      <c r="A64" s="21">
        <v>58</v>
      </c>
      <c r="B64" s="22" t="s">
        <v>261</v>
      </c>
      <c r="C64" s="26" t="s">
        <v>262</v>
      </c>
      <c r="D64" s="17" t="s">
        <v>263</v>
      </c>
      <c r="E64" s="62">
        <v>573530</v>
      </c>
      <c r="F64" s="68">
        <v>720.06691499999999</v>
      </c>
      <c r="G64" s="20">
        <v>2.835508E-3</v>
      </c>
    </row>
    <row r="65" spans="1:7" ht="12.75" x14ac:dyDescent="0.2">
      <c r="A65" s="21">
        <v>59</v>
      </c>
      <c r="B65" s="22" t="s">
        <v>566</v>
      </c>
      <c r="C65" s="26" t="s">
        <v>567</v>
      </c>
      <c r="D65" s="17" t="s">
        <v>305</v>
      </c>
      <c r="E65" s="62">
        <v>246000</v>
      </c>
      <c r="F65" s="68">
        <v>428.53199999999998</v>
      </c>
      <c r="G65" s="20">
        <v>1.68749E-3</v>
      </c>
    </row>
    <row r="66" spans="1:7" ht="12.75" x14ac:dyDescent="0.2">
      <c r="A66" s="21">
        <v>60</v>
      </c>
      <c r="B66" s="22" t="s">
        <v>475</v>
      </c>
      <c r="C66" s="26" t="s">
        <v>476</v>
      </c>
      <c r="D66" s="17" t="s">
        <v>205</v>
      </c>
      <c r="E66" s="62">
        <v>82000</v>
      </c>
      <c r="F66" s="68">
        <v>350.59100000000001</v>
      </c>
      <c r="G66" s="20">
        <v>1.3805709999999999E-3</v>
      </c>
    </row>
    <row r="67" spans="1:7" ht="12.75" x14ac:dyDescent="0.2">
      <c r="A67" s="16"/>
      <c r="B67" s="17"/>
      <c r="C67" s="23" t="s">
        <v>107</v>
      </c>
      <c r="D67" s="27"/>
      <c r="E67" s="64"/>
      <c r="F67" s="70">
        <v>248680.44037899998</v>
      </c>
      <c r="G67" s="28">
        <v>0.97926368299999977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108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109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107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111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107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112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113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114</v>
      </c>
      <c r="D84" s="40"/>
      <c r="E84" s="64"/>
      <c r="F84" s="70">
        <v>248680.44037899998</v>
      </c>
      <c r="G84" s="28">
        <v>0.97926368299999977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115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116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107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117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118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119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120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121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107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122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107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123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107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1169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1170</v>
      </c>
      <c r="D112" s="30"/>
      <c r="E112" s="62"/>
      <c r="F112" s="68">
        <v>5804.9885019000003</v>
      </c>
      <c r="G112" s="20">
        <v>2.2859114E-2</v>
      </c>
    </row>
    <row r="113" spans="1:7" ht="12.75" x14ac:dyDescent="0.2">
      <c r="A113" s="21"/>
      <c r="B113" s="22"/>
      <c r="C113" s="23" t="s">
        <v>107</v>
      </c>
      <c r="D113" s="40"/>
      <c r="E113" s="64"/>
      <c r="F113" s="70">
        <v>5804.9885019000003</v>
      </c>
      <c r="G113" s="28">
        <v>2.2859114E-2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124</v>
      </c>
      <c r="D115" s="40"/>
      <c r="E115" s="64"/>
      <c r="F115" s="70">
        <v>5804.9885019000003</v>
      </c>
      <c r="G115" s="28">
        <v>2.2859114E-2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125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126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107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127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128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107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129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107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130</v>
      </c>
      <c r="D128" s="22"/>
      <c r="E128" s="62"/>
      <c r="F128" s="158">
        <v>-539.07661111000004</v>
      </c>
      <c r="G128" s="157">
        <v>-2.1227970000000001E-3</v>
      </c>
    </row>
    <row r="129" spans="1:7" ht="12.75" x14ac:dyDescent="0.2">
      <c r="A129" s="21"/>
      <c r="B129" s="22"/>
      <c r="C129" s="46" t="s">
        <v>131</v>
      </c>
      <c r="D129" s="27"/>
      <c r="E129" s="64"/>
      <c r="F129" s="70">
        <v>253946.35226978999</v>
      </c>
      <c r="G129" s="28">
        <v>0.99999999999999978</v>
      </c>
    </row>
    <row r="131" spans="1:7" ht="12.75" x14ac:dyDescent="0.2">
      <c r="B131" s="397"/>
      <c r="C131" s="397"/>
      <c r="D131" s="397"/>
      <c r="E131" s="397"/>
      <c r="F131" s="397"/>
    </row>
    <row r="132" spans="1:7" ht="12.75" x14ac:dyDescent="0.2">
      <c r="B132" s="397"/>
      <c r="C132" s="397"/>
      <c r="D132" s="397"/>
      <c r="E132" s="397"/>
      <c r="F132" s="397"/>
    </row>
    <row r="134" spans="1:7" ht="12.75" x14ac:dyDescent="0.2">
      <c r="B134" s="52" t="s">
        <v>133</v>
      </c>
      <c r="C134" s="53"/>
      <c r="D134" s="54"/>
    </row>
    <row r="135" spans="1:7" ht="12.75" x14ac:dyDescent="0.2">
      <c r="B135" s="55" t="s">
        <v>134</v>
      </c>
      <c r="C135" s="56"/>
      <c r="D135" s="81" t="s">
        <v>135</v>
      </c>
    </row>
    <row r="136" spans="1:7" ht="12.75" x14ac:dyDescent="0.2">
      <c r="B136" s="55" t="s">
        <v>136</v>
      </c>
      <c r="C136" s="56"/>
      <c r="D136" s="81" t="s">
        <v>135</v>
      </c>
    </row>
    <row r="137" spans="1:7" ht="12.75" x14ac:dyDescent="0.2">
      <c r="B137" s="57" t="s">
        <v>137</v>
      </c>
      <c r="C137" s="56"/>
      <c r="D137" s="58"/>
    </row>
    <row r="138" spans="1:7" ht="25.5" customHeight="1" x14ac:dyDescent="0.2">
      <c r="B138" s="58"/>
      <c r="C138" s="48" t="s">
        <v>138</v>
      </c>
      <c r="D138" s="49" t="s">
        <v>139</v>
      </c>
    </row>
    <row r="139" spans="1:7" ht="12.75" customHeight="1" x14ac:dyDescent="0.2">
      <c r="B139" s="75" t="s">
        <v>140</v>
      </c>
      <c r="C139" s="76" t="s">
        <v>141</v>
      </c>
      <c r="D139" s="76" t="s">
        <v>142</v>
      </c>
    </row>
    <row r="140" spans="1:7" ht="12.75" x14ac:dyDescent="0.2">
      <c r="B140" s="58" t="s">
        <v>143</v>
      </c>
      <c r="C140" s="59">
        <v>99.050399999999996</v>
      </c>
      <c r="D140" s="59">
        <v>96.952299999999994</v>
      </c>
    </row>
    <row r="141" spans="1:7" ht="12.75" x14ac:dyDescent="0.2">
      <c r="B141" s="58" t="s">
        <v>144</v>
      </c>
      <c r="C141" s="59">
        <v>12.2308</v>
      </c>
      <c r="D141" s="59">
        <v>11.9717</v>
      </c>
    </row>
    <row r="142" spans="1:7" ht="12.75" x14ac:dyDescent="0.2">
      <c r="B142" s="58" t="s">
        <v>145</v>
      </c>
      <c r="C142" s="59">
        <v>96.659199999999998</v>
      </c>
      <c r="D142" s="59">
        <v>94.575999999999993</v>
      </c>
    </row>
    <row r="143" spans="1:7" ht="12.75" x14ac:dyDescent="0.2">
      <c r="B143" s="58" t="s">
        <v>146</v>
      </c>
      <c r="C143" s="59">
        <v>11.316000000000001</v>
      </c>
      <c r="D143" s="59">
        <v>11.072100000000001</v>
      </c>
    </row>
    <row r="145" spans="2:4" ht="12.75" x14ac:dyDescent="0.2">
      <c r="B145" s="77" t="s">
        <v>147</v>
      </c>
      <c r="C145" s="60"/>
      <c r="D145" s="78" t="s">
        <v>135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148</v>
      </c>
      <c r="C149" s="56"/>
      <c r="D149" s="83" t="s">
        <v>135</v>
      </c>
    </row>
    <row r="150" spans="2:4" ht="12.75" x14ac:dyDescent="0.2">
      <c r="B150" s="57" t="s">
        <v>149</v>
      </c>
      <c r="C150" s="56"/>
      <c r="D150" s="83" t="s">
        <v>135</v>
      </c>
    </row>
    <row r="151" spans="2:4" ht="12.75" x14ac:dyDescent="0.2">
      <c r="B151" s="57" t="s">
        <v>150</v>
      </c>
      <c r="C151" s="56"/>
      <c r="D151" s="61">
        <v>0.69095649513873902</v>
      </c>
    </row>
    <row r="152" spans="2:4" ht="12.75" x14ac:dyDescent="0.2">
      <c r="B152" s="57" t="s">
        <v>151</v>
      </c>
      <c r="C152" s="56"/>
      <c r="D152" s="61" t="s">
        <v>135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713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444</v>
      </c>
      <c r="C7" s="26" t="s">
        <v>445</v>
      </c>
      <c r="D7" s="17" t="s">
        <v>205</v>
      </c>
      <c r="E7" s="62">
        <v>28203</v>
      </c>
      <c r="F7" s="68">
        <v>211.39558650000001</v>
      </c>
      <c r="G7" s="20">
        <v>7.7401917000000001E-2</v>
      </c>
    </row>
    <row r="8" spans="1:7" ht="12.75" x14ac:dyDescent="0.2">
      <c r="A8" s="21">
        <v>2</v>
      </c>
      <c r="B8" s="22" t="s">
        <v>41</v>
      </c>
      <c r="C8" s="26" t="s">
        <v>42</v>
      </c>
      <c r="D8" s="17" t="s">
        <v>13</v>
      </c>
      <c r="E8" s="62">
        <v>9203</v>
      </c>
      <c r="F8" s="68">
        <v>191.4177985</v>
      </c>
      <c r="G8" s="20">
        <v>7.0087104999999997E-2</v>
      </c>
    </row>
    <row r="9" spans="1:7" ht="12.75" x14ac:dyDescent="0.2">
      <c r="A9" s="21">
        <v>3</v>
      </c>
      <c r="B9" s="22" t="s">
        <v>500</v>
      </c>
      <c r="C9" s="26" t="s">
        <v>501</v>
      </c>
      <c r="D9" s="17" t="s">
        <v>13</v>
      </c>
      <c r="E9" s="62">
        <v>13121</v>
      </c>
      <c r="F9" s="68">
        <v>164.76695749999999</v>
      </c>
      <c r="G9" s="20">
        <v>6.0328972000000002E-2</v>
      </c>
    </row>
    <row r="10" spans="1:7" ht="25.5" x14ac:dyDescent="0.2">
      <c r="A10" s="21">
        <v>4</v>
      </c>
      <c r="B10" s="22" t="s">
        <v>586</v>
      </c>
      <c r="C10" s="26" t="s">
        <v>587</v>
      </c>
      <c r="D10" s="17" t="s">
        <v>35</v>
      </c>
      <c r="E10" s="62">
        <v>1376</v>
      </c>
      <c r="F10" s="68">
        <v>158.21041600000001</v>
      </c>
      <c r="G10" s="20">
        <v>5.7928312000000003E-2</v>
      </c>
    </row>
    <row r="11" spans="1:7" ht="12.75" x14ac:dyDescent="0.2">
      <c r="A11" s="21">
        <v>5</v>
      </c>
      <c r="B11" s="22" t="s">
        <v>345</v>
      </c>
      <c r="C11" s="26" t="s">
        <v>346</v>
      </c>
      <c r="D11" s="17" t="s">
        <v>253</v>
      </c>
      <c r="E11" s="62">
        <v>8461</v>
      </c>
      <c r="F11" s="68">
        <v>153.888668</v>
      </c>
      <c r="G11" s="20">
        <v>5.6345916000000003E-2</v>
      </c>
    </row>
    <row r="12" spans="1:7" ht="25.5" x14ac:dyDescent="0.2">
      <c r="A12" s="21">
        <v>6</v>
      </c>
      <c r="B12" s="22" t="s">
        <v>452</v>
      </c>
      <c r="C12" s="26" t="s">
        <v>453</v>
      </c>
      <c r="D12" s="17" t="s">
        <v>175</v>
      </c>
      <c r="E12" s="62">
        <v>7853</v>
      </c>
      <c r="F12" s="68">
        <v>150.96214549999999</v>
      </c>
      <c r="G12" s="20">
        <v>5.5274377999999999E-2</v>
      </c>
    </row>
    <row r="13" spans="1:7" ht="12.75" x14ac:dyDescent="0.2">
      <c r="A13" s="21">
        <v>7</v>
      </c>
      <c r="B13" s="22" t="s">
        <v>403</v>
      </c>
      <c r="C13" s="26" t="s">
        <v>404</v>
      </c>
      <c r="D13" s="17" t="s">
        <v>205</v>
      </c>
      <c r="E13" s="62">
        <v>19292</v>
      </c>
      <c r="F13" s="68">
        <v>141.198148</v>
      </c>
      <c r="G13" s="20">
        <v>5.1699317000000002E-2</v>
      </c>
    </row>
    <row r="14" spans="1:7" ht="12.75" x14ac:dyDescent="0.2">
      <c r="A14" s="21">
        <v>8</v>
      </c>
      <c r="B14" s="22" t="s">
        <v>506</v>
      </c>
      <c r="C14" s="26" t="s">
        <v>507</v>
      </c>
      <c r="D14" s="17" t="s">
        <v>226</v>
      </c>
      <c r="E14" s="62">
        <v>1690</v>
      </c>
      <c r="F14" s="68">
        <v>112.235435</v>
      </c>
      <c r="G14" s="20">
        <v>4.1094697999999999E-2</v>
      </c>
    </row>
    <row r="15" spans="1:7" ht="12.75" x14ac:dyDescent="0.2">
      <c r="A15" s="21">
        <v>9</v>
      </c>
      <c r="B15" s="22" t="s">
        <v>308</v>
      </c>
      <c r="C15" s="26" t="s">
        <v>309</v>
      </c>
      <c r="D15" s="17" t="s">
        <v>172</v>
      </c>
      <c r="E15" s="62">
        <v>47291</v>
      </c>
      <c r="F15" s="68">
        <v>107.303279</v>
      </c>
      <c r="G15" s="20">
        <v>3.9288802999999997E-2</v>
      </c>
    </row>
    <row r="16" spans="1:7" ht="12.75" x14ac:dyDescent="0.2">
      <c r="A16" s="21">
        <v>10</v>
      </c>
      <c r="B16" s="22" t="s">
        <v>708</v>
      </c>
      <c r="C16" s="26" t="s">
        <v>709</v>
      </c>
      <c r="D16" s="17" t="s">
        <v>226</v>
      </c>
      <c r="E16" s="62">
        <v>545</v>
      </c>
      <c r="F16" s="68">
        <v>103.5813375</v>
      </c>
      <c r="G16" s="20">
        <v>3.7926024000000003E-2</v>
      </c>
    </row>
    <row r="17" spans="1:7" ht="12.75" x14ac:dyDescent="0.2">
      <c r="A17" s="21">
        <v>11</v>
      </c>
      <c r="B17" s="22" t="s">
        <v>409</v>
      </c>
      <c r="C17" s="26" t="s">
        <v>410</v>
      </c>
      <c r="D17" s="17" t="s">
        <v>226</v>
      </c>
      <c r="E17" s="62">
        <v>3929</v>
      </c>
      <c r="F17" s="68">
        <v>102.7020955</v>
      </c>
      <c r="G17" s="20">
        <v>3.7604091999999999E-2</v>
      </c>
    </row>
    <row r="18" spans="1:7" ht="25.5" x14ac:dyDescent="0.2">
      <c r="A18" s="21">
        <v>12</v>
      </c>
      <c r="B18" s="22" t="s">
        <v>30</v>
      </c>
      <c r="C18" s="26" t="s">
        <v>31</v>
      </c>
      <c r="D18" s="17" t="s">
        <v>32</v>
      </c>
      <c r="E18" s="62">
        <v>7310</v>
      </c>
      <c r="F18" s="68">
        <v>89.704665000000006</v>
      </c>
      <c r="G18" s="20">
        <v>3.2845118E-2</v>
      </c>
    </row>
    <row r="19" spans="1:7" ht="25.5" x14ac:dyDescent="0.2">
      <c r="A19" s="21">
        <v>13</v>
      </c>
      <c r="B19" s="22" t="s">
        <v>617</v>
      </c>
      <c r="C19" s="26" t="s">
        <v>618</v>
      </c>
      <c r="D19" s="17" t="s">
        <v>65</v>
      </c>
      <c r="E19" s="62">
        <v>8891</v>
      </c>
      <c r="F19" s="68">
        <v>88.536578000000006</v>
      </c>
      <c r="G19" s="20">
        <v>3.2417426999999999E-2</v>
      </c>
    </row>
    <row r="20" spans="1:7" ht="12.75" x14ac:dyDescent="0.2">
      <c r="A20" s="21">
        <v>14</v>
      </c>
      <c r="B20" s="22" t="s">
        <v>437</v>
      </c>
      <c r="C20" s="26" t="s">
        <v>438</v>
      </c>
      <c r="D20" s="17" t="s">
        <v>13</v>
      </c>
      <c r="E20" s="62">
        <v>5187</v>
      </c>
      <c r="F20" s="68">
        <v>78.092878499999998</v>
      </c>
      <c r="G20" s="20">
        <v>2.8593494000000001E-2</v>
      </c>
    </row>
    <row r="21" spans="1:7" ht="12.75" x14ac:dyDescent="0.2">
      <c r="A21" s="21">
        <v>15</v>
      </c>
      <c r="B21" s="22" t="s">
        <v>647</v>
      </c>
      <c r="C21" s="26" t="s">
        <v>648</v>
      </c>
      <c r="D21" s="17" t="s">
        <v>253</v>
      </c>
      <c r="E21" s="62">
        <v>14715</v>
      </c>
      <c r="F21" s="68">
        <v>76.120694999999998</v>
      </c>
      <c r="G21" s="20">
        <v>2.7871384999999999E-2</v>
      </c>
    </row>
    <row r="22" spans="1:7" ht="25.5" x14ac:dyDescent="0.2">
      <c r="A22" s="21">
        <v>16</v>
      </c>
      <c r="B22" s="22" t="s">
        <v>580</v>
      </c>
      <c r="C22" s="26" t="s">
        <v>581</v>
      </c>
      <c r="D22" s="17" t="s">
        <v>35</v>
      </c>
      <c r="E22" s="62">
        <v>2084</v>
      </c>
      <c r="F22" s="68">
        <v>66.640067999999999</v>
      </c>
      <c r="G22" s="20">
        <v>2.4400079000000002E-2</v>
      </c>
    </row>
    <row r="23" spans="1:7" ht="12.75" x14ac:dyDescent="0.2">
      <c r="A23" s="21">
        <v>17</v>
      </c>
      <c r="B23" s="22" t="s">
        <v>504</v>
      </c>
      <c r="C23" s="26" t="s">
        <v>505</v>
      </c>
      <c r="D23" s="17" t="s">
        <v>205</v>
      </c>
      <c r="E23" s="62">
        <v>3075</v>
      </c>
      <c r="F23" s="68">
        <v>61.933574999999998</v>
      </c>
      <c r="G23" s="20">
        <v>2.2676809999999999E-2</v>
      </c>
    </row>
    <row r="24" spans="1:7" ht="12.75" x14ac:dyDescent="0.2">
      <c r="A24" s="21">
        <v>18</v>
      </c>
      <c r="B24" s="22" t="s">
        <v>47</v>
      </c>
      <c r="C24" s="26" t="s">
        <v>48</v>
      </c>
      <c r="D24" s="17" t="s">
        <v>16</v>
      </c>
      <c r="E24" s="62">
        <v>386</v>
      </c>
      <c r="F24" s="68">
        <v>60.658741999999997</v>
      </c>
      <c r="G24" s="20">
        <v>2.2210033000000001E-2</v>
      </c>
    </row>
    <row r="25" spans="1:7" ht="12.75" x14ac:dyDescent="0.2">
      <c r="A25" s="21">
        <v>19</v>
      </c>
      <c r="B25" s="22" t="s">
        <v>407</v>
      </c>
      <c r="C25" s="26" t="s">
        <v>408</v>
      </c>
      <c r="D25" s="17" t="s">
        <v>253</v>
      </c>
      <c r="E25" s="62">
        <v>7426</v>
      </c>
      <c r="F25" s="68">
        <v>58.502028000000003</v>
      </c>
      <c r="G25" s="20">
        <v>2.1420358E-2</v>
      </c>
    </row>
    <row r="26" spans="1:7" ht="25.5" x14ac:dyDescent="0.2">
      <c r="A26" s="21">
        <v>20</v>
      </c>
      <c r="B26" s="22" t="s">
        <v>700</v>
      </c>
      <c r="C26" s="26" t="s">
        <v>701</v>
      </c>
      <c r="D26" s="17" t="s">
        <v>175</v>
      </c>
      <c r="E26" s="62">
        <v>4659</v>
      </c>
      <c r="F26" s="68">
        <v>47.305156500000002</v>
      </c>
      <c r="G26" s="20">
        <v>1.7320654000000001E-2</v>
      </c>
    </row>
    <row r="27" spans="1:7" ht="12.75" x14ac:dyDescent="0.2">
      <c r="A27" s="21">
        <v>21</v>
      </c>
      <c r="B27" s="22" t="s">
        <v>564</v>
      </c>
      <c r="C27" s="26" t="s">
        <v>565</v>
      </c>
      <c r="D27" s="17" t="s">
        <v>172</v>
      </c>
      <c r="E27" s="62">
        <v>32521</v>
      </c>
      <c r="F27" s="68">
        <v>45.724525999999997</v>
      </c>
      <c r="G27" s="20">
        <v>1.6741909999999999E-2</v>
      </c>
    </row>
    <row r="28" spans="1:7" ht="12.75" x14ac:dyDescent="0.2">
      <c r="A28" s="21">
        <v>22</v>
      </c>
      <c r="B28" s="22" t="s">
        <v>550</v>
      </c>
      <c r="C28" s="26" t="s">
        <v>551</v>
      </c>
      <c r="D28" s="17" t="s">
        <v>175</v>
      </c>
      <c r="E28" s="62">
        <v>704</v>
      </c>
      <c r="F28" s="68">
        <v>42.886975999999997</v>
      </c>
      <c r="G28" s="20">
        <v>1.5702949000000001E-2</v>
      </c>
    </row>
    <row r="29" spans="1:7" ht="25.5" x14ac:dyDescent="0.2">
      <c r="A29" s="21">
        <v>23</v>
      </c>
      <c r="B29" s="22" t="s">
        <v>392</v>
      </c>
      <c r="C29" s="26" t="s">
        <v>393</v>
      </c>
      <c r="D29" s="17" t="s">
        <v>169</v>
      </c>
      <c r="E29" s="62">
        <v>11100</v>
      </c>
      <c r="F29" s="68">
        <v>42.202199999999998</v>
      </c>
      <c r="G29" s="20">
        <v>1.5452219999999999E-2</v>
      </c>
    </row>
    <row r="30" spans="1:7" ht="12.75" x14ac:dyDescent="0.2">
      <c r="A30" s="21">
        <v>24</v>
      </c>
      <c r="B30" s="22" t="s">
        <v>556</v>
      </c>
      <c r="C30" s="26" t="s">
        <v>557</v>
      </c>
      <c r="D30" s="17" t="s">
        <v>244</v>
      </c>
      <c r="E30" s="62">
        <v>4944</v>
      </c>
      <c r="F30" s="68">
        <v>38.88456</v>
      </c>
      <c r="G30" s="20">
        <v>1.4237476000000001E-2</v>
      </c>
    </row>
    <row r="31" spans="1:7" ht="12.75" x14ac:dyDescent="0.2">
      <c r="A31" s="21">
        <v>25</v>
      </c>
      <c r="B31" s="22" t="s">
        <v>446</v>
      </c>
      <c r="C31" s="26" t="s">
        <v>447</v>
      </c>
      <c r="D31" s="17" t="s">
        <v>175</v>
      </c>
      <c r="E31" s="62">
        <v>1190</v>
      </c>
      <c r="F31" s="68">
        <v>30.640715</v>
      </c>
      <c r="G31" s="20">
        <v>1.1219013999999999E-2</v>
      </c>
    </row>
    <row r="32" spans="1:7" ht="12.75" x14ac:dyDescent="0.2">
      <c r="A32" s="21">
        <v>26</v>
      </c>
      <c r="B32" s="22" t="s">
        <v>714</v>
      </c>
      <c r="C32" s="26" t="s">
        <v>715</v>
      </c>
      <c r="D32" s="17" t="s">
        <v>60</v>
      </c>
      <c r="E32" s="62">
        <v>50099</v>
      </c>
      <c r="F32" s="68">
        <v>29.408113</v>
      </c>
      <c r="G32" s="20">
        <v>1.07677E-2</v>
      </c>
    </row>
    <row r="33" spans="1:7" ht="25.5" x14ac:dyDescent="0.2">
      <c r="A33" s="21">
        <v>27</v>
      </c>
      <c r="B33" s="22" t="s">
        <v>372</v>
      </c>
      <c r="C33" s="26" t="s">
        <v>373</v>
      </c>
      <c r="D33" s="17" t="s">
        <v>35</v>
      </c>
      <c r="E33" s="62">
        <v>6938</v>
      </c>
      <c r="F33" s="68">
        <v>28.508241999999999</v>
      </c>
      <c r="G33" s="20">
        <v>1.0438215000000001E-2</v>
      </c>
    </row>
    <row r="34" spans="1:7" ht="25.5" x14ac:dyDescent="0.2">
      <c r="A34" s="21">
        <v>28</v>
      </c>
      <c r="B34" s="22" t="s">
        <v>670</v>
      </c>
      <c r="C34" s="26" t="s">
        <v>671</v>
      </c>
      <c r="D34" s="17" t="s">
        <v>19</v>
      </c>
      <c r="E34" s="62">
        <v>34071</v>
      </c>
      <c r="F34" s="68">
        <v>28.500391499999999</v>
      </c>
      <c r="G34" s="20">
        <v>1.0435341000000001E-2</v>
      </c>
    </row>
    <row r="35" spans="1:7" ht="12.75" x14ac:dyDescent="0.2">
      <c r="A35" s="21">
        <v>29</v>
      </c>
      <c r="B35" s="22" t="s">
        <v>364</v>
      </c>
      <c r="C35" s="26" t="s">
        <v>365</v>
      </c>
      <c r="D35" s="17" t="s">
        <v>175</v>
      </c>
      <c r="E35" s="62">
        <v>5833</v>
      </c>
      <c r="F35" s="68">
        <v>26.181420500000002</v>
      </c>
      <c r="G35" s="20">
        <v>9.5862559999999996E-3</v>
      </c>
    </row>
    <row r="36" spans="1:7" ht="12.75" x14ac:dyDescent="0.2">
      <c r="A36" s="21">
        <v>30</v>
      </c>
      <c r="B36" s="22" t="s">
        <v>706</v>
      </c>
      <c r="C36" s="26" t="s">
        <v>707</v>
      </c>
      <c r="D36" s="17" t="s">
        <v>226</v>
      </c>
      <c r="E36" s="62">
        <v>31676</v>
      </c>
      <c r="F36" s="68">
        <v>25.752587999999999</v>
      </c>
      <c r="G36" s="20">
        <v>9.4292400000000002E-3</v>
      </c>
    </row>
    <row r="37" spans="1:7" ht="25.5" x14ac:dyDescent="0.2">
      <c r="A37" s="21">
        <v>31</v>
      </c>
      <c r="B37" s="22" t="s">
        <v>511</v>
      </c>
      <c r="C37" s="26" t="s">
        <v>512</v>
      </c>
      <c r="D37" s="17" t="s">
        <v>513</v>
      </c>
      <c r="E37" s="62">
        <v>10320</v>
      </c>
      <c r="F37" s="68">
        <v>20.366520000000001</v>
      </c>
      <c r="G37" s="20">
        <v>7.4571459999999996E-3</v>
      </c>
    </row>
    <row r="38" spans="1:7" ht="12.75" x14ac:dyDescent="0.2">
      <c r="A38" s="21">
        <v>32</v>
      </c>
      <c r="B38" s="22" t="s">
        <v>538</v>
      </c>
      <c r="C38" s="26" t="s">
        <v>539</v>
      </c>
      <c r="D38" s="17" t="s">
        <v>205</v>
      </c>
      <c r="E38" s="62">
        <v>1642</v>
      </c>
      <c r="F38" s="68">
        <v>16.505383999999999</v>
      </c>
      <c r="G38" s="20">
        <v>6.0434010000000003E-3</v>
      </c>
    </row>
    <row r="39" spans="1:7" ht="12.75" x14ac:dyDescent="0.2">
      <c r="A39" s="21">
        <v>33</v>
      </c>
      <c r="B39" s="22" t="s">
        <v>631</v>
      </c>
      <c r="C39" s="26" t="s">
        <v>632</v>
      </c>
      <c r="D39" s="17" t="s">
        <v>253</v>
      </c>
      <c r="E39" s="62">
        <v>1751</v>
      </c>
      <c r="F39" s="68">
        <v>15.333507000000001</v>
      </c>
      <c r="G39" s="20">
        <v>5.6143219999999997E-3</v>
      </c>
    </row>
    <row r="40" spans="1:7" ht="12.75" x14ac:dyDescent="0.2">
      <c r="A40" s="21">
        <v>34</v>
      </c>
      <c r="B40" s="22" t="s">
        <v>633</v>
      </c>
      <c r="C40" s="26" t="s">
        <v>634</v>
      </c>
      <c r="D40" s="17" t="s">
        <v>81</v>
      </c>
      <c r="E40" s="62">
        <v>969</v>
      </c>
      <c r="F40" s="68">
        <v>11.509782</v>
      </c>
      <c r="G40" s="20">
        <v>4.214275E-3</v>
      </c>
    </row>
    <row r="41" spans="1:7" ht="12.75" x14ac:dyDescent="0.2">
      <c r="A41" s="16"/>
      <c r="B41" s="17"/>
      <c r="C41" s="23" t="s">
        <v>107</v>
      </c>
      <c r="D41" s="27"/>
      <c r="E41" s="64"/>
      <c r="F41" s="70">
        <v>2627.5611779999999</v>
      </c>
      <c r="G41" s="28">
        <v>0.96207435700000021</v>
      </c>
    </row>
    <row r="42" spans="1:7" ht="12.75" x14ac:dyDescent="0.2">
      <c r="A42" s="21"/>
      <c r="B42" s="22"/>
      <c r="C42" s="29"/>
      <c r="D42" s="30"/>
      <c r="E42" s="62"/>
      <c r="F42" s="68"/>
      <c r="G42" s="20"/>
    </row>
    <row r="43" spans="1:7" ht="12.75" x14ac:dyDescent="0.2">
      <c r="A43" s="16"/>
      <c r="B43" s="17"/>
      <c r="C43" s="23" t="s">
        <v>108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107</v>
      </c>
      <c r="D44" s="27"/>
      <c r="E44" s="64"/>
      <c r="F44" s="70">
        <v>0</v>
      </c>
      <c r="G44" s="28">
        <v>0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31"/>
      <c r="B46" s="32"/>
      <c r="C46" s="23" t="s">
        <v>109</v>
      </c>
      <c r="D46" s="24"/>
      <c r="E46" s="63"/>
      <c r="F46" s="69"/>
      <c r="G46" s="25"/>
    </row>
    <row r="47" spans="1:7" ht="12.75" x14ac:dyDescent="0.2">
      <c r="A47" s="33"/>
      <c r="B47" s="34"/>
      <c r="C47" s="23" t="s">
        <v>107</v>
      </c>
      <c r="D47" s="35"/>
      <c r="E47" s="65"/>
      <c r="F47" s="71">
        <v>0</v>
      </c>
      <c r="G47" s="36">
        <v>0</v>
      </c>
    </row>
    <row r="48" spans="1:7" ht="12.75" x14ac:dyDescent="0.2">
      <c r="A48" s="33"/>
      <c r="B48" s="34"/>
      <c r="C48" s="29"/>
      <c r="D48" s="37"/>
      <c r="E48" s="66"/>
      <c r="F48" s="72"/>
      <c r="G48" s="38"/>
    </row>
    <row r="49" spans="1:7" ht="12.75" x14ac:dyDescent="0.2">
      <c r="A49" s="16"/>
      <c r="B49" s="17"/>
      <c r="C49" s="23" t="s">
        <v>111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107</v>
      </c>
      <c r="D50" s="27"/>
      <c r="E50" s="64"/>
      <c r="F50" s="70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2"/>
      <c r="F51" s="68"/>
      <c r="G51" s="20"/>
    </row>
    <row r="52" spans="1:7" ht="12.75" x14ac:dyDescent="0.2">
      <c r="A52" s="16"/>
      <c r="B52" s="17"/>
      <c r="C52" s="23" t="s">
        <v>112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107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113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107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25.5" x14ac:dyDescent="0.2">
      <c r="A58" s="21"/>
      <c r="B58" s="22"/>
      <c r="C58" s="39" t="s">
        <v>114</v>
      </c>
      <c r="D58" s="40"/>
      <c r="E58" s="64"/>
      <c r="F58" s="70">
        <v>2627.5611779999999</v>
      </c>
      <c r="G58" s="28">
        <v>0.96207435700000021</v>
      </c>
    </row>
    <row r="59" spans="1:7" ht="12.75" x14ac:dyDescent="0.2">
      <c r="A59" s="16"/>
      <c r="B59" s="17"/>
      <c r="C59" s="26"/>
      <c r="D59" s="19"/>
      <c r="E59" s="62"/>
      <c r="F59" s="68"/>
      <c r="G59" s="20"/>
    </row>
    <row r="60" spans="1:7" ht="12.75" x14ac:dyDescent="0.2">
      <c r="A60" s="16"/>
      <c r="B60" s="17"/>
      <c r="C60" s="18" t="s">
        <v>115</v>
      </c>
      <c r="D60" s="19"/>
      <c r="E60" s="62"/>
      <c r="F60" s="68"/>
      <c r="G60" s="20"/>
    </row>
    <row r="61" spans="1:7" ht="25.5" x14ac:dyDescent="0.2">
      <c r="A61" s="16"/>
      <c r="B61" s="17"/>
      <c r="C61" s="23" t="s">
        <v>10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107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19"/>
      <c r="E63" s="62"/>
      <c r="F63" s="68"/>
      <c r="G63" s="20"/>
    </row>
    <row r="64" spans="1:7" ht="12.75" x14ac:dyDescent="0.2">
      <c r="A64" s="16"/>
      <c r="B64" s="41"/>
      <c r="C64" s="23" t="s">
        <v>116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107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74"/>
      <c r="G66" s="43"/>
    </row>
    <row r="67" spans="1:7" ht="12.75" x14ac:dyDescent="0.2">
      <c r="A67" s="16"/>
      <c r="B67" s="17"/>
      <c r="C67" s="23" t="s">
        <v>117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16"/>
      <c r="B70" s="41"/>
      <c r="C70" s="23" t="s">
        <v>118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21"/>
      <c r="B73" s="22"/>
      <c r="C73" s="44" t="s">
        <v>119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120</v>
      </c>
      <c r="D75" s="19"/>
      <c r="E75" s="62"/>
      <c r="F75" s="68"/>
      <c r="G75" s="20"/>
    </row>
    <row r="76" spans="1:7" ht="12.75" x14ac:dyDescent="0.2">
      <c r="A76" s="21"/>
      <c r="B76" s="22"/>
      <c r="C76" s="23" t="s">
        <v>121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107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12.75" x14ac:dyDescent="0.2">
      <c r="A79" s="21"/>
      <c r="B79" s="22"/>
      <c r="C79" s="23" t="s">
        <v>122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123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1169</v>
      </c>
      <c r="D85" s="24"/>
      <c r="E85" s="63"/>
      <c r="F85" s="69"/>
      <c r="G85" s="25"/>
    </row>
    <row r="86" spans="1:7" ht="12.75" x14ac:dyDescent="0.2">
      <c r="A86" s="21">
        <v>1</v>
      </c>
      <c r="B86" s="22"/>
      <c r="C86" s="26" t="s">
        <v>1170</v>
      </c>
      <c r="D86" s="30"/>
      <c r="E86" s="62"/>
      <c r="F86" s="68">
        <v>105.98153309999999</v>
      </c>
      <c r="G86" s="20">
        <v>3.8804849000000002E-2</v>
      </c>
    </row>
    <row r="87" spans="1:7" ht="12.75" x14ac:dyDescent="0.2">
      <c r="A87" s="21"/>
      <c r="B87" s="22"/>
      <c r="C87" s="23" t="s">
        <v>107</v>
      </c>
      <c r="D87" s="40"/>
      <c r="E87" s="64"/>
      <c r="F87" s="70">
        <v>105.98153309999999</v>
      </c>
      <c r="G87" s="28">
        <v>3.8804849000000002E-2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25.5" x14ac:dyDescent="0.2">
      <c r="A89" s="21"/>
      <c r="B89" s="22"/>
      <c r="C89" s="39" t="s">
        <v>124</v>
      </c>
      <c r="D89" s="40"/>
      <c r="E89" s="64"/>
      <c r="F89" s="70">
        <v>105.98153309999999</v>
      </c>
      <c r="G89" s="28">
        <v>3.8804849000000002E-2</v>
      </c>
    </row>
    <row r="90" spans="1:7" ht="12.75" x14ac:dyDescent="0.2">
      <c r="A90" s="21"/>
      <c r="B90" s="22"/>
      <c r="C90" s="45"/>
      <c r="D90" s="22"/>
      <c r="E90" s="62"/>
      <c r="F90" s="68"/>
      <c r="G90" s="20"/>
    </row>
    <row r="91" spans="1:7" ht="12.75" x14ac:dyDescent="0.2">
      <c r="A91" s="16"/>
      <c r="B91" s="17"/>
      <c r="C91" s="18" t="s">
        <v>125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126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16"/>
      <c r="B95" s="17"/>
      <c r="C95" s="18" t="s">
        <v>127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128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23" t="s">
        <v>129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74"/>
      <c r="G101" s="43"/>
    </row>
    <row r="102" spans="1:7" ht="25.5" x14ac:dyDescent="0.2">
      <c r="A102" s="21"/>
      <c r="B102" s="22"/>
      <c r="C102" s="45" t="s">
        <v>130</v>
      </c>
      <c r="D102" s="22"/>
      <c r="E102" s="62"/>
      <c r="F102" s="158">
        <v>-2.40123738</v>
      </c>
      <c r="G102" s="157">
        <v>-8.7920700000000001E-4</v>
      </c>
    </row>
    <row r="103" spans="1:7" ht="12.75" x14ac:dyDescent="0.2">
      <c r="A103" s="21"/>
      <c r="B103" s="22"/>
      <c r="C103" s="46" t="s">
        <v>131</v>
      </c>
      <c r="D103" s="27"/>
      <c r="E103" s="64"/>
      <c r="F103" s="70">
        <v>2731.1414737199998</v>
      </c>
      <c r="G103" s="28">
        <v>0.99999999900000014</v>
      </c>
    </row>
    <row r="105" spans="1:7" ht="12.75" x14ac:dyDescent="0.2">
      <c r="B105" s="397"/>
      <c r="C105" s="397"/>
      <c r="D105" s="397"/>
      <c r="E105" s="397"/>
      <c r="F105" s="397"/>
    </row>
    <row r="106" spans="1:7" ht="12.75" x14ac:dyDescent="0.2">
      <c r="B106" s="397"/>
      <c r="C106" s="397"/>
      <c r="D106" s="397"/>
      <c r="E106" s="397"/>
      <c r="F106" s="397"/>
    </row>
    <row r="108" spans="1:7" ht="12.75" x14ac:dyDescent="0.2">
      <c r="B108" s="52" t="s">
        <v>133</v>
      </c>
      <c r="C108" s="53"/>
      <c r="D108" s="54"/>
    </row>
    <row r="109" spans="1:7" ht="12.75" x14ac:dyDescent="0.2">
      <c r="B109" s="55" t="s">
        <v>134</v>
      </c>
      <c r="C109" s="56"/>
      <c r="D109" s="81" t="s">
        <v>135</v>
      </c>
    </row>
    <row r="110" spans="1:7" ht="12.75" x14ac:dyDescent="0.2">
      <c r="B110" s="55" t="s">
        <v>136</v>
      </c>
      <c r="C110" s="56"/>
      <c r="D110" s="81" t="s">
        <v>135</v>
      </c>
    </row>
    <row r="111" spans="1:7" ht="12.75" x14ac:dyDescent="0.2">
      <c r="B111" s="57" t="s">
        <v>137</v>
      </c>
      <c r="C111" s="56"/>
      <c r="D111" s="58"/>
    </row>
    <row r="112" spans="1:7" ht="25.5" customHeight="1" x14ac:dyDescent="0.2">
      <c r="B112" s="58"/>
      <c r="C112" s="48" t="s">
        <v>138</v>
      </c>
      <c r="D112" s="49" t="s">
        <v>139</v>
      </c>
    </row>
    <row r="113" spans="2:4" ht="12.75" customHeight="1" x14ac:dyDescent="0.2">
      <c r="B113" s="75" t="s">
        <v>140</v>
      </c>
      <c r="C113" s="76" t="s">
        <v>141</v>
      </c>
      <c r="D113" s="76" t="s">
        <v>142</v>
      </c>
    </row>
    <row r="114" spans="2:4" ht="12.75" x14ac:dyDescent="0.2">
      <c r="B114" s="58" t="s">
        <v>143</v>
      </c>
      <c r="C114" s="59">
        <v>12.269299999999999</v>
      </c>
      <c r="D114" s="59">
        <v>11.957700000000001</v>
      </c>
    </row>
    <row r="115" spans="2:4" ht="12.75" x14ac:dyDescent="0.2">
      <c r="B115" s="58" t="s">
        <v>144</v>
      </c>
      <c r="C115" s="59">
        <v>12.269299999999999</v>
      </c>
      <c r="D115" s="59">
        <v>11.957700000000001</v>
      </c>
    </row>
    <row r="116" spans="2:4" ht="12.75" x14ac:dyDescent="0.2">
      <c r="B116" s="58" t="s">
        <v>145</v>
      </c>
      <c r="C116" s="59">
        <v>11.9764</v>
      </c>
      <c r="D116" s="59">
        <v>11.658799999999999</v>
      </c>
    </row>
    <row r="117" spans="2:4" ht="12.75" x14ac:dyDescent="0.2">
      <c r="B117" s="58" t="s">
        <v>146</v>
      </c>
      <c r="C117" s="59">
        <v>11.9764</v>
      </c>
      <c r="D117" s="59">
        <v>11.658799999999999</v>
      </c>
    </row>
    <row r="119" spans="2:4" ht="12.75" x14ac:dyDescent="0.2">
      <c r="B119" s="77" t="s">
        <v>147</v>
      </c>
      <c r="C119" s="60"/>
      <c r="D119" s="78" t="s">
        <v>135</v>
      </c>
    </row>
    <row r="120" spans="2:4" ht="24.75" customHeight="1" x14ac:dyDescent="0.2">
      <c r="B120" s="79"/>
      <c r="C120" s="79"/>
    </row>
    <row r="121" spans="2:4" ht="15" x14ac:dyDescent="0.25">
      <c r="B121" s="82"/>
      <c r="C121" s="80"/>
      <c r="D121"/>
    </row>
    <row r="123" spans="2:4" ht="12.75" x14ac:dyDescent="0.2">
      <c r="B123" s="57" t="s">
        <v>148</v>
      </c>
      <c r="C123" s="56"/>
      <c r="D123" s="83" t="s">
        <v>135</v>
      </c>
    </row>
    <row r="124" spans="2:4" ht="12.75" x14ac:dyDescent="0.2">
      <c r="B124" s="57" t="s">
        <v>149</v>
      </c>
      <c r="C124" s="56"/>
      <c r="D124" s="83" t="s">
        <v>135</v>
      </c>
    </row>
    <row r="125" spans="2:4" ht="12.75" x14ac:dyDescent="0.2">
      <c r="B125" s="57" t="s">
        <v>150</v>
      </c>
      <c r="C125" s="56"/>
      <c r="D125" s="61">
        <v>0.26337824779076846</v>
      </c>
    </row>
    <row r="126" spans="2:4" ht="12.75" x14ac:dyDescent="0.2">
      <c r="B126" s="57" t="s">
        <v>151</v>
      </c>
      <c r="C126" s="56"/>
      <c r="D126" s="61" t="s">
        <v>135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716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444</v>
      </c>
      <c r="C7" s="26" t="s">
        <v>445</v>
      </c>
      <c r="D7" s="17" t="s">
        <v>205</v>
      </c>
      <c r="E7" s="62">
        <v>19490</v>
      </c>
      <c r="F7" s="68">
        <v>146.08729500000001</v>
      </c>
      <c r="G7" s="20">
        <v>7.7597238999999998E-2</v>
      </c>
    </row>
    <row r="8" spans="1:7" ht="12.75" x14ac:dyDescent="0.2">
      <c r="A8" s="21">
        <v>2</v>
      </c>
      <c r="B8" s="22" t="s">
        <v>41</v>
      </c>
      <c r="C8" s="26" t="s">
        <v>42</v>
      </c>
      <c r="D8" s="17" t="s">
        <v>13</v>
      </c>
      <c r="E8" s="62">
        <v>6353</v>
      </c>
      <c r="F8" s="68">
        <v>132.13922350000001</v>
      </c>
      <c r="G8" s="20">
        <v>7.0188437000000006E-2</v>
      </c>
    </row>
    <row r="9" spans="1:7" ht="12.75" x14ac:dyDescent="0.2">
      <c r="A9" s="21">
        <v>3</v>
      </c>
      <c r="B9" s="22" t="s">
        <v>345</v>
      </c>
      <c r="C9" s="26" t="s">
        <v>346</v>
      </c>
      <c r="D9" s="17" t="s">
        <v>253</v>
      </c>
      <c r="E9" s="62">
        <v>6732</v>
      </c>
      <c r="F9" s="68">
        <v>122.441616</v>
      </c>
      <c r="G9" s="20">
        <v>6.5037355000000005E-2</v>
      </c>
    </row>
    <row r="10" spans="1:7" ht="12.75" x14ac:dyDescent="0.2">
      <c r="A10" s="21">
        <v>4</v>
      </c>
      <c r="B10" s="22" t="s">
        <v>500</v>
      </c>
      <c r="C10" s="26" t="s">
        <v>501</v>
      </c>
      <c r="D10" s="17" t="s">
        <v>13</v>
      </c>
      <c r="E10" s="62">
        <v>8920</v>
      </c>
      <c r="F10" s="68">
        <v>112.0129</v>
      </c>
      <c r="G10" s="20">
        <v>5.9497929999999997E-2</v>
      </c>
    </row>
    <row r="11" spans="1:7" ht="25.5" x14ac:dyDescent="0.2">
      <c r="A11" s="21">
        <v>5</v>
      </c>
      <c r="B11" s="22" t="s">
        <v>586</v>
      </c>
      <c r="C11" s="26" t="s">
        <v>587</v>
      </c>
      <c r="D11" s="17" t="s">
        <v>35</v>
      </c>
      <c r="E11" s="62">
        <v>955</v>
      </c>
      <c r="F11" s="68">
        <v>109.8044675</v>
      </c>
      <c r="G11" s="20">
        <v>5.8324876999999997E-2</v>
      </c>
    </row>
    <row r="12" spans="1:7" ht="25.5" x14ac:dyDescent="0.2">
      <c r="A12" s="21">
        <v>6</v>
      </c>
      <c r="B12" s="22" t="s">
        <v>452</v>
      </c>
      <c r="C12" s="26" t="s">
        <v>453</v>
      </c>
      <c r="D12" s="17" t="s">
        <v>175</v>
      </c>
      <c r="E12" s="62">
        <v>5465</v>
      </c>
      <c r="F12" s="68">
        <v>105.0564275</v>
      </c>
      <c r="G12" s="20">
        <v>5.5802859000000003E-2</v>
      </c>
    </row>
    <row r="13" spans="1:7" ht="12.75" x14ac:dyDescent="0.2">
      <c r="A13" s="21">
        <v>7</v>
      </c>
      <c r="B13" s="22" t="s">
        <v>403</v>
      </c>
      <c r="C13" s="26" t="s">
        <v>404</v>
      </c>
      <c r="D13" s="17" t="s">
        <v>205</v>
      </c>
      <c r="E13" s="62">
        <v>13327</v>
      </c>
      <c r="F13" s="68">
        <v>97.540312999999998</v>
      </c>
      <c r="G13" s="20">
        <v>5.1810520999999998E-2</v>
      </c>
    </row>
    <row r="14" spans="1:7" ht="12.75" x14ac:dyDescent="0.2">
      <c r="A14" s="21">
        <v>8</v>
      </c>
      <c r="B14" s="22" t="s">
        <v>506</v>
      </c>
      <c r="C14" s="26" t="s">
        <v>507</v>
      </c>
      <c r="D14" s="17" t="s">
        <v>226</v>
      </c>
      <c r="E14" s="62">
        <v>1167</v>
      </c>
      <c r="F14" s="68">
        <v>77.502220500000007</v>
      </c>
      <c r="G14" s="20">
        <v>4.1166881000000002E-2</v>
      </c>
    </row>
    <row r="15" spans="1:7" ht="12.75" x14ac:dyDescent="0.2">
      <c r="A15" s="21">
        <v>9</v>
      </c>
      <c r="B15" s="22" t="s">
        <v>308</v>
      </c>
      <c r="C15" s="26" t="s">
        <v>309</v>
      </c>
      <c r="D15" s="17" t="s">
        <v>172</v>
      </c>
      <c r="E15" s="62">
        <v>32641</v>
      </c>
      <c r="F15" s="68">
        <v>74.062428999999995</v>
      </c>
      <c r="G15" s="20">
        <v>3.9339765999999998E-2</v>
      </c>
    </row>
    <row r="16" spans="1:7" ht="12.75" x14ac:dyDescent="0.2">
      <c r="A16" s="21">
        <v>10</v>
      </c>
      <c r="B16" s="22" t="s">
        <v>708</v>
      </c>
      <c r="C16" s="26" t="s">
        <v>709</v>
      </c>
      <c r="D16" s="17" t="s">
        <v>226</v>
      </c>
      <c r="E16" s="62">
        <v>374</v>
      </c>
      <c r="F16" s="68">
        <v>71.081505000000007</v>
      </c>
      <c r="G16" s="20">
        <v>3.7756387000000002E-2</v>
      </c>
    </row>
    <row r="17" spans="1:7" ht="12.75" x14ac:dyDescent="0.2">
      <c r="A17" s="21">
        <v>11</v>
      </c>
      <c r="B17" s="22" t="s">
        <v>409</v>
      </c>
      <c r="C17" s="26" t="s">
        <v>410</v>
      </c>
      <c r="D17" s="17" t="s">
        <v>226</v>
      </c>
      <c r="E17" s="62">
        <v>2717</v>
      </c>
      <c r="F17" s="68">
        <v>71.021021500000003</v>
      </c>
      <c r="G17" s="20">
        <v>3.7724260000000003E-2</v>
      </c>
    </row>
    <row r="18" spans="1:7" ht="25.5" x14ac:dyDescent="0.2">
      <c r="A18" s="21">
        <v>12</v>
      </c>
      <c r="B18" s="22" t="s">
        <v>30</v>
      </c>
      <c r="C18" s="26" t="s">
        <v>31</v>
      </c>
      <c r="D18" s="17" t="s">
        <v>32</v>
      </c>
      <c r="E18" s="62">
        <v>4967</v>
      </c>
      <c r="F18" s="68">
        <v>60.952540499999998</v>
      </c>
      <c r="G18" s="20">
        <v>3.2376182000000003E-2</v>
      </c>
    </row>
    <row r="19" spans="1:7" ht="12.75" x14ac:dyDescent="0.2">
      <c r="A19" s="21">
        <v>13</v>
      </c>
      <c r="B19" s="22" t="s">
        <v>647</v>
      </c>
      <c r="C19" s="26" t="s">
        <v>648</v>
      </c>
      <c r="D19" s="17" t="s">
        <v>253</v>
      </c>
      <c r="E19" s="62">
        <v>11629</v>
      </c>
      <c r="F19" s="68">
        <v>60.156816999999997</v>
      </c>
      <c r="G19" s="20">
        <v>3.1953517000000001E-2</v>
      </c>
    </row>
    <row r="20" spans="1:7" ht="12.75" x14ac:dyDescent="0.2">
      <c r="A20" s="21">
        <v>14</v>
      </c>
      <c r="B20" s="22" t="s">
        <v>437</v>
      </c>
      <c r="C20" s="26" t="s">
        <v>438</v>
      </c>
      <c r="D20" s="17" t="s">
        <v>13</v>
      </c>
      <c r="E20" s="62">
        <v>3581</v>
      </c>
      <c r="F20" s="68">
        <v>53.913745499999997</v>
      </c>
      <c r="G20" s="20">
        <v>2.8637382999999999E-2</v>
      </c>
    </row>
    <row r="21" spans="1:7" ht="12.75" x14ac:dyDescent="0.2">
      <c r="A21" s="21">
        <v>15</v>
      </c>
      <c r="B21" s="22" t="s">
        <v>47</v>
      </c>
      <c r="C21" s="26" t="s">
        <v>48</v>
      </c>
      <c r="D21" s="17" t="s">
        <v>16</v>
      </c>
      <c r="E21" s="62">
        <v>333</v>
      </c>
      <c r="F21" s="68">
        <v>52.329951000000001</v>
      </c>
      <c r="G21" s="20">
        <v>2.7796118000000002E-2</v>
      </c>
    </row>
    <row r="22" spans="1:7" ht="25.5" x14ac:dyDescent="0.2">
      <c r="A22" s="21">
        <v>16</v>
      </c>
      <c r="B22" s="22" t="s">
        <v>580</v>
      </c>
      <c r="C22" s="26" t="s">
        <v>581</v>
      </c>
      <c r="D22" s="17" t="s">
        <v>35</v>
      </c>
      <c r="E22" s="62">
        <v>1506</v>
      </c>
      <c r="F22" s="68">
        <v>48.157361999999999</v>
      </c>
      <c r="G22" s="20">
        <v>2.5579761999999999E-2</v>
      </c>
    </row>
    <row r="23" spans="1:7" ht="12.75" x14ac:dyDescent="0.2">
      <c r="A23" s="21">
        <v>17</v>
      </c>
      <c r="B23" s="22" t="s">
        <v>504</v>
      </c>
      <c r="C23" s="26" t="s">
        <v>505</v>
      </c>
      <c r="D23" s="17" t="s">
        <v>205</v>
      </c>
      <c r="E23" s="62">
        <v>2132</v>
      </c>
      <c r="F23" s="68">
        <v>42.940612000000002</v>
      </c>
      <c r="G23" s="20">
        <v>2.2808780000000001E-2</v>
      </c>
    </row>
    <row r="24" spans="1:7" ht="12.75" x14ac:dyDescent="0.2">
      <c r="A24" s="21">
        <v>18</v>
      </c>
      <c r="B24" s="22" t="s">
        <v>407</v>
      </c>
      <c r="C24" s="26" t="s">
        <v>408</v>
      </c>
      <c r="D24" s="17" t="s">
        <v>253</v>
      </c>
      <c r="E24" s="62">
        <v>5154</v>
      </c>
      <c r="F24" s="68">
        <v>40.603211999999999</v>
      </c>
      <c r="G24" s="20">
        <v>2.1567222E-2</v>
      </c>
    </row>
    <row r="25" spans="1:7" ht="25.5" x14ac:dyDescent="0.2">
      <c r="A25" s="21">
        <v>19</v>
      </c>
      <c r="B25" s="22" t="s">
        <v>617</v>
      </c>
      <c r="C25" s="26" t="s">
        <v>618</v>
      </c>
      <c r="D25" s="17" t="s">
        <v>65</v>
      </c>
      <c r="E25" s="62">
        <v>4007</v>
      </c>
      <c r="F25" s="68">
        <v>39.901705999999997</v>
      </c>
      <c r="G25" s="20">
        <v>2.1194602999999999E-2</v>
      </c>
    </row>
    <row r="26" spans="1:7" ht="12.75" x14ac:dyDescent="0.2">
      <c r="A26" s="21">
        <v>20</v>
      </c>
      <c r="B26" s="22" t="s">
        <v>564</v>
      </c>
      <c r="C26" s="26" t="s">
        <v>565</v>
      </c>
      <c r="D26" s="17" t="s">
        <v>172</v>
      </c>
      <c r="E26" s="62">
        <v>22429</v>
      </c>
      <c r="F26" s="68">
        <v>31.535174000000001</v>
      </c>
      <c r="G26" s="20">
        <v>1.6750549E-2</v>
      </c>
    </row>
    <row r="27" spans="1:7" ht="12.75" x14ac:dyDescent="0.2">
      <c r="A27" s="21">
        <v>21</v>
      </c>
      <c r="B27" s="22" t="s">
        <v>550</v>
      </c>
      <c r="C27" s="26" t="s">
        <v>551</v>
      </c>
      <c r="D27" s="17" t="s">
        <v>175</v>
      </c>
      <c r="E27" s="62">
        <v>484</v>
      </c>
      <c r="F27" s="68">
        <v>29.484795999999999</v>
      </c>
      <c r="G27" s="20">
        <v>1.5661449000000001E-2</v>
      </c>
    </row>
    <row r="28" spans="1:7" ht="25.5" x14ac:dyDescent="0.2">
      <c r="A28" s="21">
        <v>22</v>
      </c>
      <c r="B28" s="22" t="s">
        <v>392</v>
      </c>
      <c r="C28" s="26" t="s">
        <v>393</v>
      </c>
      <c r="D28" s="17" t="s">
        <v>169</v>
      </c>
      <c r="E28" s="62">
        <v>7636</v>
      </c>
      <c r="F28" s="68">
        <v>29.032071999999999</v>
      </c>
      <c r="G28" s="20">
        <v>1.5420975999999999E-2</v>
      </c>
    </row>
    <row r="29" spans="1:7" ht="25.5" x14ac:dyDescent="0.2">
      <c r="A29" s="21">
        <v>23</v>
      </c>
      <c r="B29" s="22" t="s">
        <v>700</v>
      </c>
      <c r="C29" s="26" t="s">
        <v>701</v>
      </c>
      <c r="D29" s="17" t="s">
        <v>175</v>
      </c>
      <c r="E29" s="62">
        <v>2686</v>
      </c>
      <c r="F29" s="68">
        <v>27.272300999999999</v>
      </c>
      <c r="G29" s="20">
        <v>1.4486237000000001E-2</v>
      </c>
    </row>
    <row r="30" spans="1:7" ht="12.75" x14ac:dyDescent="0.2">
      <c r="A30" s="21">
        <v>24</v>
      </c>
      <c r="B30" s="22" t="s">
        <v>556</v>
      </c>
      <c r="C30" s="26" t="s">
        <v>557</v>
      </c>
      <c r="D30" s="17" t="s">
        <v>244</v>
      </c>
      <c r="E30" s="62">
        <v>3390</v>
      </c>
      <c r="F30" s="68">
        <v>26.66235</v>
      </c>
      <c r="G30" s="20">
        <v>1.4162249999999999E-2</v>
      </c>
    </row>
    <row r="31" spans="1:7" ht="12.75" x14ac:dyDescent="0.2">
      <c r="A31" s="21">
        <v>25</v>
      </c>
      <c r="B31" s="22" t="s">
        <v>446</v>
      </c>
      <c r="C31" s="26" t="s">
        <v>447</v>
      </c>
      <c r="D31" s="17" t="s">
        <v>175</v>
      </c>
      <c r="E31" s="62">
        <v>833</v>
      </c>
      <c r="F31" s="68">
        <v>21.448500500000002</v>
      </c>
      <c r="G31" s="20">
        <v>1.1392807E-2</v>
      </c>
    </row>
    <row r="32" spans="1:7" ht="25.5" x14ac:dyDescent="0.2">
      <c r="A32" s="21">
        <v>26</v>
      </c>
      <c r="B32" s="22" t="s">
        <v>372</v>
      </c>
      <c r="C32" s="26" t="s">
        <v>373</v>
      </c>
      <c r="D32" s="17" t="s">
        <v>35</v>
      </c>
      <c r="E32" s="62">
        <v>4748</v>
      </c>
      <c r="F32" s="68">
        <v>19.509532</v>
      </c>
      <c r="G32" s="20">
        <v>1.0362885E-2</v>
      </c>
    </row>
    <row r="33" spans="1:7" ht="25.5" x14ac:dyDescent="0.2">
      <c r="A33" s="21">
        <v>27</v>
      </c>
      <c r="B33" s="22" t="s">
        <v>670</v>
      </c>
      <c r="C33" s="26" t="s">
        <v>671</v>
      </c>
      <c r="D33" s="17" t="s">
        <v>19</v>
      </c>
      <c r="E33" s="62">
        <v>22933</v>
      </c>
      <c r="F33" s="68">
        <v>19.1834545</v>
      </c>
      <c r="G33" s="20">
        <v>1.0189682E-2</v>
      </c>
    </row>
    <row r="34" spans="1:7" ht="12.75" x14ac:dyDescent="0.2">
      <c r="A34" s="21">
        <v>28</v>
      </c>
      <c r="B34" s="22" t="s">
        <v>714</v>
      </c>
      <c r="C34" s="26" t="s">
        <v>715</v>
      </c>
      <c r="D34" s="17" t="s">
        <v>60</v>
      </c>
      <c r="E34" s="62">
        <v>32676</v>
      </c>
      <c r="F34" s="68">
        <v>19.180812</v>
      </c>
      <c r="G34" s="20">
        <v>1.0188278E-2</v>
      </c>
    </row>
    <row r="35" spans="1:7" ht="12.75" x14ac:dyDescent="0.2">
      <c r="A35" s="21">
        <v>29</v>
      </c>
      <c r="B35" s="22" t="s">
        <v>364</v>
      </c>
      <c r="C35" s="26" t="s">
        <v>365</v>
      </c>
      <c r="D35" s="17" t="s">
        <v>175</v>
      </c>
      <c r="E35" s="62">
        <v>4061</v>
      </c>
      <c r="F35" s="68">
        <v>18.227798499999999</v>
      </c>
      <c r="G35" s="20">
        <v>9.6820659999999996E-3</v>
      </c>
    </row>
    <row r="36" spans="1:7" ht="12.75" x14ac:dyDescent="0.2">
      <c r="A36" s="21">
        <v>30</v>
      </c>
      <c r="B36" s="22" t="s">
        <v>706</v>
      </c>
      <c r="C36" s="26" t="s">
        <v>707</v>
      </c>
      <c r="D36" s="17" t="s">
        <v>226</v>
      </c>
      <c r="E36" s="62">
        <v>22247</v>
      </c>
      <c r="F36" s="68">
        <v>18.086811000000001</v>
      </c>
      <c r="G36" s="20">
        <v>9.6071779999999992E-3</v>
      </c>
    </row>
    <row r="37" spans="1:7" ht="25.5" x14ac:dyDescent="0.2">
      <c r="A37" s="21">
        <v>31</v>
      </c>
      <c r="B37" s="22" t="s">
        <v>511</v>
      </c>
      <c r="C37" s="26" t="s">
        <v>512</v>
      </c>
      <c r="D37" s="17" t="s">
        <v>513</v>
      </c>
      <c r="E37" s="62">
        <v>7129</v>
      </c>
      <c r="F37" s="68">
        <v>14.069081499999999</v>
      </c>
      <c r="G37" s="20">
        <v>7.4730789999999997E-3</v>
      </c>
    </row>
    <row r="38" spans="1:7" ht="12.75" x14ac:dyDescent="0.2">
      <c r="A38" s="21">
        <v>32</v>
      </c>
      <c r="B38" s="22" t="s">
        <v>538</v>
      </c>
      <c r="C38" s="26" t="s">
        <v>539</v>
      </c>
      <c r="D38" s="17" t="s">
        <v>205</v>
      </c>
      <c r="E38" s="62">
        <v>1200</v>
      </c>
      <c r="F38" s="68">
        <v>12.0624</v>
      </c>
      <c r="G38" s="20">
        <v>6.4071889999999998E-3</v>
      </c>
    </row>
    <row r="39" spans="1:7" ht="12.75" x14ac:dyDescent="0.2">
      <c r="A39" s="21">
        <v>33</v>
      </c>
      <c r="B39" s="22" t="s">
        <v>631</v>
      </c>
      <c r="C39" s="26" t="s">
        <v>632</v>
      </c>
      <c r="D39" s="17" t="s">
        <v>253</v>
      </c>
      <c r="E39" s="62">
        <v>1251</v>
      </c>
      <c r="F39" s="68">
        <v>10.955007</v>
      </c>
      <c r="G39" s="20">
        <v>5.8189749999999997E-3</v>
      </c>
    </row>
    <row r="40" spans="1:7" ht="12.75" x14ac:dyDescent="0.2">
      <c r="A40" s="21">
        <v>34</v>
      </c>
      <c r="B40" s="22" t="s">
        <v>633</v>
      </c>
      <c r="C40" s="26" t="s">
        <v>634</v>
      </c>
      <c r="D40" s="17" t="s">
        <v>81</v>
      </c>
      <c r="E40" s="62">
        <v>660</v>
      </c>
      <c r="F40" s="68">
        <v>7.83948</v>
      </c>
      <c r="G40" s="20">
        <v>4.1640990000000001E-3</v>
      </c>
    </row>
    <row r="41" spans="1:7" ht="12.75" x14ac:dyDescent="0.2">
      <c r="A41" s="16"/>
      <c r="B41" s="17"/>
      <c r="C41" s="23" t="s">
        <v>107</v>
      </c>
      <c r="D41" s="27"/>
      <c r="E41" s="64"/>
      <c r="F41" s="70">
        <v>1822.2549345000002</v>
      </c>
      <c r="G41" s="28">
        <v>0.96792777800000007</v>
      </c>
    </row>
    <row r="42" spans="1:7" ht="12.75" x14ac:dyDescent="0.2">
      <c r="A42" s="21"/>
      <c r="B42" s="22"/>
      <c r="C42" s="29"/>
      <c r="D42" s="30"/>
      <c r="E42" s="62"/>
      <c r="F42" s="68"/>
      <c r="G42" s="20"/>
    </row>
    <row r="43" spans="1:7" ht="12.75" x14ac:dyDescent="0.2">
      <c r="A43" s="16"/>
      <c r="B43" s="17"/>
      <c r="C43" s="23" t="s">
        <v>108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107</v>
      </c>
      <c r="D44" s="27"/>
      <c r="E44" s="64"/>
      <c r="F44" s="70">
        <v>0</v>
      </c>
      <c r="G44" s="28">
        <v>0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31"/>
      <c r="B46" s="32"/>
      <c r="C46" s="23" t="s">
        <v>109</v>
      </c>
      <c r="D46" s="24"/>
      <c r="E46" s="63"/>
      <c r="F46" s="69"/>
      <c r="G46" s="25"/>
    </row>
    <row r="47" spans="1:7" ht="12.75" x14ac:dyDescent="0.2">
      <c r="A47" s="33"/>
      <c r="B47" s="34"/>
      <c r="C47" s="23" t="s">
        <v>107</v>
      </c>
      <c r="D47" s="35"/>
      <c r="E47" s="65"/>
      <c r="F47" s="71">
        <v>0</v>
      </c>
      <c r="G47" s="36">
        <v>0</v>
      </c>
    </row>
    <row r="48" spans="1:7" ht="12.75" x14ac:dyDescent="0.2">
      <c r="A48" s="33"/>
      <c r="B48" s="34"/>
      <c r="C48" s="29"/>
      <c r="D48" s="37"/>
      <c r="E48" s="66"/>
      <c r="F48" s="72"/>
      <c r="G48" s="38"/>
    </row>
    <row r="49" spans="1:7" ht="12.75" x14ac:dyDescent="0.2">
      <c r="A49" s="16"/>
      <c r="B49" s="17"/>
      <c r="C49" s="23" t="s">
        <v>111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107</v>
      </c>
      <c r="D50" s="27"/>
      <c r="E50" s="64"/>
      <c r="F50" s="70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2"/>
      <c r="F51" s="68"/>
      <c r="G51" s="20"/>
    </row>
    <row r="52" spans="1:7" ht="12.75" x14ac:dyDescent="0.2">
      <c r="A52" s="16"/>
      <c r="B52" s="17"/>
      <c r="C52" s="23" t="s">
        <v>112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107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113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107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25.5" x14ac:dyDescent="0.2">
      <c r="A58" s="21"/>
      <c r="B58" s="22"/>
      <c r="C58" s="39" t="s">
        <v>114</v>
      </c>
      <c r="D58" s="40"/>
      <c r="E58" s="64"/>
      <c r="F58" s="70">
        <v>1822.2549345000002</v>
      </c>
      <c r="G58" s="28">
        <v>0.96792777800000007</v>
      </c>
    </row>
    <row r="59" spans="1:7" ht="12.75" x14ac:dyDescent="0.2">
      <c r="A59" s="16"/>
      <c r="B59" s="17"/>
      <c r="C59" s="26"/>
      <c r="D59" s="19"/>
      <c r="E59" s="62"/>
      <c r="F59" s="68"/>
      <c r="G59" s="20"/>
    </row>
    <row r="60" spans="1:7" ht="12.75" x14ac:dyDescent="0.2">
      <c r="A60" s="16"/>
      <c r="B60" s="17"/>
      <c r="C60" s="18" t="s">
        <v>115</v>
      </c>
      <c r="D60" s="19"/>
      <c r="E60" s="62"/>
      <c r="F60" s="68"/>
      <c r="G60" s="20"/>
    </row>
    <row r="61" spans="1:7" ht="25.5" x14ac:dyDescent="0.2">
      <c r="A61" s="16"/>
      <c r="B61" s="17"/>
      <c r="C61" s="23" t="s">
        <v>10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107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19"/>
      <c r="E63" s="62"/>
      <c r="F63" s="68"/>
      <c r="G63" s="20"/>
    </row>
    <row r="64" spans="1:7" ht="12.75" x14ac:dyDescent="0.2">
      <c r="A64" s="16"/>
      <c r="B64" s="41"/>
      <c r="C64" s="23" t="s">
        <v>116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107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74"/>
      <c r="G66" s="43"/>
    </row>
    <row r="67" spans="1:7" ht="12.75" x14ac:dyDescent="0.2">
      <c r="A67" s="16"/>
      <c r="B67" s="17"/>
      <c r="C67" s="23" t="s">
        <v>117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16"/>
      <c r="B70" s="41"/>
      <c r="C70" s="23" t="s">
        <v>118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21"/>
      <c r="B73" s="22"/>
      <c r="C73" s="44" t="s">
        <v>119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120</v>
      </c>
      <c r="D75" s="19"/>
      <c r="E75" s="62"/>
      <c r="F75" s="68"/>
      <c r="G75" s="20"/>
    </row>
    <row r="76" spans="1:7" ht="12.75" x14ac:dyDescent="0.2">
      <c r="A76" s="21"/>
      <c r="B76" s="22"/>
      <c r="C76" s="23" t="s">
        <v>121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107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12.75" x14ac:dyDescent="0.2">
      <c r="A79" s="21"/>
      <c r="B79" s="22"/>
      <c r="C79" s="23" t="s">
        <v>122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123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1169</v>
      </c>
      <c r="D85" s="24"/>
      <c r="E85" s="63"/>
      <c r="F85" s="69"/>
      <c r="G85" s="25"/>
    </row>
    <row r="86" spans="1:7" ht="12.75" x14ac:dyDescent="0.2">
      <c r="A86" s="21">
        <v>1</v>
      </c>
      <c r="B86" s="22"/>
      <c r="C86" s="26" t="s">
        <v>1170</v>
      </c>
      <c r="D86" s="30"/>
      <c r="E86" s="62"/>
      <c r="F86" s="68">
        <v>59.989547000000002</v>
      </c>
      <c r="G86" s="20">
        <v>3.1864667999999999E-2</v>
      </c>
    </row>
    <row r="87" spans="1:7" ht="12.75" x14ac:dyDescent="0.2">
      <c r="A87" s="21"/>
      <c r="B87" s="22"/>
      <c r="C87" s="23" t="s">
        <v>107</v>
      </c>
      <c r="D87" s="40"/>
      <c r="E87" s="64"/>
      <c r="F87" s="70">
        <v>59.989547000000002</v>
      </c>
      <c r="G87" s="28">
        <v>3.1864667999999999E-2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25.5" x14ac:dyDescent="0.2">
      <c r="A89" s="21"/>
      <c r="B89" s="22"/>
      <c r="C89" s="39" t="s">
        <v>124</v>
      </c>
      <c r="D89" s="40"/>
      <c r="E89" s="64"/>
      <c r="F89" s="70">
        <v>59.989547000000002</v>
      </c>
      <c r="G89" s="28">
        <v>3.1864667999999999E-2</v>
      </c>
    </row>
    <row r="90" spans="1:7" ht="12.75" x14ac:dyDescent="0.2">
      <c r="A90" s="21"/>
      <c r="B90" s="22"/>
      <c r="C90" s="45"/>
      <c r="D90" s="22"/>
      <c r="E90" s="62"/>
      <c r="F90" s="68"/>
      <c r="G90" s="20"/>
    </row>
    <row r="91" spans="1:7" ht="12.75" x14ac:dyDescent="0.2">
      <c r="A91" s="16"/>
      <c r="B91" s="17"/>
      <c r="C91" s="18" t="s">
        <v>125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126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16"/>
      <c r="B95" s="17"/>
      <c r="C95" s="18" t="s">
        <v>127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128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23" t="s">
        <v>129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74"/>
      <c r="G101" s="43"/>
    </row>
    <row r="102" spans="1:7" ht="25.5" x14ac:dyDescent="0.2">
      <c r="A102" s="21"/>
      <c r="B102" s="22"/>
      <c r="C102" s="45" t="s">
        <v>130</v>
      </c>
      <c r="D102" s="22"/>
      <c r="E102" s="62"/>
      <c r="F102" s="74">
        <v>0.39074880000000001</v>
      </c>
      <c r="G102" s="43">
        <v>2.0755400000000001E-4</v>
      </c>
    </row>
    <row r="103" spans="1:7" ht="12.75" x14ac:dyDescent="0.2">
      <c r="A103" s="21"/>
      <c r="B103" s="22"/>
      <c r="C103" s="46" t="s">
        <v>131</v>
      </c>
      <c r="D103" s="27"/>
      <c r="E103" s="64"/>
      <c r="F103" s="70">
        <v>1882.6352303000001</v>
      </c>
      <c r="G103" s="28">
        <v>1</v>
      </c>
    </row>
    <row r="105" spans="1:7" ht="12.75" x14ac:dyDescent="0.2">
      <c r="B105" s="397"/>
      <c r="C105" s="397"/>
      <c r="D105" s="397"/>
      <c r="E105" s="397"/>
      <c r="F105" s="397"/>
    </row>
    <row r="106" spans="1:7" ht="12.75" x14ac:dyDescent="0.2">
      <c r="B106" s="397"/>
      <c r="C106" s="397"/>
      <c r="D106" s="397"/>
      <c r="E106" s="397"/>
      <c r="F106" s="397"/>
    </row>
    <row r="108" spans="1:7" ht="12.75" x14ac:dyDescent="0.2">
      <c r="B108" s="52" t="s">
        <v>133</v>
      </c>
      <c r="C108" s="53"/>
      <c r="D108" s="54"/>
    </row>
    <row r="109" spans="1:7" ht="12.75" x14ac:dyDescent="0.2">
      <c r="B109" s="55" t="s">
        <v>134</v>
      </c>
      <c r="C109" s="56"/>
      <c r="D109" s="81" t="s">
        <v>135</v>
      </c>
    </row>
    <row r="110" spans="1:7" ht="12.75" x14ac:dyDescent="0.2">
      <c r="B110" s="55" t="s">
        <v>136</v>
      </c>
      <c r="C110" s="56"/>
      <c r="D110" s="81" t="s">
        <v>135</v>
      </c>
    </row>
    <row r="111" spans="1:7" ht="12.75" x14ac:dyDescent="0.2">
      <c r="B111" s="57" t="s">
        <v>137</v>
      </c>
      <c r="C111" s="56"/>
      <c r="D111" s="58"/>
    </row>
    <row r="112" spans="1:7" ht="25.5" customHeight="1" x14ac:dyDescent="0.2">
      <c r="B112" s="58"/>
      <c r="C112" s="48" t="s">
        <v>138</v>
      </c>
      <c r="D112" s="49" t="s">
        <v>139</v>
      </c>
    </row>
    <row r="113" spans="2:4" ht="12.75" customHeight="1" x14ac:dyDescent="0.2">
      <c r="B113" s="75" t="s">
        <v>140</v>
      </c>
      <c r="C113" s="76" t="s">
        <v>141</v>
      </c>
      <c r="D113" s="76" t="s">
        <v>142</v>
      </c>
    </row>
    <row r="114" spans="2:4" ht="12.75" x14ac:dyDescent="0.2">
      <c r="B114" s="58" t="s">
        <v>143</v>
      </c>
      <c r="C114" s="59">
        <v>12.0168</v>
      </c>
      <c r="D114" s="59">
        <v>11.7006</v>
      </c>
    </row>
    <row r="115" spans="2:4" ht="12.75" x14ac:dyDescent="0.2">
      <c r="B115" s="58" t="s">
        <v>144</v>
      </c>
      <c r="C115" s="59">
        <v>12.0168</v>
      </c>
      <c r="D115" s="59">
        <v>11.7005</v>
      </c>
    </row>
    <row r="116" spans="2:4" ht="12.75" x14ac:dyDescent="0.2">
      <c r="B116" s="58" t="s">
        <v>145</v>
      </c>
      <c r="C116" s="59">
        <v>11.781499999999999</v>
      </c>
      <c r="D116" s="59">
        <v>11.460599999999999</v>
      </c>
    </row>
    <row r="117" spans="2:4" ht="12.75" x14ac:dyDescent="0.2">
      <c r="B117" s="58" t="s">
        <v>146</v>
      </c>
      <c r="C117" s="59">
        <v>11.781499999999999</v>
      </c>
      <c r="D117" s="59">
        <v>11.460599999999999</v>
      </c>
    </row>
    <row r="119" spans="2:4" ht="12.75" x14ac:dyDescent="0.2">
      <c r="B119" s="77" t="s">
        <v>147</v>
      </c>
      <c r="C119" s="60"/>
      <c r="D119" s="78" t="s">
        <v>135</v>
      </c>
    </row>
    <row r="120" spans="2:4" ht="24.75" customHeight="1" x14ac:dyDescent="0.2">
      <c r="B120" s="79"/>
      <c r="C120" s="79"/>
    </row>
    <row r="121" spans="2:4" ht="15" x14ac:dyDescent="0.25">
      <c r="B121" s="82"/>
      <c r="C121" s="80"/>
      <c r="D121"/>
    </row>
    <row r="123" spans="2:4" ht="12.75" x14ac:dyDescent="0.2">
      <c r="B123" s="57" t="s">
        <v>148</v>
      </c>
      <c r="C123" s="56"/>
      <c r="D123" s="83" t="s">
        <v>135</v>
      </c>
    </row>
    <row r="124" spans="2:4" ht="12.75" x14ac:dyDescent="0.2">
      <c r="B124" s="57" t="s">
        <v>149</v>
      </c>
      <c r="C124" s="56"/>
      <c r="D124" s="83" t="s">
        <v>135</v>
      </c>
    </row>
    <row r="125" spans="2:4" ht="12.75" x14ac:dyDescent="0.2">
      <c r="B125" s="57" t="s">
        <v>150</v>
      </c>
      <c r="C125" s="56"/>
      <c r="D125" s="61">
        <v>0.27349379500479232</v>
      </c>
    </row>
    <row r="126" spans="2:4" ht="12.75" x14ac:dyDescent="0.2">
      <c r="B126" s="57" t="s">
        <v>151</v>
      </c>
      <c r="C126" s="56"/>
      <c r="D126" s="61" t="s">
        <v>135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171"/>
  <sheetViews>
    <sheetView workbookViewId="0">
      <selection sqref="A1:G1"/>
    </sheetView>
  </sheetViews>
  <sheetFormatPr defaultRowHeight="15.95" customHeight="1" x14ac:dyDescent="0.2"/>
  <cols>
    <col min="1" max="1" width="5.7109375" style="85" customWidth="1"/>
    <col min="2" max="2" width="22.7109375" style="85" customWidth="1"/>
    <col min="3" max="3" width="25.7109375" style="85" customWidth="1"/>
    <col min="4" max="4" width="14.7109375" style="85" customWidth="1"/>
    <col min="5" max="10" width="13.7109375" style="85" customWidth="1"/>
    <col min="11" max="16384" width="9.140625" style="85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1154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26"/>
      <c r="B5" s="125"/>
      <c r="C5" s="124" t="s">
        <v>9</v>
      </c>
      <c r="D5" s="123"/>
      <c r="E5" s="112"/>
      <c r="F5" s="111"/>
      <c r="G5" s="110"/>
    </row>
    <row r="6" spans="1:7" ht="28.5" customHeight="1" x14ac:dyDescent="0.2">
      <c r="A6" s="109"/>
      <c r="B6" s="108"/>
      <c r="C6" s="118" t="s">
        <v>10</v>
      </c>
      <c r="D6" s="122"/>
      <c r="E6" s="121"/>
      <c r="F6" s="120"/>
      <c r="G6" s="119"/>
    </row>
    <row r="7" spans="1:7" ht="12.75" x14ac:dyDescent="0.2">
      <c r="A7" s="109">
        <v>1</v>
      </c>
      <c r="B7" s="108" t="s">
        <v>41</v>
      </c>
      <c r="C7" s="129" t="s">
        <v>42</v>
      </c>
      <c r="D7" s="125" t="s">
        <v>13</v>
      </c>
      <c r="E7" s="112">
        <v>564509</v>
      </c>
      <c r="F7" s="111">
        <v>11741.504945500001</v>
      </c>
      <c r="G7" s="110">
        <v>8.2316881999999994E-2</v>
      </c>
    </row>
    <row r="8" spans="1:7" ht="12.75" x14ac:dyDescent="0.2">
      <c r="A8" s="109">
        <v>2</v>
      </c>
      <c r="B8" s="108" t="s">
        <v>444</v>
      </c>
      <c r="C8" s="129" t="s">
        <v>445</v>
      </c>
      <c r="D8" s="125" t="s">
        <v>205</v>
      </c>
      <c r="E8" s="112">
        <v>1380372</v>
      </c>
      <c r="F8" s="111">
        <v>10346.578326000001</v>
      </c>
      <c r="G8" s="110">
        <v>7.2537384999999996E-2</v>
      </c>
    </row>
    <row r="9" spans="1:7" ht="12.75" x14ac:dyDescent="0.2">
      <c r="A9" s="109">
        <v>3</v>
      </c>
      <c r="B9" s="108" t="s">
        <v>11</v>
      </c>
      <c r="C9" s="129" t="s">
        <v>12</v>
      </c>
      <c r="D9" s="125" t="s">
        <v>13</v>
      </c>
      <c r="E9" s="112">
        <v>2233113</v>
      </c>
      <c r="F9" s="111">
        <v>8138.5803285000002</v>
      </c>
      <c r="G9" s="110">
        <v>5.705764E-2</v>
      </c>
    </row>
    <row r="10" spans="1:7" ht="25.5" x14ac:dyDescent="0.2">
      <c r="A10" s="109">
        <v>4</v>
      </c>
      <c r="B10" s="108" t="s">
        <v>401</v>
      </c>
      <c r="C10" s="129" t="s">
        <v>402</v>
      </c>
      <c r="D10" s="125" t="s">
        <v>35</v>
      </c>
      <c r="E10" s="112">
        <v>1900166</v>
      </c>
      <c r="F10" s="111">
        <v>5294.812559</v>
      </c>
      <c r="G10" s="110">
        <v>3.7120663999999998E-2</v>
      </c>
    </row>
    <row r="11" spans="1:7" ht="12.75" x14ac:dyDescent="0.2">
      <c r="A11" s="109">
        <v>5</v>
      </c>
      <c r="B11" s="108" t="s">
        <v>399</v>
      </c>
      <c r="C11" s="129" t="s">
        <v>400</v>
      </c>
      <c r="D11" s="125" t="s">
        <v>13</v>
      </c>
      <c r="E11" s="112">
        <v>670817</v>
      </c>
      <c r="F11" s="111">
        <v>4847.9944589999996</v>
      </c>
      <c r="G11" s="110">
        <v>3.3988128999999999E-2</v>
      </c>
    </row>
    <row r="12" spans="1:7" ht="12.75" x14ac:dyDescent="0.2">
      <c r="A12" s="109">
        <v>6</v>
      </c>
      <c r="B12" s="108" t="s">
        <v>345</v>
      </c>
      <c r="C12" s="129" t="s">
        <v>346</v>
      </c>
      <c r="D12" s="125" t="s">
        <v>253</v>
      </c>
      <c r="E12" s="112">
        <v>242980</v>
      </c>
      <c r="F12" s="111">
        <v>4419.32024</v>
      </c>
      <c r="G12" s="110">
        <v>3.0982796999999999E-2</v>
      </c>
    </row>
    <row r="13" spans="1:7" ht="25.5" x14ac:dyDescent="0.2">
      <c r="A13" s="109">
        <v>7</v>
      </c>
      <c r="B13" s="108" t="s">
        <v>452</v>
      </c>
      <c r="C13" s="129" t="s">
        <v>453</v>
      </c>
      <c r="D13" s="125" t="s">
        <v>175</v>
      </c>
      <c r="E13" s="112">
        <v>209234</v>
      </c>
      <c r="F13" s="111">
        <v>4022.2097990000002</v>
      </c>
      <c r="G13" s="110">
        <v>2.8198751000000001E-2</v>
      </c>
    </row>
    <row r="14" spans="1:7" ht="12.75" x14ac:dyDescent="0.2">
      <c r="A14" s="109">
        <v>8</v>
      </c>
      <c r="B14" s="108" t="s">
        <v>403</v>
      </c>
      <c r="C14" s="129" t="s">
        <v>404</v>
      </c>
      <c r="D14" s="125" t="s">
        <v>205</v>
      </c>
      <c r="E14" s="112">
        <v>398016</v>
      </c>
      <c r="F14" s="111">
        <v>2913.0791039999999</v>
      </c>
      <c r="G14" s="110">
        <v>2.0422901E-2</v>
      </c>
    </row>
    <row r="15" spans="1:7" ht="12.75" x14ac:dyDescent="0.2">
      <c r="A15" s="109">
        <v>9</v>
      </c>
      <c r="B15" s="108" t="s">
        <v>427</v>
      </c>
      <c r="C15" s="129" t="s">
        <v>428</v>
      </c>
      <c r="D15" s="125" t="s">
        <v>226</v>
      </c>
      <c r="E15" s="112">
        <v>421365</v>
      </c>
      <c r="F15" s="111">
        <v>2865.4926824999998</v>
      </c>
      <c r="G15" s="110">
        <v>2.0089283999999999E-2</v>
      </c>
    </row>
    <row r="16" spans="1:7" ht="12.75" x14ac:dyDescent="0.2">
      <c r="A16" s="109">
        <v>10</v>
      </c>
      <c r="B16" s="108" t="s">
        <v>308</v>
      </c>
      <c r="C16" s="129" t="s">
        <v>309</v>
      </c>
      <c r="D16" s="125" t="s">
        <v>172</v>
      </c>
      <c r="E16" s="112">
        <v>1166701</v>
      </c>
      <c r="F16" s="111">
        <v>2647.244569</v>
      </c>
      <c r="G16" s="110">
        <v>1.8559197999999999E-2</v>
      </c>
    </row>
    <row r="17" spans="1:7" ht="12.75" x14ac:dyDescent="0.2">
      <c r="A17" s="109">
        <v>11</v>
      </c>
      <c r="B17" s="108" t="s">
        <v>56</v>
      </c>
      <c r="C17" s="129" t="s">
        <v>57</v>
      </c>
      <c r="D17" s="125" t="s">
        <v>13</v>
      </c>
      <c r="E17" s="112">
        <v>842397</v>
      </c>
      <c r="F17" s="111">
        <v>2473.6987905000001</v>
      </c>
      <c r="G17" s="110">
        <v>1.7342509999999998E-2</v>
      </c>
    </row>
    <row r="18" spans="1:7" ht="12.75" x14ac:dyDescent="0.2">
      <c r="A18" s="109">
        <v>12</v>
      </c>
      <c r="B18" s="108" t="s">
        <v>500</v>
      </c>
      <c r="C18" s="129" t="s">
        <v>501</v>
      </c>
      <c r="D18" s="125" t="s">
        <v>13</v>
      </c>
      <c r="E18" s="112">
        <v>188852</v>
      </c>
      <c r="F18" s="111">
        <v>2371.5089899999998</v>
      </c>
      <c r="G18" s="110">
        <v>1.6626082E-2</v>
      </c>
    </row>
    <row r="19" spans="1:7" ht="25.5" x14ac:dyDescent="0.2">
      <c r="A19" s="109">
        <v>13</v>
      </c>
      <c r="B19" s="108" t="s">
        <v>417</v>
      </c>
      <c r="C19" s="129" t="s">
        <v>418</v>
      </c>
      <c r="D19" s="125" t="s">
        <v>175</v>
      </c>
      <c r="E19" s="112">
        <v>396568</v>
      </c>
      <c r="F19" s="111">
        <v>2359.5796</v>
      </c>
      <c r="G19" s="110">
        <v>1.6542448000000001E-2</v>
      </c>
    </row>
    <row r="20" spans="1:7" ht="12.75" x14ac:dyDescent="0.2">
      <c r="A20" s="109">
        <v>14</v>
      </c>
      <c r="B20" s="108" t="s">
        <v>502</v>
      </c>
      <c r="C20" s="129" t="s">
        <v>503</v>
      </c>
      <c r="D20" s="125" t="s">
        <v>38</v>
      </c>
      <c r="E20" s="112">
        <v>1502339</v>
      </c>
      <c r="F20" s="111">
        <v>2098.7675829999998</v>
      </c>
      <c r="G20" s="110">
        <v>1.4713957E-2</v>
      </c>
    </row>
    <row r="21" spans="1:7" ht="25.5" x14ac:dyDescent="0.2">
      <c r="A21" s="109">
        <v>15</v>
      </c>
      <c r="B21" s="108" t="s">
        <v>30</v>
      </c>
      <c r="C21" s="129" t="s">
        <v>31</v>
      </c>
      <c r="D21" s="125" t="s">
        <v>32</v>
      </c>
      <c r="E21" s="112">
        <v>167800</v>
      </c>
      <c r="F21" s="111">
        <v>2059.1577000000002</v>
      </c>
      <c r="G21" s="110">
        <v>1.4436262E-2</v>
      </c>
    </row>
    <row r="22" spans="1:7" ht="25.5" x14ac:dyDescent="0.2">
      <c r="A22" s="109">
        <v>16</v>
      </c>
      <c r="B22" s="108" t="s">
        <v>306</v>
      </c>
      <c r="C22" s="129" t="s">
        <v>307</v>
      </c>
      <c r="D22" s="125" t="s">
        <v>305</v>
      </c>
      <c r="E22" s="112">
        <v>974080</v>
      </c>
      <c r="F22" s="111">
        <v>2040.6976</v>
      </c>
      <c r="G22" s="110">
        <v>1.4306843E-2</v>
      </c>
    </row>
    <row r="23" spans="1:7" ht="25.5" x14ac:dyDescent="0.2">
      <c r="A23" s="109">
        <v>17</v>
      </c>
      <c r="B23" s="108" t="s">
        <v>316</v>
      </c>
      <c r="C23" s="129" t="s">
        <v>317</v>
      </c>
      <c r="D23" s="125" t="s">
        <v>25</v>
      </c>
      <c r="E23" s="112">
        <v>245044</v>
      </c>
      <c r="F23" s="111">
        <v>1931.4368079999999</v>
      </c>
      <c r="G23" s="110">
        <v>1.3540841E-2</v>
      </c>
    </row>
    <row r="24" spans="1:7" ht="25.5" x14ac:dyDescent="0.2">
      <c r="A24" s="109">
        <v>18</v>
      </c>
      <c r="B24" s="108" t="s">
        <v>333</v>
      </c>
      <c r="C24" s="129" t="s">
        <v>334</v>
      </c>
      <c r="D24" s="125" t="s">
        <v>76</v>
      </c>
      <c r="E24" s="112">
        <v>305669</v>
      </c>
      <c r="F24" s="111">
        <v>1918.8371474999999</v>
      </c>
      <c r="G24" s="110">
        <v>1.3452508E-2</v>
      </c>
    </row>
    <row r="25" spans="1:7" ht="25.5" x14ac:dyDescent="0.2">
      <c r="A25" s="109">
        <v>19</v>
      </c>
      <c r="B25" s="108" t="s">
        <v>450</v>
      </c>
      <c r="C25" s="129" t="s">
        <v>451</v>
      </c>
      <c r="D25" s="125" t="s">
        <v>22</v>
      </c>
      <c r="E25" s="112">
        <v>350621</v>
      </c>
      <c r="F25" s="111">
        <v>1897.210231</v>
      </c>
      <c r="G25" s="110">
        <v>1.3300887000000001E-2</v>
      </c>
    </row>
    <row r="26" spans="1:7" ht="25.5" x14ac:dyDescent="0.2">
      <c r="A26" s="109">
        <v>20</v>
      </c>
      <c r="B26" s="108" t="s">
        <v>425</v>
      </c>
      <c r="C26" s="129" t="s">
        <v>426</v>
      </c>
      <c r="D26" s="125" t="s">
        <v>175</v>
      </c>
      <c r="E26" s="112">
        <v>191584</v>
      </c>
      <c r="F26" s="111">
        <v>1686.4181599999999</v>
      </c>
      <c r="G26" s="110">
        <v>1.1823073999999999E-2</v>
      </c>
    </row>
    <row r="27" spans="1:7" ht="12.75" x14ac:dyDescent="0.2">
      <c r="A27" s="109">
        <v>21</v>
      </c>
      <c r="B27" s="108" t="s">
        <v>203</v>
      </c>
      <c r="C27" s="129" t="s">
        <v>204</v>
      </c>
      <c r="D27" s="125" t="s">
        <v>205</v>
      </c>
      <c r="E27" s="112">
        <v>259282</v>
      </c>
      <c r="F27" s="111">
        <v>1580.3237899999999</v>
      </c>
      <c r="G27" s="110">
        <v>1.1079271999999999E-2</v>
      </c>
    </row>
    <row r="28" spans="1:7" ht="12.75" x14ac:dyDescent="0.2">
      <c r="A28" s="109">
        <v>22</v>
      </c>
      <c r="B28" s="108" t="s">
        <v>441</v>
      </c>
      <c r="C28" s="129" t="s">
        <v>442</v>
      </c>
      <c r="D28" s="125" t="s">
        <v>175</v>
      </c>
      <c r="E28" s="112">
        <v>166353</v>
      </c>
      <c r="F28" s="111">
        <v>1574.198439</v>
      </c>
      <c r="G28" s="110">
        <v>1.1036328999999999E-2</v>
      </c>
    </row>
    <row r="29" spans="1:7" ht="12.75" x14ac:dyDescent="0.2">
      <c r="A29" s="109">
        <v>23</v>
      </c>
      <c r="B29" s="108" t="s">
        <v>504</v>
      </c>
      <c r="C29" s="129" t="s">
        <v>505</v>
      </c>
      <c r="D29" s="125" t="s">
        <v>205</v>
      </c>
      <c r="E29" s="112">
        <v>73827</v>
      </c>
      <c r="F29" s="111">
        <v>1486.949607</v>
      </c>
      <c r="G29" s="110">
        <v>1.0424648E-2</v>
      </c>
    </row>
    <row r="30" spans="1:7" ht="12.75" x14ac:dyDescent="0.2">
      <c r="A30" s="109">
        <v>24</v>
      </c>
      <c r="B30" s="108" t="s">
        <v>409</v>
      </c>
      <c r="C30" s="129" t="s">
        <v>410</v>
      </c>
      <c r="D30" s="125" t="s">
        <v>226</v>
      </c>
      <c r="E30" s="112">
        <v>55145</v>
      </c>
      <c r="F30" s="111">
        <v>1441.4627275</v>
      </c>
      <c r="G30" s="110">
        <v>1.010575E-2</v>
      </c>
    </row>
    <row r="31" spans="1:7" ht="51" x14ac:dyDescent="0.2">
      <c r="A31" s="109">
        <v>25</v>
      </c>
      <c r="B31" s="108" t="s">
        <v>321</v>
      </c>
      <c r="C31" s="129" t="s">
        <v>322</v>
      </c>
      <c r="D31" s="125" t="s">
        <v>241</v>
      </c>
      <c r="E31" s="112">
        <v>710216</v>
      </c>
      <c r="F31" s="111">
        <v>1433.5709959999999</v>
      </c>
      <c r="G31" s="110">
        <v>1.0050422999999999E-2</v>
      </c>
    </row>
    <row r="32" spans="1:7" ht="25.5" x14ac:dyDescent="0.2">
      <c r="A32" s="109">
        <v>26</v>
      </c>
      <c r="B32" s="108" t="s">
        <v>353</v>
      </c>
      <c r="C32" s="129" t="s">
        <v>354</v>
      </c>
      <c r="D32" s="125" t="s">
        <v>35</v>
      </c>
      <c r="E32" s="112">
        <v>173345</v>
      </c>
      <c r="F32" s="111">
        <v>1422.642415</v>
      </c>
      <c r="G32" s="110">
        <v>9.973806E-3</v>
      </c>
    </row>
    <row r="33" spans="1:7" ht="25.5" x14ac:dyDescent="0.2">
      <c r="A33" s="109">
        <v>27</v>
      </c>
      <c r="B33" s="108" t="s">
        <v>349</v>
      </c>
      <c r="C33" s="129" t="s">
        <v>350</v>
      </c>
      <c r="D33" s="125" t="s">
        <v>35</v>
      </c>
      <c r="E33" s="112">
        <v>14024</v>
      </c>
      <c r="F33" s="111">
        <v>1389.6031</v>
      </c>
      <c r="G33" s="110">
        <v>9.7421750000000005E-3</v>
      </c>
    </row>
    <row r="34" spans="1:7" ht="12.75" x14ac:dyDescent="0.2">
      <c r="A34" s="109">
        <v>28</v>
      </c>
      <c r="B34" s="108" t="s">
        <v>506</v>
      </c>
      <c r="C34" s="129" t="s">
        <v>507</v>
      </c>
      <c r="D34" s="125" t="s">
        <v>226</v>
      </c>
      <c r="E34" s="112">
        <v>20029</v>
      </c>
      <c r="F34" s="111">
        <v>1330.1559334999999</v>
      </c>
      <c r="G34" s="110">
        <v>9.3254050000000002E-3</v>
      </c>
    </row>
    <row r="35" spans="1:7" ht="25.5" x14ac:dyDescent="0.2">
      <c r="A35" s="109">
        <v>29</v>
      </c>
      <c r="B35" s="108" t="s">
        <v>429</v>
      </c>
      <c r="C35" s="129" t="s">
        <v>430</v>
      </c>
      <c r="D35" s="125" t="s">
        <v>35</v>
      </c>
      <c r="E35" s="112">
        <v>240638</v>
      </c>
      <c r="F35" s="111">
        <v>1298.9639239999999</v>
      </c>
      <c r="G35" s="110">
        <v>9.1067249999999995E-3</v>
      </c>
    </row>
    <row r="36" spans="1:7" ht="12.75" x14ac:dyDescent="0.2">
      <c r="A36" s="109">
        <v>30</v>
      </c>
      <c r="B36" s="108" t="s">
        <v>1152</v>
      </c>
      <c r="C36" s="129" t="s">
        <v>1151</v>
      </c>
      <c r="D36" s="125" t="s">
        <v>159</v>
      </c>
      <c r="E36" s="112">
        <v>72545</v>
      </c>
      <c r="F36" s="111">
        <v>1179.3277925</v>
      </c>
      <c r="G36" s="110">
        <v>8.2679850000000003E-3</v>
      </c>
    </row>
    <row r="37" spans="1:7" ht="12.75" x14ac:dyDescent="0.2">
      <c r="A37" s="109">
        <v>31</v>
      </c>
      <c r="B37" s="108" t="s">
        <v>337</v>
      </c>
      <c r="C37" s="129" t="s">
        <v>338</v>
      </c>
      <c r="D37" s="125" t="s">
        <v>205</v>
      </c>
      <c r="E37" s="112">
        <v>110813</v>
      </c>
      <c r="F37" s="111">
        <v>1111.0665445</v>
      </c>
      <c r="G37" s="110">
        <v>7.7894219999999998E-3</v>
      </c>
    </row>
    <row r="38" spans="1:7" ht="25.5" x14ac:dyDescent="0.2">
      <c r="A38" s="109">
        <v>32</v>
      </c>
      <c r="B38" s="108" t="s">
        <v>419</v>
      </c>
      <c r="C38" s="129" t="s">
        <v>420</v>
      </c>
      <c r="D38" s="125" t="s">
        <v>65</v>
      </c>
      <c r="E38" s="112">
        <v>514898</v>
      </c>
      <c r="F38" s="111">
        <v>1101.6242709999999</v>
      </c>
      <c r="G38" s="110">
        <v>7.7232239999999999E-3</v>
      </c>
    </row>
    <row r="39" spans="1:7" ht="25.5" x14ac:dyDescent="0.2">
      <c r="A39" s="109">
        <v>33</v>
      </c>
      <c r="B39" s="108" t="s">
        <v>415</v>
      </c>
      <c r="C39" s="129" t="s">
        <v>416</v>
      </c>
      <c r="D39" s="125" t="s">
        <v>35</v>
      </c>
      <c r="E39" s="112">
        <v>70800</v>
      </c>
      <c r="F39" s="111">
        <v>1000.1208</v>
      </c>
      <c r="G39" s="110">
        <v>7.0116079999999999E-3</v>
      </c>
    </row>
    <row r="40" spans="1:7" ht="25.5" x14ac:dyDescent="0.2">
      <c r="A40" s="109">
        <v>34</v>
      </c>
      <c r="B40" s="108" t="s">
        <v>508</v>
      </c>
      <c r="C40" s="129" t="s">
        <v>509</v>
      </c>
      <c r="D40" s="125" t="s">
        <v>510</v>
      </c>
      <c r="E40" s="112">
        <v>312046</v>
      </c>
      <c r="F40" s="111">
        <v>956.10894399999995</v>
      </c>
      <c r="G40" s="110">
        <v>6.7030509999999998E-3</v>
      </c>
    </row>
    <row r="41" spans="1:7" ht="12.75" x14ac:dyDescent="0.2">
      <c r="A41" s="109">
        <v>35</v>
      </c>
      <c r="B41" s="108" t="s">
        <v>696</v>
      </c>
      <c r="C41" s="129" t="s">
        <v>697</v>
      </c>
      <c r="D41" s="125" t="s">
        <v>305</v>
      </c>
      <c r="E41" s="112">
        <v>58972</v>
      </c>
      <c r="F41" s="111">
        <v>810.77654199999995</v>
      </c>
      <c r="G41" s="110">
        <v>5.6841599999999997E-3</v>
      </c>
    </row>
    <row r="42" spans="1:7" ht="25.5" x14ac:dyDescent="0.2">
      <c r="A42" s="109">
        <v>36</v>
      </c>
      <c r="B42" s="108" t="s">
        <v>511</v>
      </c>
      <c r="C42" s="129" t="s">
        <v>512</v>
      </c>
      <c r="D42" s="125" t="s">
        <v>513</v>
      </c>
      <c r="E42" s="112">
        <v>385473</v>
      </c>
      <c r="F42" s="111">
        <v>760.73096550000002</v>
      </c>
      <c r="G42" s="110">
        <v>5.3333030000000002E-3</v>
      </c>
    </row>
    <row r="43" spans="1:7" ht="25.5" x14ac:dyDescent="0.2">
      <c r="A43" s="109">
        <v>37</v>
      </c>
      <c r="B43" s="108" t="s">
        <v>20</v>
      </c>
      <c r="C43" s="129" t="s">
        <v>21</v>
      </c>
      <c r="D43" s="125" t="s">
        <v>22</v>
      </c>
      <c r="E43" s="112">
        <v>54052</v>
      </c>
      <c r="F43" s="111">
        <v>710.40543600000001</v>
      </c>
      <c r="G43" s="110">
        <v>4.980483E-3</v>
      </c>
    </row>
    <row r="44" spans="1:7" ht="25.5" x14ac:dyDescent="0.2">
      <c r="A44" s="109">
        <v>38</v>
      </c>
      <c r="B44" s="108" t="s">
        <v>312</v>
      </c>
      <c r="C44" s="129" t="s">
        <v>313</v>
      </c>
      <c r="D44" s="125" t="s">
        <v>25</v>
      </c>
      <c r="E44" s="112">
        <v>13262</v>
      </c>
      <c r="F44" s="111">
        <v>698.52943300000004</v>
      </c>
      <c r="G44" s="110">
        <v>4.897223E-3</v>
      </c>
    </row>
    <row r="45" spans="1:7" ht="12.75" x14ac:dyDescent="0.2">
      <c r="A45" s="109">
        <v>39</v>
      </c>
      <c r="B45" s="108" t="s">
        <v>454</v>
      </c>
      <c r="C45" s="129" t="s">
        <v>455</v>
      </c>
      <c r="D45" s="125" t="s">
        <v>16</v>
      </c>
      <c r="E45" s="112">
        <v>17944</v>
      </c>
      <c r="F45" s="111">
        <v>631.51216399999998</v>
      </c>
      <c r="G45" s="110">
        <v>4.4273810000000002E-3</v>
      </c>
    </row>
    <row r="46" spans="1:7" ht="25.5" x14ac:dyDescent="0.2">
      <c r="A46" s="109">
        <v>40</v>
      </c>
      <c r="B46" s="108" t="s">
        <v>378</v>
      </c>
      <c r="C46" s="129" t="s">
        <v>379</v>
      </c>
      <c r="D46" s="125" t="s">
        <v>76</v>
      </c>
      <c r="E46" s="112">
        <v>64800</v>
      </c>
      <c r="F46" s="111">
        <v>500.4828</v>
      </c>
      <c r="G46" s="110">
        <v>3.5087650000000001E-3</v>
      </c>
    </row>
    <row r="47" spans="1:7" ht="25.5" x14ac:dyDescent="0.2">
      <c r="A47" s="109">
        <v>41</v>
      </c>
      <c r="B47" s="108" t="s">
        <v>343</v>
      </c>
      <c r="C47" s="129" t="s">
        <v>344</v>
      </c>
      <c r="D47" s="125" t="s">
        <v>65</v>
      </c>
      <c r="E47" s="112">
        <v>30145</v>
      </c>
      <c r="F47" s="111">
        <v>455.099065</v>
      </c>
      <c r="G47" s="110">
        <v>3.190591E-3</v>
      </c>
    </row>
    <row r="48" spans="1:7" ht="12.75" x14ac:dyDescent="0.2">
      <c r="A48" s="109">
        <v>42</v>
      </c>
      <c r="B48" s="108" t="s">
        <v>335</v>
      </c>
      <c r="C48" s="129" t="s">
        <v>336</v>
      </c>
      <c r="D48" s="125" t="s">
        <v>13</v>
      </c>
      <c r="E48" s="112">
        <v>75873</v>
      </c>
      <c r="F48" s="111">
        <v>431.45181450000001</v>
      </c>
      <c r="G48" s="110">
        <v>3.0248050000000002E-3</v>
      </c>
    </row>
    <row r="49" spans="1:7" ht="25.5" x14ac:dyDescent="0.2">
      <c r="A49" s="109">
        <v>43</v>
      </c>
      <c r="B49" s="108" t="s">
        <v>208</v>
      </c>
      <c r="C49" s="129" t="s">
        <v>209</v>
      </c>
      <c r="D49" s="125" t="s">
        <v>169</v>
      </c>
      <c r="E49" s="112">
        <v>143079</v>
      </c>
      <c r="F49" s="111">
        <v>371.36154449999998</v>
      </c>
      <c r="G49" s="110">
        <v>2.603527E-3</v>
      </c>
    </row>
    <row r="50" spans="1:7" ht="12.75" x14ac:dyDescent="0.2">
      <c r="A50" s="126"/>
      <c r="B50" s="125"/>
      <c r="C50" s="118" t="s">
        <v>107</v>
      </c>
      <c r="D50" s="106"/>
      <c r="E50" s="105"/>
      <c r="F50" s="104">
        <v>101750.598671</v>
      </c>
      <c r="G50" s="103">
        <v>0.71334910399999985</v>
      </c>
    </row>
    <row r="51" spans="1:7" ht="12.75" x14ac:dyDescent="0.2">
      <c r="A51" s="109"/>
      <c r="B51" s="108"/>
      <c r="C51" s="116"/>
      <c r="D51" s="128"/>
      <c r="E51" s="112"/>
      <c r="F51" s="111"/>
      <c r="G51" s="110"/>
    </row>
    <row r="52" spans="1:7" ht="12.75" x14ac:dyDescent="0.2">
      <c r="A52" s="126"/>
      <c r="B52" s="125"/>
      <c r="C52" s="118" t="s">
        <v>108</v>
      </c>
      <c r="D52" s="122"/>
      <c r="E52" s="121"/>
      <c r="F52" s="120"/>
      <c r="G52" s="119"/>
    </row>
    <row r="53" spans="1:7" ht="12.75" x14ac:dyDescent="0.2">
      <c r="A53" s="126"/>
      <c r="B53" s="125"/>
      <c r="C53" s="118" t="s">
        <v>107</v>
      </c>
      <c r="D53" s="106"/>
      <c r="E53" s="105"/>
      <c r="F53" s="104">
        <v>0</v>
      </c>
      <c r="G53" s="103">
        <v>0</v>
      </c>
    </row>
    <row r="54" spans="1:7" ht="12.75" x14ac:dyDescent="0.2">
      <c r="A54" s="109"/>
      <c r="B54" s="108"/>
      <c r="C54" s="116"/>
      <c r="D54" s="128"/>
      <c r="E54" s="112"/>
      <c r="F54" s="111"/>
      <c r="G54" s="110"/>
    </row>
    <row r="55" spans="1:7" ht="12.75" x14ac:dyDescent="0.2">
      <c r="A55" s="146"/>
      <c r="B55" s="145"/>
      <c r="C55" s="118" t="s">
        <v>109</v>
      </c>
      <c r="D55" s="122"/>
      <c r="E55" s="121"/>
      <c r="F55" s="120"/>
      <c r="G55" s="119"/>
    </row>
    <row r="56" spans="1:7" ht="12.75" x14ac:dyDescent="0.2">
      <c r="A56" s="140"/>
      <c r="B56" s="139"/>
      <c r="C56" s="118" t="s">
        <v>107</v>
      </c>
      <c r="D56" s="144"/>
      <c r="E56" s="143"/>
      <c r="F56" s="142">
        <v>0</v>
      </c>
      <c r="G56" s="141">
        <v>0</v>
      </c>
    </row>
    <row r="57" spans="1:7" ht="12.75" x14ac:dyDescent="0.2">
      <c r="A57" s="140"/>
      <c r="B57" s="139"/>
      <c r="C57" s="116"/>
      <c r="D57" s="138"/>
      <c r="E57" s="137"/>
      <c r="F57" s="136"/>
      <c r="G57" s="135"/>
    </row>
    <row r="58" spans="1:7" ht="12.75" x14ac:dyDescent="0.2">
      <c r="A58" s="126"/>
      <c r="B58" s="125"/>
      <c r="C58" s="118" t="s">
        <v>111</v>
      </c>
      <c r="D58" s="122"/>
      <c r="E58" s="121"/>
      <c r="F58" s="120"/>
      <c r="G58" s="119"/>
    </row>
    <row r="59" spans="1:7" ht="12.75" x14ac:dyDescent="0.2">
      <c r="A59" s="126"/>
      <c r="B59" s="125"/>
      <c r="C59" s="118" t="s">
        <v>107</v>
      </c>
      <c r="D59" s="106"/>
      <c r="E59" s="105"/>
      <c r="F59" s="104">
        <v>0</v>
      </c>
      <c r="G59" s="103">
        <v>0</v>
      </c>
    </row>
    <row r="60" spans="1:7" ht="12.75" x14ac:dyDescent="0.2">
      <c r="A60" s="126"/>
      <c r="B60" s="125"/>
      <c r="C60" s="116"/>
      <c r="D60" s="123"/>
      <c r="E60" s="112"/>
      <c r="F60" s="111"/>
      <c r="G60" s="110"/>
    </row>
    <row r="61" spans="1:7" ht="12.75" x14ac:dyDescent="0.2">
      <c r="A61" s="126"/>
      <c r="B61" s="125"/>
      <c r="C61" s="118" t="s">
        <v>112</v>
      </c>
      <c r="D61" s="122"/>
      <c r="E61" s="121"/>
      <c r="F61" s="120"/>
      <c r="G61" s="119"/>
    </row>
    <row r="62" spans="1:7" ht="12.75" x14ac:dyDescent="0.2">
      <c r="A62" s="126"/>
      <c r="B62" s="125"/>
      <c r="C62" s="118" t="s">
        <v>107</v>
      </c>
      <c r="D62" s="106"/>
      <c r="E62" s="105"/>
      <c r="F62" s="104">
        <v>0</v>
      </c>
      <c r="G62" s="103">
        <v>0</v>
      </c>
    </row>
    <row r="63" spans="1:7" ht="12.75" x14ac:dyDescent="0.2">
      <c r="A63" s="126"/>
      <c r="B63" s="125"/>
      <c r="C63" s="116"/>
      <c r="D63" s="123"/>
      <c r="E63" s="112"/>
      <c r="F63" s="111"/>
      <c r="G63" s="110"/>
    </row>
    <row r="64" spans="1:7" ht="12.75" x14ac:dyDescent="0.2">
      <c r="A64" s="126"/>
      <c r="B64" s="125"/>
      <c r="C64" s="118" t="s">
        <v>1150</v>
      </c>
      <c r="D64" s="122"/>
      <c r="E64" s="121"/>
      <c r="F64" s="120"/>
      <c r="G64" s="119"/>
    </row>
    <row r="65" spans="1:7" ht="12.75" x14ac:dyDescent="0.2">
      <c r="A65" s="126"/>
      <c r="B65" s="125"/>
      <c r="C65" s="118" t="s">
        <v>107</v>
      </c>
      <c r="D65" s="106"/>
      <c r="E65" s="105"/>
      <c r="F65" s="104">
        <v>0</v>
      </c>
      <c r="G65" s="103">
        <v>0</v>
      </c>
    </row>
    <row r="66" spans="1:7" ht="12.75" x14ac:dyDescent="0.2">
      <c r="A66" s="126"/>
      <c r="B66" s="125"/>
      <c r="C66" s="116"/>
      <c r="D66" s="123"/>
      <c r="E66" s="112"/>
      <c r="F66" s="111"/>
      <c r="G66" s="110"/>
    </row>
    <row r="67" spans="1:7" ht="25.5" x14ac:dyDescent="0.2">
      <c r="A67" s="109"/>
      <c r="B67" s="108"/>
      <c r="C67" s="127" t="s">
        <v>114</v>
      </c>
      <c r="D67" s="117"/>
      <c r="E67" s="105"/>
      <c r="F67" s="104">
        <v>101750.598671</v>
      </c>
      <c r="G67" s="103">
        <v>0.71334910399999985</v>
      </c>
    </row>
    <row r="68" spans="1:7" ht="12.75" x14ac:dyDescent="0.2">
      <c r="A68" s="126"/>
      <c r="B68" s="125"/>
      <c r="C68" s="129"/>
      <c r="D68" s="123"/>
      <c r="E68" s="112"/>
      <c r="F68" s="111"/>
      <c r="G68" s="110"/>
    </row>
    <row r="69" spans="1:7" ht="12.75" x14ac:dyDescent="0.2">
      <c r="A69" s="126"/>
      <c r="B69" s="125"/>
      <c r="C69" s="124" t="s">
        <v>115</v>
      </c>
      <c r="D69" s="123"/>
      <c r="E69" s="112"/>
      <c r="F69" s="111"/>
      <c r="G69" s="110"/>
    </row>
    <row r="70" spans="1:7" ht="25.5" x14ac:dyDescent="0.2">
      <c r="A70" s="126"/>
      <c r="B70" s="125"/>
      <c r="C70" s="118" t="s">
        <v>10</v>
      </c>
      <c r="D70" s="122"/>
      <c r="E70" s="121"/>
      <c r="F70" s="120"/>
      <c r="G70" s="119"/>
    </row>
    <row r="71" spans="1:7" ht="38.25" x14ac:dyDescent="0.2">
      <c r="A71" s="126">
        <v>1</v>
      </c>
      <c r="B71" s="125" t="s">
        <v>1149</v>
      </c>
      <c r="C71" s="129" t="s">
        <v>1148</v>
      </c>
      <c r="D71" s="123" t="s">
        <v>725</v>
      </c>
      <c r="E71" s="112">
        <v>25</v>
      </c>
      <c r="F71" s="111">
        <v>2497.1975000000002</v>
      </c>
      <c r="G71" s="110">
        <v>1.7507254E-2</v>
      </c>
    </row>
    <row r="72" spans="1:7" ht="25.5" x14ac:dyDescent="0.2">
      <c r="A72" s="126">
        <v>2</v>
      </c>
      <c r="B72" s="125" t="s">
        <v>1147</v>
      </c>
      <c r="C72" s="129" t="s">
        <v>1146</v>
      </c>
      <c r="D72" s="123" t="s">
        <v>1128</v>
      </c>
      <c r="E72" s="112">
        <v>250</v>
      </c>
      <c r="F72" s="111">
        <v>2408.0475000000001</v>
      </c>
      <c r="G72" s="110">
        <v>1.6882245000000001E-2</v>
      </c>
    </row>
    <row r="73" spans="1:7" ht="25.5" x14ac:dyDescent="0.2">
      <c r="A73" s="126">
        <v>3</v>
      </c>
      <c r="B73" s="125" t="s">
        <v>1145</v>
      </c>
      <c r="C73" s="129" t="s">
        <v>1144</v>
      </c>
      <c r="D73" s="123" t="s">
        <v>1128</v>
      </c>
      <c r="E73" s="112">
        <v>210</v>
      </c>
      <c r="F73" s="111">
        <v>2063.3823000000002</v>
      </c>
      <c r="G73" s="110">
        <v>1.446588E-2</v>
      </c>
    </row>
    <row r="74" spans="1:7" ht="25.5" x14ac:dyDescent="0.2">
      <c r="A74" s="126">
        <v>4</v>
      </c>
      <c r="B74" s="125" t="s">
        <v>1143</v>
      </c>
      <c r="C74" s="129" t="s">
        <v>1142</v>
      </c>
      <c r="D74" s="123" t="s">
        <v>1128</v>
      </c>
      <c r="E74" s="112">
        <v>200</v>
      </c>
      <c r="F74" s="111">
        <v>1968.4259999999999</v>
      </c>
      <c r="G74" s="110">
        <v>1.3800164E-2</v>
      </c>
    </row>
    <row r="75" spans="1:7" ht="25.5" x14ac:dyDescent="0.2">
      <c r="A75" s="126">
        <v>5</v>
      </c>
      <c r="B75" s="125" t="s">
        <v>1141</v>
      </c>
      <c r="C75" s="129" t="s">
        <v>1140</v>
      </c>
      <c r="D75" s="123" t="s">
        <v>1128</v>
      </c>
      <c r="E75" s="112">
        <v>200</v>
      </c>
      <c r="F75" s="111">
        <v>1953.4159999999999</v>
      </c>
      <c r="G75" s="110">
        <v>1.3694932E-2</v>
      </c>
    </row>
    <row r="76" spans="1:7" ht="25.5" x14ac:dyDescent="0.2">
      <c r="A76" s="126">
        <v>6</v>
      </c>
      <c r="B76" s="125" t="s">
        <v>1139</v>
      </c>
      <c r="C76" s="129" t="s">
        <v>1138</v>
      </c>
      <c r="D76" s="123" t="s">
        <v>725</v>
      </c>
      <c r="E76" s="112">
        <v>200</v>
      </c>
      <c r="F76" s="111">
        <v>1939.42</v>
      </c>
      <c r="G76" s="110">
        <v>1.3596810000000001E-2</v>
      </c>
    </row>
    <row r="77" spans="1:7" ht="25.5" x14ac:dyDescent="0.2">
      <c r="A77" s="126">
        <v>7</v>
      </c>
      <c r="B77" s="125" t="s">
        <v>1137</v>
      </c>
      <c r="C77" s="129" t="s">
        <v>1136</v>
      </c>
      <c r="D77" s="123" t="s">
        <v>1128</v>
      </c>
      <c r="E77" s="112">
        <v>150</v>
      </c>
      <c r="F77" s="111">
        <v>1502.4945</v>
      </c>
      <c r="G77" s="110">
        <v>1.0533628999999999E-2</v>
      </c>
    </row>
    <row r="78" spans="1:7" ht="51" x14ac:dyDescent="0.2">
      <c r="A78" s="126">
        <v>8</v>
      </c>
      <c r="B78" s="125" t="s">
        <v>1135</v>
      </c>
      <c r="C78" s="129" t="s">
        <v>1188</v>
      </c>
      <c r="D78" s="123" t="s">
        <v>1128</v>
      </c>
      <c r="E78" s="112">
        <v>150</v>
      </c>
      <c r="F78" s="111">
        <v>1500.0637032</v>
      </c>
      <c r="G78" s="110">
        <v>1.0516588E-2</v>
      </c>
    </row>
    <row r="79" spans="1:7" ht="25.5" x14ac:dyDescent="0.2">
      <c r="A79" s="126">
        <v>9</v>
      </c>
      <c r="B79" s="125" t="s">
        <v>1134</v>
      </c>
      <c r="C79" s="129" t="s">
        <v>1133</v>
      </c>
      <c r="D79" s="123" t="s">
        <v>725</v>
      </c>
      <c r="E79" s="112">
        <v>150</v>
      </c>
      <c r="F79" s="111">
        <v>1500.0075250499999</v>
      </c>
      <c r="G79" s="110">
        <v>1.0516194E-2</v>
      </c>
    </row>
    <row r="80" spans="1:7" ht="25.5" x14ac:dyDescent="0.2">
      <c r="A80" s="126">
        <v>10</v>
      </c>
      <c r="B80" s="125" t="s">
        <v>1132</v>
      </c>
      <c r="C80" s="129" t="s">
        <v>1131</v>
      </c>
      <c r="D80" s="123" t="s">
        <v>1128</v>
      </c>
      <c r="E80" s="112">
        <v>150</v>
      </c>
      <c r="F80" s="111">
        <v>1447.1714999999999</v>
      </c>
      <c r="G80" s="110">
        <v>1.0145773E-2</v>
      </c>
    </row>
    <row r="81" spans="1:7" ht="25.5" x14ac:dyDescent="0.2">
      <c r="A81" s="126">
        <v>11</v>
      </c>
      <c r="B81" s="125" t="s">
        <v>1130</v>
      </c>
      <c r="C81" s="129" t="s">
        <v>1129</v>
      </c>
      <c r="D81" s="123" t="s">
        <v>1128</v>
      </c>
      <c r="E81" s="112">
        <v>120</v>
      </c>
      <c r="F81" s="111">
        <v>1148.5572</v>
      </c>
      <c r="G81" s="110">
        <v>8.0522600000000003E-3</v>
      </c>
    </row>
    <row r="82" spans="1:7" ht="25.5" x14ac:dyDescent="0.2">
      <c r="A82" s="126">
        <v>12</v>
      </c>
      <c r="B82" s="125" t="s">
        <v>1127</v>
      </c>
      <c r="C82" s="129" t="s">
        <v>1126</v>
      </c>
      <c r="D82" s="123" t="s">
        <v>738</v>
      </c>
      <c r="E82" s="112">
        <v>99</v>
      </c>
      <c r="F82" s="111">
        <v>992.27799000000005</v>
      </c>
      <c r="G82" s="110">
        <v>6.9566239999999998E-3</v>
      </c>
    </row>
    <row r="83" spans="1:7" ht="38.25" x14ac:dyDescent="0.2">
      <c r="A83" s="126">
        <v>13</v>
      </c>
      <c r="B83" s="125" t="s">
        <v>1125</v>
      </c>
      <c r="C83" s="129" t="s">
        <v>1124</v>
      </c>
      <c r="D83" s="123" t="s">
        <v>1123</v>
      </c>
      <c r="E83" s="112">
        <v>1000</v>
      </c>
      <c r="F83" s="111">
        <v>988.69799999999998</v>
      </c>
      <c r="G83" s="110">
        <v>6.931525E-3</v>
      </c>
    </row>
    <row r="84" spans="1:7" ht="25.5" x14ac:dyDescent="0.2">
      <c r="A84" s="126">
        <v>14</v>
      </c>
      <c r="B84" s="125" t="s">
        <v>1122</v>
      </c>
      <c r="C84" s="129" t="s">
        <v>1121</v>
      </c>
      <c r="D84" s="123" t="s">
        <v>1103</v>
      </c>
      <c r="E84" s="112">
        <v>100</v>
      </c>
      <c r="F84" s="111">
        <v>985.19899999999996</v>
      </c>
      <c r="G84" s="110">
        <v>6.9069939999999996E-3</v>
      </c>
    </row>
    <row r="85" spans="1:7" ht="25.5" x14ac:dyDescent="0.2">
      <c r="A85" s="126">
        <v>15</v>
      </c>
      <c r="B85" s="125" t="s">
        <v>1120</v>
      </c>
      <c r="C85" s="129" t="s">
        <v>1119</v>
      </c>
      <c r="D85" s="123" t="s">
        <v>1118</v>
      </c>
      <c r="E85" s="112">
        <v>100</v>
      </c>
      <c r="F85" s="111">
        <v>920.71400000000006</v>
      </c>
      <c r="G85" s="110">
        <v>6.4549059999999998E-3</v>
      </c>
    </row>
    <row r="86" spans="1:7" ht="25.5" x14ac:dyDescent="0.2">
      <c r="A86" s="126">
        <v>16</v>
      </c>
      <c r="B86" s="125" t="s">
        <v>1117</v>
      </c>
      <c r="C86" s="129" t="s">
        <v>1116</v>
      </c>
      <c r="D86" s="123" t="s">
        <v>1115</v>
      </c>
      <c r="E86" s="112">
        <v>91</v>
      </c>
      <c r="F86" s="111">
        <v>872.32145000000003</v>
      </c>
      <c r="G86" s="110">
        <v>6.1156370000000002E-3</v>
      </c>
    </row>
    <row r="87" spans="1:7" ht="25.5" x14ac:dyDescent="0.2">
      <c r="A87" s="126">
        <v>17</v>
      </c>
      <c r="B87" s="125" t="s">
        <v>1114</v>
      </c>
      <c r="C87" s="129" t="s">
        <v>1113</v>
      </c>
      <c r="D87" s="123" t="s">
        <v>725</v>
      </c>
      <c r="E87" s="112">
        <v>75</v>
      </c>
      <c r="F87" s="111">
        <v>750.98998500000005</v>
      </c>
      <c r="G87" s="110">
        <v>5.265011E-3</v>
      </c>
    </row>
    <row r="88" spans="1:7" ht="38.25" x14ac:dyDescent="0.2">
      <c r="A88" s="126">
        <v>18</v>
      </c>
      <c r="B88" s="125" t="s">
        <v>1112</v>
      </c>
      <c r="C88" s="129" t="s">
        <v>1111</v>
      </c>
      <c r="D88" s="123" t="s">
        <v>725</v>
      </c>
      <c r="E88" s="112">
        <v>75</v>
      </c>
      <c r="F88" s="111">
        <v>750.07725000000005</v>
      </c>
      <c r="G88" s="110">
        <v>5.2586120000000002E-3</v>
      </c>
    </row>
    <row r="89" spans="1:7" ht="25.5" x14ac:dyDescent="0.2">
      <c r="A89" s="126">
        <v>19</v>
      </c>
      <c r="B89" s="125" t="s">
        <v>1110</v>
      </c>
      <c r="C89" s="129" t="s">
        <v>1109</v>
      </c>
      <c r="D89" s="123" t="s">
        <v>1108</v>
      </c>
      <c r="E89" s="112">
        <v>28</v>
      </c>
      <c r="F89" s="111">
        <v>703.423</v>
      </c>
      <c r="G89" s="110">
        <v>4.9315299999999999E-3</v>
      </c>
    </row>
    <row r="90" spans="1:7" ht="25.5" x14ac:dyDescent="0.2">
      <c r="A90" s="126">
        <v>20</v>
      </c>
      <c r="B90" s="125" t="s">
        <v>1107</v>
      </c>
      <c r="C90" s="129" t="s">
        <v>1106</v>
      </c>
      <c r="D90" s="123" t="s">
        <v>725</v>
      </c>
      <c r="E90" s="112">
        <v>50</v>
      </c>
      <c r="F90" s="111">
        <v>508.44749999999999</v>
      </c>
      <c r="G90" s="110">
        <v>3.5646039999999999E-3</v>
      </c>
    </row>
    <row r="91" spans="1:7" ht="38.25" x14ac:dyDescent="0.2">
      <c r="A91" s="126">
        <v>21</v>
      </c>
      <c r="B91" s="125" t="s">
        <v>1105</v>
      </c>
      <c r="C91" s="129" t="s">
        <v>1104</v>
      </c>
      <c r="D91" s="123" t="s">
        <v>1103</v>
      </c>
      <c r="E91" s="112">
        <v>50</v>
      </c>
      <c r="F91" s="111">
        <v>502.08100000000002</v>
      </c>
      <c r="G91" s="110">
        <v>3.5199699999999999E-3</v>
      </c>
    </row>
    <row r="92" spans="1:7" ht="38.25" x14ac:dyDescent="0.2">
      <c r="A92" s="126">
        <v>22</v>
      </c>
      <c r="B92" s="125" t="s">
        <v>1102</v>
      </c>
      <c r="C92" s="129" t="s">
        <v>1101</v>
      </c>
      <c r="D92" s="123" t="s">
        <v>725</v>
      </c>
      <c r="E92" s="112">
        <v>50</v>
      </c>
      <c r="F92" s="111">
        <v>500.88900000000001</v>
      </c>
      <c r="G92" s="110">
        <v>3.5116129999999998E-3</v>
      </c>
    </row>
    <row r="93" spans="1:7" ht="25.5" x14ac:dyDescent="0.2">
      <c r="A93" s="126">
        <v>23</v>
      </c>
      <c r="B93" s="125" t="s">
        <v>728</v>
      </c>
      <c r="C93" s="129" t="s">
        <v>729</v>
      </c>
      <c r="D93" s="123" t="s">
        <v>725</v>
      </c>
      <c r="E93" s="112">
        <v>50</v>
      </c>
      <c r="F93" s="111">
        <v>499.91</v>
      </c>
      <c r="G93" s="110">
        <v>3.5047490000000001E-3</v>
      </c>
    </row>
    <row r="94" spans="1:7" ht="25.5" x14ac:dyDescent="0.2">
      <c r="A94" s="126">
        <v>24</v>
      </c>
      <c r="B94" s="125" t="s">
        <v>1100</v>
      </c>
      <c r="C94" s="129" t="s">
        <v>1099</v>
      </c>
      <c r="D94" s="123" t="s">
        <v>725</v>
      </c>
      <c r="E94" s="112">
        <v>50</v>
      </c>
      <c r="F94" s="111">
        <v>495.327</v>
      </c>
      <c r="G94" s="110">
        <v>3.4726190000000001E-3</v>
      </c>
    </row>
    <row r="95" spans="1:7" ht="38.25" x14ac:dyDescent="0.2">
      <c r="A95" s="126">
        <v>25</v>
      </c>
      <c r="B95" s="125" t="s">
        <v>1098</v>
      </c>
      <c r="C95" s="129" t="s">
        <v>1097</v>
      </c>
      <c r="D95" s="123" t="s">
        <v>1096</v>
      </c>
      <c r="E95" s="112">
        <v>50</v>
      </c>
      <c r="F95" s="111">
        <v>491.42950000000002</v>
      </c>
      <c r="G95" s="110">
        <v>3.4452950000000001E-3</v>
      </c>
    </row>
    <row r="96" spans="1:7" ht="25.5" x14ac:dyDescent="0.2">
      <c r="A96" s="126">
        <v>26</v>
      </c>
      <c r="B96" s="125" t="s">
        <v>1095</v>
      </c>
      <c r="C96" s="129" t="s">
        <v>1094</v>
      </c>
      <c r="D96" s="123" t="s">
        <v>725</v>
      </c>
      <c r="E96" s="112">
        <v>22</v>
      </c>
      <c r="F96" s="111">
        <v>220.77198000000001</v>
      </c>
      <c r="G96" s="110">
        <v>1.5477799999999999E-3</v>
      </c>
    </row>
    <row r="97" spans="1:7" ht="25.5" x14ac:dyDescent="0.2">
      <c r="A97" s="126">
        <v>27</v>
      </c>
      <c r="B97" s="125" t="s">
        <v>1093</v>
      </c>
      <c r="C97" s="129" t="s">
        <v>1092</v>
      </c>
      <c r="D97" s="123" t="s">
        <v>725</v>
      </c>
      <c r="E97" s="112">
        <v>20</v>
      </c>
      <c r="F97" s="111">
        <v>200.33459999999999</v>
      </c>
      <c r="G97" s="110">
        <v>1.4044979999999999E-3</v>
      </c>
    </row>
    <row r="98" spans="1:7" ht="25.5" x14ac:dyDescent="0.2">
      <c r="A98" s="126">
        <v>28</v>
      </c>
      <c r="B98" s="125" t="s">
        <v>1091</v>
      </c>
      <c r="C98" s="129" t="s">
        <v>1090</v>
      </c>
      <c r="D98" s="123" t="s">
        <v>1089</v>
      </c>
      <c r="E98" s="112">
        <v>20</v>
      </c>
      <c r="F98" s="111">
        <v>200.09639999999999</v>
      </c>
      <c r="G98" s="110">
        <v>1.4028280000000001E-3</v>
      </c>
    </row>
    <row r="99" spans="1:7" ht="25.5" x14ac:dyDescent="0.2">
      <c r="A99" s="126">
        <v>29</v>
      </c>
      <c r="B99" s="125" t="s">
        <v>1088</v>
      </c>
      <c r="C99" s="129" t="s">
        <v>1087</v>
      </c>
      <c r="D99" s="123" t="s">
        <v>725</v>
      </c>
      <c r="E99" s="112">
        <v>20</v>
      </c>
      <c r="F99" s="111">
        <v>195.8426</v>
      </c>
      <c r="G99" s="110">
        <v>1.373006E-3</v>
      </c>
    </row>
    <row r="100" spans="1:7" ht="12.75" x14ac:dyDescent="0.2">
      <c r="A100" s="109"/>
      <c r="B100" s="108"/>
      <c r="C100" s="118" t="s">
        <v>107</v>
      </c>
      <c r="D100" s="106"/>
      <c r="E100" s="105"/>
      <c r="F100" s="104">
        <v>30707.013983249992</v>
      </c>
      <c r="G100" s="103">
        <v>0.21527953</v>
      </c>
    </row>
    <row r="101" spans="1:7" ht="12.75" x14ac:dyDescent="0.2">
      <c r="A101" s="109"/>
      <c r="B101" s="108"/>
      <c r="C101" s="116"/>
      <c r="D101" s="123"/>
      <c r="E101" s="112"/>
      <c r="F101" s="111"/>
      <c r="G101" s="110"/>
    </row>
    <row r="102" spans="1:7" ht="12.75" x14ac:dyDescent="0.2">
      <c r="A102" s="126"/>
      <c r="B102" s="131"/>
      <c r="C102" s="118" t="s">
        <v>116</v>
      </c>
      <c r="D102" s="122"/>
      <c r="E102" s="121"/>
      <c r="F102" s="120"/>
      <c r="G102" s="119"/>
    </row>
    <row r="103" spans="1:7" ht="25.5" x14ac:dyDescent="0.2">
      <c r="A103" s="126">
        <v>1</v>
      </c>
      <c r="B103" s="131" t="s">
        <v>1086</v>
      </c>
      <c r="C103" s="129" t="s">
        <v>1085</v>
      </c>
      <c r="D103" s="131" t="s">
        <v>1084</v>
      </c>
      <c r="E103" s="134">
        <v>250</v>
      </c>
      <c r="F103" s="133">
        <v>2926.94</v>
      </c>
      <c r="G103" s="132">
        <v>2.0520076000000002E-2</v>
      </c>
    </row>
    <row r="104" spans="1:7" ht="25.5" x14ac:dyDescent="0.2">
      <c r="A104" s="126">
        <v>2</v>
      </c>
      <c r="B104" s="131" t="s">
        <v>1083</v>
      </c>
      <c r="C104" s="129" t="s">
        <v>1082</v>
      </c>
      <c r="D104" s="131" t="s">
        <v>725</v>
      </c>
      <c r="E104" s="134">
        <v>71</v>
      </c>
      <c r="F104" s="133">
        <v>713.43356000000006</v>
      </c>
      <c r="G104" s="132">
        <v>5.0017120000000002E-3</v>
      </c>
    </row>
    <row r="105" spans="1:7" ht="12.75" x14ac:dyDescent="0.2">
      <c r="A105" s="109"/>
      <c r="B105" s="108"/>
      <c r="C105" s="118" t="s">
        <v>107</v>
      </c>
      <c r="D105" s="106"/>
      <c r="E105" s="105"/>
      <c r="F105" s="104">
        <v>3640.37356</v>
      </c>
      <c r="G105" s="103">
        <v>2.5521788000000004E-2</v>
      </c>
    </row>
    <row r="106" spans="1:7" ht="12.75" x14ac:dyDescent="0.2">
      <c r="A106" s="109"/>
      <c r="B106" s="108"/>
      <c r="C106" s="116"/>
      <c r="D106" s="123"/>
      <c r="E106" s="112"/>
      <c r="F106" s="115"/>
      <c r="G106" s="114"/>
    </row>
    <row r="107" spans="1:7" ht="12.75" x14ac:dyDescent="0.2">
      <c r="A107" s="126"/>
      <c r="B107" s="125"/>
      <c r="C107" s="118" t="s">
        <v>117</v>
      </c>
      <c r="D107" s="122"/>
      <c r="E107" s="121"/>
      <c r="F107" s="120"/>
      <c r="G107" s="119"/>
    </row>
    <row r="108" spans="1:7" ht="25.5" x14ac:dyDescent="0.2">
      <c r="A108" s="126">
        <v>1</v>
      </c>
      <c r="B108" s="125" t="s">
        <v>1081</v>
      </c>
      <c r="C108" s="129" t="s">
        <v>1080</v>
      </c>
      <c r="D108" s="125" t="s">
        <v>1079</v>
      </c>
      <c r="E108" s="112">
        <v>26100</v>
      </c>
      <c r="F108" s="115">
        <v>26.012564999999999</v>
      </c>
      <c r="G108" s="114">
        <v>1.82368E-4</v>
      </c>
    </row>
    <row r="109" spans="1:7" ht="12.75" x14ac:dyDescent="0.2">
      <c r="A109" s="109"/>
      <c r="B109" s="108"/>
      <c r="C109" s="118" t="s">
        <v>107</v>
      </c>
      <c r="D109" s="106"/>
      <c r="E109" s="105"/>
      <c r="F109" s="104">
        <v>26.012564999999999</v>
      </c>
      <c r="G109" s="103">
        <v>1.82368E-4</v>
      </c>
    </row>
    <row r="110" spans="1:7" ht="12.75" x14ac:dyDescent="0.2">
      <c r="A110" s="126"/>
      <c r="B110" s="125"/>
      <c r="C110" s="116"/>
      <c r="D110" s="123"/>
      <c r="E110" s="112"/>
      <c r="F110" s="111"/>
      <c r="G110" s="110"/>
    </row>
    <row r="111" spans="1:7" ht="25.5" x14ac:dyDescent="0.2">
      <c r="A111" s="126"/>
      <c r="B111" s="131"/>
      <c r="C111" s="118" t="s">
        <v>118</v>
      </c>
      <c r="D111" s="122"/>
      <c r="E111" s="121"/>
      <c r="F111" s="120"/>
      <c r="G111" s="119"/>
    </row>
    <row r="112" spans="1:7" ht="12.75" x14ac:dyDescent="0.2">
      <c r="A112" s="109"/>
      <c r="B112" s="108"/>
      <c r="C112" s="118" t="s">
        <v>107</v>
      </c>
      <c r="D112" s="106"/>
      <c r="E112" s="105"/>
      <c r="F112" s="104">
        <v>0</v>
      </c>
      <c r="G112" s="103">
        <v>0</v>
      </c>
    </row>
    <row r="113" spans="1:7" ht="12.75" x14ac:dyDescent="0.2">
      <c r="A113" s="109"/>
      <c r="B113" s="108"/>
      <c r="C113" s="116"/>
      <c r="D113" s="123"/>
      <c r="E113" s="112"/>
      <c r="F113" s="111"/>
      <c r="G113" s="110"/>
    </row>
    <row r="114" spans="1:7" ht="12.75" x14ac:dyDescent="0.2">
      <c r="A114" s="109"/>
      <c r="B114" s="108"/>
      <c r="C114" s="130" t="s">
        <v>119</v>
      </c>
      <c r="D114" s="117"/>
      <c r="E114" s="105"/>
      <c r="F114" s="104">
        <v>34373.400108249989</v>
      </c>
      <c r="G114" s="103">
        <v>0.24098368599999997</v>
      </c>
    </row>
    <row r="115" spans="1:7" ht="12.75" x14ac:dyDescent="0.2">
      <c r="A115" s="109"/>
      <c r="B115" s="108"/>
      <c r="C115" s="129"/>
      <c r="D115" s="123"/>
      <c r="E115" s="112"/>
      <c r="F115" s="111"/>
      <c r="G115" s="110"/>
    </row>
    <row r="116" spans="1:7" ht="12.75" x14ac:dyDescent="0.2">
      <c r="A116" s="126"/>
      <c r="B116" s="125"/>
      <c r="C116" s="124" t="s">
        <v>120</v>
      </c>
      <c r="D116" s="123"/>
      <c r="E116" s="112"/>
      <c r="F116" s="111"/>
      <c r="G116" s="110"/>
    </row>
    <row r="117" spans="1:7" ht="12.75" x14ac:dyDescent="0.2">
      <c r="A117" s="109"/>
      <c r="B117" s="108"/>
      <c r="C117" s="118" t="s">
        <v>121</v>
      </c>
      <c r="D117" s="122"/>
      <c r="E117" s="121"/>
      <c r="F117" s="120"/>
      <c r="G117" s="119"/>
    </row>
    <row r="118" spans="1:7" ht="12.75" x14ac:dyDescent="0.2">
      <c r="A118" s="109"/>
      <c r="B118" s="108"/>
      <c r="C118" s="118" t="s">
        <v>107</v>
      </c>
      <c r="D118" s="117"/>
      <c r="E118" s="105"/>
      <c r="F118" s="104">
        <v>0</v>
      </c>
      <c r="G118" s="103">
        <v>0</v>
      </c>
    </row>
    <row r="119" spans="1:7" ht="12.75" x14ac:dyDescent="0.2">
      <c r="A119" s="109"/>
      <c r="B119" s="108"/>
      <c r="C119" s="116"/>
      <c r="D119" s="108"/>
      <c r="E119" s="112"/>
      <c r="F119" s="111"/>
      <c r="G119" s="110"/>
    </row>
    <row r="120" spans="1:7" ht="12.75" x14ac:dyDescent="0.2">
      <c r="A120" s="109"/>
      <c r="B120" s="108"/>
      <c r="C120" s="118" t="s">
        <v>122</v>
      </c>
      <c r="D120" s="122"/>
      <c r="E120" s="121"/>
      <c r="F120" s="120"/>
      <c r="G120" s="119"/>
    </row>
    <row r="121" spans="1:7" ht="12.75" x14ac:dyDescent="0.2">
      <c r="A121" s="109"/>
      <c r="B121" s="108"/>
      <c r="C121" s="118" t="s">
        <v>107</v>
      </c>
      <c r="D121" s="117"/>
      <c r="E121" s="105"/>
      <c r="F121" s="104">
        <v>0</v>
      </c>
      <c r="G121" s="103">
        <v>0</v>
      </c>
    </row>
    <row r="122" spans="1:7" ht="12.75" x14ac:dyDescent="0.2">
      <c r="A122" s="109"/>
      <c r="B122" s="108"/>
      <c r="C122" s="116"/>
      <c r="D122" s="108"/>
      <c r="E122" s="112"/>
      <c r="F122" s="111"/>
      <c r="G122" s="110"/>
    </row>
    <row r="123" spans="1:7" ht="12.75" x14ac:dyDescent="0.2">
      <c r="A123" s="109"/>
      <c r="B123" s="108"/>
      <c r="C123" s="118" t="s">
        <v>123</v>
      </c>
      <c r="D123" s="122"/>
      <c r="E123" s="121"/>
      <c r="F123" s="120"/>
      <c r="G123" s="119"/>
    </row>
    <row r="124" spans="1:7" ht="12.75" x14ac:dyDescent="0.2">
      <c r="A124" s="109"/>
      <c r="B124" s="108"/>
      <c r="C124" s="118" t="s">
        <v>107</v>
      </c>
      <c r="D124" s="117"/>
      <c r="E124" s="105"/>
      <c r="F124" s="104">
        <v>0</v>
      </c>
      <c r="G124" s="103">
        <v>0</v>
      </c>
    </row>
    <row r="125" spans="1:7" ht="12.75" x14ac:dyDescent="0.2">
      <c r="A125" s="109"/>
      <c r="B125" s="108"/>
      <c r="C125" s="116"/>
      <c r="D125" s="108"/>
      <c r="E125" s="112"/>
      <c r="F125" s="111"/>
      <c r="G125" s="110"/>
    </row>
    <row r="126" spans="1:7" ht="12.75" x14ac:dyDescent="0.2">
      <c r="A126" s="109"/>
      <c r="B126" s="108"/>
      <c r="C126" s="118" t="s">
        <v>1169</v>
      </c>
      <c r="D126" s="122"/>
      <c r="E126" s="121"/>
      <c r="F126" s="120"/>
      <c r="G126" s="119"/>
    </row>
    <row r="127" spans="1:7" ht="12.75" x14ac:dyDescent="0.2">
      <c r="A127" s="109">
        <v>1</v>
      </c>
      <c r="B127" s="108"/>
      <c r="C127" s="129" t="s">
        <v>1170</v>
      </c>
      <c r="D127" s="128"/>
      <c r="E127" s="112"/>
      <c r="F127" s="111">
        <v>2561.5536585999998</v>
      </c>
      <c r="G127" s="110">
        <v>1.7958439999999999E-2</v>
      </c>
    </row>
    <row r="128" spans="1:7" ht="12.75" x14ac:dyDescent="0.2">
      <c r="A128" s="109"/>
      <c r="B128" s="108"/>
      <c r="C128" s="118" t="s">
        <v>107</v>
      </c>
      <c r="D128" s="117"/>
      <c r="E128" s="105"/>
      <c r="F128" s="104">
        <v>2561.5536585999998</v>
      </c>
      <c r="G128" s="103">
        <v>1.7958439999999999E-2</v>
      </c>
    </row>
    <row r="129" spans="1:9" ht="12.75" x14ac:dyDescent="0.2">
      <c r="A129" s="109"/>
      <c r="B129" s="108"/>
      <c r="C129" s="116"/>
      <c r="D129" s="108"/>
      <c r="E129" s="112"/>
      <c r="F129" s="111"/>
      <c r="G129" s="110"/>
    </row>
    <row r="130" spans="1:9" ht="25.5" x14ac:dyDescent="0.2">
      <c r="A130" s="109"/>
      <c r="B130" s="108"/>
      <c r="C130" s="127" t="s">
        <v>124</v>
      </c>
      <c r="D130" s="117"/>
      <c r="E130" s="105"/>
      <c r="F130" s="104">
        <v>2561.5536585999998</v>
      </c>
      <c r="G130" s="103">
        <v>1.7958439999999999E-2</v>
      </c>
    </row>
    <row r="131" spans="1:9" ht="12.75" x14ac:dyDescent="0.2">
      <c r="A131" s="109"/>
      <c r="B131" s="108"/>
      <c r="C131" s="113"/>
      <c r="D131" s="108"/>
      <c r="E131" s="112"/>
      <c r="F131" s="111"/>
      <c r="G131" s="110"/>
    </row>
    <row r="132" spans="1:9" ht="12.75" x14ac:dyDescent="0.2">
      <c r="A132" s="126"/>
      <c r="B132" s="125"/>
      <c r="C132" s="124" t="s">
        <v>125</v>
      </c>
      <c r="D132" s="123"/>
      <c r="E132" s="112"/>
      <c r="F132" s="111"/>
      <c r="G132" s="110"/>
    </row>
    <row r="133" spans="1:9" ht="25.5" x14ac:dyDescent="0.2">
      <c r="A133" s="109"/>
      <c r="B133" s="108"/>
      <c r="C133" s="118" t="s">
        <v>126</v>
      </c>
      <c r="D133" s="122"/>
      <c r="E133" s="121"/>
      <c r="F133" s="120"/>
      <c r="G133" s="119"/>
    </row>
    <row r="134" spans="1:9" ht="12.75" x14ac:dyDescent="0.2">
      <c r="A134" s="109"/>
      <c r="B134" s="108"/>
      <c r="C134" s="118" t="s">
        <v>107</v>
      </c>
      <c r="D134" s="117"/>
      <c r="E134" s="105"/>
      <c r="F134" s="104">
        <v>0</v>
      </c>
      <c r="G134" s="103">
        <v>0</v>
      </c>
    </row>
    <row r="135" spans="1:9" ht="12.75" x14ac:dyDescent="0.2">
      <c r="A135" s="109"/>
      <c r="B135" s="108"/>
      <c r="C135" s="116"/>
      <c r="D135" s="108"/>
      <c r="E135" s="112"/>
      <c r="F135" s="111"/>
      <c r="G135" s="110"/>
    </row>
    <row r="136" spans="1:9" ht="12.75" x14ac:dyDescent="0.2">
      <c r="A136" s="126"/>
      <c r="B136" s="125"/>
      <c r="C136" s="124" t="s">
        <v>127</v>
      </c>
      <c r="D136" s="123"/>
      <c r="E136" s="112"/>
      <c r="F136" s="111"/>
      <c r="G136" s="110"/>
    </row>
    <row r="137" spans="1:9" ht="25.5" x14ac:dyDescent="0.2">
      <c r="A137" s="109"/>
      <c r="B137" s="108"/>
      <c r="C137" s="118" t="s">
        <v>128</v>
      </c>
      <c r="D137" s="122"/>
      <c r="E137" s="121"/>
      <c r="F137" s="120"/>
      <c r="G137" s="119"/>
    </row>
    <row r="138" spans="1:9" ht="12.75" x14ac:dyDescent="0.2">
      <c r="A138" s="109"/>
      <c r="B138" s="108"/>
      <c r="C138" s="118" t="s">
        <v>107</v>
      </c>
      <c r="D138" s="117"/>
      <c r="E138" s="105"/>
      <c r="F138" s="104">
        <v>0</v>
      </c>
      <c r="G138" s="103">
        <v>0</v>
      </c>
    </row>
    <row r="139" spans="1:9" ht="12.75" x14ac:dyDescent="0.2">
      <c r="A139" s="109"/>
      <c r="B139" s="108"/>
      <c r="C139" s="116"/>
      <c r="D139" s="108"/>
      <c r="E139" s="112"/>
      <c r="F139" s="111"/>
      <c r="G139" s="110"/>
    </row>
    <row r="140" spans="1:9" ht="25.5" x14ac:dyDescent="0.2">
      <c r="A140" s="109"/>
      <c r="B140" s="108"/>
      <c r="C140" s="118" t="s">
        <v>129</v>
      </c>
      <c r="D140" s="122"/>
      <c r="E140" s="121"/>
      <c r="F140" s="120"/>
      <c r="G140" s="119"/>
    </row>
    <row r="141" spans="1:9" ht="12.75" x14ac:dyDescent="0.2">
      <c r="A141" s="109"/>
      <c r="B141" s="108"/>
      <c r="C141" s="118" t="s">
        <v>107</v>
      </c>
      <c r="D141" s="117"/>
      <c r="E141" s="105"/>
      <c r="F141" s="104">
        <v>0</v>
      </c>
      <c r="G141" s="103">
        <v>0</v>
      </c>
    </row>
    <row r="142" spans="1:9" ht="12.75" x14ac:dyDescent="0.2">
      <c r="A142" s="109"/>
      <c r="B142" s="108"/>
      <c r="C142" s="118"/>
      <c r="D142" s="117"/>
      <c r="E142" s="105"/>
      <c r="F142" s="104"/>
      <c r="G142" s="103"/>
    </row>
    <row r="143" spans="1:9" ht="25.5" x14ac:dyDescent="0.2">
      <c r="A143" s="109"/>
      <c r="B143" s="108"/>
      <c r="C143" s="113" t="s">
        <v>130</v>
      </c>
      <c r="D143" s="108"/>
      <c r="E143" s="112"/>
      <c r="F143" s="115">
        <v>3952.3203827500001</v>
      </c>
      <c r="G143" s="114">
        <v>2.7708772E-2</v>
      </c>
      <c r="H143" s="152"/>
      <c r="I143" s="153"/>
    </row>
    <row r="144" spans="1:9" ht="12.75" x14ac:dyDescent="0.2">
      <c r="A144" s="109"/>
      <c r="B144" s="108"/>
      <c r="C144" s="107" t="s">
        <v>131</v>
      </c>
      <c r="D144" s="106"/>
      <c r="E144" s="105"/>
      <c r="F144" s="104">
        <v>142637.87282059997</v>
      </c>
      <c r="G144" s="103">
        <v>1.0000000019999997</v>
      </c>
    </row>
    <row r="146" spans="2:6" ht="12.75" x14ac:dyDescent="0.2">
      <c r="B146" s="398" t="s">
        <v>742</v>
      </c>
      <c r="C146" s="398"/>
      <c r="D146" s="398"/>
      <c r="E146" s="398"/>
      <c r="F146" s="398"/>
    </row>
    <row r="147" spans="2:6" ht="15" x14ac:dyDescent="0.25">
      <c r="B147"/>
    </row>
    <row r="149" spans="2:6" ht="12.75" x14ac:dyDescent="0.2">
      <c r="B149" s="102" t="s">
        <v>133</v>
      </c>
      <c r="C149" s="101"/>
      <c r="D149" s="100"/>
    </row>
    <row r="150" spans="2:6" ht="12.75" x14ac:dyDescent="0.2">
      <c r="B150" s="55" t="s">
        <v>134</v>
      </c>
      <c r="C150" s="88"/>
      <c r="D150" s="99" t="s">
        <v>135</v>
      </c>
    </row>
    <row r="151" spans="2:6" ht="12.75" x14ac:dyDescent="0.2">
      <c r="B151" s="55" t="s">
        <v>136</v>
      </c>
      <c r="C151" s="88"/>
      <c r="D151" s="99" t="s">
        <v>135</v>
      </c>
    </row>
    <row r="152" spans="2:6" ht="12.75" x14ac:dyDescent="0.2">
      <c r="B152" s="55" t="s">
        <v>137</v>
      </c>
      <c r="C152" s="88"/>
      <c r="D152" s="92"/>
    </row>
    <row r="153" spans="2:6" ht="25.5" customHeight="1" x14ac:dyDescent="0.2">
      <c r="B153" s="92"/>
      <c r="C153" s="98" t="s">
        <v>138</v>
      </c>
      <c r="D153" s="97" t="s">
        <v>139</v>
      </c>
    </row>
    <row r="154" spans="2:6" ht="12.75" customHeight="1" x14ac:dyDescent="0.2">
      <c r="B154" s="75" t="s">
        <v>140</v>
      </c>
      <c r="C154" s="76" t="s">
        <v>141</v>
      </c>
      <c r="D154" s="76" t="s">
        <v>142</v>
      </c>
    </row>
    <row r="155" spans="2:6" ht="12.75" x14ac:dyDescent="0.2">
      <c r="B155" s="92" t="s">
        <v>143</v>
      </c>
      <c r="C155" s="96">
        <v>90.669700000000006</v>
      </c>
      <c r="D155" s="96">
        <v>90.205799999999996</v>
      </c>
    </row>
    <row r="156" spans="2:6" ht="12.75" x14ac:dyDescent="0.2">
      <c r="B156" s="92" t="s">
        <v>144</v>
      </c>
      <c r="C156" s="96">
        <v>15.1172</v>
      </c>
      <c r="D156" s="96">
        <v>14.879099999999999</v>
      </c>
    </row>
    <row r="157" spans="2:6" ht="12.75" x14ac:dyDescent="0.2">
      <c r="B157" s="92" t="s">
        <v>145</v>
      </c>
      <c r="C157" s="96">
        <v>86.520600000000002</v>
      </c>
      <c r="D157" s="96">
        <v>86.002600000000001</v>
      </c>
    </row>
    <row r="158" spans="2:6" ht="12.75" x14ac:dyDescent="0.2">
      <c r="B158" s="92" t="s">
        <v>146</v>
      </c>
      <c r="C158" s="96">
        <v>14.2409</v>
      </c>
      <c r="D158" s="96">
        <v>13.994899999999999</v>
      </c>
    </row>
    <row r="160" spans="2:6" ht="12.75" x14ac:dyDescent="0.2">
      <c r="B160" s="95" t="s">
        <v>147</v>
      </c>
      <c r="C160" s="95"/>
    </row>
    <row r="161" spans="2:5" ht="24.75" customHeight="1" x14ac:dyDescent="0.2">
      <c r="B161" s="94" t="s">
        <v>140</v>
      </c>
      <c r="C161" s="93" t="s">
        <v>1078</v>
      </c>
    </row>
    <row r="162" spans="2:5" ht="12.75" x14ac:dyDescent="0.2">
      <c r="B162" s="92" t="s">
        <v>144</v>
      </c>
      <c r="C162" s="91">
        <v>0.14166500000000001</v>
      </c>
    </row>
    <row r="163" spans="2:5" ht="12.75" x14ac:dyDescent="0.2">
      <c r="B163" s="92" t="s">
        <v>146</v>
      </c>
      <c r="C163" s="91">
        <v>0.14166500000000001</v>
      </c>
    </row>
    <row r="165" spans="2:5" ht="12.75" x14ac:dyDescent="0.2">
      <c r="B165" s="55" t="s">
        <v>148</v>
      </c>
      <c r="C165" s="88"/>
      <c r="D165" s="90" t="s">
        <v>135</v>
      </c>
    </row>
    <row r="166" spans="2:5" ht="12.75" x14ac:dyDescent="0.2">
      <c r="B166" s="55" t="s">
        <v>1077</v>
      </c>
      <c r="C166" s="88"/>
      <c r="D166" s="90" t="s">
        <v>135</v>
      </c>
    </row>
    <row r="167" spans="2:5" ht="12.75" x14ac:dyDescent="0.2">
      <c r="B167" s="55" t="s">
        <v>1166</v>
      </c>
      <c r="C167" s="88"/>
      <c r="D167" s="89">
        <v>0.49</v>
      </c>
    </row>
    <row r="168" spans="2:5" ht="12.75" x14ac:dyDescent="0.2">
      <c r="B168" s="55" t="s">
        <v>1167</v>
      </c>
      <c r="C168" s="88"/>
      <c r="D168" s="89">
        <v>0.43300000000000016</v>
      </c>
    </row>
    <row r="169" spans="2:5" ht="12.75" x14ac:dyDescent="0.2">
      <c r="B169" s="55" t="s">
        <v>1164</v>
      </c>
      <c r="C169" s="88"/>
      <c r="D169" s="87">
        <v>1.1683988182118743</v>
      </c>
    </row>
    <row r="170" spans="2:5" ht="12.75" x14ac:dyDescent="0.2">
      <c r="B170" s="55" t="s">
        <v>1165</v>
      </c>
      <c r="C170" s="88"/>
      <c r="D170" s="87" t="s">
        <v>135</v>
      </c>
    </row>
    <row r="171" spans="2:5" ht="12.75" x14ac:dyDescent="0.2">
      <c r="B171" s="86"/>
      <c r="C171" s="86"/>
      <c r="D171" s="86"/>
      <c r="E171" s="86"/>
    </row>
  </sheetData>
  <mergeCells count="4">
    <mergeCell ref="A1:G1"/>
    <mergeCell ref="A2:G2"/>
    <mergeCell ref="A3:G3"/>
    <mergeCell ref="B146:F146"/>
  </mergeCells>
  <pageMargins left="0.7" right="0.7" top="0.75" bottom="0.75" header="0.3" footer="0.3"/>
  <pageSetup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717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452</v>
      </c>
      <c r="C7" s="26" t="s">
        <v>453</v>
      </c>
      <c r="D7" s="17" t="s">
        <v>175</v>
      </c>
      <c r="E7" s="62">
        <v>24900</v>
      </c>
      <c r="F7" s="68">
        <v>478.66514999999998</v>
      </c>
      <c r="G7" s="20">
        <v>4.1770861999999999E-2</v>
      </c>
    </row>
    <row r="8" spans="1:7" ht="25.5" x14ac:dyDescent="0.2">
      <c r="A8" s="21">
        <v>2</v>
      </c>
      <c r="B8" s="22" t="s">
        <v>401</v>
      </c>
      <c r="C8" s="26" t="s">
        <v>402</v>
      </c>
      <c r="D8" s="17" t="s">
        <v>35</v>
      </c>
      <c r="E8" s="62">
        <v>163350</v>
      </c>
      <c r="F8" s="68">
        <v>455.17477500000001</v>
      </c>
      <c r="G8" s="20">
        <v>3.9720967000000003E-2</v>
      </c>
    </row>
    <row r="9" spans="1:7" ht="12.75" x14ac:dyDescent="0.2">
      <c r="A9" s="21">
        <v>3</v>
      </c>
      <c r="B9" s="22" t="s">
        <v>11</v>
      </c>
      <c r="C9" s="26" t="s">
        <v>12</v>
      </c>
      <c r="D9" s="17" t="s">
        <v>13</v>
      </c>
      <c r="E9" s="62">
        <v>105400</v>
      </c>
      <c r="F9" s="68">
        <v>384.13029999999998</v>
      </c>
      <c r="G9" s="20">
        <v>3.3521249000000003E-2</v>
      </c>
    </row>
    <row r="10" spans="1:7" ht="25.5" x14ac:dyDescent="0.2">
      <c r="A10" s="21">
        <v>4</v>
      </c>
      <c r="B10" s="22" t="s">
        <v>30</v>
      </c>
      <c r="C10" s="26" t="s">
        <v>31</v>
      </c>
      <c r="D10" s="17" t="s">
        <v>32</v>
      </c>
      <c r="E10" s="62">
        <v>28800</v>
      </c>
      <c r="F10" s="68">
        <v>353.41919999999999</v>
      </c>
      <c r="G10" s="20">
        <v>3.0841235000000002E-2</v>
      </c>
    </row>
    <row r="11" spans="1:7" ht="25.5" x14ac:dyDescent="0.2">
      <c r="A11" s="21">
        <v>5</v>
      </c>
      <c r="B11" s="22" t="s">
        <v>439</v>
      </c>
      <c r="C11" s="26" t="s">
        <v>440</v>
      </c>
      <c r="D11" s="17" t="s">
        <v>35</v>
      </c>
      <c r="E11" s="62">
        <v>99000</v>
      </c>
      <c r="F11" s="68">
        <v>315.5625</v>
      </c>
      <c r="G11" s="20">
        <v>2.7537658999999999E-2</v>
      </c>
    </row>
    <row r="12" spans="1:7" ht="25.5" x14ac:dyDescent="0.2">
      <c r="A12" s="21">
        <v>6</v>
      </c>
      <c r="B12" s="22" t="s">
        <v>415</v>
      </c>
      <c r="C12" s="26" t="s">
        <v>416</v>
      </c>
      <c r="D12" s="17" t="s">
        <v>35</v>
      </c>
      <c r="E12" s="62">
        <v>22200</v>
      </c>
      <c r="F12" s="68">
        <v>313.59719999999999</v>
      </c>
      <c r="G12" s="20">
        <v>2.7366155999999999E-2</v>
      </c>
    </row>
    <row r="13" spans="1:7" ht="25.5" x14ac:dyDescent="0.2">
      <c r="A13" s="21">
        <v>7</v>
      </c>
      <c r="B13" s="22" t="s">
        <v>582</v>
      </c>
      <c r="C13" s="26" t="s">
        <v>583</v>
      </c>
      <c r="D13" s="17" t="s">
        <v>35</v>
      </c>
      <c r="E13" s="62">
        <v>70000</v>
      </c>
      <c r="F13" s="68">
        <v>310.55500000000001</v>
      </c>
      <c r="G13" s="20">
        <v>2.7100678E-2</v>
      </c>
    </row>
    <row r="14" spans="1:7" ht="25.5" x14ac:dyDescent="0.2">
      <c r="A14" s="21">
        <v>8</v>
      </c>
      <c r="B14" s="22" t="s">
        <v>617</v>
      </c>
      <c r="C14" s="26" t="s">
        <v>618</v>
      </c>
      <c r="D14" s="17" t="s">
        <v>65</v>
      </c>
      <c r="E14" s="62">
        <v>29850</v>
      </c>
      <c r="F14" s="68">
        <v>297.24630000000002</v>
      </c>
      <c r="G14" s="20">
        <v>2.593929E-2</v>
      </c>
    </row>
    <row r="15" spans="1:7" ht="12.75" x14ac:dyDescent="0.2">
      <c r="A15" s="21">
        <v>9</v>
      </c>
      <c r="B15" s="22" t="s">
        <v>506</v>
      </c>
      <c r="C15" s="26" t="s">
        <v>507</v>
      </c>
      <c r="D15" s="17" t="s">
        <v>226</v>
      </c>
      <c r="E15" s="62">
        <v>4125</v>
      </c>
      <c r="F15" s="68">
        <v>273.94743749999998</v>
      </c>
      <c r="G15" s="20">
        <v>2.3906107999999999E-2</v>
      </c>
    </row>
    <row r="16" spans="1:7" ht="12.75" x14ac:dyDescent="0.2">
      <c r="A16" s="21">
        <v>10</v>
      </c>
      <c r="B16" s="22" t="s">
        <v>41</v>
      </c>
      <c r="C16" s="26" t="s">
        <v>42</v>
      </c>
      <c r="D16" s="17" t="s">
        <v>13</v>
      </c>
      <c r="E16" s="62">
        <v>12950</v>
      </c>
      <c r="F16" s="68">
        <v>269.35352499999999</v>
      </c>
      <c r="G16" s="20">
        <v>2.3505218000000001E-2</v>
      </c>
    </row>
    <row r="17" spans="1:7" ht="12.75" x14ac:dyDescent="0.2">
      <c r="A17" s="21">
        <v>11</v>
      </c>
      <c r="B17" s="22" t="s">
        <v>56</v>
      </c>
      <c r="C17" s="26" t="s">
        <v>57</v>
      </c>
      <c r="D17" s="17" t="s">
        <v>13</v>
      </c>
      <c r="E17" s="62">
        <v>76500</v>
      </c>
      <c r="F17" s="68">
        <v>224.64224999999999</v>
      </c>
      <c r="G17" s="20">
        <v>1.9603474999999999E-2</v>
      </c>
    </row>
    <row r="18" spans="1:7" ht="25.5" x14ac:dyDescent="0.2">
      <c r="A18" s="21">
        <v>12</v>
      </c>
      <c r="B18" s="22" t="s">
        <v>718</v>
      </c>
      <c r="C18" s="26" t="s">
        <v>719</v>
      </c>
      <c r="D18" s="17" t="s">
        <v>35</v>
      </c>
      <c r="E18" s="62">
        <v>15400</v>
      </c>
      <c r="F18" s="68">
        <v>220.0352</v>
      </c>
      <c r="G18" s="20">
        <v>1.920144E-2</v>
      </c>
    </row>
    <row r="19" spans="1:7" ht="12.75" x14ac:dyDescent="0.2">
      <c r="A19" s="21">
        <v>13</v>
      </c>
      <c r="B19" s="22" t="s">
        <v>427</v>
      </c>
      <c r="C19" s="26" t="s">
        <v>428</v>
      </c>
      <c r="D19" s="17" t="s">
        <v>226</v>
      </c>
      <c r="E19" s="62">
        <v>25050</v>
      </c>
      <c r="F19" s="68">
        <v>170.35252500000001</v>
      </c>
      <c r="G19" s="20">
        <v>1.4865866E-2</v>
      </c>
    </row>
    <row r="20" spans="1:7" ht="12.75" x14ac:dyDescent="0.2">
      <c r="A20" s="21">
        <v>14</v>
      </c>
      <c r="B20" s="22" t="s">
        <v>399</v>
      </c>
      <c r="C20" s="26" t="s">
        <v>400</v>
      </c>
      <c r="D20" s="17" t="s">
        <v>13</v>
      </c>
      <c r="E20" s="62">
        <v>14350</v>
      </c>
      <c r="F20" s="68">
        <v>103.70744999999999</v>
      </c>
      <c r="G20" s="20">
        <v>9.0500630000000006E-3</v>
      </c>
    </row>
    <row r="21" spans="1:7" ht="12.75" x14ac:dyDescent="0.2">
      <c r="A21" s="21">
        <v>15</v>
      </c>
      <c r="B21" s="22" t="s">
        <v>550</v>
      </c>
      <c r="C21" s="26" t="s">
        <v>551</v>
      </c>
      <c r="D21" s="17" t="s">
        <v>175</v>
      </c>
      <c r="E21" s="62">
        <v>1700</v>
      </c>
      <c r="F21" s="68">
        <v>103.56229999999999</v>
      </c>
      <c r="G21" s="20">
        <v>9.0373959999999996E-3</v>
      </c>
    </row>
    <row r="22" spans="1:7" ht="12.75" x14ac:dyDescent="0.2">
      <c r="A22" s="21">
        <v>16</v>
      </c>
      <c r="B22" s="22" t="s">
        <v>500</v>
      </c>
      <c r="C22" s="26" t="s">
        <v>501</v>
      </c>
      <c r="D22" s="17" t="s">
        <v>13</v>
      </c>
      <c r="E22" s="62">
        <v>7500</v>
      </c>
      <c r="F22" s="68">
        <v>94.181250000000006</v>
      </c>
      <c r="G22" s="20">
        <v>8.2187560000000007E-3</v>
      </c>
    </row>
    <row r="23" spans="1:7" ht="25.5" x14ac:dyDescent="0.2">
      <c r="A23" s="21">
        <v>17</v>
      </c>
      <c r="B23" s="22" t="s">
        <v>649</v>
      </c>
      <c r="C23" s="26" t="s">
        <v>650</v>
      </c>
      <c r="D23" s="17" t="s">
        <v>253</v>
      </c>
      <c r="E23" s="62">
        <v>22000</v>
      </c>
      <c r="F23" s="68">
        <v>93.159000000000006</v>
      </c>
      <c r="G23" s="20">
        <v>8.1295489999999998E-3</v>
      </c>
    </row>
    <row r="24" spans="1:7" ht="12.75" x14ac:dyDescent="0.2">
      <c r="A24" s="21">
        <v>18</v>
      </c>
      <c r="B24" s="22" t="s">
        <v>444</v>
      </c>
      <c r="C24" s="26" t="s">
        <v>445</v>
      </c>
      <c r="D24" s="17" t="s">
        <v>205</v>
      </c>
      <c r="E24" s="62">
        <v>12100</v>
      </c>
      <c r="F24" s="68">
        <v>90.695549999999997</v>
      </c>
      <c r="G24" s="20">
        <v>7.9145750000000001E-3</v>
      </c>
    </row>
    <row r="25" spans="1:7" ht="25.5" x14ac:dyDescent="0.2">
      <c r="A25" s="21">
        <v>19</v>
      </c>
      <c r="B25" s="22" t="s">
        <v>20</v>
      </c>
      <c r="C25" s="26" t="s">
        <v>21</v>
      </c>
      <c r="D25" s="17" t="s">
        <v>22</v>
      </c>
      <c r="E25" s="62">
        <v>5700</v>
      </c>
      <c r="F25" s="68">
        <v>74.915099999999995</v>
      </c>
      <c r="G25" s="20">
        <v>6.5374889999999996E-3</v>
      </c>
    </row>
    <row r="26" spans="1:7" ht="12.75" x14ac:dyDescent="0.2">
      <c r="A26" s="21">
        <v>20</v>
      </c>
      <c r="B26" s="22" t="s">
        <v>403</v>
      </c>
      <c r="C26" s="26" t="s">
        <v>404</v>
      </c>
      <c r="D26" s="17" t="s">
        <v>205</v>
      </c>
      <c r="E26" s="62">
        <v>8300</v>
      </c>
      <c r="F26" s="68">
        <v>60.747700000000002</v>
      </c>
      <c r="G26" s="20">
        <v>5.3011669999999999E-3</v>
      </c>
    </row>
    <row r="27" spans="1:7" ht="12.75" x14ac:dyDescent="0.2">
      <c r="A27" s="21">
        <v>21</v>
      </c>
      <c r="B27" s="22" t="s">
        <v>405</v>
      </c>
      <c r="C27" s="26" t="s">
        <v>406</v>
      </c>
      <c r="D27" s="17" t="s">
        <v>253</v>
      </c>
      <c r="E27" s="62">
        <v>1900</v>
      </c>
      <c r="F27" s="68">
        <v>51.6952</v>
      </c>
      <c r="G27" s="20">
        <v>4.5111980000000001E-3</v>
      </c>
    </row>
    <row r="28" spans="1:7" ht="25.5" x14ac:dyDescent="0.2">
      <c r="A28" s="21">
        <v>22</v>
      </c>
      <c r="B28" s="22" t="s">
        <v>614</v>
      </c>
      <c r="C28" s="26" t="s">
        <v>615</v>
      </c>
      <c r="D28" s="17" t="s">
        <v>35</v>
      </c>
      <c r="E28" s="62">
        <v>700</v>
      </c>
      <c r="F28" s="68">
        <v>51.315950000000001</v>
      </c>
      <c r="G28" s="20">
        <v>4.4781020000000003E-3</v>
      </c>
    </row>
    <row r="29" spans="1:7" ht="12.75" x14ac:dyDescent="0.2">
      <c r="A29" s="21">
        <v>23</v>
      </c>
      <c r="B29" s="22" t="s">
        <v>538</v>
      </c>
      <c r="C29" s="26" t="s">
        <v>539</v>
      </c>
      <c r="D29" s="17" t="s">
        <v>205</v>
      </c>
      <c r="E29" s="62">
        <v>5000</v>
      </c>
      <c r="F29" s="68">
        <v>50.26</v>
      </c>
      <c r="G29" s="20">
        <v>4.3859540000000001E-3</v>
      </c>
    </row>
    <row r="30" spans="1:7" ht="12.75" x14ac:dyDescent="0.2">
      <c r="A30" s="21">
        <v>24</v>
      </c>
      <c r="B30" s="22" t="s">
        <v>720</v>
      </c>
      <c r="C30" s="129" t="s">
        <v>1168</v>
      </c>
      <c r="D30" s="17" t="s">
        <v>226</v>
      </c>
      <c r="E30" s="62">
        <v>53200</v>
      </c>
      <c r="F30" s="68">
        <v>49.821800000000003</v>
      </c>
      <c r="G30" s="20">
        <v>4.3477150000000003E-3</v>
      </c>
    </row>
    <row r="31" spans="1:7" ht="12.75" x14ac:dyDescent="0.2">
      <c r="A31" s="21">
        <v>25</v>
      </c>
      <c r="B31" s="22" t="s">
        <v>504</v>
      </c>
      <c r="C31" s="26" t="s">
        <v>505</v>
      </c>
      <c r="D31" s="17" t="s">
        <v>205</v>
      </c>
      <c r="E31" s="62">
        <v>2305</v>
      </c>
      <c r="F31" s="68">
        <v>46.425004999999999</v>
      </c>
      <c r="G31" s="20">
        <v>4.0512919999999997E-3</v>
      </c>
    </row>
    <row r="32" spans="1:7" ht="12.75" x14ac:dyDescent="0.2">
      <c r="A32" s="21">
        <v>26</v>
      </c>
      <c r="B32" s="22" t="s">
        <v>639</v>
      </c>
      <c r="C32" s="26" t="s">
        <v>640</v>
      </c>
      <c r="D32" s="17" t="s">
        <v>320</v>
      </c>
      <c r="E32" s="62">
        <v>19300</v>
      </c>
      <c r="F32" s="68">
        <v>43.936450000000001</v>
      </c>
      <c r="G32" s="20">
        <v>3.834128E-3</v>
      </c>
    </row>
    <row r="33" spans="1:7" ht="12.75" x14ac:dyDescent="0.2">
      <c r="A33" s="21">
        <v>27</v>
      </c>
      <c r="B33" s="22" t="s">
        <v>407</v>
      </c>
      <c r="C33" s="26" t="s">
        <v>408</v>
      </c>
      <c r="D33" s="17" t="s">
        <v>253</v>
      </c>
      <c r="E33" s="62">
        <v>5500</v>
      </c>
      <c r="F33" s="68">
        <v>43.329000000000001</v>
      </c>
      <c r="G33" s="20">
        <v>3.7811189999999999E-3</v>
      </c>
    </row>
    <row r="34" spans="1:7" ht="12.75" x14ac:dyDescent="0.2">
      <c r="A34" s="21">
        <v>28</v>
      </c>
      <c r="B34" s="22" t="s">
        <v>532</v>
      </c>
      <c r="C34" s="26" t="s">
        <v>533</v>
      </c>
      <c r="D34" s="17" t="s">
        <v>16</v>
      </c>
      <c r="E34" s="62">
        <v>4000</v>
      </c>
      <c r="F34" s="68">
        <v>28.84</v>
      </c>
      <c r="G34" s="20">
        <v>2.5167309999999999E-3</v>
      </c>
    </row>
    <row r="35" spans="1:7" ht="25.5" x14ac:dyDescent="0.2">
      <c r="A35" s="21">
        <v>29</v>
      </c>
      <c r="B35" s="22" t="s">
        <v>429</v>
      </c>
      <c r="C35" s="26" t="s">
        <v>430</v>
      </c>
      <c r="D35" s="17" t="s">
        <v>35</v>
      </c>
      <c r="E35" s="62">
        <v>5230</v>
      </c>
      <c r="F35" s="68">
        <v>28.231539999999999</v>
      </c>
      <c r="G35" s="20">
        <v>2.4636340000000001E-3</v>
      </c>
    </row>
    <row r="36" spans="1:7" ht="25.5" x14ac:dyDescent="0.2">
      <c r="A36" s="21">
        <v>30</v>
      </c>
      <c r="B36" s="22" t="s">
        <v>433</v>
      </c>
      <c r="C36" s="26" t="s">
        <v>434</v>
      </c>
      <c r="D36" s="17" t="s">
        <v>175</v>
      </c>
      <c r="E36" s="62">
        <v>7500</v>
      </c>
      <c r="F36" s="68">
        <v>27.87</v>
      </c>
      <c r="G36" s="20">
        <v>2.4320840000000002E-3</v>
      </c>
    </row>
    <row r="37" spans="1:7" ht="12.75" x14ac:dyDescent="0.2">
      <c r="A37" s="21">
        <v>31</v>
      </c>
      <c r="B37" s="22" t="s">
        <v>588</v>
      </c>
      <c r="C37" s="26" t="s">
        <v>589</v>
      </c>
      <c r="D37" s="17" t="s">
        <v>16</v>
      </c>
      <c r="E37" s="62">
        <v>1600</v>
      </c>
      <c r="F37" s="68">
        <v>22.773599999999998</v>
      </c>
      <c r="G37" s="20">
        <v>1.9873450000000002E-3</v>
      </c>
    </row>
    <row r="38" spans="1:7" ht="12.75" x14ac:dyDescent="0.2">
      <c r="A38" s="21">
        <v>32</v>
      </c>
      <c r="B38" s="22" t="s">
        <v>524</v>
      </c>
      <c r="C38" s="26" t="s">
        <v>525</v>
      </c>
      <c r="D38" s="17" t="s">
        <v>260</v>
      </c>
      <c r="E38" s="62">
        <v>8710</v>
      </c>
      <c r="F38" s="68">
        <v>19.567015000000001</v>
      </c>
      <c r="G38" s="20">
        <v>1.7075219999999999E-3</v>
      </c>
    </row>
    <row r="39" spans="1:7" ht="25.5" x14ac:dyDescent="0.2">
      <c r="A39" s="21">
        <v>33</v>
      </c>
      <c r="B39" s="22" t="s">
        <v>520</v>
      </c>
      <c r="C39" s="26" t="s">
        <v>521</v>
      </c>
      <c r="D39" s="17" t="s">
        <v>35</v>
      </c>
      <c r="E39" s="62">
        <v>820</v>
      </c>
      <c r="F39" s="68">
        <v>14.45865</v>
      </c>
      <c r="G39" s="20">
        <v>1.261739E-3</v>
      </c>
    </row>
    <row r="40" spans="1:7" ht="12.75" x14ac:dyDescent="0.2">
      <c r="A40" s="16"/>
      <c r="B40" s="17"/>
      <c r="C40" s="23" t="s">
        <v>107</v>
      </c>
      <c r="D40" s="27"/>
      <c r="E40" s="64"/>
      <c r="F40" s="70">
        <v>5166.1739224999983</v>
      </c>
      <c r="G40" s="28">
        <v>0.45082776099999983</v>
      </c>
    </row>
    <row r="41" spans="1:7" ht="12.75" x14ac:dyDescent="0.2">
      <c r="A41" s="21"/>
      <c r="B41" s="22"/>
      <c r="C41" s="29"/>
      <c r="D41" s="30"/>
      <c r="E41" s="62"/>
      <c r="F41" s="68"/>
      <c r="G41" s="20"/>
    </row>
    <row r="42" spans="1:7" ht="12.75" x14ac:dyDescent="0.2">
      <c r="A42" s="16"/>
      <c r="B42" s="17"/>
      <c r="C42" s="23" t="s">
        <v>108</v>
      </c>
      <c r="D42" s="24"/>
      <c r="E42" s="63"/>
      <c r="F42" s="69"/>
      <c r="G42" s="25"/>
    </row>
    <row r="43" spans="1:7" ht="12.75" x14ac:dyDescent="0.2">
      <c r="A43" s="16"/>
      <c r="B43" s="17"/>
      <c r="C43" s="23" t="s">
        <v>107</v>
      </c>
      <c r="D43" s="27"/>
      <c r="E43" s="64"/>
      <c r="F43" s="70">
        <v>0</v>
      </c>
      <c r="G43" s="28">
        <v>0</v>
      </c>
    </row>
    <row r="44" spans="1:7" ht="12.75" x14ac:dyDescent="0.2">
      <c r="A44" s="21"/>
      <c r="B44" s="22"/>
      <c r="C44" s="29"/>
      <c r="D44" s="30"/>
      <c r="E44" s="62"/>
      <c r="F44" s="68"/>
      <c r="G44" s="20"/>
    </row>
    <row r="45" spans="1:7" ht="12.75" x14ac:dyDescent="0.2">
      <c r="A45" s="31"/>
      <c r="B45" s="32"/>
      <c r="C45" s="23" t="s">
        <v>109</v>
      </c>
      <c r="D45" s="24"/>
      <c r="E45" s="63"/>
      <c r="F45" s="69"/>
      <c r="G45" s="25"/>
    </row>
    <row r="46" spans="1:7" ht="12.75" x14ac:dyDescent="0.2">
      <c r="A46" s="33"/>
      <c r="B46" s="34"/>
      <c r="C46" s="23" t="s">
        <v>107</v>
      </c>
      <c r="D46" s="35"/>
      <c r="E46" s="65"/>
      <c r="F46" s="71">
        <v>0</v>
      </c>
      <c r="G46" s="36">
        <v>0</v>
      </c>
    </row>
    <row r="47" spans="1:7" ht="12.75" x14ac:dyDescent="0.2">
      <c r="A47" s="33"/>
      <c r="B47" s="34"/>
      <c r="C47" s="29"/>
      <c r="D47" s="37"/>
      <c r="E47" s="66"/>
      <c r="F47" s="72"/>
      <c r="G47" s="38"/>
    </row>
    <row r="48" spans="1:7" ht="12.75" x14ac:dyDescent="0.2">
      <c r="A48" s="16"/>
      <c r="B48" s="17"/>
      <c r="C48" s="23" t="s">
        <v>111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107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12.75" x14ac:dyDescent="0.2">
      <c r="A51" s="16"/>
      <c r="B51" s="17"/>
      <c r="C51" s="23" t="s">
        <v>112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107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12.75" x14ac:dyDescent="0.2">
      <c r="A54" s="16"/>
      <c r="B54" s="17"/>
      <c r="C54" s="23" t="s">
        <v>113</v>
      </c>
      <c r="D54" s="24"/>
      <c r="E54" s="63"/>
      <c r="F54" s="69"/>
      <c r="G54" s="25"/>
    </row>
    <row r="55" spans="1:7" ht="12.75" x14ac:dyDescent="0.2">
      <c r="A55" s="21">
        <v>1</v>
      </c>
      <c r="B55" s="22"/>
      <c r="C55" s="26" t="s">
        <v>1171</v>
      </c>
      <c r="D55" s="30" t="s">
        <v>721</v>
      </c>
      <c r="E55" s="62">
        <v>1500</v>
      </c>
      <c r="F55" s="68">
        <v>162.84299999999999</v>
      </c>
      <c r="G55" s="20">
        <v>1.4210545E-2</v>
      </c>
    </row>
    <row r="56" spans="1:7" ht="25.5" x14ac:dyDescent="0.2">
      <c r="A56" s="21">
        <v>2</v>
      </c>
      <c r="B56" s="22"/>
      <c r="C56" s="26" t="s">
        <v>1172</v>
      </c>
      <c r="D56" s="30" t="s">
        <v>722</v>
      </c>
      <c r="E56" s="161">
        <v>-53200</v>
      </c>
      <c r="F56" s="158">
        <v>-50.061199999999999</v>
      </c>
      <c r="G56" s="157">
        <v>-4.3686059999999997E-3</v>
      </c>
    </row>
    <row r="57" spans="1:7" ht="25.5" x14ac:dyDescent="0.2">
      <c r="A57" s="21">
        <v>3</v>
      </c>
      <c r="B57" s="22"/>
      <c r="C57" s="26" t="s">
        <v>1173</v>
      </c>
      <c r="D57" s="30" t="s">
        <v>722</v>
      </c>
      <c r="E57" s="161">
        <v>-22000</v>
      </c>
      <c r="F57" s="158">
        <v>-93.873999999999995</v>
      </c>
      <c r="G57" s="157">
        <v>-8.1919439999999996E-3</v>
      </c>
    </row>
    <row r="58" spans="1:7" ht="12.75" x14ac:dyDescent="0.2">
      <c r="A58" s="21">
        <v>4</v>
      </c>
      <c r="B58" s="22"/>
      <c r="C58" s="26" t="s">
        <v>1174</v>
      </c>
      <c r="D58" s="30" t="s">
        <v>722</v>
      </c>
      <c r="E58" s="161">
        <v>-42000</v>
      </c>
      <c r="F58" s="158">
        <v>-123.98399999999999</v>
      </c>
      <c r="G58" s="157">
        <v>-1.0819502E-2</v>
      </c>
    </row>
    <row r="59" spans="1:7" ht="25.5" x14ac:dyDescent="0.2">
      <c r="A59" s="21">
        <v>5</v>
      </c>
      <c r="B59" s="22"/>
      <c r="C59" s="26" t="s">
        <v>1175</v>
      </c>
      <c r="D59" s="30" t="s">
        <v>722</v>
      </c>
      <c r="E59" s="161">
        <v>-20000</v>
      </c>
      <c r="F59" s="158">
        <v>-136.72999999999999</v>
      </c>
      <c r="G59" s="157">
        <v>-1.1931786E-2</v>
      </c>
    </row>
    <row r="60" spans="1:7" ht="12.75" x14ac:dyDescent="0.2">
      <c r="A60" s="21">
        <v>6</v>
      </c>
      <c r="B60" s="22"/>
      <c r="C60" s="26" t="s">
        <v>1176</v>
      </c>
      <c r="D60" s="30" t="s">
        <v>722</v>
      </c>
      <c r="E60" s="161">
        <v>-60500</v>
      </c>
      <c r="F60" s="158">
        <v>-221.00649999999999</v>
      </c>
      <c r="G60" s="157">
        <v>-1.92862E-2</v>
      </c>
    </row>
    <row r="61" spans="1:7" ht="12.75" x14ac:dyDescent="0.2">
      <c r="A61" s="21">
        <v>7</v>
      </c>
      <c r="B61" s="22"/>
      <c r="C61" s="26" t="s">
        <v>1177</v>
      </c>
      <c r="D61" s="30" t="s">
        <v>722</v>
      </c>
      <c r="E61" s="161">
        <v>-15400</v>
      </c>
      <c r="F61" s="158">
        <v>-221.2672</v>
      </c>
      <c r="G61" s="157">
        <v>-1.9308949999999998E-2</v>
      </c>
    </row>
    <row r="62" spans="1:7" ht="25.5" x14ac:dyDescent="0.2">
      <c r="A62" s="21">
        <v>8</v>
      </c>
      <c r="B62" s="22"/>
      <c r="C62" s="26" t="s">
        <v>1178</v>
      </c>
      <c r="D62" s="30" t="s">
        <v>722</v>
      </c>
      <c r="E62" s="161">
        <v>-4125</v>
      </c>
      <c r="F62" s="158">
        <v>-274.93124999999998</v>
      </c>
      <c r="G62" s="157">
        <v>-2.399196E-2</v>
      </c>
    </row>
    <row r="63" spans="1:7" ht="12.75" x14ac:dyDescent="0.2">
      <c r="A63" s="21">
        <v>9</v>
      </c>
      <c r="B63" s="22"/>
      <c r="C63" s="26" t="s">
        <v>1179</v>
      </c>
      <c r="D63" s="30" t="s">
        <v>722</v>
      </c>
      <c r="E63" s="161">
        <v>-27750</v>
      </c>
      <c r="F63" s="158">
        <v>-277.68037500000003</v>
      </c>
      <c r="G63" s="157">
        <v>-2.4231863999999999E-2</v>
      </c>
    </row>
    <row r="64" spans="1:7" ht="25.5" x14ac:dyDescent="0.2">
      <c r="A64" s="21">
        <v>10</v>
      </c>
      <c r="B64" s="22"/>
      <c r="C64" s="26" t="s">
        <v>1180</v>
      </c>
      <c r="D64" s="30" t="s">
        <v>722</v>
      </c>
      <c r="E64" s="161">
        <v>-15500</v>
      </c>
      <c r="F64" s="158">
        <v>-299.34375</v>
      </c>
      <c r="G64" s="157">
        <v>-2.6122324999999998E-2</v>
      </c>
    </row>
    <row r="65" spans="1:7" ht="12.75" x14ac:dyDescent="0.2">
      <c r="A65" s="21">
        <v>11</v>
      </c>
      <c r="B65" s="22"/>
      <c r="C65" s="26" t="s">
        <v>1181</v>
      </c>
      <c r="D65" s="30" t="s">
        <v>722</v>
      </c>
      <c r="E65" s="161">
        <v>-108000</v>
      </c>
      <c r="F65" s="158">
        <v>-302.39999999999998</v>
      </c>
      <c r="G65" s="157">
        <v>-2.6389029000000001E-2</v>
      </c>
    </row>
    <row r="66" spans="1:7" ht="12.75" x14ac:dyDescent="0.2">
      <c r="A66" s="21">
        <v>12</v>
      </c>
      <c r="B66" s="22"/>
      <c r="C66" s="26" t="s">
        <v>1182</v>
      </c>
      <c r="D66" s="30" t="s">
        <v>722</v>
      </c>
      <c r="E66" s="161">
        <v>-70000</v>
      </c>
      <c r="F66" s="158">
        <v>-312.79500000000002</v>
      </c>
      <c r="G66" s="157">
        <v>-2.7296152000000001E-2</v>
      </c>
    </row>
    <row r="67" spans="1:7" ht="12.75" x14ac:dyDescent="0.2">
      <c r="A67" s="21">
        <v>13</v>
      </c>
      <c r="B67" s="22"/>
      <c r="C67" s="26" t="s">
        <v>1183</v>
      </c>
      <c r="D67" s="30" t="s">
        <v>722</v>
      </c>
      <c r="E67" s="161">
        <v>-22200</v>
      </c>
      <c r="F67" s="158">
        <v>-314.7627</v>
      </c>
      <c r="G67" s="157">
        <v>-2.7467864000000002E-2</v>
      </c>
    </row>
    <row r="68" spans="1:7" ht="12.75" x14ac:dyDescent="0.2">
      <c r="A68" s="21">
        <v>14</v>
      </c>
      <c r="B68" s="22"/>
      <c r="C68" s="26" t="s">
        <v>1184</v>
      </c>
      <c r="D68" s="30" t="s">
        <v>722</v>
      </c>
      <c r="E68" s="161">
        <v>-99000</v>
      </c>
      <c r="F68" s="158">
        <v>-317.69099999999997</v>
      </c>
      <c r="G68" s="157">
        <v>-2.7723403000000001E-2</v>
      </c>
    </row>
    <row r="69" spans="1:7" ht="25.5" x14ac:dyDescent="0.2">
      <c r="A69" s="21">
        <v>15</v>
      </c>
      <c r="B69" s="22"/>
      <c r="C69" s="26" t="s">
        <v>1185</v>
      </c>
      <c r="D69" s="30" t="s">
        <v>722</v>
      </c>
      <c r="E69" s="161">
        <v>-26000</v>
      </c>
      <c r="F69" s="158">
        <v>-320.16399999999999</v>
      </c>
      <c r="G69" s="157">
        <v>-2.7939209999999999E-2</v>
      </c>
    </row>
    <row r="70" spans="1:7" ht="12.75" x14ac:dyDescent="0.2">
      <c r="A70" s="16"/>
      <c r="B70" s="17"/>
      <c r="C70" s="23" t="s">
        <v>107</v>
      </c>
      <c r="D70" s="27"/>
      <c r="E70" s="64"/>
      <c r="F70" s="159">
        <v>-3103.8479749999997</v>
      </c>
      <c r="G70" s="160">
        <v>-0.27085825000000002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114</v>
      </c>
      <c r="D72" s="40"/>
      <c r="E72" s="64"/>
      <c r="F72" s="70">
        <v>2062.3259474999986</v>
      </c>
      <c r="G72" s="28">
        <v>0.17996951099999989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115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10</v>
      </c>
      <c r="D75" s="24"/>
      <c r="E75" s="63"/>
      <c r="F75" s="69"/>
      <c r="G75" s="25"/>
    </row>
    <row r="76" spans="1:7" ht="38.25" x14ac:dyDescent="0.2">
      <c r="A76" s="16">
        <v>1</v>
      </c>
      <c r="B76" s="17" t="s">
        <v>723</v>
      </c>
      <c r="C76" s="26" t="s">
        <v>724</v>
      </c>
      <c r="D76" s="19" t="s">
        <v>725</v>
      </c>
      <c r="E76" s="62">
        <v>55</v>
      </c>
      <c r="F76" s="68">
        <v>546.0213</v>
      </c>
      <c r="G76" s="20">
        <v>4.7648717E-2</v>
      </c>
    </row>
    <row r="77" spans="1:7" ht="25.5" x14ac:dyDescent="0.2">
      <c r="A77" s="16">
        <v>2</v>
      </c>
      <c r="B77" s="17" t="s">
        <v>726</v>
      </c>
      <c r="C77" s="26" t="s">
        <v>727</v>
      </c>
      <c r="D77" s="19" t="s">
        <v>725</v>
      </c>
      <c r="E77" s="62">
        <v>50</v>
      </c>
      <c r="F77" s="68">
        <v>502.4375</v>
      </c>
      <c r="G77" s="20">
        <v>4.3845362999999998E-2</v>
      </c>
    </row>
    <row r="78" spans="1:7" ht="25.5" x14ac:dyDescent="0.2">
      <c r="A78" s="16">
        <v>3</v>
      </c>
      <c r="B78" s="17" t="s">
        <v>728</v>
      </c>
      <c r="C78" s="26" t="s">
        <v>729</v>
      </c>
      <c r="D78" s="19" t="s">
        <v>725</v>
      </c>
      <c r="E78" s="62">
        <v>50</v>
      </c>
      <c r="F78" s="68">
        <v>499.91</v>
      </c>
      <c r="G78" s="20">
        <v>4.3624799999999998E-2</v>
      </c>
    </row>
    <row r="79" spans="1:7" ht="25.5" x14ac:dyDescent="0.2">
      <c r="A79" s="16">
        <v>4</v>
      </c>
      <c r="B79" s="17" t="s">
        <v>730</v>
      </c>
      <c r="C79" s="26" t="s">
        <v>731</v>
      </c>
      <c r="D79" s="19" t="s">
        <v>725</v>
      </c>
      <c r="E79" s="62">
        <v>50</v>
      </c>
      <c r="F79" s="68">
        <v>495.2525</v>
      </c>
      <c r="G79" s="20">
        <v>4.3218362000000003E-2</v>
      </c>
    </row>
    <row r="80" spans="1:7" ht="25.5" x14ac:dyDescent="0.2">
      <c r="A80" s="16">
        <v>5</v>
      </c>
      <c r="B80" s="17" t="s">
        <v>732</v>
      </c>
      <c r="C80" s="26" t="s">
        <v>733</v>
      </c>
      <c r="D80" s="19" t="s">
        <v>725</v>
      </c>
      <c r="E80" s="62">
        <v>40</v>
      </c>
      <c r="F80" s="68">
        <v>395.08440000000002</v>
      </c>
      <c r="G80" s="20">
        <v>3.4477161999999999E-2</v>
      </c>
    </row>
    <row r="81" spans="1:7" ht="38.25" x14ac:dyDescent="0.2">
      <c r="A81" s="16">
        <v>6</v>
      </c>
      <c r="B81" s="17" t="s">
        <v>734</v>
      </c>
      <c r="C81" s="26" t="s">
        <v>735</v>
      </c>
      <c r="D81" s="19" t="s">
        <v>725</v>
      </c>
      <c r="E81" s="62">
        <v>20</v>
      </c>
      <c r="F81" s="68">
        <v>252.26124999999999</v>
      </c>
      <c r="G81" s="20">
        <v>2.2013656E-2</v>
      </c>
    </row>
    <row r="82" spans="1:7" ht="12.75" x14ac:dyDescent="0.2">
      <c r="A82" s="21"/>
      <c r="B82" s="22"/>
      <c r="C82" s="23" t="s">
        <v>107</v>
      </c>
      <c r="D82" s="27"/>
      <c r="E82" s="64"/>
      <c r="F82" s="70">
        <v>2690.96695</v>
      </c>
      <c r="G82" s="28">
        <v>0.23482806000000001</v>
      </c>
    </row>
    <row r="83" spans="1:7" ht="12.75" x14ac:dyDescent="0.2">
      <c r="A83" s="21"/>
      <c r="B83" s="22"/>
      <c r="C83" s="29"/>
      <c r="D83" s="19"/>
      <c r="E83" s="62"/>
      <c r="F83" s="68"/>
      <c r="G83" s="20"/>
    </row>
    <row r="84" spans="1:7" ht="12.75" x14ac:dyDescent="0.2">
      <c r="A84" s="16"/>
      <c r="B84" s="41"/>
      <c r="C84" s="23" t="s">
        <v>116</v>
      </c>
      <c r="D84" s="24"/>
      <c r="E84" s="63"/>
      <c r="F84" s="69"/>
      <c r="G84" s="25"/>
    </row>
    <row r="85" spans="1:7" ht="38.25" x14ac:dyDescent="0.2">
      <c r="A85" s="16">
        <v>1</v>
      </c>
      <c r="B85" s="41" t="s">
        <v>736</v>
      </c>
      <c r="C85" s="26" t="s">
        <v>737</v>
      </c>
      <c r="D85" s="41" t="s">
        <v>738</v>
      </c>
      <c r="E85" s="67">
        <v>50</v>
      </c>
      <c r="F85" s="73">
        <v>500.267</v>
      </c>
      <c r="G85" s="42">
        <v>4.3655953999999997E-2</v>
      </c>
    </row>
    <row r="86" spans="1:7" ht="12.75" x14ac:dyDescent="0.2">
      <c r="A86" s="21"/>
      <c r="B86" s="22"/>
      <c r="C86" s="23" t="s">
        <v>107</v>
      </c>
      <c r="D86" s="27"/>
      <c r="E86" s="64"/>
      <c r="F86" s="70">
        <v>500.267</v>
      </c>
      <c r="G86" s="28">
        <v>4.3655953999999997E-2</v>
      </c>
    </row>
    <row r="87" spans="1:7" ht="12.75" x14ac:dyDescent="0.2">
      <c r="A87" s="21"/>
      <c r="B87" s="22"/>
      <c r="C87" s="29"/>
      <c r="D87" s="19"/>
      <c r="E87" s="62"/>
      <c r="F87" s="74"/>
      <c r="G87" s="43"/>
    </row>
    <row r="88" spans="1:7" ht="12.75" x14ac:dyDescent="0.2">
      <c r="A88" s="16"/>
      <c r="B88" s="17"/>
      <c r="C88" s="23" t="s">
        <v>117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27"/>
      <c r="E89" s="64"/>
      <c r="F89" s="70">
        <v>0</v>
      </c>
      <c r="G89" s="28">
        <v>0</v>
      </c>
    </row>
    <row r="90" spans="1:7" ht="12.75" x14ac:dyDescent="0.2">
      <c r="A90" s="16"/>
      <c r="B90" s="17"/>
      <c r="C90" s="29"/>
      <c r="D90" s="19"/>
      <c r="E90" s="62"/>
      <c r="F90" s="68"/>
      <c r="G90" s="20"/>
    </row>
    <row r="91" spans="1:7" ht="25.5" x14ac:dyDescent="0.2">
      <c r="A91" s="16"/>
      <c r="B91" s="41"/>
      <c r="C91" s="23" t="s">
        <v>118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68"/>
      <c r="G93" s="20"/>
    </row>
    <row r="94" spans="1:7" ht="12.75" x14ac:dyDescent="0.2">
      <c r="A94" s="21"/>
      <c r="B94" s="22"/>
      <c r="C94" s="44" t="s">
        <v>119</v>
      </c>
      <c r="D94" s="40"/>
      <c r="E94" s="64"/>
      <c r="F94" s="70">
        <v>3191.2339499999998</v>
      </c>
      <c r="G94" s="28">
        <v>0.278484014</v>
      </c>
    </row>
    <row r="95" spans="1:7" ht="12.75" x14ac:dyDescent="0.2">
      <c r="A95" s="21"/>
      <c r="B95" s="22"/>
      <c r="C95" s="26"/>
      <c r="D95" s="19"/>
      <c r="E95" s="62"/>
      <c r="F95" s="68"/>
      <c r="G95" s="20"/>
    </row>
    <row r="96" spans="1:7" ht="12.75" x14ac:dyDescent="0.2">
      <c r="A96" s="16"/>
      <c r="B96" s="17"/>
      <c r="C96" s="18" t="s">
        <v>120</v>
      </c>
      <c r="D96" s="19"/>
      <c r="E96" s="62"/>
      <c r="F96" s="68"/>
      <c r="G96" s="20"/>
    </row>
    <row r="97" spans="1:7" ht="12.75" x14ac:dyDescent="0.2">
      <c r="A97" s="21"/>
      <c r="B97" s="22"/>
      <c r="C97" s="23" t="s">
        <v>121</v>
      </c>
      <c r="D97" s="24"/>
      <c r="E97" s="63"/>
      <c r="F97" s="69"/>
      <c r="G97" s="25"/>
    </row>
    <row r="98" spans="1:7" ht="12.75" x14ac:dyDescent="0.2">
      <c r="A98" s="21">
        <v>1</v>
      </c>
      <c r="B98" s="22" t="s">
        <v>739</v>
      </c>
      <c r="C98" s="26" t="s">
        <v>740</v>
      </c>
      <c r="D98" s="22" t="s">
        <v>741</v>
      </c>
      <c r="E98" s="62">
        <v>120</v>
      </c>
      <c r="F98" s="68">
        <v>119.22329304</v>
      </c>
      <c r="G98" s="20">
        <v>1.0404057E-2</v>
      </c>
    </row>
    <row r="99" spans="1:7" ht="12.75" x14ac:dyDescent="0.2">
      <c r="A99" s="21"/>
      <c r="B99" s="22"/>
      <c r="C99" s="23" t="s">
        <v>107</v>
      </c>
      <c r="D99" s="40"/>
      <c r="E99" s="64"/>
      <c r="F99" s="70">
        <v>119.22329304</v>
      </c>
      <c r="G99" s="28">
        <v>1.0404057E-2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122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123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1169</v>
      </c>
      <c r="D107" s="24"/>
      <c r="E107" s="63"/>
      <c r="F107" s="69"/>
      <c r="G107" s="25"/>
    </row>
    <row r="108" spans="1:7" ht="12.75" x14ac:dyDescent="0.2">
      <c r="A108" s="21">
        <v>1</v>
      </c>
      <c r="B108" s="22"/>
      <c r="C108" s="26" t="s">
        <v>1170</v>
      </c>
      <c r="D108" s="30"/>
      <c r="E108" s="62"/>
      <c r="F108" s="68">
        <v>1926.6700899</v>
      </c>
      <c r="G108" s="20">
        <v>0.16813145900000001</v>
      </c>
    </row>
    <row r="109" spans="1:7" ht="12.75" x14ac:dyDescent="0.2">
      <c r="A109" s="21"/>
      <c r="B109" s="22"/>
      <c r="C109" s="23" t="s">
        <v>107</v>
      </c>
      <c r="D109" s="40"/>
      <c r="E109" s="64"/>
      <c r="F109" s="70">
        <v>1926.6700899</v>
      </c>
      <c r="G109" s="28">
        <v>0.16813145900000001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25.5" x14ac:dyDescent="0.2">
      <c r="A111" s="21"/>
      <c r="B111" s="22"/>
      <c r="C111" s="39" t="s">
        <v>124</v>
      </c>
      <c r="D111" s="40"/>
      <c r="E111" s="64"/>
      <c r="F111" s="70">
        <v>2045.89338294</v>
      </c>
      <c r="G111" s="28">
        <v>0.17853551600000001</v>
      </c>
    </row>
    <row r="112" spans="1:7" ht="12.75" x14ac:dyDescent="0.2">
      <c r="A112" s="21"/>
      <c r="B112" s="22"/>
      <c r="C112" s="45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125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126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127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128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107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25.5" x14ac:dyDescent="0.2">
      <c r="A121" s="21"/>
      <c r="B121" s="22"/>
      <c r="C121" s="23" t="s">
        <v>129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107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74"/>
      <c r="G123" s="43"/>
    </row>
    <row r="124" spans="1:7" ht="12.75" x14ac:dyDescent="0.2">
      <c r="A124" s="21"/>
      <c r="B124" s="22"/>
      <c r="C124" s="29" t="s">
        <v>394</v>
      </c>
      <c r="D124" s="22"/>
      <c r="E124" s="62"/>
      <c r="F124" s="74">
        <v>896.23291429999995</v>
      </c>
      <c r="G124" s="43">
        <v>7.8210041999999994E-2</v>
      </c>
    </row>
    <row r="125" spans="1:7" ht="25.5" x14ac:dyDescent="0.2">
      <c r="A125" s="21"/>
      <c r="B125" s="22"/>
      <c r="C125" s="45" t="s">
        <v>130</v>
      </c>
      <c r="D125" s="22"/>
      <c r="E125" s="62"/>
      <c r="F125" s="74">
        <v>3263.6212828799999</v>
      </c>
      <c r="G125" s="43">
        <v>0.28480091699999999</v>
      </c>
    </row>
    <row r="126" spans="1:7" ht="12.75" x14ac:dyDescent="0.2">
      <c r="A126" s="21"/>
      <c r="B126" s="22"/>
      <c r="C126" s="46" t="s">
        <v>131</v>
      </c>
      <c r="D126" s="27"/>
      <c r="E126" s="64"/>
      <c r="F126" s="70">
        <v>11459.307477619997</v>
      </c>
      <c r="G126" s="28">
        <v>0.99999999999999989</v>
      </c>
    </row>
    <row r="128" spans="1:7" ht="12.75" x14ac:dyDescent="0.2">
      <c r="B128" s="397" t="s">
        <v>742</v>
      </c>
      <c r="C128" s="397"/>
      <c r="D128" s="397"/>
      <c r="E128" s="397"/>
      <c r="F128" s="397"/>
    </row>
    <row r="129" spans="2:6" ht="12.75" x14ac:dyDescent="0.2">
      <c r="B129" s="397"/>
      <c r="C129" s="397"/>
      <c r="D129" s="397"/>
      <c r="E129" s="397"/>
      <c r="F129" s="397"/>
    </row>
    <row r="131" spans="2:6" ht="12.75" x14ac:dyDescent="0.2">
      <c r="B131" s="52" t="s">
        <v>133</v>
      </c>
      <c r="C131" s="53"/>
      <c r="D131" s="54"/>
    </row>
    <row r="132" spans="2:6" ht="12.75" x14ac:dyDescent="0.2">
      <c r="B132" s="55" t="s">
        <v>134</v>
      </c>
      <c r="C132" s="56"/>
      <c r="D132" s="81" t="s">
        <v>135</v>
      </c>
    </row>
    <row r="133" spans="2:6" ht="12.75" x14ac:dyDescent="0.2">
      <c r="B133" s="55" t="s">
        <v>136</v>
      </c>
      <c r="C133" s="56"/>
      <c r="D133" s="81" t="s">
        <v>135</v>
      </c>
    </row>
    <row r="134" spans="2:6" ht="12.75" x14ac:dyDescent="0.2">
      <c r="B134" s="57" t="s">
        <v>137</v>
      </c>
      <c r="C134" s="56"/>
      <c r="D134" s="58"/>
    </row>
    <row r="135" spans="2:6" ht="25.5" customHeight="1" x14ac:dyDescent="0.2">
      <c r="B135" s="58"/>
      <c r="C135" s="48" t="s">
        <v>138</v>
      </c>
      <c r="D135" s="49" t="s">
        <v>139</v>
      </c>
    </row>
    <row r="136" spans="2:6" ht="12.75" customHeight="1" x14ac:dyDescent="0.2">
      <c r="B136" s="75" t="s">
        <v>140</v>
      </c>
      <c r="C136" s="76" t="s">
        <v>141</v>
      </c>
      <c r="D136" s="76" t="s">
        <v>142</v>
      </c>
    </row>
    <row r="137" spans="2:6" ht="12.75" x14ac:dyDescent="0.2">
      <c r="B137" s="58" t="s">
        <v>143</v>
      </c>
      <c r="C137" s="59">
        <v>10.0571</v>
      </c>
      <c r="D137" s="59">
        <v>10.0817</v>
      </c>
    </row>
    <row r="138" spans="2:6" ht="12.75" x14ac:dyDescent="0.2">
      <c r="B138" s="58" t="s">
        <v>144</v>
      </c>
      <c r="C138" s="59">
        <v>10.0571</v>
      </c>
      <c r="D138" s="59">
        <v>10.0817</v>
      </c>
    </row>
    <row r="139" spans="2:6" ht="12.75" x14ac:dyDescent="0.2">
      <c r="B139" s="58" t="s">
        <v>145</v>
      </c>
      <c r="C139" s="59">
        <v>10.0436</v>
      </c>
      <c r="D139" s="59">
        <v>10.051399999999999</v>
      </c>
    </row>
    <row r="140" spans="2:6" ht="12.75" x14ac:dyDescent="0.2">
      <c r="B140" s="58" t="s">
        <v>146</v>
      </c>
      <c r="C140" s="59">
        <v>10.0436</v>
      </c>
      <c r="D140" s="59">
        <v>10.051399999999999</v>
      </c>
    </row>
    <row r="142" spans="2:6" ht="12.75" x14ac:dyDescent="0.2">
      <c r="B142" s="77" t="s">
        <v>147</v>
      </c>
      <c r="C142" s="60"/>
      <c r="D142" s="78" t="s">
        <v>135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148</v>
      </c>
      <c r="C146" s="56"/>
      <c r="D146" s="83" t="s">
        <v>397</v>
      </c>
    </row>
    <row r="147" spans="2:4" ht="12.75" x14ac:dyDescent="0.2">
      <c r="B147" s="57" t="s">
        <v>149</v>
      </c>
      <c r="C147" s="56"/>
      <c r="D147" s="83" t="s">
        <v>135</v>
      </c>
    </row>
    <row r="148" spans="2:4" s="85" customFormat="1" ht="12.75" x14ac:dyDescent="0.2">
      <c r="B148" s="55" t="s">
        <v>1166</v>
      </c>
      <c r="C148" s="88"/>
      <c r="D148" s="89">
        <v>0.38479247157186836</v>
      </c>
    </row>
    <row r="149" spans="2:4" s="85" customFormat="1" ht="12.75" x14ac:dyDescent="0.2">
      <c r="B149" s="55" t="s">
        <v>1167</v>
      </c>
      <c r="C149" s="88"/>
      <c r="D149" s="89">
        <v>0.35832235607025886</v>
      </c>
    </row>
    <row r="150" spans="2:4" ht="12.75" x14ac:dyDescent="0.2">
      <c r="B150" s="55" t="s">
        <v>1164</v>
      </c>
      <c r="C150" s="56"/>
      <c r="D150" s="61">
        <v>1.1994134316510057</v>
      </c>
    </row>
    <row r="151" spans="2:4" ht="12.75" x14ac:dyDescent="0.2">
      <c r="B151" s="55" t="s">
        <v>1165</v>
      </c>
      <c r="C151" s="56"/>
      <c r="D151" s="61" t="s">
        <v>135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11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743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41</v>
      </c>
      <c r="C7" s="26" t="s">
        <v>42</v>
      </c>
      <c r="D7" s="17" t="s">
        <v>13</v>
      </c>
      <c r="E7" s="62">
        <v>180257</v>
      </c>
      <c r="F7" s="68">
        <v>3749.2554715000001</v>
      </c>
      <c r="G7" s="20">
        <v>0.25607140499999997</v>
      </c>
    </row>
    <row r="8" spans="1:7" ht="12.7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547800</v>
      </c>
      <c r="F8" s="68">
        <v>1996.4571000000001</v>
      </c>
      <c r="G8" s="20">
        <v>0.13635655899999999</v>
      </c>
    </row>
    <row r="9" spans="1:7" ht="25.5" x14ac:dyDescent="0.2">
      <c r="A9" s="21">
        <v>3</v>
      </c>
      <c r="B9" s="22" t="s">
        <v>452</v>
      </c>
      <c r="C9" s="26" t="s">
        <v>453</v>
      </c>
      <c r="D9" s="17" t="s">
        <v>175</v>
      </c>
      <c r="E9" s="62">
        <v>76179</v>
      </c>
      <c r="F9" s="68">
        <v>1464.4270065000001</v>
      </c>
      <c r="G9" s="20">
        <v>0.100019293</v>
      </c>
    </row>
    <row r="10" spans="1:7" ht="12.75" x14ac:dyDescent="0.2">
      <c r="A10" s="21">
        <v>4</v>
      </c>
      <c r="B10" s="22" t="s">
        <v>56</v>
      </c>
      <c r="C10" s="26" t="s">
        <v>57</v>
      </c>
      <c r="D10" s="17" t="s">
        <v>13</v>
      </c>
      <c r="E10" s="62">
        <v>478884</v>
      </c>
      <c r="F10" s="68">
        <v>1406.242866</v>
      </c>
      <c r="G10" s="20">
        <v>9.6045358999999997E-2</v>
      </c>
    </row>
    <row r="11" spans="1:7" ht="12.75" x14ac:dyDescent="0.2">
      <c r="A11" s="21">
        <v>5</v>
      </c>
      <c r="B11" s="22" t="s">
        <v>399</v>
      </c>
      <c r="C11" s="26" t="s">
        <v>400</v>
      </c>
      <c r="D11" s="17" t="s">
        <v>13</v>
      </c>
      <c r="E11" s="62">
        <v>183312</v>
      </c>
      <c r="F11" s="68">
        <v>1324.795824</v>
      </c>
      <c r="G11" s="20">
        <v>9.0482585000000004E-2</v>
      </c>
    </row>
    <row r="12" spans="1:7" ht="12.75" x14ac:dyDescent="0.2">
      <c r="A12" s="21">
        <v>6</v>
      </c>
      <c r="B12" s="22" t="s">
        <v>500</v>
      </c>
      <c r="C12" s="26" t="s">
        <v>501</v>
      </c>
      <c r="D12" s="17" t="s">
        <v>13</v>
      </c>
      <c r="E12" s="62">
        <v>86489</v>
      </c>
      <c r="F12" s="68">
        <v>1086.0856174999999</v>
      </c>
      <c r="G12" s="20">
        <v>7.4178853000000003E-2</v>
      </c>
    </row>
    <row r="13" spans="1:7" ht="12.75" x14ac:dyDescent="0.2">
      <c r="A13" s="21">
        <v>7</v>
      </c>
      <c r="B13" s="22" t="s">
        <v>446</v>
      </c>
      <c r="C13" s="26" t="s">
        <v>447</v>
      </c>
      <c r="D13" s="17" t="s">
        <v>175</v>
      </c>
      <c r="E13" s="62">
        <v>28034</v>
      </c>
      <c r="F13" s="68">
        <v>721.83344899999997</v>
      </c>
      <c r="G13" s="20">
        <v>4.9300695999999998E-2</v>
      </c>
    </row>
    <row r="14" spans="1:7" ht="12.75" x14ac:dyDescent="0.2">
      <c r="A14" s="21">
        <v>8</v>
      </c>
      <c r="B14" s="22" t="s">
        <v>550</v>
      </c>
      <c r="C14" s="26" t="s">
        <v>551</v>
      </c>
      <c r="D14" s="17" t="s">
        <v>175</v>
      </c>
      <c r="E14" s="62">
        <v>5482</v>
      </c>
      <c r="F14" s="68">
        <v>333.95795800000002</v>
      </c>
      <c r="G14" s="20">
        <v>2.2809084E-2</v>
      </c>
    </row>
    <row r="15" spans="1:7" ht="12.75" x14ac:dyDescent="0.2">
      <c r="A15" s="21">
        <v>9</v>
      </c>
      <c r="B15" s="22" t="s">
        <v>187</v>
      </c>
      <c r="C15" s="26" t="s">
        <v>188</v>
      </c>
      <c r="D15" s="17" t="s">
        <v>13</v>
      </c>
      <c r="E15" s="62">
        <v>163473</v>
      </c>
      <c r="F15" s="68">
        <v>291.2271495</v>
      </c>
      <c r="G15" s="20">
        <v>1.9890601000000001E-2</v>
      </c>
    </row>
    <row r="16" spans="1:7" ht="25.5" x14ac:dyDescent="0.2">
      <c r="A16" s="21">
        <v>10</v>
      </c>
      <c r="B16" s="22" t="s">
        <v>417</v>
      </c>
      <c r="C16" s="26" t="s">
        <v>418</v>
      </c>
      <c r="D16" s="17" t="s">
        <v>175</v>
      </c>
      <c r="E16" s="62">
        <v>46983</v>
      </c>
      <c r="F16" s="68">
        <v>279.54885000000002</v>
      </c>
      <c r="G16" s="20">
        <v>1.9092982000000001E-2</v>
      </c>
    </row>
    <row r="17" spans="1:7" ht="25.5" x14ac:dyDescent="0.2">
      <c r="A17" s="21">
        <v>11</v>
      </c>
      <c r="B17" s="22" t="s">
        <v>425</v>
      </c>
      <c r="C17" s="26" t="s">
        <v>426</v>
      </c>
      <c r="D17" s="17" t="s">
        <v>175</v>
      </c>
      <c r="E17" s="62">
        <v>31750</v>
      </c>
      <c r="F17" s="68">
        <v>279.479375</v>
      </c>
      <c r="G17" s="20">
        <v>1.9088237000000001E-2</v>
      </c>
    </row>
    <row r="18" spans="1:7" ht="12.75" x14ac:dyDescent="0.2">
      <c r="A18" s="21">
        <v>12</v>
      </c>
      <c r="B18" s="22" t="s">
        <v>384</v>
      </c>
      <c r="C18" s="26" t="s">
        <v>385</v>
      </c>
      <c r="D18" s="17" t="s">
        <v>175</v>
      </c>
      <c r="E18" s="62">
        <v>135392</v>
      </c>
      <c r="F18" s="68">
        <v>279.38139200000001</v>
      </c>
      <c r="G18" s="20">
        <v>1.9081544999999998E-2</v>
      </c>
    </row>
    <row r="19" spans="1:7" ht="25.5" x14ac:dyDescent="0.2">
      <c r="A19" s="21">
        <v>13</v>
      </c>
      <c r="B19" s="22" t="s">
        <v>435</v>
      </c>
      <c r="C19" s="26" t="s">
        <v>436</v>
      </c>
      <c r="D19" s="17" t="s">
        <v>175</v>
      </c>
      <c r="E19" s="62">
        <v>15128</v>
      </c>
      <c r="F19" s="68">
        <v>206.134128</v>
      </c>
      <c r="G19" s="20">
        <v>1.4078810000000001E-2</v>
      </c>
    </row>
    <row r="20" spans="1:7" ht="12.75" x14ac:dyDescent="0.2">
      <c r="A20" s="21">
        <v>14</v>
      </c>
      <c r="B20" s="22" t="s">
        <v>351</v>
      </c>
      <c r="C20" s="26" t="s">
        <v>352</v>
      </c>
      <c r="D20" s="17" t="s">
        <v>175</v>
      </c>
      <c r="E20" s="62">
        <v>50000</v>
      </c>
      <c r="F20" s="68">
        <v>199.07499999999999</v>
      </c>
      <c r="G20" s="20">
        <v>1.3596677E-2</v>
      </c>
    </row>
    <row r="21" spans="1:7" ht="12.75" x14ac:dyDescent="0.2">
      <c r="A21" s="21">
        <v>15</v>
      </c>
      <c r="B21" s="22" t="s">
        <v>374</v>
      </c>
      <c r="C21" s="26" t="s">
        <v>375</v>
      </c>
      <c r="D21" s="17" t="s">
        <v>175</v>
      </c>
      <c r="E21" s="62">
        <v>45714</v>
      </c>
      <c r="F21" s="68">
        <v>196.47877199999999</v>
      </c>
      <c r="G21" s="20">
        <v>1.3419356E-2</v>
      </c>
    </row>
    <row r="22" spans="1:7" ht="25.5" x14ac:dyDescent="0.2">
      <c r="A22" s="21">
        <v>16</v>
      </c>
      <c r="B22" s="22" t="s">
        <v>433</v>
      </c>
      <c r="C22" s="26" t="s">
        <v>434</v>
      </c>
      <c r="D22" s="17" t="s">
        <v>175</v>
      </c>
      <c r="E22" s="62">
        <v>39000</v>
      </c>
      <c r="F22" s="68">
        <v>144.92400000000001</v>
      </c>
      <c r="G22" s="20">
        <v>9.8982029999999995E-3</v>
      </c>
    </row>
    <row r="23" spans="1:7" ht="12.75" x14ac:dyDescent="0.2">
      <c r="A23" s="21">
        <v>17</v>
      </c>
      <c r="B23" s="22" t="s">
        <v>386</v>
      </c>
      <c r="C23" s="26" t="s">
        <v>387</v>
      </c>
      <c r="D23" s="17" t="s">
        <v>175</v>
      </c>
      <c r="E23" s="62">
        <v>184713</v>
      </c>
      <c r="F23" s="68">
        <v>142.8755055</v>
      </c>
      <c r="G23" s="20">
        <v>9.758292E-3</v>
      </c>
    </row>
    <row r="24" spans="1:7" ht="12.75" x14ac:dyDescent="0.2">
      <c r="A24" s="21">
        <v>18</v>
      </c>
      <c r="B24" s="22" t="s">
        <v>376</v>
      </c>
      <c r="C24" s="26" t="s">
        <v>377</v>
      </c>
      <c r="D24" s="17" t="s">
        <v>13</v>
      </c>
      <c r="E24" s="62">
        <v>161409</v>
      </c>
      <c r="F24" s="68">
        <v>141.9592155</v>
      </c>
      <c r="G24" s="20">
        <v>9.6957109999999992E-3</v>
      </c>
    </row>
    <row r="25" spans="1:7" ht="12.75" x14ac:dyDescent="0.2">
      <c r="A25" s="21">
        <v>19</v>
      </c>
      <c r="B25" s="22" t="s">
        <v>441</v>
      </c>
      <c r="C25" s="26" t="s">
        <v>442</v>
      </c>
      <c r="D25" s="17" t="s">
        <v>175</v>
      </c>
      <c r="E25" s="62">
        <v>14000</v>
      </c>
      <c r="F25" s="68">
        <v>132.482</v>
      </c>
      <c r="G25" s="20">
        <v>9.0484239999999994E-3</v>
      </c>
    </row>
    <row r="26" spans="1:7" ht="12.75" x14ac:dyDescent="0.2">
      <c r="A26" s="21">
        <v>20</v>
      </c>
      <c r="B26" s="22" t="s">
        <v>380</v>
      </c>
      <c r="C26" s="26" t="s">
        <v>381</v>
      </c>
      <c r="D26" s="17" t="s">
        <v>13</v>
      </c>
      <c r="E26" s="62">
        <v>60000</v>
      </c>
      <c r="F26" s="68">
        <v>116.46</v>
      </c>
      <c r="G26" s="20">
        <v>7.9541330000000004E-3</v>
      </c>
    </row>
    <row r="27" spans="1:7" ht="12.75" x14ac:dyDescent="0.2">
      <c r="A27" s="16"/>
      <c r="B27" s="17"/>
      <c r="C27" s="23" t="s">
        <v>107</v>
      </c>
      <c r="D27" s="27"/>
      <c r="E27" s="64"/>
      <c r="F27" s="70">
        <v>14493.080680000001</v>
      </c>
      <c r="G27" s="28">
        <v>0.98986680499999979</v>
      </c>
    </row>
    <row r="28" spans="1:7" ht="12.75" x14ac:dyDescent="0.2">
      <c r="A28" s="21"/>
      <c r="B28" s="22"/>
      <c r="C28" s="29"/>
      <c r="D28" s="30"/>
      <c r="E28" s="62"/>
      <c r="F28" s="68"/>
      <c r="G28" s="20"/>
    </row>
    <row r="29" spans="1:7" ht="12.75" x14ac:dyDescent="0.2">
      <c r="A29" s="16"/>
      <c r="B29" s="17"/>
      <c r="C29" s="23" t="s">
        <v>108</v>
      </c>
      <c r="D29" s="24"/>
      <c r="E29" s="63"/>
      <c r="F29" s="69"/>
      <c r="G29" s="25"/>
    </row>
    <row r="30" spans="1:7" ht="12.75" x14ac:dyDescent="0.2">
      <c r="A30" s="16"/>
      <c r="B30" s="17"/>
      <c r="C30" s="23" t="s">
        <v>107</v>
      </c>
      <c r="D30" s="27"/>
      <c r="E30" s="64"/>
      <c r="F30" s="70">
        <v>0</v>
      </c>
      <c r="G30" s="28">
        <v>0</v>
      </c>
    </row>
    <row r="31" spans="1:7" ht="12.75" x14ac:dyDescent="0.2">
      <c r="A31" s="21"/>
      <c r="B31" s="22"/>
      <c r="C31" s="29"/>
      <c r="D31" s="30"/>
      <c r="E31" s="62"/>
      <c r="F31" s="68"/>
      <c r="G31" s="20"/>
    </row>
    <row r="32" spans="1:7" ht="12.75" x14ac:dyDescent="0.2">
      <c r="A32" s="31"/>
      <c r="B32" s="32"/>
      <c r="C32" s="23" t="s">
        <v>109</v>
      </c>
      <c r="D32" s="24"/>
      <c r="E32" s="63"/>
      <c r="F32" s="69"/>
      <c r="G32" s="25"/>
    </row>
    <row r="33" spans="1:7" ht="12.75" x14ac:dyDescent="0.2">
      <c r="A33" s="33"/>
      <c r="B33" s="34"/>
      <c r="C33" s="23" t="s">
        <v>107</v>
      </c>
      <c r="D33" s="35"/>
      <c r="E33" s="65"/>
      <c r="F33" s="71">
        <v>0</v>
      </c>
      <c r="G33" s="36">
        <v>0</v>
      </c>
    </row>
    <row r="34" spans="1:7" ht="12.75" x14ac:dyDescent="0.2">
      <c r="A34" s="33"/>
      <c r="B34" s="34"/>
      <c r="C34" s="29"/>
      <c r="D34" s="37"/>
      <c r="E34" s="66"/>
      <c r="F34" s="72"/>
      <c r="G34" s="38"/>
    </row>
    <row r="35" spans="1:7" ht="12.75" x14ac:dyDescent="0.2">
      <c r="A35" s="16"/>
      <c r="B35" s="17"/>
      <c r="C35" s="23" t="s">
        <v>111</v>
      </c>
      <c r="D35" s="24"/>
      <c r="E35" s="63"/>
      <c r="F35" s="69"/>
      <c r="G35" s="25"/>
    </row>
    <row r="36" spans="1:7" ht="12.75" x14ac:dyDescent="0.2">
      <c r="A36" s="16"/>
      <c r="B36" s="17"/>
      <c r="C36" s="23" t="s">
        <v>107</v>
      </c>
      <c r="D36" s="27"/>
      <c r="E36" s="64"/>
      <c r="F36" s="70">
        <v>0</v>
      </c>
      <c r="G36" s="28">
        <v>0</v>
      </c>
    </row>
    <row r="37" spans="1:7" ht="12.75" x14ac:dyDescent="0.2">
      <c r="A37" s="16"/>
      <c r="B37" s="17"/>
      <c r="C37" s="29"/>
      <c r="D37" s="19"/>
      <c r="E37" s="62"/>
      <c r="F37" s="68"/>
      <c r="G37" s="20"/>
    </row>
    <row r="38" spans="1:7" ht="12.75" x14ac:dyDescent="0.2">
      <c r="A38" s="16"/>
      <c r="B38" s="17"/>
      <c r="C38" s="23" t="s">
        <v>112</v>
      </c>
      <c r="D38" s="24"/>
      <c r="E38" s="63"/>
      <c r="F38" s="69"/>
      <c r="G38" s="25"/>
    </row>
    <row r="39" spans="1:7" ht="12.75" x14ac:dyDescent="0.2">
      <c r="A39" s="16"/>
      <c r="B39" s="17"/>
      <c r="C39" s="23" t="s">
        <v>107</v>
      </c>
      <c r="D39" s="27"/>
      <c r="E39" s="64"/>
      <c r="F39" s="70">
        <v>0</v>
      </c>
      <c r="G39" s="28">
        <v>0</v>
      </c>
    </row>
    <row r="40" spans="1:7" ht="12.75" x14ac:dyDescent="0.2">
      <c r="A40" s="16"/>
      <c r="B40" s="17"/>
      <c r="C40" s="29"/>
      <c r="D40" s="19"/>
      <c r="E40" s="62"/>
      <c r="F40" s="68"/>
      <c r="G40" s="20"/>
    </row>
    <row r="41" spans="1:7" ht="12.75" x14ac:dyDescent="0.2">
      <c r="A41" s="16"/>
      <c r="B41" s="17"/>
      <c r="C41" s="23" t="s">
        <v>113</v>
      </c>
      <c r="D41" s="24"/>
      <c r="E41" s="63"/>
      <c r="F41" s="69"/>
      <c r="G41" s="25"/>
    </row>
    <row r="42" spans="1:7" ht="12.75" x14ac:dyDescent="0.2">
      <c r="A42" s="16"/>
      <c r="B42" s="17"/>
      <c r="C42" s="23" t="s">
        <v>107</v>
      </c>
      <c r="D42" s="27"/>
      <c r="E42" s="64"/>
      <c r="F42" s="70">
        <v>0</v>
      </c>
      <c r="G42" s="28">
        <v>0</v>
      </c>
    </row>
    <row r="43" spans="1:7" ht="12.75" x14ac:dyDescent="0.2">
      <c r="A43" s="16"/>
      <c r="B43" s="17"/>
      <c r="C43" s="29"/>
      <c r="D43" s="19"/>
      <c r="E43" s="62"/>
      <c r="F43" s="68"/>
      <c r="G43" s="20"/>
    </row>
    <row r="44" spans="1:7" ht="25.5" x14ac:dyDescent="0.2">
      <c r="A44" s="21"/>
      <c r="B44" s="22"/>
      <c r="C44" s="39" t="s">
        <v>114</v>
      </c>
      <c r="D44" s="40"/>
      <c r="E44" s="64"/>
      <c r="F44" s="70">
        <v>14493.080680000001</v>
      </c>
      <c r="G44" s="28">
        <v>0.98986680499999979</v>
      </c>
    </row>
    <row r="45" spans="1:7" ht="12.75" x14ac:dyDescent="0.2">
      <c r="A45" s="16"/>
      <c r="B45" s="17"/>
      <c r="C45" s="26"/>
      <c r="D45" s="19"/>
      <c r="E45" s="62"/>
      <c r="F45" s="68"/>
      <c r="G45" s="20"/>
    </row>
    <row r="46" spans="1:7" ht="12.75" x14ac:dyDescent="0.2">
      <c r="A46" s="16"/>
      <c r="B46" s="17"/>
      <c r="C46" s="18" t="s">
        <v>115</v>
      </c>
      <c r="D46" s="19"/>
      <c r="E46" s="62"/>
      <c r="F46" s="68"/>
      <c r="G46" s="20"/>
    </row>
    <row r="47" spans="1:7" ht="25.5" x14ac:dyDescent="0.2">
      <c r="A47" s="16"/>
      <c r="B47" s="17"/>
      <c r="C47" s="23" t="s">
        <v>10</v>
      </c>
      <c r="D47" s="24"/>
      <c r="E47" s="63"/>
      <c r="F47" s="69"/>
      <c r="G47" s="25"/>
    </row>
    <row r="48" spans="1:7" ht="12.75" x14ac:dyDescent="0.2">
      <c r="A48" s="21"/>
      <c r="B48" s="22"/>
      <c r="C48" s="23" t="s">
        <v>107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19"/>
      <c r="E49" s="62"/>
      <c r="F49" s="68"/>
      <c r="G49" s="20"/>
    </row>
    <row r="50" spans="1:7" ht="12.75" x14ac:dyDescent="0.2">
      <c r="A50" s="16"/>
      <c r="B50" s="41"/>
      <c r="C50" s="23" t="s">
        <v>116</v>
      </c>
      <c r="D50" s="24"/>
      <c r="E50" s="63"/>
      <c r="F50" s="69"/>
      <c r="G50" s="25"/>
    </row>
    <row r="51" spans="1:7" ht="12.75" x14ac:dyDescent="0.2">
      <c r="A51" s="21"/>
      <c r="B51" s="22"/>
      <c r="C51" s="23" t="s">
        <v>107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19"/>
      <c r="E52" s="62"/>
      <c r="F52" s="74"/>
      <c r="G52" s="43"/>
    </row>
    <row r="53" spans="1:7" ht="12.75" x14ac:dyDescent="0.2">
      <c r="A53" s="16"/>
      <c r="B53" s="17"/>
      <c r="C53" s="23" t="s">
        <v>117</v>
      </c>
      <c r="D53" s="24"/>
      <c r="E53" s="63"/>
      <c r="F53" s="69"/>
      <c r="G53" s="25"/>
    </row>
    <row r="54" spans="1:7" ht="12.75" x14ac:dyDescent="0.2">
      <c r="A54" s="21"/>
      <c r="B54" s="22"/>
      <c r="C54" s="23" t="s">
        <v>107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25.5" x14ac:dyDescent="0.2">
      <c r="A56" s="16"/>
      <c r="B56" s="41"/>
      <c r="C56" s="23" t="s">
        <v>118</v>
      </c>
      <c r="D56" s="24"/>
      <c r="E56" s="63"/>
      <c r="F56" s="69"/>
      <c r="G56" s="25"/>
    </row>
    <row r="57" spans="1:7" ht="12.75" x14ac:dyDescent="0.2">
      <c r="A57" s="21"/>
      <c r="B57" s="22"/>
      <c r="C57" s="23" t="s">
        <v>107</v>
      </c>
      <c r="D57" s="27"/>
      <c r="E57" s="64"/>
      <c r="F57" s="70">
        <v>0</v>
      </c>
      <c r="G57" s="28">
        <v>0</v>
      </c>
    </row>
    <row r="58" spans="1:7" ht="12.75" x14ac:dyDescent="0.2">
      <c r="A58" s="21"/>
      <c r="B58" s="22"/>
      <c r="C58" s="29"/>
      <c r="D58" s="19"/>
      <c r="E58" s="62"/>
      <c r="F58" s="68"/>
      <c r="G58" s="20"/>
    </row>
    <row r="59" spans="1:7" ht="12.75" x14ac:dyDescent="0.2">
      <c r="A59" s="21"/>
      <c r="B59" s="22"/>
      <c r="C59" s="44" t="s">
        <v>119</v>
      </c>
      <c r="D59" s="40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6"/>
      <c r="D60" s="19"/>
      <c r="E60" s="62"/>
      <c r="F60" s="68"/>
      <c r="G60" s="20"/>
    </row>
    <row r="61" spans="1:7" ht="12.75" x14ac:dyDescent="0.2">
      <c r="A61" s="16"/>
      <c r="B61" s="17"/>
      <c r="C61" s="18" t="s">
        <v>120</v>
      </c>
      <c r="D61" s="19"/>
      <c r="E61" s="62"/>
      <c r="F61" s="68"/>
      <c r="G61" s="20"/>
    </row>
    <row r="62" spans="1:7" ht="12.75" x14ac:dyDescent="0.2">
      <c r="A62" s="21"/>
      <c r="B62" s="22"/>
      <c r="C62" s="23" t="s">
        <v>121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107</v>
      </c>
      <c r="D63" s="40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22"/>
      <c r="E64" s="62"/>
      <c r="F64" s="68"/>
      <c r="G64" s="20"/>
    </row>
    <row r="65" spans="1:7" ht="12.75" x14ac:dyDescent="0.2">
      <c r="A65" s="21"/>
      <c r="B65" s="22"/>
      <c r="C65" s="23" t="s">
        <v>122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107</v>
      </c>
      <c r="D66" s="40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22"/>
      <c r="E67" s="62"/>
      <c r="F67" s="68"/>
      <c r="G67" s="20"/>
    </row>
    <row r="68" spans="1:7" ht="12.75" x14ac:dyDescent="0.2">
      <c r="A68" s="21"/>
      <c r="B68" s="22"/>
      <c r="C68" s="23" t="s">
        <v>123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107</v>
      </c>
      <c r="D69" s="40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22"/>
      <c r="E70" s="62"/>
      <c r="F70" s="68"/>
      <c r="G70" s="20"/>
    </row>
    <row r="71" spans="1:7" ht="12.75" x14ac:dyDescent="0.2">
      <c r="A71" s="21"/>
      <c r="B71" s="22"/>
      <c r="C71" s="23" t="s">
        <v>1169</v>
      </c>
      <c r="D71" s="24"/>
      <c r="E71" s="63"/>
      <c r="F71" s="69"/>
      <c r="G71" s="25"/>
    </row>
    <row r="72" spans="1:7" ht="12.75" x14ac:dyDescent="0.2">
      <c r="A72" s="21">
        <v>1</v>
      </c>
      <c r="B72" s="22"/>
      <c r="C72" s="26" t="s">
        <v>1170</v>
      </c>
      <c r="D72" s="30"/>
      <c r="E72" s="62"/>
      <c r="F72" s="68">
        <v>132.97682929999999</v>
      </c>
      <c r="G72" s="20">
        <v>9.0822200000000002E-3</v>
      </c>
    </row>
    <row r="73" spans="1:7" ht="12.75" x14ac:dyDescent="0.2">
      <c r="A73" s="21"/>
      <c r="B73" s="22"/>
      <c r="C73" s="23" t="s">
        <v>107</v>
      </c>
      <c r="D73" s="40"/>
      <c r="E73" s="64"/>
      <c r="F73" s="70">
        <v>132.97682929999999</v>
      </c>
      <c r="G73" s="28">
        <v>9.0822200000000002E-3</v>
      </c>
    </row>
    <row r="74" spans="1:7" ht="12.75" x14ac:dyDescent="0.2">
      <c r="A74" s="21"/>
      <c r="B74" s="22"/>
      <c r="C74" s="29"/>
      <c r="D74" s="22"/>
      <c r="E74" s="62"/>
      <c r="F74" s="68"/>
      <c r="G74" s="20"/>
    </row>
    <row r="75" spans="1:7" ht="25.5" x14ac:dyDescent="0.2">
      <c r="A75" s="21"/>
      <c r="B75" s="22"/>
      <c r="C75" s="39" t="s">
        <v>124</v>
      </c>
      <c r="D75" s="40"/>
      <c r="E75" s="64"/>
      <c r="F75" s="70">
        <v>132.97682929999999</v>
      </c>
      <c r="G75" s="28">
        <v>9.0822200000000002E-3</v>
      </c>
    </row>
    <row r="76" spans="1:7" ht="12.75" x14ac:dyDescent="0.2">
      <c r="A76" s="21"/>
      <c r="B76" s="22"/>
      <c r="C76" s="45"/>
      <c r="D76" s="22"/>
      <c r="E76" s="62"/>
      <c r="F76" s="68"/>
      <c r="G76" s="20"/>
    </row>
    <row r="77" spans="1:7" ht="12.75" x14ac:dyDescent="0.2">
      <c r="A77" s="16"/>
      <c r="B77" s="17"/>
      <c r="C77" s="18" t="s">
        <v>125</v>
      </c>
      <c r="D77" s="19"/>
      <c r="E77" s="62"/>
      <c r="F77" s="68"/>
      <c r="G77" s="20"/>
    </row>
    <row r="78" spans="1:7" ht="25.5" x14ac:dyDescent="0.2">
      <c r="A78" s="21"/>
      <c r="B78" s="22"/>
      <c r="C78" s="23" t="s">
        <v>126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9" ht="12.75" x14ac:dyDescent="0.2">
      <c r="A81" s="16"/>
      <c r="B81" s="17"/>
      <c r="C81" s="18" t="s">
        <v>127</v>
      </c>
      <c r="D81" s="19"/>
      <c r="E81" s="62"/>
      <c r="F81" s="68"/>
      <c r="G81" s="20"/>
    </row>
    <row r="82" spans="1:9" ht="25.5" x14ac:dyDescent="0.2">
      <c r="A82" s="21"/>
      <c r="B82" s="22"/>
      <c r="C82" s="23" t="s">
        <v>128</v>
      </c>
      <c r="D82" s="24"/>
      <c r="E82" s="63"/>
      <c r="F82" s="69"/>
      <c r="G82" s="25"/>
    </row>
    <row r="83" spans="1:9" ht="12.75" x14ac:dyDescent="0.2">
      <c r="A83" s="21"/>
      <c r="B83" s="22"/>
      <c r="C83" s="23" t="s">
        <v>107</v>
      </c>
      <c r="D83" s="40"/>
      <c r="E83" s="64"/>
      <c r="F83" s="70">
        <v>0</v>
      </c>
      <c r="G83" s="28">
        <v>0</v>
      </c>
    </row>
    <row r="84" spans="1:9" ht="12.75" x14ac:dyDescent="0.2">
      <c r="A84" s="21"/>
      <c r="B84" s="22"/>
      <c r="C84" s="29"/>
      <c r="D84" s="22"/>
      <c r="E84" s="62"/>
      <c r="F84" s="68"/>
      <c r="G84" s="20"/>
    </row>
    <row r="85" spans="1:9" ht="25.5" x14ac:dyDescent="0.2">
      <c r="A85" s="21"/>
      <c r="B85" s="22"/>
      <c r="C85" s="23" t="s">
        <v>129</v>
      </c>
      <c r="D85" s="24"/>
      <c r="E85" s="63"/>
      <c r="F85" s="69"/>
      <c r="G85" s="25"/>
    </row>
    <row r="86" spans="1:9" ht="12.75" x14ac:dyDescent="0.2">
      <c r="A86" s="21"/>
      <c r="B86" s="22"/>
      <c r="C86" s="23" t="s">
        <v>107</v>
      </c>
      <c r="D86" s="40"/>
      <c r="E86" s="64"/>
      <c r="F86" s="70">
        <v>0</v>
      </c>
      <c r="G86" s="28">
        <v>0</v>
      </c>
    </row>
    <row r="87" spans="1:9" ht="12.75" x14ac:dyDescent="0.2">
      <c r="A87" s="21"/>
      <c r="B87" s="22"/>
      <c r="C87" s="29"/>
      <c r="D87" s="22"/>
      <c r="E87" s="62"/>
      <c r="F87" s="74"/>
      <c r="G87" s="43"/>
    </row>
    <row r="88" spans="1:9" ht="25.5" x14ac:dyDescent="0.2">
      <c r="A88" s="21"/>
      <c r="B88" s="22"/>
      <c r="C88" s="45" t="s">
        <v>130</v>
      </c>
      <c r="D88" s="22"/>
      <c r="E88" s="62"/>
      <c r="F88" s="74">
        <v>15.387823710000001</v>
      </c>
      <c r="G88" s="43">
        <v>1.0509769999999998E-3</v>
      </c>
      <c r="H88" s="150"/>
      <c r="I88" s="151"/>
    </row>
    <row r="89" spans="1:9" ht="12.75" x14ac:dyDescent="0.2">
      <c r="A89" s="21"/>
      <c r="B89" s="22"/>
      <c r="C89" s="46" t="s">
        <v>131</v>
      </c>
      <c r="D89" s="27"/>
      <c r="E89" s="64"/>
      <c r="F89" s="70">
        <v>14641.44533301</v>
      </c>
      <c r="G89" s="28">
        <v>1.0000000019999999</v>
      </c>
    </row>
    <row r="91" spans="1:9" ht="12.75" x14ac:dyDescent="0.2">
      <c r="B91" s="397"/>
      <c r="C91" s="397"/>
      <c r="D91" s="397"/>
      <c r="E91" s="397"/>
      <c r="F91" s="397"/>
    </row>
    <row r="92" spans="1:9" ht="12.75" x14ac:dyDescent="0.2">
      <c r="B92" s="397"/>
      <c r="C92" s="397"/>
      <c r="D92" s="397"/>
      <c r="E92" s="397"/>
      <c r="F92" s="397"/>
    </row>
    <row r="94" spans="1:9" ht="12.75" x14ac:dyDescent="0.2">
      <c r="B94" s="52" t="s">
        <v>133</v>
      </c>
      <c r="C94" s="53"/>
      <c r="D94" s="54"/>
    </row>
    <row r="95" spans="1:9" ht="12.75" x14ac:dyDescent="0.2">
      <c r="B95" s="55" t="s">
        <v>134</v>
      </c>
      <c r="C95" s="56"/>
      <c r="D95" s="81" t="s">
        <v>135</v>
      </c>
    </row>
    <row r="96" spans="1:9" ht="12.75" x14ac:dyDescent="0.2">
      <c r="B96" s="55" t="s">
        <v>136</v>
      </c>
      <c r="C96" s="56"/>
      <c r="D96" s="81" t="s">
        <v>135</v>
      </c>
    </row>
    <row r="97" spans="2:4" ht="12.75" x14ac:dyDescent="0.2">
      <c r="B97" s="57" t="s">
        <v>137</v>
      </c>
      <c r="C97" s="56"/>
      <c r="D97" s="58"/>
    </row>
    <row r="98" spans="2:4" ht="25.5" customHeight="1" x14ac:dyDescent="0.2">
      <c r="B98" s="58"/>
      <c r="C98" s="48" t="s">
        <v>138</v>
      </c>
      <c r="D98" s="49" t="s">
        <v>139</v>
      </c>
    </row>
    <row r="99" spans="2:4" ht="12.75" customHeight="1" x14ac:dyDescent="0.2">
      <c r="B99" s="75" t="s">
        <v>140</v>
      </c>
      <c r="C99" s="76" t="s">
        <v>141</v>
      </c>
      <c r="D99" s="76" t="s">
        <v>142</v>
      </c>
    </row>
    <row r="100" spans="2:4" ht="12.75" x14ac:dyDescent="0.2">
      <c r="B100" s="58" t="s">
        <v>143</v>
      </c>
      <c r="C100" s="59">
        <v>39.815399999999997</v>
      </c>
      <c r="D100" s="59">
        <v>39.336500000000001</v>
      </c>
    </row>
    <row r="101" spans="2:4" ht="12.75" x14ac:dyDescent="0.2">
      <c r="B101" s="58" t="s">
        <v>144</v>
      </c>
      <c r="C101" s="59">
        <v>18.5059</v>
      </c>
      <c r="D101" s="59">
        <v>18.283300000000001</v>
      </c>
    </row>
    <row r="102" spans="2:4" ht="12.75" x14ac:dyDescent="0.2">
      <c r="B102" s="58" t="s">
        <v>395</v>
      </c>
      <c r="C102" s="59">
        <v>40.938699999999997</v>
      </c>
      <c r="D102" s="59">
        <v>40.446199999999997</v>
      </c>
    </row>
    <row r="103" spans="2:4" ht="12.75" x14ac:dyDescent="0.2">
      <c r="B103" s="58" t="s">
        <v>396</v>
      </c>
      <c r="C103" s="59">
        <v>18.8047</v>
      </c>
      <c r="D103" s="59">
        <v>18.579000000000001</v>
      </c>
    </row>
    <row r="104" spans="2:4" ht="12.75" x14ac:dyDescent="0.2">
      <c r="B104" s="58" t="s">
        <v>145</v>
      </c>
      <c r="C104" s="59">
        <v>38.300199999999997</v>
      </c>
      <c r="D104" s="59">
        <v>37.820700000000002</v>
      </c>
    </row>
    <row r="105" spans="2:4" ht="12.75" x14ac:dyDescent="0.2">
      <c r="B105" s="58" t="s">
        <v>146</v>
      </c>
      <c r="C105" s="59">
        <v>17.611599999999999</v>
      </c>
      <c r="D105" s="59">
        <v>17.391100000000002</v>
      </c>
    </row>
    <row r="107" spans="2:4" ht="12.75" x14ac:dyDescent="0.2">
      <c r="B107" s="77" t="s">
        <v>147</v>
      </c>
      <c r="C107" s="60"/>
      <c r="D107" s="78" t="s">
        <v>135</v>
      </c>
    </row>
    <row r="108" spans="2:4" ht="24.75" customHeight="1" x14ac:dyDescent="0.2">
      <c r="B108" s="79"/>
      <c r="C108" s="79"/>
    </row>
    <row r="109" spans="2:4" ht="15" x14ac:dyDescent="0.25">
      <c r="B109" s="82"/>
      <c r="C109" s="80"/>
      <c r="D109"/>
    </row>
    <row r="111" spans="2:4" ht="12.75" x14ac:dyDescent="0.2">
      <c r="B111" s="57" t="s">
        <v>148</v>
      </c>
      <c r="C111" s="56"/>
      <c r="D111" s="90" t="s">
        <v>135</v>
      </c>
    </row>
    <row r="112" spans="2:4" ht="12.75" x14ac:dyDescent="0.2">
      <c r="B112" s="57" t="s">
        <v>149</v>
      </c>
      <c r="C112" s="56"/>
      <c r="D112" s="83" t="s">
        <v>135</v>
      </c>
    </row>
    <row r="113" spans="2:4" ht="12.75" x14ac:dyDescent="0.2">
      <c r="B113" s="57" t="s">
        <v>150</v>
      </c>
      <c r="C113" s="56"/>
      <c r="D113" s="61">
        <v>0.4608919481947571</v>
      </c>
    </row>
    <row r="114" spans="2:4" ht="12.75" x14ac:dyDescent="0.2">
      <c r="B114" s="57" t="s">
        <v>151</v>
      </c>
      <c r="C114" s="56"/>
      <c r="D114" s="61" t="s">
        <v>135</v>
      </c>
    </row>
  </sheetData>
  <mergeCells count="5">
    <mergeCell ref="A1:G1"/>
    <mergeCell ref="A2:G2"/>
    <mergeCell ref="A3:G3"/>
    <mergeCell ref="B91:F91"/>
    <mergeCell ref="B92:F92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3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744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87853</v>
      </c>
      <c r="F7" s="68">
        <v>320.18025849999998</v>
      </c>
      <c r="G7" s="20">
        <v>5.8819547999999999E-2</v>
      </c>
    </row>
    <row r="8" spans="1:7" ht="12.75" x14ac:dyDescent="0.2">
      <c r="A8" s="21">
        <v>2</v>
      </c>
      <c r="B8" s="22" t="s">
        <v>56</v>
      </c>
      <c r="C8" s="26" t="s">
        <v>57</v>
      </c>
      <c r="D8" s="17" t="s">
        <v>13</v>
      </c>
      <c r="E8" s="62">
        <v>99397</v>
      </c>
      <c r="F8" s="68">
        <v>291.87929050000002</v>
      </c>
      <c r="G8" s="20">
        <v>5.3620445000000003E-2</v>
      </c>
    </row>
    <row r="9" spans="1:7" ht="25.5" x14ac:dyDescent="0.2">
      <c r="A9" s="21">
        <v>3</v>
      </c>
      <c r="B9" s="22" t="s">
        <v>20</v>
      </c>
      <c r="C9" s="26" t="s">
        <v>21</v>
      </c>
      <c r="D9" s="17" t="s">
        <v>22</v>
      </c>
      <c r="E9" s="62">
        <v>18590</v>
      </c>
      <c r="F9" s="68">
        <v>244.32837000000001</v>
      </c>
      <c r="G9" s="20">
        <v>4.4884978999999998E-2</v>
      </c>
    </row>
    <row r="10" spans="1:7" ht="25.5" x14ac:dyDescent="0.2">
      <c r="A10" s="21">
        <v>4</v>
      </c>
      <c r="B10" s="22" t="s">
        <v>401</v>
      </c>
      <c r="C10" s="26" t="s">
        <v>402</v>
      </c>
      <c r="D10" s="17" t="s">
        <v>35</v>
      </c>
      <c r="E10" s="62">
        <v>82318</v>
      </c>
      <c r="F10" s="68">
        <v>229.379107</v>
      </c>
      <c r="G10" s="20">
        <v>4.2138686000000002E-2</v>
      </c>
    </row>
    <row r="11" spans="1:7" ht="12.75" x14ac:dyDescent="0.2">
      <c r="A11" s="21">
        <v>5</v>
      </c>
      <c r="B11" s="22" t="s">
        <v>540</v>
      </c>
      <c r="C11" s="26" t="s">
        <v>541</v>
      </c>
      <c r="D11" s="17" t="s">
        <v>13</v>
      </c>
      <c r="E11" s="62">
        <v>188009</v>
      </c>
      <c r="F11" s="68">
        <v>211.41612050000001</v>
      </c>
      <c r="G11" s="20">
        <v>3.8838748999999999E-2</v>
      </c>
    </row>
    <row r="12" spans="1:7" ht="12.75" x14ac:dyDescent="0.2">
      <c r="A12" s="21">
        <v>6</v>
      </c>
      <c r="B12" s="22" t="s">
        <v>405</v>
      </c>
      <c r="C12" s="26" t="s">
        <v>406</v>
      </c>
      <c r="D12" s="17" t="s">
        <v>253</v>
      </c>
      <c r="E12" s="62">
        <v>7424</v>
      </c>
      <c r="F12" s="68">
        <v>201.99219199999999</v>
      </c>
      <c r="G12" s="20">
        <v>3.7107501000000001E-2</v>
      </c>
    </row>
    <row r="13" spans="1:7" ht="12.75" x14ac:dyDescent="0.2">
      <c r="A13" s="21">
        <v>7</v>
      </c>
      <c r="B13" s="22" t="s">
        <v>407</v>
      </c>
      <c r="C13" s="26" t="s">
        <v>408</v>
      </c>
      <c r="D13" s="17" t="s">
        <v>253</v>
      </c>
      <c r="E13" s="62">
        <v>24811</v>
      </c>
      <c r="F13" s="68">
        <v>195.46105800000001</v>
      </c>
      <c r="G13" s="20">
        <v>3.5907683000000003E-2</v>
      </c>
    </row>
    <row r="14" spans="1:7" ht="12.75" x14ac:dyDescent="0.2">
      <c r="A14" s="21">
        <v>8</v>
      </c>
      <c r="B14" s="22" t="s">
        <v>444</v>
      </c>
      <c r="C14" s="26" t="s">
        <v>445</v>
      </c>
      <c r="D14" s="17" t="s">
        <v>205</v>
      </c>
      <c r="E14" s="62">
        <v>24882</v>
      </c>
      <c r="F14" s="68">
        <v>186.50303099999999</v>
      </c>
      <c r="G14" s="20">
        <v>3.4262025000000002E-2</v>
      </c>
    </row>
    <row r="15" spans="1:7" ht="12.75" x14ac:dyDescent="0.2">
      <c r="A15" s="21">
        <v>9</v>
      </c>
      <c r="B15" s="22" t="s">
        <v>203</v>
      </c>
      <c r="C15" s="26" t="s">
        <v>204</v>
      </c>
      <c r="D15" s="17" t="s">
        <v>205</v>
      </c>
      <c r="E15" s="62">
        <v>27474</v>
      </c>
      <c r="F15" s="68">
        <v>167.45402999999999</v>
      </c>
      <c r="G15" s="20">
        <v>3.0762579000000002E-2</v>
      </c>
    </row>
    <row r="16" spans="1:7" ht="12.75" x14ac:dyDescent="0.2">
      <c r="A16" s="21">
        <v>10</v>
      </c>
      <c r="B16" s="22" t="s">
        <v>399</v>
      </c>
      <c r="C16" s="26" t="s">
        <v>400</v>
      </c>
      <c r="D16" s="17" t="s">
        <v>13</v>
      </c>
      <c r="E16" s="62">
        <v>22592</v>
      </c>
      <c r="F16" s="68">
        <v>163.27238399999999</v>
      </c>
      <c r="G16" s="20">
        <v>2.9994377999999999E-2</v>
      </c>
    </row>
    <row r="17" spans="1:7" ht="25.5" x14ac:dyDescent="0.2">
      <c r="A17" s="21">
        <v>11</v>
      </c>
      <c r="B17" s="22" t="s">
        <v>28</v>
      </c>
      <c r="C17" s="26" t="s">
        <v>29</v>
      </c>
      <c r="D17" s="17" t="s">
        <v>19</v>
      </c>
      <c r="E17" s="62">
        <v>123708</v>
      </c>
      <c r="F17" s="68">
        <v>162.42860400000001</v>
      </c>
      <c r="G17" s="20">
        <v>2.983937E-2</v>
      </c>
    </row>
    <row r="18" spans="1:7" ht="25.5" x14ac:dyDescent="0.2">
      <c r="A18" s="21">
        <v>12</v>
      </c>
      <c r="B18" s="22" t="s">
        <v>43</v>
      </c>
      <c r="C18" s="26" t="s">
        <v>44</v>
      </c>
      <c r="D18" s="17" t="s">
        <v>19</v>
      </c>
      <c r="E18" s="62">
        <v>2842</v>
      </c>
      <c r="F18" s="68">
        <v>140.19443899999999</v>
      </c>
      <c r="G18" s="20">
        <v>2.5754783999999999E-2</v>
      </c>
    </row>
    <row r="19" spans="1:7" ht="12.75" x14ac:dyDescent="0.2">
      <c r="A19" s="21">
        <v>13</v>
      </c>
      <c r="B19" s="22" t="s">
        <v>337</v>
      </c>
      <c r="C19" s="26" t="s">
        <v>338</v>
      </c>
      <c r="D19" s="17" t="s">
        <v>205</v>
      </c>
      <c r="E19" s="62">
        <v>13600</v>
      </c>
      <c r="F19" s="68">
        <v>136.3604</v>
      </c>
      <c r="G19" s="20">
        <v>2.5050441999999999E-2</v>
      </c>
    </row>
    <row r="20" spans="1:7" ht="25.5" x14ac:dyDescent="0.2">
      <c r="A20" s="21">
        <v>14</v>
      </c>
      <c r="B20" s="22" t="s">
        <v>508</v>
      </c>
      <c r="C20" s="26" t="s">
        <v>509</v>
      </c>
      <c r="D20" s="17" t="s">
        <v>510</v>
      </c>
      <c r="E20" s="62">
        <v>38657</v>
      </c>
      <c r="F20" s="68">
        <v>118.445048</v>
      </c>
      <c r="G20" s="20">
        <v>2.1759256000000001E-2</v>
      </c>
    </row>
    <row r="21" spans="1:7" ht="12.75" x14ac:dyDescent="0.2">
      <c r="A21" s="21">
        <v>15</v>
      </c>
      <c r="B21" s="22" t="s">
        <v>639</v>
      </c>
      <c r="C21" s="26" t="s">
        <v>640</v>
      </c>
      <c r="D21" s="17" t="s">
        <v>320</v>
      </c>
      <c r="E21" s="62">
        <v>50003</v>
      </c>
      <c r="F21" s="68">
        <v>113.8318295</v>
      </c>
      <c r="G21" s="20">
        <v>2.0911773000000002E-2</v>
      </c>
    </row>
    <row r="22" spans="1:7" ht="25.5" x14ac:dyDescent="0.2">
      <c r="A22" s="21">
        <v>16</v>
      </c>
      <c r="B22" s="22" t="s">
        <v>528</v>
      </c>
      <c r="C22" s="26" t="s">
        <v>529</v>
      </c>
      <c r="D22" s="17" t="s">
        <v>35</v>
      </c>
      <c r="E22" s="62">
        <v>110452</v>
      </c>
      <c r="F22" s="68">
        <v>112.550588</v>
      </c>
      <c r="G22" s="20">
        <v>2.0676399000000002E-2</v>
      </c>
    </row>
    <row r="23" spans="1:7" ht="12.75" x14ac:dyDescent="0.2">
      <c r="A23" s="21">
        <v>17</v>
      </c>
      <c r="B23" s="22" t="s">
        <v>522</v>
      </c>
      <c r="C23" s="26" t="s">
        <v>523</v>
      </c>
      <c r="D23" s="17" t="s">
        <v>320</v>
      </c>
      <c r="E23" s="62">
        <v>33867</v>
      </c>
      <c r="F23" s="68">
        <v>112.48924049999999</v>
      </c>
      <c r="G23" s="20">
        <v>2.0665129000000001E-2</v>
      </c>
    </row>
    <row r="24" spans="1:7" ht="12.75" x14ac:dyDescent="0.2">
      <c r="A24" s="21">
        <v>18</v>
      </c>
      <c r="B24" s="22" t="s">
        <v>672</v>
      </c>
      <c r="C24" s="26" t="s">
        <v>673</v>
      </c>
      <c r="D24" s="17" t="s">
        <v>253</v>
      </c>
      <c r="E24" s="62">
        <v>34770</v>
      </c>
      <c r="F24" s="68">
        <v>110.898915</v>
      </c>
      <c r="G24" s="20">
        <v>2.0372973999999999E-2</v>
      </c>
    </row>
    <row r="25" spans="1:7" ht="12.75" x14ac:dyDescent="0.2">
      <c r="A25" s="21">
        <v>19</v>
      </c>
      <c r="B25" s="22" t="s">
        <v>502</v>
      </c>
      <c r="C25" s="26" t="s">
        <v>503</v>
      </c>
      <c r="D25" s="17" t="s">
        <v>38</v>
      </c>
      <c r="E25" s="62">
        <v>77025</v>
      </c>
      <c r="F25" s="68">
        <v>107.603925</v>
      </c>
      <c r="G25" s="20">
        <v>1.9767659E-2</v>
      </c>
    </row>
    <row r="26" spans="1:7" ht="25.5" x14ac:dyDescent="0.2">
      <c r="A26" s="21">
        <v>20</v>
      </c>
      <c r="B26" s="22" t="s">
        <v>201</v>
      </c>
      <c r="C26" s="26" t="s">
        <v>202</v>
      </c>
      <c r="D26" s="17" t="s">
        <v>25</v>
      </c>
      <c r="E26" s="62">
        <v>13400</v>
      </c>
      <c r="F26" s="68">
        <v>106.5367</v>
      </c>
      <c r="G26" s="20">
        <v>1.9571602E-2</v>
      </c>
    </row>
    <row r="27" spans="1:7" ht="25.5" x14ac:dyDescent="0.2">
      <c r="A27" s="21">
        <v>21</v>
      </c>
      <c r="B27" s="22" t="s">
        <v>51</v>
      </c>
      <c r="C27" s="26" t="s">
        <v>52</v>
      </c>
      <c r="D27" s="17" t="s">
        <v>22</v>
      </c>
      <c r="E27" s="62">
        <v>129853</v>
      </c>
      <c r="F27" s="68">
        <v>103.2980615</v>
      </c>
      <c r="G27" s="20">
        <v>1.8976639E-2</v>
      </c>
    </row>
    <row r="28" spans="1:7" ht="12.75" x14ac:dyDescent="0.2">
      <c r="A28" s="21">
        <v>22</v>
      </c>
      <c r="B28" s="22" t="s">
        <v>518</v>
      </c>
      <c r="C28" s="26" t="s">
        <v>519</v>
      </c>
      <c r="D28" s="17" t="s">
        <v>272</v>
      </c>
      <c r="E28" s="62">
        <v>9286</v>
      </c>
      <c r="F28" s="68">
        <v>100.038078</v>
      </c>
      <c r="G28" s="20">
        <v>1.8377755999999999E-2</v>
      </c>
    </row>
    <row r="29" spans="1:7" ht="12.75" x14ac:dyDescent="0.2">
      <c r="A29" s="21">
        <v>23</v>
      </c>
      <c r="B29" s="22" t="s">
        <v>329</v>
      </c>
      <c r="C29" s="26" t="s">
        <v>330</v>
      </c>
      <c r="D29" s="17" t="s">
        <v>13</v>
      </c>
      <c r="E29" s="62">
        <v>110571</v>
      </c>
      <c r="F29" s="68">
        <v>94.980489000000006</v>
      </c>
      <c r="G29" s="20">
        <v>1.7448637999999999E-2</v>
      </c>
    </row>
    <row r="30" spans="1:7" ht="51" x14ac:dyDescent="0.2">
      <c r="A30" s="21">
        <v>24</v>
      </c>
      <c r="B30" s="22" t="s">
        <v>292</v>
      </c>
      <c r="C30" s="26" t="s">
        <v>293</v>
      </c>
      <c r="D30" s="17" t="s">
        <v>241</v>
      </c>
      <c r="E30" s="62">
        <v>230444</v>
      </c>
      <c r="F30" s="68">
        <v>91.947156000000007</v>
      </c>
      <c r="G30" s="20">
        <v>1.6891392000000002E-2</v>
      </c>
    </row>
    <row r="31" spans="1:7" ht="12.75" x14ac:dyDescent="0.2">
      <c r="A31" s="21">
        <v>25</v>
      </c>
      <c r="B31" s="22" t="s">
        <v>181</v>
      </c>
      <c r="C31" s="26" t="s">
        <v>182</v>
      </c>
      <c r="D31" s="17" t="s">
        <v>16</v>
      </c>
      <c r="E31" s="62">
        <v>108332</v>
      </c>
      <c r="F31" s="68">
        <v>91.269710000000003</v>
      </c>
      <c r="G31" s="20">
        <v>1.6766940000000001E-2</v>
      </c>
    </row>
    <row r="32" spans="1:7" ht="12.75" x14ac:dyDescent="0.2">
      <c r="A32" s="21">
        <v>26</v>
      </c>
      <c r="B32" s="22" t="s">
        <v>53</v>
      </c>
      <c r="C32" s="26" t="s">
        <v>54</v>
      </c>
      <c r="D32" s="17" t="s">
        <v>55</v>
      </c>
      <c r="E32" s="62">
        <v>65400</v>
      </c>
      <c r="F32" s="68">
        <v>88.355400000000003</v>
      </c>
      <c r="G32" s="20">
        <v>1.6231559E-2</v>
      </c>
    </row>
    <row r="33" spans="1:7" ht="12.75" x14ac:dyDescent="0.2">
      <c r="A33" s="21">
        <v>27</v>
      </c>
      <c r="B33" s="22" t="s">
        <v>237</v>
      </c>
      <c r="C33" s="26" t="s">
        <v>238</v>
      </c>
      <c r="D33" s="17" t="s">
        <v>205</v>
      </c>
      <c r="E33" s="62">
        <v>9641</v>
      </c>
      <c r="F33" s="68">
        <v>84.262339999999995</v>
      </c>
      <c r="G33" s="20">
        <v>1.5479633E-2</v>
      </c>
    </row>
    <row r="34" spans="1:7" ht="12.75" x14ac:dyDescent="0.2">
      <c r="A34" s="21">
        <v>28</v>
      </c>
      <c r="B34" s="22" t="s">
        <v>745</v>
      </c>
      <c r="C34" s="26" t="s">
        <v>746</v>
      </c>
      <c r="D34" s="17" t="s">
        <v>38</v>
      </c>
      <c r="E34" s="62">
        <v>112098</v>
      </c>
      <c r="F34" s="68">
        <v>79.925873999999993</v>
      </c>
      <c r="G34" s="20">
        <v>1.4682990999999999E-2</v>
      </c>
    </row>
    <row r="35" spans="1:7" ht="12.75" x14ac:dyDescent="0.2">
      <c r="A35" s="21">
        <v>29</v>
      </c>
      <c r="B35" s="22" t="s">
        <v>684</v>
      </c>
      <c r="C35" s="26" t="s">
        <v>685</v>
      </c>
      <c r="D35" s="17" t="s">
        <v>55</v>
      </c>
      <c r="E35" s="62">
        <v>165943</v>
      </c>
      <c r="F35" s="68">
        <v>77.993210000000005</v>
      </c>
      <c r="G35" s="20">
        <v>1.4327945999999999E-2</v>
      </c>
    </row>
    <row r="36" spans="1:7" ht="12.75" x14ac:dyDescent="0.2">
      <c r="A36" s="21">
        <v>30</v>
      </c>
      <c r="B36" s="22" t="s">
        <v>547</v>
      </c>
      <c r="C36" s="26" t="s">
        <v>548</v>
      </c>
      <c r="D36" s="17" t="s">
        <v>13</v>
      </c>
      <c r="E36" s="62">
        <v>174709</v>
      </c>
      <c r="F36" s="68">
        <v>76.871960000000001</v>
      </c>
      <c r="G36" s="20">
        <v>1.4121964000000001E-2</v>
      </c>
    </row>
    <row r="37" spans="1:7" ht="12.75" x14ac:dyDescent="0.2">
      <c r="A37" s="21">
        <v>31</v>
      </c>
      <c r="B37" s="22" t="s">
        <v>747</v>
      </c>
      <c r="C37" s="26" t="s">
        <v>748</v>
      </c>
      <c r="D37" s="17" t="s">
        <v>253</v>
      </c>
      <c r="E37" s="62">
        <v>9818</v>
      </c>
      <c r="F37" s="68">
        <v>75.544601</v>
      </c>
      <c r="G37" s="20">
        <v>1.3878118E-2</v>
      </c>
    </row>
    <row r="38" spans="1:7" ht="25.5" x14ac:dyDescent="0.2">
      <c r="A38" s="21">
        <v>32</v>
      </c>
      <c r="B38" s="22" t="s">
        <v>678</v>
      </c>
      <c r="C38" s="26" t="s">
        <v>679</v>
      </c>
      <c r="D38" s="17" t="s">
        <v>19</v>
      </c>
      <c r="E38" s="62">
        <v>112570</v>
      </c>
      <c r="F38" s="68">
        <v>72.832790000000003</v>
      </c>
      <c r="G38" s="20">
        <v>1.3379937E-2</v>
      </c>
    </row>
    <row r="39" spans="1:7" ht="25.5" x14ac:dyDescent="0.2">
      <c r="A39" s="21">
        <v>33</v>
      </c>
      <c r="B39" s="22" t="s">
        <v>560</v>
      </c>
      <c r="C39" s="26" t="s">
        <v>561</v>
      </c>
      <c r="D39" s="17" t="s">
        <v>22</v>
      </c>
      <c r="E39" s="62">
        <v>469820</v>
      </c>
      <c r="F39" s="68">
        <v>71.412639999999996</v>
      </c>
      <c r="G39" s="20">
        <v>1.3119044999999999E-2</v>
      </c>
    </row>
    <row r="40" spans="1:7" ht="12.75" x14ac:dyDescent="0.2">
      <c r="A40" s="21">
        <v>34</v>
      </c>
      <c r="B40" s="22" t="s">
        <v>266</v>
      </c>
      <c r="C40" s="26" t="s">
        <v>267</v>
      </c>
      <c r="D40" s="17" t="s">
        <v>16</v>
      </c>
      <c r="E40" s="62">
        <v>35630</v>
      </c>
      <c r="F40" s="68">
        <v>71.206554999999994</v>
      </c>
      <c r="G40" s="20">
        <v>1.3081186E-2</v>
      </c>
    </row>
    <row r="41" spans="1:7" ht="25.5" x14ac:dyDescent="0.2">
      <c r="A41" s="21">
        <v>35</v>
      </c>
      <c r="B41" s="22" t="s">
        <v>206</v>
      </c>
      <c r="C41" s="26" t="s">
        <v>207</v>
      </c>
      <c r="D41" s="17" t="s">
        <v>35</v>
      </c>
      <c r="E41" s="62">
        <v>70432</v>
      </c>
      <c r="F41" s="68">
        <v>68.354256000000007</v>
      </c>
      <c r="G41" s="20">
        <v>1.2557197000000001E-2</v>
      </c>
    </row>
    <row r="42" spans="1:7" ht="25.5" x14ac:dyDescent="0.2">
      <c r="A42" s="21">
        <v>36</v>
      </c>
      <c r="B42" s="22" t="s">
        <v>497</v>
      </c>
      <c r="C42" s="26" t="s">
        <v>498</v>
      </c>
      <c r="D42" s="17" t="s">
        <v>32</v>
      </c>
      <c r="E42" s="62">
        <v>42500</v>
      </c>
      <c r="F42" s="68">
        <v>67.426249999999996</v>
      </c>
      <c r="G42" s="20">
        <v>1.2386715E-2</v>
      </c>
    </row>
    <row r="43" spans="1:7" ht="25.5" x14ac:dyDescent="0.2">
      <c r="A43" s="21">
        <v>37</v>
      </c>
      <c r="B43" s="22" t="s">
        <v>608</v>
      </c>
      <c r="C43" s="26" t="s">
        <v>609</v>
      </c>
      <c r="D43" s="17" t="s">
        <v>236</v>
      </c>
      <c r="E43" s="62">
        <v>28915</v>
      </c>
      <c r="F43" s="68">
        <v>63.555169999999997</v>
      </c>
      <c r="G43" s="20">
        <v>1.1675568000000001E-2</v>
      </c>
    </row>
    <row r="44" spans="1:7" ht="12.75" x14ac:dyDescent="0.2">
      <c r="A44" s="21">
        <v>38</v>
      </c>
      <c r="B44" s="22" t="s">
        <v>403</v>
      </c>
      <c r="C44" s="26" t="s">
        <v>404</v>
      </c>
      <c r="D44" s="17" t="s">
        <v>205</v>
      </c>
      <c r="E44" s="62">
        <v>7857</v>
      </c>
      <c r="F44" s="68">
        <v>57.505383000000002</v>
      </c>
      <c r="G44" s="20">
        <v>1.0564176E-2</v>
      </c>
    </row>
    <row r="45" spans="1:7" ht="12.75" x14ac:dyDescent="0.2">
      <c r="A45" s="21">
        <v>39</v>
      </c>
      <c r="B45" s="22" t="s">
        <v>380</v>
      </c>
      <c r="C45" s="26" t="s">
        <v>381</v>
      </c>
      <c r="D45" s="17" t="s">
        <v>13</v>
      </c>
      <c r="E45" s="62">
        <v>26200</v>
      </c>
      <c r="F45" s="68">
        <v>50.854199999999999</v>
      </c>
      <c r="G45" s="20">
        <v>9.3423029999999997E-3</v>
      </c>
    </row>
    <row r="46" spans="1:7" ht="12.75" x14ac:dyDescent="0.2">
      <c r="A46" s="21">
        <v>40</v>
      </c>
      <c r="B46" s="22" t="s">
        <v>382</v>
      </c>
      <c r="C46" s="26" t="s">
        <v>383</v>
      </c>
      <c r="D46" s="17" t="s">
        <v>253</v>
      </c>
      <c r="E46" s="62">
        <v>7262</v>
      </c>
      <c r="F46" s="68">
        <v>50.282088000000002</v>
      </c>
      <c r="G46" s="20">
        <v>9.2372019999999999E-3</v>
      </c>
    </row>
    <row r="47" spans="1:7" ht="25.5" x14ac:dyDescent="0.2">
      <c r="A47" s="21">
        <v>41</v>
      </c>
      <c r="B47" s="22" t="s">
        <v>45</v>
      </c>
      <c r="C47" s="26" t="s">
        <v>46</v>
      </c>
      <c r="D47" s="17" t="s">
        <v>25</v>
      </c>
      <c r="E47" s="62">
        <v>4000</v>
      </c>
      <c r="F47" s="68">
        <v>28.026</v>
      </c>
      <c r="G47" s="20">
        <v>5.1485890000000003E-3</v>
      </c>
    </row>
    <row r="48" spans="1:7" ht="12.75" x14ac:dyDescent="0.2">
      <c r="A48" s="16"/>
      <c r="B48" s="17"/>
      <c r="C48" s="23" t="s">
        <v>107</v>
      </c>
      <c r="D48" s="27"/>
      <c r="E48" s="64"/>
      <c r="F48" s="70">
        <v>4999.1477419999983</v>
      </c>
      <c r="G48" s="28">
        <v>0.91838145500000012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16"/>
      <c r="B50" s="17"/>
      <c r="C50" s="23" t="s">
        <v>108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107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31"/>
      <c r="B53" s="32"/>
      <c r="C53" s="23" t="s">
        <v>109</v>
      </c>
      <c r="D53" s="24"/>
      <c r="E53" s="63"/>
      <c r="F53" s="69"/>
      <c r="G53" s="25"/>
    </row>
    <row r="54" spans="1:7" ht="12.75" x14ac:dyDescent="0.2">
      <c r="A54" s="33"/>
      <c r="B54" s="34"/>
      <c r="C54" s="23" t="s">
        <v>107</v>
      </c>
      <c r="D54" s="35"/>
      <c r="E54" s="65"/>
      <c r="F54" s="71">
        <v>0</v>
      </c>
      <c r="G54" s="36">
        <v>0</v>
      </c>
    </row>
    <row r="55" spans="1:7" ht="12.75" x14ac:dyDescent="0.2">
      <c r="A55" s="33"/>
      <c r="B55" s="34"/>
      <c r="C55" s="29"/>
      <c r="D55" s="37"/>
      <c r="E55" s="66"/>
      <c r="F55" s="72"/>
      <c r="G55" s="38"/>
    </row>
    <row r="56" spans="1:7" ht="12.75" x14ac:dyDescent="0.2">
      <c r="A56" s="16"/>
      <c r="B56" s="17"/>
      <c r="C56" s="23" t="s">
        <v>111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107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112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107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113</v>
      </c>
      <c r="D62" s="24"/>
      <c r="E62" s="63"/>
      <c r="F62" s="69"/>
      <c r="G62" s="25"/>
    </row>
    <row r="63" spans="1:7" ht="12.75" x14ac:dyDescent="0.2">
      <c r="A63" s="21">
        <v>1</v>
      </c>
      <c r="B63" s="22"/>
      <c r="C63" s="26" t="s">
        <v>1186</v>
      </c>
      <c r="D63" s="30" t="s">
        <v>749</v>
      </c>
      <c r="E63" s="62">
        <v>38625</v>
      </c>
      <c r="F63" s="68">
        <v>78.595192874999995</v>
      </c>
      <c r="G63" s="20">
        <v>1.4438535000000001E-2</v>
      </c>
    </row>
    <row r="64" spans="1:7" ht="12.75" x14ac:dyDescent="0.2">
      <c r="A64" s="21">
        <v>2</v>
      </c>
      <c r="B64" s="22"/>
      <c r="C64" s="26" t="s">
        <v>1187</v>
      </c>
      <c r="D64" s="30" t="s">
        <v>749</v>
      </c>
      <c r="E64" s="62">
        <v>10500</v>
      </c>
      <c r="F64" s="68">
        <v>32.169574500000003</v>
      </c>
      <c r="G64" s="20">
        <v>5.9097949999999998E-3</v>
      </c>
    </row>
    <row r="65" spans="1:7" ht="12.75" x14ac:dyDescent="0.2">
      <c r="A65" s="16"/>
      <c r="B65" s="17"/>
      <c r="C65" s="23" t="s">
        <v>107</v>
      </c>
      <c r="D65" s="27"/>
      <c r="E65" s="64"/>
      <c r="F65" s="70">
        <v>110.76476737499999</v>
      </c>
      <c r="G65" s="28">
        <v>2.0348330000000001E-2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25.5" x14ac:dyDescent="0.2">
      <c r="A67" s="21"/>
      <c r="B67" s="22"/>
      <c r="C67" s="39" t="s">
        <v>114</v>
      </c>
      <c r="D67" s="40"/>
      <c r="E67" s="64"/>
      <c r="F67" s="70">
        <v>5109.9125093749981</v>
      </c>
      <c r="G67" s="28">
        <v>0.93872978500000015</v>
      </c>
    </row>
    <row r="68" spans="1:7" ht="12.75" x14ac:dyDescent="0.2">
      <c r="A68" s="16"/>
      <c r="B68" s="17"/>
      <c r="C68" s="26"/>
      <c r="D68" s="19"/>
      <c r="E68" s="62"/>
      <c r="F68" s="68"/>
      <c r="G68" s="20"/>
    </row>
    <row r="69" spans="1:7" ht="12.75" x14ac:dyDescent="0.2">
      <c r="A69" s="16"/>
      <c r="B69" s="17"/>
      <c r="C69" s="18" t="s">
        <v>115</v>
      </c>
      <c r="D69" s="19"/>
      <c r="E69" s="62"/>
      <c r="F69" s="68"/>
      <c r="G69" s="20"/>
    </row>
    <row r="70" spans="1:7" ht="25.5" x14ac:dyDescent="0.2">
      <c r="A70" s="16"/>
      <c r="B70" s="17"/>
      <c r="C70" s="23" t="s">
        <v>10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16"/>
      <c r="B73" s="41"/>
      <c r="C73" s="23" t="s">
        <v>116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107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74"/>
      <c r="G75" s="43"/>
    </row>
    <row r="76" spans="1:7" ht="12.75" x14ac:dyDescent="0.2">
      <c r="A76" s="16"/>
      <c r="B76" s="17"/>
      <c r="C76" s="23" t="s">
        <v>117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25.5" x14ac:dyDescent="0.2">
      <c r="A79" s="16"/>
      <c r="B79" s="41"/>
      <c r="C79" s="23" t="s">
        <v>118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21"/>
      <c r="B82" s="22"/>
      <c r="C82" s="44" t="s">
        <v>119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120</v>
      </c>
      <c r="D84" s="19"/>
      <c r="E84" s="62"/>
      <c r="F84" s="68"/>
      <c r="G84" s="20"/>
    </row>
    <row r="85" spans="1:7" ht="12.75" x14ac:dyDescent="0.2">
      <c r="A85" s="21"/>
      <c r="B85" s="22"/>
      <c r="C85" s="23" t="s">
        <v>121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122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123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1169</v>
      </c>
      <c r="D94" s="24"/>
      <c r="E94" s="63"/>
      <c r="F94" s="69"/>
      <c r="G94" s="25"/>
    </row>
    <row r="95" spans="1:7" ht="12.75" x14ac:dyDescent="0.2">
      <c r="A95" s="21">
        <v>1</v>
      </c>
      <c r="B95" s="22"/>
      <c r="C95" s="26" t="s">
        <v>1170</v>
      </c>
      <c r="D95" s="30"/>
      <c r="E95" s="62"/>
      <c r="F95" s="68">
        <v>463.91916179999998</v>
      </c>
      <c r="G95" s="20">
        <v>8.5225476999999994E-2</v>
      </c>
    </row>
    <row r="96" spans="1:7" ht="12.75" x14ac:dyDescent="0.2">
      <c r="A96" s="21"/>
      <c r="B96" s="22"/>
      <c r="C96" s="23" t="s">
        <v>107</v>
      </c>
      <c r="D96" s="40"/>
      <c r="E96" s="64"/>
      <c r="F96" s="70">
        <v>463.91916179999998</v>
      </c>
      <c r="G96" s="28">
        <v>8.5225476999999994E-2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25.5" x14ac:dyDescent="0.2">
      <c r="A98" s="21"/>
      <c r="B98" s="22"/>
      <c r="C98" s="39" t="s">
        <v>124</v>
      </c>
      <c r="D98" s="40"/>
      <c r="E98" s="64"/>
      <c r="F98" s="70">
        <v>463.91916179999998</v>
      </c>
      <c r="G98" s="28">
        <v>8.5225476999999994E-2</v>
      </c>
    </row>
    <row r="99" spans="1:7" ht="12.75" x14ac:dyDescent="0.2">
      <c r="A99" s="21"/>
      <c r="B99" s="22"/>
      <c r="C99" s="45"/>
      <c r="D99" s="22"/>
      <c r="E99" s="62"/>
      <c r="F99" s="68"/>
      <c r="G99" s="20"/>
    </row>
    <row r="100" spans="1:7" ht="12.75" x14ac:dyDescent="0.2">
      <c r="A100" s="16"/>
      <c r="B100" s="17"/>
      <c r="C100" s="18" t="s">
        <v>125</v>
      </c>
      <c r="D100" s="19"/>
      <c r="E100" s="62"/>
      <c r="F100" s="68"/>
      <c r="G100" s="20"/>
    </row>
    <row r="101" spans="1:7" ht="25.5" x14ac:dyDescent="0.2">
      <c r="A101" s="21"/>
      <c r="B101" s="22"/>
      <c r="C101" s="23" t="s">
        <v>126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16"/>
      <c r="B104" s="17"/>
      <c r="C104" s="18" t="s">
        <v>127</v>
      </c>
      <c r="D104" s="19"/>
      <c r="E104" s="62"/>
      <c r="F104" s="68"/>
      <c r="G104" s="20"/>
    </row>
    <row r="105" spans="1:7" ht="25.5" x14ac:dyDescent="0.2">
      <c r="A105" s="21"/>
      <c r="B105" s="22"/>
      <c r="C105" s="23" t="s">
        <v>128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107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25.5" x14ac:dyDescent="0.2">
      <c r="A108" s="21"/>
      <c r="B108" s="22"/>
      <c r="C108" s="23" t="s">
        <v>129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107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74"/>
      <c r="G110" s="43"/>
    </row>
    <row r="111" spans="1:7" ht="25.5" x14ac:dyDescent="0.2">
      <c r="A111" s="21"/>
      <c r="B111" s="22"/>
      <c r="C111" s="45" t="s">
        <v>130</v>
      </c>
      <c r="D111" s="22"/>
      <c r="E111" s="62"/>
      <c r="F111" s="158">
        <v>-130.39883657999999</v>
      </c>
      <c r="G111" s="157">
        <v>-2.3955258E-2</v>
      </c>
    </row>
    <row r="112" spans="1:7" ht="12.75" x14ac:dyDescent="0.2">
      <c r="A112" s="21"/>
      <c r="B112" s="22"/>
      <c r="C112" s="46" t="s">
        <v>131</v>
      </c>
      <c r="D112" s="27"/>
      <c r="E112" s="64"/>
      <c r="F112" s="70">
        <v>5443.432834594998</v>
      </c>
      <c r="G112" s="28">
        <v>1.0000000040000001</v>
      </c>
    </row>
    <row r="114" spans="2:6" ht="12.75" x14ac:dyDescent="0.2">
      <c r="B114" s="397"/>
      <c r="C114" s="397"/>
      <c r="D114" s="397"/>
      <c r="E114" s="397"/>
      <c r="F114" s="397"/>
    </row>
    <row r="115" spans="2:6" ht="12.75" x14ac:dyDescent="0.2">
      <c r="B115" s="397"/>
      <c r="C115" s="397"/>
      <c r="D115" s="397"/>
      <c r="E115" s="397"/>
      <c r="F115" s="397"/>
    </row>
    <row r="117" spans="2:6" ht="12.75" x14ac:dyDescent="0.2">
      <c r="B117" s="52" t="s">
        <v>133</v>
      </c>
      <c r="C117" s="53"/>
      <c r="D117" s="54"/>
    </row>
    <row r="118" spans="2:6" ht="12.75" x14ac:dyDescent="0.2">
      <c r="B118" s="55" t="s">
        <v>134</v>
      </c>
      <c r="C118" s="56"/>
      <c r="D118" s="81" t="s">
        <v>135</v>
      </c>
    </row>
    <row r="119" spans="2:6" ht="12.75" x14ac:dyDescent="0.2">
      <c r="B119" s="55" t="s">
        <v>136</v>
      </c>
      <c r="C119" s="56"/>
      <c r="D119" s="81" t="s">
        <v>135</v>
      </c>
    </row>
    <row r="120" spans="2:6" ht="12.75" x14ac:dyDescent="0.2">
      <c r="B120" s="57" t="s">
        <v>137</v>
      </c>
      <c r="C120" s="56"/>
      <c r="D120" s="58"/>
    </row>
    <row r="121" spans="2:6" ht="25.5" customHeight="1" x14ac:dyDescent="0.2">
      <c r="B121" s="58"/>
      <c r="C121" s="48" t="s">
        <v>138</v>
      </c>
      <c r="D121" s="49" t="s">
        <v>139</v>
      </c>
    </row>
    <row r="122" spans="2:6" ht="12.75" customHeight="1" x14ac:dyDescent="0.2">
      <c r="B122" s="75" t="s">
        <v>140</v>
      </c>
      <c r="C122" s="76" t="s">
        <v>141</v>
      </c>
      <c r="D122" s="76" t="s">
        <v>142</v>
      </c>
    </row>
    <row r="123" spans="2:6" ht="12.75" x14ac:dyDescent="0.2">
      <c r="B123" s="58" t="s">
        <v>143</v>
      </c>
      <c r="C123" s="59">
        <v>9.3939000000000004</v>
      </c>
      <c r="D123" s="59">
        <v>9.0756999999999994</v>
      </c>
    </row>
    <row r="124" spans="2:6" ht="12.75" x14ac:dyDescent="0.2">
      <c r="B124" s="58" t="s">
        <v>144</v>
      </c>
      <c r="C124" s="59">
        <v>9.3939000000000004</v>
      </c>
      <c r="D124" s="59">
        <v>9.0756999999999994</v>
      </c>
    </row>
    <row r="125" spans="2:6" ht="12.75" x14ac:dyDescent="0.2">
      <c r="B125" s="58" t="s">
        <v>145</v>
      </c>
      <c r="C125" s="59">
        <v>9.2193000000000005</v>
      </c>
      <c r="D125" s="59">
        <v>8.8947000000000003</v>
      </c>
    </row>
    <row r="126" spans="2:6" ht="12.75" x14ac:dyDescent="0.2">
      <c r="B126" s="58" t="s">
        <v>146</v>
      </c>
      <c r="C126" s="59">
        <v>9.2193000000000005</v>
      </c>
      <c r="D126" s="59">
        <v>8.8947000000000003</v>
      </c>
    </row>
    <row r="128" spans="2:6" ht="12.75" x14ac:dyDescent="0.2">
      <c r="B128" s="77" t="s">
        <v>147</v>
      </c>
      <c r="C128" s="60"/>
      <c r="D128" s="78" t="s">
        <v>135</v>
      </c>
    </row>
    <row r="129" spans="2:4" ht="24.75" customHeight="1" x14ac:dyDescent="0.2">
      <c r="B129" s="79"/>
      <c r="C129" s="79"/>
    </row>
    <row r="130" spans="2:4" ht="15" x14ac:dyDescent="0.25">
      <c r="B130" s="82"/>
      <c r="C130" s="80"/>
      <c r="D130"/>
    </row>
    <row r="132" spans="2:4" ht="12.75" x14ac:dyDescent="0.2">
      <c r="B132" s="57" t="s">
        <v>148</v>
      </c>
      <c r="C132" s="56"/>
      <c r="D132" s="83" t="s">
        <v>397</v>
      </c>
    </row>
    <row r="133" spans="2:4" ht="12.75" x14ac:dyDescent="0.2">
      <c r="B133" s="57" t="s">
        <v>149</v>
      </c>
      <c r="C133" s="56"/>
      <c r="D133" s="83" t="s">
        <v>135</v>
      </c>
    </row>
    <row r="134" spans="2:4" ht="12.75" x14ac:dyDescent="0.2">
      <c r="B134" s="57" t="s">
        <v>150</v>
      </c>
      <c r="C134" s="56"/>
      <c r="D134" s="61">
        <v>0.30021132189266658</v>
      </c>
    </row>
    <row r="135" spans="2:4" ht="12.75" x14ac:dyDescent="0.2">
      <c r="B135" s="57" t="s">
        <v>151</v>
      </c>
      <c r="C135" s="56"/>
      <c r="D135" s="61" t="s">
        <v>135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750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444</v>
      </c>
      <c r="C7" s="26" t="s">
        <v>445</v>
      </c>
      <c r="D7" s="17" t="s">
        <v>205</v>
      </c>
      <c r="E7" s="62">
        <v>24248</v>
      </c>
      <c r="F7" s="68">
        <v>181.75088400000001</v>
      </c>
      <c r="G7" s="20">
        <v>5.7037190000000001E-2</v>
      </c>
    </row>
    <row r="8" spans="1:7" ht="12.7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41000</v>
      </c>
      <c r="F8" s="68">
        <v>149.42449999999999</v>
      </c>
      <c r="G8" s="20">
        <v>4.6892501000000003E-2</v>
      </c>
    </row>
    <row r="9" spans="1:7" ht="25.5" x14ac:dyDescent="0.2">
      <c r="A9" s="21">
        <v>3</v>
      </c>
      <c r="B9" s="22" t="s">
        <v>30</v>
      </c>
      <c r="C9" s="26" t="s">
        <v>31</v>
      </c>
      <c r="D9" s="17" t="s">
        <v>32</v>
      </c>
      <c r="E9" s="62">
        <v>11808</v>
      </c>
      <c r="F9" s="68">
        <v>144.901872</v>
      </c>
      <c r="G9" s="20">
        <v>4.5473207000000002E-2</v>
      </c>
    </row>
    <row r="10" spans="1:7" ht="25.5" x14ac:dyDescent="0.2">
      <c r="A10" s="21">
        <v>4</v>
      </c>
      <c r="B10" s="22" t="s">
        <v>401</v>
      </c>
      <c r="C10" s="26" t="s">
        <v>402</v>
      </c>
      <c r="D10" s="17" t="s">
        <v>35</v>
      </c>
      <c r="E10" s="62">
        <v>50729</v>
      </c>
      <c r="F10" s="68">
        <v>141.3563585</v>
      </c>
      <c r="G10" s="20">
        <v>4.4360550999999998E-2</v>
      </c>
    </row>
    <row r="11" spans="1:7" ht="12.75" x14ac:dyDescent="0.2">
      <c r="A11" s="21">
        <v>5</v>
      </c>
      <c r="B11" s="22" t="s">
        <v>41</v>
      </c>
      <c r="C11" s="26" t="s">
        <v>42</v>
      </c>
      <c r="D11" s="17" t="s">
        <v>13</v>
      </c>
      <c r="E11" s="62">
        <v>5658</v>
      </c>
      <c r="F11" s="68">
        <v>117.683571</v>
      </c>
      <c r="G11" s="20">
        <v>3.6931540999999998E-2</v>
      </c>
    </row>
    <row r="12" spans="1:7" ht="12.75" x14ac:dyDescent="0.2">
      <c r="A12" s="21">
        <v>6</v>
      </c>
      <c r="B12" s="22" t="s">
        <v>403</v>
      </c>
      <c r="C12" s="26" t="s">
        <v>404</v>
      </c>
      <c r="D12" s="17" t="s">
        <v>205</v>
      </c>
      <c r="E12" s="62">
        <v>15133</v>
      </c>
      <c r="F12" s="68">
        <v>110.758427</v>
      </c>
      <c r="G12" s="20">
        <v>3.4758286999999999E-2</v>
      </c>
    </row>
    <row r="13" spans="1:7" ht="12.75" x14ac:dyDescent="0.2">
      <c r="A13" s="21">
        <v>7</v>
      </c>
      <c r="B13" s="22" t="s">
        <v>56</v>
      </c>
      <c r="C13" s="26" t="s">
        <v>57</v>
      </c>
      <c r="D13" s="17" t="s">
        <v>13</v>
      </c>
      <c r="E13" s="62">
        <v>36411</v>
      </c>
      <c r="F13" s="68">
        <v>106.9209015</v>
      </c>
      <c r="G13" s="20">
        <v>3.3553991999999998E-2</v>
      </c>
    </row>
    <row r="14" spans="1:7" ht="12.75" x14ac:dyDescent="0.2">
      <c r="A14" s="21">
        <v>8</v>
      </c>
      <c r="B14" s="22" t="s">
        <v>341</v>
      </c>
      <c r="C14" s="26" t="s">
        <v>342</v>
      </c>
      <c r="D14" s="17" t="s">
        <v>159</v>
      </c>
      <c r="E14" s="62">
        <v>15000</v>
      </c>
      <c r="F14" s="68">
        <v>101.145</v>
      </c>
      <c r="G14" s="20">
        <v>3.1741394999999999E-2</v>
      </c>
    </row>
    <row r="15" spans="1:7" ht="12.75" x14ac:dyDescent="0.2">
      <c r="A15" s="21">
        <v>9</v>
      </c>
      <c r="B15" s="22" t="s">
        <v>427</v>
      </c>
      <c r="C15" s="26" t="s">
        <v>428</v>
      </c>
      <c r="D15" s="17" t="s">
        <v>226</v>
      </c>
      <c r="E15" s="62">
        <v>14668</v>
      </c>
      <c r="F15" s="68">
        <v>99.749734000000004</v>
      </c>
      <c r="G15" s="20">
        <v>3.1303531000000002E-2</v>
      </c>
    </row>
    <row r="16" spans="1:7" ht="25.5" x14ac:dyDescent="0.2">
      <c r="A16" s="21">
        <v>10</v>
      </c>
      <c r="B16" s="22" t="s">
        <v>439</v>
      </c>
      <c r="C16" s="26" t="s">
        <v>440</v>
      </c>
      <c r="D16" s="17" t="s">
        <v>35</v>
      </c>
      <c r="E16" s="62">
        <v>28855</v>
      </c>
      <c r="F16" s="68">
        <v>91.975312500000001</v>
      </c>
      <c r="G16" s="20">
        <v>2.8863757E-2</v>
      </c>
    </row>
    <row r="17" spans="1:7" ht="12.75" x14ac:dyDescent="0.2">
      <c r="A17" s="21">
        <v>11</v>
      </c>
      <c r="B17" s="22" t="s">
        <v>399</v>
      </c>
      <c r="C17" s="26" t="s">
        <v>400</v>
      </c>
      <c r="D17" s="17" t="s">
        <v>13</v>
      </c>
      <c r="E17" s="62">
        <v>11538</v>
      </c>
      <c r="F17" s="68">
        <v>83.385126</v>
      </c>
      <c r="G17" s="20">
        <v>2.6167979000000001E-2</v>
      </c>
    </row>
    <row r="18" spans="1:7" ht="25.5" x14ac:dyDescent="0.2">
      <c r="A18" s="21">
        <v>12</v>
      </c>
      <c r="B18" s="22" t="s">
        <v>20</v>
      </c>
      <c r="C18" s="26" t="s">
        <v>21</v>
      </c>
      <c r="D18" s="17" t="s">
        <v>22</v>
      </c>
      <c r="E18" s="62">
        <v>6052</v>
      </c>
      <c r="F18" s="68">
        <v>79.541436000000004</v>
      </c>
      <c r="G18" s="20">
        <v>2.4961748999999998E-2</v>
      </c>
    </row>
    <row r="19" spans="1:7" ht="25.5" x14ac:dyDescent="0.2">
      <c r="A19" s="21">
        <v>13</v>
      </c>
      <c r="B19" s="22" t="s">
        <v>353</v>
      </c>
      <c r="C19" s="26" t="s">
        <v>354</v>
      </c>
      <c r="D19" s="17" t="s">
        <v>35</v>
      </c>
      <c r="E19" s="62">
        <v>8495</v>
      </c>
      <c r="F19" s="68">
        <v>69.718464999999995</v>
      </c>
      <c r="G19" s="20">
        <v>2.1879097E-2</v>
      </c>
    </row>
    <row r="20" spans="1:7" ht="12.75" x14ac:dyDescent="0.2">
      <c r="A20" s="21">
        <v>14</v>
      </c>
      <c r="B20" s="22" t="s">
        <v>504</v>
      </c>
      <c r="C20" s="26" t="s">
        <v>505</v>
      </c>
      <c r="D20" s="17" t="s">
        <v>205</v>
      </c>
      <c r="E20" s="62">
        <v>3392</v>
      </c>
      <c r="F20" s="68">
        <v>68.318271999999993</v>
      </c>
      <c r="G20" s="20">
        <v>2.1439687999999998E-2</v>
      </c>
    </row>
    <row r="21" spans="1:7" ht="25.5" x14ac:dyDescent="0.2">
      <c r="A21" s="21">
        <v>15</v>
      </c>
      <c r="B21" s="22" t="s">
        <v>528</v>
      </c>
      <c r="C21" s="26" t="s">
        <v>529</v>
      </c>
      <c r="D21" s="17" t="s">
        <v>35</v>
      </c>
      <c r="E21" s="62">
        <v>63644</v>
      </c>
      <c r="F21" s="68">
        <v>64.853235999999995</v>
      </c>
      <c r="G21" s="20">
        <v>2.0352288E-2</v>
      </c>
    </row>
    <row r="22" spans="1:7" ht="25.5" x14ac:dyDescent="0.2">
      <c r="A22" s="21">
        <v>16</v>
      </c>
      <c r="B22" s="22" t="s">
        <v>452</v>
      </c>
      <c r="C22" s="26" t="s">
        <v>453</v>
      </c>
      <c r="D22" s="17" t="s">
        <v>175</v>
      </c>
      <c r="E22" s="62">
        <v>3354</v>
      </c>
      <c r="F22" s="68">
        <v>64.475618999999995</v>
      </c>
      <c r="G22" s="20">
        <v>2.0233784000000001E-2</v>
      </c>
    </row>
    <row r="23" spans="1:7" ht="25.5" x14ac:dyDescent="0.2">
      <c r="A23" s="21">
        <v>17</v>
      </c>
      <c r="B23" s="22" t="s">
        <v>520</v>
      </c>
      <c r="C23" s="26" t="s">
        <v>521</v>
      </c>
      <c r="D23" s="17" t="s">
        <v>35</v>
      </c>
      <c r="E23" s="62">
        <v>3500</v>
      </c>
      <c r="F23" s="68">
        <v>61.713749999999997</v>
      </c>
      <c r="G23" s="20">
        <v>1.9367051999999999E-2</v>
      </c>
    </row>
    <row r="24" spans="1:7" ht="25.5" x14ac:dyDescent="0.2">
      <c r="A24" s="21">
        <v>18</v>
      </c>
      <c r="B24" s="22" t="s">
        <v>157</v>
      </c>
      <c r="C24" s="26" t="s">
        <v>158</v>
      </c>
      <c r="D24" s="17" t="s">
        <v>159</v>
      </c>
      <c r="E24" s="62">
        <v>9588</v>
      </c>
      <c r="F24" s="68">
        <v>60.308520000000001</v>
      </c>
      <c r="G24" s="20">
        <v>1.8926062E-2</v>
      </c>
    </row>
    <row r="25" spans="1:7" ht="25.5" x14ac:dyDescent="0.2">
      <c r="A25" s="21">
        <v>19</v>
      </c>
      <c r="B25" s="22" t="s">
        <v>49</v>
      </c>
      <c r="C25" s="26" t="s">
        <v>50</v>
      </c>
      <c r="D25" s="17" t="s">
        <v>25</v>
      </c>
      <c r="E25" s="62">
        <v>32000</v>
      </c>
      <c r="F25" s="68">
        <v>60.095999999999997</v>
      </c>
      <c r="G25" s="20">
        <v>1.8859369000000001E-2</v>
      </c>
    </row>
    <row r="26" spans="1:7" ht="12.75" x14ac:dyDescent="0.2">
      <c r="A26" s="21">
        <v>20</v>
      </c>
      <c r="B26" s="22" t="s">
        <v>518</v>
      </c>
      <c r="C26" s="26" t="s">
        <v>519</v>
      </c>
      <c r="D26" s="17" t="s">
        <v>272</v>
      </c>
      <c r="E26" s="62">
        <v>5441</v>
      </c>
      <c r="F26" s="68">
        <v>58.615893</v>
      </c>
      <c r="G26" s="20">
        <v>1.8394880999999998E-2</v>
      </c>
    </row>
    <row r="27" spans="1:7" ht="25.5" x14ac:dyDescent="0.2">
      <c r="A27" s="21">
        <v>21</v>
      </c>
      <c r="B27" s="22" t="s">
        <v>306</v>
      </c>
      <c r="C27" s="26" t="s">
        <v>307</v>
      </c>
      <c r="D27" s="17" t="s">
        <v>305</v>
      </c>
      <c r="E27" s="62">
        <v>27732</v>
      </c>
      <c r="F27" s="68">
        <v>58.09854</v>
      </c>
      <c r="G27" s="20">
        <v>1.8232524E-2</v>
      </c>
    </row>
    <row r="28" spans="1:7" ht="12.75" x14ac:dyDescent="0.2">
      <c r="A28" s="21">
        <v>22</v>
      </c>
      <c r="B28" s="22" t="s">
        <v>522</v>
      </c>
      <c r="C28" s="26" t="s">
        <v>523</v>
      </c>
      <c r="D28" s="17" t="s">
        <v>320</v>
      </c>
      <c r="E28" s="62">
        <v>14474</v>
      </c>
      <c r="F28" s="68">
        <v>48.075391000000003</v>
      </c>
      <c r="G28" s="20">
        <v>1.5087053E-2</v>
      </c>
    </row>
    <row r="29" spans="1:7" ht="12.75" x14ac:dyDescent="0.2">
      <c r="A29" s="21">
        <v>23</v>
      </c>
      <c r="B29" s="22" t="s">
        <v>515</v>
      </c>
      <c r="C29" s="26" t="s">
        <v>516</v>
      </c>
      <c r="D29" s="17" t="s">
        <v>253</v>
      </c>
      <c r="E29" s="62">
        <v>29481</v>
      </c>
      <c r="F29" s="68">
        <v>45.164892000000002</v>
      </c>
      <c r="G29" s="20">
        <v>1.4173678E-2</v>
      </c>
    </row>
    <row r="30" spans="1:7" ht="12.75" x14ac:dyDescent="0.2">
      <c r="A30" s="21">
        <v>24</v>
      </c>
      <c r="B30" s="22" t="s">
        <v>524</v>
      </c>
      <c r="C30" s="26" t="s">
        <v>525</v>
      </c>
      <c r="D30" s="17" t="s">
        <v>260</v>
      </c>
      <c r="E30" s="62">
        <v>20057</v>
      </c>
      <c r="F30" s="68">
        <v>45.0580505</v>
      </c>
      <c r="G30" s="20">
        <v>1.4140148999999999E-2</v>
      </c>
    </row>
    <row r="31" spans="1:7" ht="12.75" x14ac:dyDescent="0.2">
      <c r="A31" s="21">
        <v>25</v>
      </c>
      <c r="B31" s="22" t="s">
        <v>500</v>
      </c>
      <c r="C31" s="26" t="s">
        <v>501</v>
      </c>
      <c r="D31" s="17" t="s">
        <v>13</v>
      </c>
      <c r="E31" s="62">
        <v>3500</v>
      </c>
      <c r="F31" s="68">
        <v>43.951250000000002</v>
      </c>
      <c r="G31" s="20">
        <v>1.3792812E-2</v>
      </c>
    </row>
    <row r="32" spans="1:7" ht="25.5" x14ac:dyDescent="0.2">
      <c r="A32" s="21">
        <v>26</v>
      </c>
      <c r="B32" s="22" t="s">
        <v>333</v>
      </c>
      <c r="C32" s="26" t="s">
        <v>334</v>
      </c>
      <c r="D32" s="17" t="s">
        <v>76</v>
      </c>
      <c r="E32" s="62">
        <v>7000</v>
      </c>
      <c r="F32" s="68">
        <v>43.942500000000003</v>
      </c>
      <c r="G32" s="20">
        <v>1.3790066E-2</v>
      </c>
    </row>
    <row r="33" spans="1:7" ht="25.5" x14ac:dyDescent="0.2">
      <c r="A33" s="21">
        <v>27</v>
      </c>
      <c r="B33" s="22" t="s">
        <v>160</v>
      </c>
      <c r="C33" s="26" t="s">
        <v>161</v>
      </c>
      <c r="D33" s="17" t="s">
        <v>162</v>
      </c>
      <c r="E33" s="62">
        <v>21153</v>
      </c>
      <c r="F33" s="68">
        <v>42.210811499999998</v>
      </c>
      <c r="G33" s="20">
        <v>1.3246625999999999E-2</v>
      </c>
    </row>
    <row r="34" spans="1:7" ht="25.5" x14ac:dyDescent="0.2">
      <c r="A34" s="21">
        <v>28</v>
      </c>
      <c r="B34" s="22" t="s">
        <v>526</v>
      </c>
      <c r="C34" s="26" t="s">
        <v>527</v>
      </c>
      <c r="D34" s="17" t="s">
        <v>513</v>
      </c>
      <c r="E34" s="62">
        <v>67190</v>
      </c>
      <c r="F34" s="68">
        <v>40.04524</v>
      </c>
      <c r="G34" s="20">
        <v>1.2567025000000001E-2</v>
      </c>
    </row>
    <row r="35" spans="1:7" ht="25.5" x14ac:dyDescent="0.2">
      <c r="A35" s="21">
        <v>29</v>
      </c>
      <c r="B35" s="22" t="s">
        <v>417</v>
      </c>
      <c r="C35" s="26" t="s">
        <v>418</v>
      </c>
      <c r="D35" s="17" t="s">
        <v>175</v>
      </c>
      <c r="E35" s="62">
        <v>6712</v>
      </c>
      <c r="F35" s="68">
        <v>39.936399999999999</v>
      </c>
      <c r="G35" s="20">
        <v>1.2532869E-2</v>
      </c>
    </row>
    <row r="36" spans="1:7" ht="25.5" x14ac:dyDescent="0.2">
      <c r="A36" s="21">
        <v>30</v>
      </c>
      <c r="B36" s="22" t="s">
        <v>530</v>
      </c>
      <c r="C36" s="26" t="s">
        <v>531</v>
      </c>
      <c r="D36" s="17" t="s">
        <v>35</v>
      </c>
      <c r="E36" s="62">
        <v>3042</v>
      </c>
      <c r="F36" s="68">
        <v>38.940641999999997</v>
      </c>
      <c r="G36" s="20">
        <v>1.2220379999999999E-2</v>
      </c>
    </row>
    <row r="37" spans="1:7" ht="25.5" x14ac:dyDescent="0.2">
      <c r="A37" s="21">
        <v>31</v>
      </c>
      <c r="B37" s="22" t="s">
        <v>479</v>
      </c>
      <c r="C37" s="26" t="s">
        <v>480</v>
      </c>
      <c r="D37" s="17" t="s">
        <v>81</v>
      </c>
      <c r="E37" s="62">
        <v>13778</v>
      </c>
      <c r="F37" s="68">
        <v>38.268394999999998</v>
      </c>
      <c r="G37" s="20">
        <v>1.2009414E-2</v>
      </c>
    </row>
    <row r="38" spans="1:7" ht="25.5" x14ac:dyDescent="0.2">
      <c r="A38" s="21">
        <v>32</v>
      </c>
      <c r="B38" s="22" t="s">
        <v>347</v>
      </c>
      <c r="C38" s="26" t="s">
        <v>348</v>
      </c>
      <c r="D38" s="17" t="s">
        <v>35</v>
      </c>
      <c r="E38" s="62">
        <v>18432</v>
      </c>
      <c r="F38" s="68">
        <v>37.564416000000001</v>
      </c>
      <c r="G38" s="20">
        <v>1.1788491E-2</v>
      </c>
    </row>
    <row r="39" spans="1:7" ht="25.5" x14ac:dyDescent="0.2">
      <c r="A39" s="21">
        <v>33</v>
      </c>
      <c r="B39" s="22" t="s">
        <v>51</v>
      </c>
      <c r="C39" s="26" t="s">
        <v>52</v>
      </c>
      <c r="D39" s="17" t="s">
        <v>22</v>
      </c>
      <c r="E39" s="62">
        <v>45000</v>
      </c>
      <c r="F39" s="68">
        <v>35.797499999999999</v>
      </c>
      <c r="G39" s="20">
        <v>1.1233996E-2</v>
      </c>
    </row>
    <row r="40" spans="1:7" ht="12.75" x14ac:dyDescent="0.2">
      <c r="A40" s="21">
        <v>34</v>
      </c>
      <c r="B40" s="22" t="s">
        <v>538</v>
      </c>
      <c r="C40" s="26" t="s">
        <v>539</v>
      </c>
      <c r="D40" s="17" t="s">
        <v>205</v>
      </c>
      <c r="E40" s="62">
        <v>3520</v>
      </c>
      <c r="F40" s="68">
        <v>35.383040000000001</v>
      </c>
      <c r="G40" s="20">
        <v>1.110393E-2</v>
      </c>
    </row>
    <row r="41" spans="1:7" ht="12.75" x14ac:dyDescent="0.2">
      <c r="A41" s="21">
        <v>35</v>
      </c>
      <c r="B41" s="22" t="s">
        <v>409</v>
      </c>
      <c r="C41" s="26" t="s">
        <v>410</v>
      </c>
      <c r="D41" s="17" t="s">
        <v>226</v>
      </c>
      <c r="E41" s="62">
        <v>1328</v>
      </c>
      <c r="F41" s="68">
        <v>34.713256000000001</v>
      </c>
      <c r="G41" s="20">
        <v>1.0893738E-2</v>
      </c>
    </row>
    <row r="42" spans="1:7" ht="12.75" x14ac:dyDescent="0.2">
      <c r="A42" s="21">
        <v>36</v>
      </c>
      <c r="B42" s="22" t="s">
        <v>532</v>
      </c>
      <c r="C42" s="26" t="s">
        <v>533</v>
      </c>
      <c r="D42" s="17" t="s">
        <v>16</v>
      </c>
      <c r="E42" s="62">
        <v>4665</v>
      </c>
      <c r="F42" s="68">
        <v>33.634650000000001</v>
      </c>
      <c r="G42" s="20">
        <v>1.0555248999999999E-2</v>
      </c>
    </row>
    <row r="43" spans="1:7" ht="12.75" x14ac:dyDescent="0.2">
      <c r="A43" s="21">
        <v>37</v>
      </c>
      <c r="B43" s="22" t="s">
        <v>460</v>
      </c>
      <c r="C43" s="26" t="s">
        <v>461</v>
      </c>
      <c r="D43" s="17" t="s">
        <v>462</v>
      </c>
      <c r="E43" s="62">
        <v>15000</v>
      </c>
      <c r="F43" s="68">
        <v>33.39</v>
      </c>
      <c r="G43" s="20">
        <v>1.0478473E-2</v>
      </c>
    </row>
    <row r="44" spans="1:7" ht="25.5" x14ac:dyDescent="0.2">
      <c r="A44" s="21">
        <v>38</v>
      </c>
      <c r="B44" s="22" t="s">
        <v>536</v>
      </c>
      <c r="C44" s="26" t="s">
        <v>537</v>
      </c>
      <c r="D44" s="17" t="s">
        <v>32</v>
      </c>
      <c r="E44" s="62">
        <v>9464</v>
      </c>
      <c r="F44" s="68">
        <v>32.693387999999999</v>
      </c>
      <c r="G44" s="20">
        <v>1.0259862E-2</v>
      </c>
    </row>
    <row r="45" spans="1:7" ht="25.5" x14ac:dyDescent="0.2">
      <c r="A45" s="21">
        <v>39</v>
      </c>
      <c r="B45" s="22" t="s">
        <v>362</v>
      </c>
      <c r="C45" s="26" t="s">
        <v>363</v>
      </c>
      <c r="D45" s="17" t="s">
        <v>35</v>
      </c>
      <c r="E45" s="62">
        <v>17200</v>
      </c>
      <c r="F45" s="68">
        <v>31.639399999999998</v>
      </c>
      <c r="G45" s="20">
        <v>9.9290990000000003E-3</v>
      </c>
    </row>
    <row r="46" spans="1:7" ht="12.75" x14ac:dyDescent="0.2">
      <c r="A46" s="21">
        <v>40</v>
      </c>
      <c r="B46" s="22" t="s">
        <v>540</v>
      </c>
      <c r="C46" s="26" t="s">
        <v>541</v>
      </c>
      <c r="D46" s="17" t="s">
        <v>13</v>
      </c>
      <c r="E46" s="62">
        <v>27726</v>
      </c>
      <c r="F46" s="68">
        <v>31.177886999999998</v>
      </c>
      <c r="G46" s="20">
        <v>9.7842659999999998E-3</v>
      </c>
    </row>
    <row r="47" spans="1:7" ht="25.5" x14ac:dyDescent="0.2">
      <c r="A47" s="21">
        <v>41</v>
      </c>
      <c r="B47" s="22" t="s">
        <v>296</v>
      </c>
      <c r="C47" s="26" t="s">
        <v>297</v>
      </c>
      <c r="D47" s="17" t="s">
        <v>35</v>
      </c>
      <c r="E47" s="62">
        <v>3300</v>
      </c>
      <c r="F47" s="68">
        <v>30.666899999999998</v>
      </c>
      <c r="G47" s="20">
        <v>9.6239080000000005E-3</v>
      </c>
    </row>
    <row r="48" spans="1:7" ht="12.75" x14ac:dyDescent="0.2">
      <c r="A48" s="21">
        <v>42</v>
      </c>
      <c r="B48" s="22" t="s">
        <v>423</v>
      </c>
      <c r="C48" s="26" t="s">
        <v>424</v>
      </c>
      <c r="D48" s="17" t="s">
        <v>226</v>
      </c>
      <c r="E48" s="62">
        <v>1200</v>
      </c>
      <c r="F48" s="68">
        <v>30.654599999999999</v>
      </c>
      <c r="G48" s="20">
        <v>9.6200480000000008E-3</v>
      </c>
    </row>
    <row r="49" spans="1:7" ht="12.75" x14ac:dyDescent="0.2">
      <c r="A49" s="21">
        <v>43</v>
      </c>
      <c r="B49" s="22" t="s">
        <v>277</v>
      </c>
      <c r="C49" s="26" t="s">
        <v>278</v>
      </c>
      <c r="D49" s="17" t="s">
        <v>159</v>
      </c>
      <c r="E49" s="62">
        <v>7800</v>
      </c>
      <c r="F49" s="68">
        <v>30.2484</v>
      </c>
      <c r="G49" s="20">
        <v>9.4925740000000002E-3</v>
      </c>
    </row>
    <row r="50" spans="1:7" ht="25.5" x14ac:dyDescent="0.2">
      <c r="A50" s="21">
        <v>44</v>
      </c>
      <c r="B50" s="22" t="s">
        <v>534</v>
      </c>
      <c r="C50" s="26" t="s">
        <v>535</v>
      </c>
      <c r="D50" s="17" t="s">
        <v>32</v>
      </c>
      <c r="E50" s="62">
        <v>22000</v>
      </c>
      <c r="F50" s="68">
        <v>30.106999999999999</v>
      </c>
      <c r="G50" s="20">
        <v>9.4482000000000003E-3</v>
      </c>
    </row>
    <row r="51" spans="1:7" ht="25.5" x14ac:dyDescent="0.2">
      <c r="A51" s="21">
        <v>45</v>
      </c>
      <c r="B51" s="22" t="s">
        <v>316</v>
      </c>
      <c r="C51" s="26" t="s">
        <v>317</v>
      </c>
      <c r="D51" s="17" t="s">
        <v>25</v>
      </c>
      <c r="E51" s="62">
        <v>3600</v>
      </c>
      <c r="F51" s="68">
        <v>28.3752</v>
      </c>
      <c r="G51" s="20">
        <v>8.9047250000000005E-3</v>
      </c>
    </row>
    <row r="52" spans="1:7" ht="12.75" x14ac:dyDescent="0.2">
      <c r="A52" s="21">
        <v>46</v>
      </c>
      <c r="B52" s="22" t="s">
        <v>506</v>
      </c>
      <c r="C52" s="26" t="s">
        <v>507</v>
      </c>
      <c r="D52" s="17" t="s">
        <v>226</v>
      </c>
      <c r="E52" s="62">
        <v>406</v>
      </c>
      <c r="F52" s="68">
        <v>26.963069000000001</v>
      </c>
      <c r="G52" s="20">
        <v>8.4615690000000004E-3</v>
      </c>
    </row>
    <row r="53" spans="1:7" ht="12.75" x14ac:dyDescent="0.2">
      <c r="A53" s="21">
        <v>47</v>
      </c>
      <c r="B53" s="22" t="s">
        <v>552</v>
      </c>
      <c r="C53" s="26" t="s">
        <v>553</v>
      </c>
      <c r="D53" s="17" t="s">
        <v>38</v>
      </c>
      <c r="E53" s="62">
        <v>3500</v>
      </c>
      <c r="F53" s="68">
        <v>24.2865</v>
      </c>
      <c r="G53" s="20">
        <v>7.6216060000000004E-3</v>
      </c>
    </row>
    <row r="54" spans="1:7" ht="25.5" x14ac:dyDescent="0.2">
      <c r="A54" s="21">
        <v>48</v>
      </c>
      <c r="B54" s="22" t="s">
        <v>275</v>
      </c>
      <c r="C54" s="26" t="s">
        <v>276</v>
      </c>
      <c r="D54" s="17" t="s">
        <v>25</v>
      </c>
      <c r="E54" s="62">
        <v>3850</v>
      </c>
      <c r="F54" s="68">
        <v>24.189550000000001</v>
      </c>
      <c r="G54" s="20">
        <v>7.5911809999999998E-3</v>
      </c>
    </row>
    <row r="55" spans="1:7" ht="25.5" x14ac:dyDescent="0.2">
      <c r="A55" s="21">
        <v>49</v>
      </c>
      <c r="B55" s="22" t="s">
        <v>392</v>
      </c>
      <c r="C55" s="26" t="s">
        <v>393</v>
      </c>
      <c r="D55" s="17" t="s">
        <v>169</v>
      </c>
      <c r="E55" s="62">
        <v>6000</v>
      </c>
      <c r="F55" s="68">
        <v>22.812000000000001</v>
      </c>
      <c r="G55" s="20">
        <v>7.1588779999999996E-3</v>
      </c>
    </row>
    <row r="56" spans="1:7" ht="12.75" x14ac:dyDescent="0.2">
      <c r="A56" s="21">
        <v>50</v>
      </c>
      <c r="B56" s="22" t="s">
        <v>53</v>
      </c>
      <c r="C56" s="26" t="s">
        <v>54</v>
      </c>
      <c r="D56" s="17" t="s">
        <v>55</v>
      </c>
      <c r="E56" s="62">
        <v>16441</v>
      </c>
      <c r="F56" s="68">
        <v>22.211791000000002</v>
      </c>
      <c r="G56" s="20">
        <v>6.97052E-3</v>
      </c>
    </row>
    <row r="57" spans="1:7" ht="12.75" x14ac:dyDescent="0.2">
      <c r="A57" s="21">
        <v>51</v>
      </c>
      <c r="B57" s="22" t="s">
        <v>566</v>
      </c>
      <c r="C57" s="26" t="s">
        <v>567</v>
      </c>
      <c r="D57" s="17" t="s">
        <v>305</v>
      </c>
      <c r="E57" s="62">
        <v>2100</v>
      </c>
      <c r="F57" s="68">
        <v>3.6581999999999999</v>
      </c>
      <c r="G57" s="20">
        <v>1.1480189999999999E-3</v>
      </c>
    </row>
    <row r="58" spans="1:7" ht="12.75" x14ac:dyDescent="0.2">
      <c r="A58" s="21">
        <v>52</v>
      </c>
      <c r="B58" s="22" t="s">
        <v>475</v>
      </c>
      <c r="C58" s="26" t="s">
        <v>476</v>
      </c>
      <c r="D58" s="17" t="s">
        <v>205</v>
      </c>
      <c r="E58" s="62">
        <v>700</v>
      </c>
      <c r="F58" s="68">
        <v>2.9928499999999998</v>
      </c>
      <c r="G58" s="20">
        <v>9.3921800000000002E-4</v>
      </c>
    </row>
    <row r="59" spans="1:7" ht="12.75" x14ac:dyDescent="0.2">
      <c r="A59" s="16"/>
      <c r="B59" s="17"/>
      <c r="C59" s="23" t="s">
        <v>107</v>
      </c>
      <c r="D59" s="27"/>
      <c r="E59" s="64"/>
      <c r="F59" s="70">
        <v>2983.5445865000002</v>
      </c>
      <c r="G59" s="28">
        <v>0.93629804699999997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108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107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109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107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111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112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113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107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114</v>
      </c>
      <c r="D76" s="40"/>
      <c r="E76" s="64"/>
      <c r="F76" s="70">
        <v>2983.5445865000002</v>
      </c>
      <c r="G76" s="28">
        <v>0.93629804699999997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115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116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117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118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119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120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121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107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123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107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1169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1170</v>
      </c>
      <c r="D104" s="30"/>
      <c r="E104" s="62"/>
      <c r="F104" s="68">
        <v>203.96445990000001</v>
      </c>
      <c r="G104" s="20">
        <v>6.4008269000000007E-2</v>
      </c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203.96445990000001</v>
      </c>
      <c r="G105" s="28">
        <v>6.4008269000000007E-2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124</v>
      </c>
      <c r="D107" s="40"/>
      <c r="E107" s="64"/>
      <c r="F107" s="70">
        <v>203.96445990000001</v>
      </c>
      <c r="G107" s="28">
        <v>6.4008269000000007E-2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125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126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127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128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129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107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130</v>
      </c>
      <c r="D120" s="22"/>
      <c r="E120" s="62"/>
      <c r="F120" s="158">
        <v>-0.97609319000000005</v>
      </c>
      <c r="G120" s="157">
        <v>-3.0631799999999998E-4</v>
      </c>
    </row>
    <row r="121" spans="1:7" ht="12.75" x14ac:dyDescent="0.2">
      <c r="A121" s="21"/>
      <c r="B121" s="22"/>
      <c r="C121" s="46" t="s">
        <v>131</v>
      </c>
      <c r="D121" s="27"/>
      <c r="E121" s="64"/>
      <c r="F121" s="70">
        <v>3186.53295321</v>
      </c>
      <c r="G121" s="28">
        <v>0.99999999800000006</v>
      </c>
    </row>
    <row r="123" spans="1:7" ht="12.75" x14ac:dyDescent="0.2">
      <c r="B123" s="397"/>
      <c r="C123" s="397"/>
      <c r="D123" s="397"/>
      <c r="E123" s="397"/>
      <c r="F123" s="397"/>
    </row>
    <row r="124" spans="1:7" ht="12.75" x14ac:dyDescent="0.2">
      <c r="B124" s="397"/>
      <c r="C124" s="397"/>
      <c r="D124" s="397"/>
      <c r="E124" s="397"/>
      <c r="F124" s="397"/>
    </row>
    <row r="126" spans="1:7" ht="12.75" x14ac:dyDescent="0.2">
      <c r="B126" s="52" t="s">
        <v>133</v>
      </c>
      <c r="C126" s="53"/>
      <c r="D126" s="54"/>
    </row>
    <row r="127" spans="1:7" ht="12.75" x14ac:dyDescent="0.2">
      <c r="B127" s="55" t="s">
        <v>134</v>
      </c>
      <c r="C127" s="56"/>
      <c r="D127" s="81" t="s">
        <v>135</v>
      </c>
    </row>
    <row r="128" spans="1:7" ht="12.75" x14ac:dyDescent="0.2">
      <c r="B128" s="55" t="s">
        <v>136</v>
      </c>
      <c r="C128" s="56"/>
      <c r="D128" s="81" t="s">
        <v>135</v>
      </c>
    </row>
    <row r="129" spans="2:4" ht="12.75" x14ac:dyDescent="0.2">
      <c r="B129" s="57" t="s">
        <v>137</v>
      </c>
      <c r="C129" s="56"/>
      <c r="D129" s="58"/>
    </row>
    <row r="130" spans="2:4" ht="25.5" customHeight="1" x14ac:dyDescent="0.2">
      <c r="B130" s="58"/>
      <c r="C130" s="48" t="s">
        <v>138</v>
      </c>
      <c r="D130" s="49" t="s">
        <v>139</v>
      </c>
    </row>
    <row r="131" spans="2:4" ht="12.75" customHeight="1" x14ac:dyDescent="0.2">
      <c r="B131" s="75" t="s">
        <v>140</v>
      </c>
      <c r="C131" s="76" t="s">
        <v>141</v>
      </c>
      <c r="D131" s="76" t="s">
        <v>142</v>
      </c>
    </row>
    <row r="132" spans="2:4" ht="12.75" x14ac:dyDescent="0.2">
      <c r="B132" s="58" t="s">
        <v>143</v>
      </c>
      <c r="C132" s="59">
        <v>15.811199999999999</v>
      </c>
      <c r="D132" s="59">
        <v>15.466799999999999</v>
      </c>
    </row>
    <row r="133" spans="2:4" ht="12.75" x14ac:dyDescent="0.2">
      <c r="B133" s="58" t="s">
        <v>144</v>
      </c>
      <c r="C133" s="59">
        <v>12.5587</v>
      </c>
      <c r="D133" s="59">
        <v>12.2852</v>
      </c>
    </row>
    <row r="134" spans="2:4" ht="12.75" x14ac:dyDescent="0.2">
      <c r="B134" s="58" t="s">
        <v>145</v>
      </c>
      <c r="C134" s="59">
        <v>15.539400000000001</v>
      </c>
      <c r="D134" s="59">
        <v>15.196400000000001</v>
      </c>
    </row>
    <row r="135" spans="2:4" ht="12.75" x14ac:dyDescent="0.2">
      <c r="B135" s="58" t="s">
        <v>146</v>
      </c>
      <c r="C135" s="59">
        <v>12.3011</v>
      </c>
      <c r="D135" s="59">
        <v>12.0296</v>
      </c>
    </row>
    <row r="137" spans="2:4" ht="12.75" x14ac:dyDescent="0.2">
      <c r="B137" s="77" t="s">
        <v>147</v>
      </c>
      <c r="C137" s="60"/>
      <c r="D137" s="78" t="s">
        <v>135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148</v>
      </c>
      <c r="C141" s="56"/>
      <c r="D141" s="83" t="s">
        <v>135</v>
      </c>
    </row>
    <row r="142" spans="2:4" ht="12.75" x14ac:dyDescent="0.2">
      <c r="B142" s="57" t="s">
        <v>149</v>
      </c>
      <c r="C142" s="56"/>
      <c r="D142" s="83" t="s">
        <v>135</v>
      </c>
    </row>
    <row r="143" spans="2:4" ht="12.75" x14ac:dyDescent="0.2">
      <c r="B143" s="57" t="s">
        <v>150</v>
      </c>
      <c r="C143" s="56"/>
      <c r="D143" s="61">
        <v>0.28180157596879674</v>
      </c>
    </row>
    <row r="144" spans="2:4" ht="12.75" x14ac:dyDescent="0.2">
      <c r="B144" s="57" t="s">
        <v>151</v>
      </c>
      <c r="C144" s="56"/>
      <c r="D144" s="61" t="s">
        <v>135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4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751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444</v>
      </c>
      <c r="C7" s="26" t="s">
        <v>445</v>
      </c>
      <c r="D7" s="17" t="s">
        <v>205</v>
      </c>
      <c r="E7" s="62">
        <v>25987</v>
      </c>
      <c r="F7" s="68">
        <v>194.78555850000001</v>
      </c>
      <c r="G7" s="20">
        <v>5.7193505999999998E-2</v>
      </c>
    </row>
    <row r="8" spans="1:7" ht="12.7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44500</v>
      </c>
      <c r="F8" s="68">
        <v>162.18025</v>
      </c>
      <c r="G8" s="20">
        <v>4.7619839999999997E-2</v>
      </c>
    </row>
    <row r="9" spans="1:7" ht="25.5" x14ac:dyDescent="0.2">
      <c r="A9" s="21">
        <v>3</v>
      </c>
      <c r="B9" s="22" t="s">
        <v>30</v>
      </c>
      <c r="C9" s="26" t="s">
        <v>31</v>
      </c>
      <c r="D9" s="17" t="s">
        <v>32</v>
      </c>
      <c r="E9" s="62">
        <v>12646</v>
      </c>
      <c r="F9" s="68">
        <v>155.18538899999999</v>
      </c>
      <c r="G9" s="20">
        <v>4.5565988000000002E-2</v>
      </c>
    </row>
    <row r="10" spans="1:7" ht="25.5" x14ac:dyDescent="0.2">
      <c r="A10" s="21">
        <v>4</v>
      </c>
      <c r="B10" s="22" t="s">
        <v>401</v>
      </c>
      <c r="C10" s="26" t="s">
        <v>402</v>
      </c>
      <c r="D10" s="17" t="s">
        <v>35</v>
      </c>
      <c r="E10" s="62">
        <v>54542</v>
      </c>
      <c r="F10" s="68">
        <v>151.98128299999999</v>
      </c>
      <c r="G10" s="20">
        <v>4.4625189000000003E-2</v>
      </c>
    </row>
    <row r="11" spans="1:7" ht="12.75" x14ac:dyDescent="0.2">
      <c r="A11" s="21">
        <v>5</v>
      </c>
      <c r="B11" s="22" t="s">
        <v>41</v>
      </c>
      <c r="C11" s="26" t="s">
        <v>42</v>
      </c>
      <c r="D11" s="17" t="s">
        <v>13</v>
      </c>
      <c r="E11" s="62">
        <v>6000</v>
      </c>
      <c r="F11" s="68">
        <v>124.797</v>
      </c>
      <c r="G11" s="20">
        <v>3.6643261000000003E-2</v>
      </c>
    </row>
    <row r="12" spans="1:7" ht="12.75" x14ac:dyDescent="0.2">
      <c r="A12" s="21">
        <v>6</v>
      </c>
      <c r="B12" s="22" t="s">
        <v>403</v>
      </c>
      <c r="C12" s="26" t="s">
        <v>404</v>
      </c>
      <c r="D12" s="17" t="s">
        <v>205</v>
      </c>
      <c r="E12" s="62">
        <v>16266</v>
      </c>
      <c r="F12" s="68">
        <v>119.050854</v>
      </c>
      <c r="G12" s="20">
        <v>3.4956059999999997E-2</v>
      </c>
    </row>
    <row r="13" spans="1:7" ht="12.75" x14ac:dyDescent="0.2">
      <c r="A13" s="21">
        <v>7</v>
      </c>
      <c r="B13" s="22" t="s">
        <v>56</v>
      </c>
      <c r="C13" s="26" t="s">
        <v>57</v>
      </c>
      <c r="D13" s="17" t="s">
        <v>13</v>
      </c>
      <c r="E13" s="62">
        <v>39027</v>
      </c>
      <c r="F13" s="68">
        <v>114.6027855</v>
      </c>
      <c r="G13" s="20">
        <v>3.3650004999999997E-2</v>
      </c>
    </row>
    <row r="14" spans="1:7" ht="12.75" x14ac:dyDescent="0.2">
      <c r="A14" s="21">
        <v>8</v>
      </c>
      <c r="B14" s="22" t="s">
        <v>427</v>
      </c>
      <c r="C14" s="26" t="s">
        <v>428</v>
      </c>
      <c r="D14" s="17" t="s">
        <v>226</v>
      </c>
      <c r="E14" s="62">
        <v>15752</v>
      </c>
      <c r="F14" s="68">
        <v>107.121476</v>
      </c>
      <c r="G14" s="20">
        <v>3.1453320999999999E-2</v>
      </c>
    </row>
    <row r="15" spans="1:7" ht="25.5" x14ac:dyDescent="0.2">
      <c r="A15" s="21">
        <v>9</v>
      </c>
      <c r="B15" s="22" t="s">
        <v>439</v>
      </c>
      <c r="C15" s="26" t="s">
        <v>440</v>
      </c>
      <c r="D15" s="17" t="s">
        <v>35</v>
      </c>
      <c r="E15" s="62">
        <v>30868</v>
      </c>
      <c r="F15" s="68">
        <v>98.391750000000002</v>
      </c>
      <c r="G15" s="20">
        <v>2.8890074000000002E-2</v>
      </c>
    </row>
    <row r="16" spans="1:7" ht="12.75" x14ac:dyDescent="0.2">
      <c r="A16" s="21">
        <v>10</v>
      </c>
      <c r="B16" s="22" t="s">
        <v>399</v>
      </c>
      <c r="C16" s="26" t="s">
        <v>400</v>
      </c>
      <c r="D16" s="17" t="s">
        <v>13</v>
      </c>
      <c r="E16" s="62">
        <v>12324</v>
      </c>
      <c r="F16" s="68">
        <v>89.065548000000007</v>
      </c>
      <c r="G16" s="20">
        <v>2.6151687E-2</v>
      </c>
    </row>
    <row r="17" spans="1:7" ht="25.5" x14ac:dyDescent="0.2">
      <c r="A17" s="21">
        <v>11</v>
      </c>
      <c r="B17" s="22" t="s">
        <v>20</v>
      </c>
      <c r="C17" s="26" t="s">
        <v>21</v>
      </c>
      <c r="D17" s="17" t="s">
        <v>22</v>
      </c>
      <c r="E17" s="62">
        <v>6491</v>
      </c>
      <c r="F17" s="68">
        <v>85.311212999999995</v>
      </c>
      <c r="G17" s="20">
        <v>2.5049327999999999E-2</v>
      </c>
    </row>
    <row r="18" spans="1:7" ht="25.5" x14ac:dyDescent="0.2">
      <c r="A18" s="21">
        <v>12</v>
      </c>
      <c r="B18" s="22" t="s">
        <v>353</v>
      </c>
      <c r="C18" s="26" t="s">
        <v>354</v>
      </c>
      <c r="D18" s="17" t="s">
        <v>35</v>
      </c>
      <c r="E18" s="62">
        <v>9691</v>
      </c>
      <c r="F18" s="68">
        <v>79.534036999999998</v>
      </c>
      <c r="G18" s="20">
        <v>2.3353017E-2</v>
      </c>
    </row>
    <row r="19" spans="1:7" ht="12.75" x14ac:dyDescent="0.2">
      <c r="A19" s="21">
        <v>13</v>
      </c>
      <c r="B19" s="22" t="s">
        <v>504</v>
      </c>
      <c r="C19" s="26" t="s">
        <v>505</v>
      </c>
      <c r="D19" s="17" t="s">
        <v>205</v>
      </c>
      <c r="E19" s="62">
        <v>3636</v>
      </c>
      <c r="F19" s="68">
        <v>73.232675999999998</v>
      </c>
      <c r="G19" s="20">
        <v>2.1502792999999999E-2</v>
      </c>
    </row>
    <row r="20" spans="1:7" ht="25.5" x14ac:dyDescent="0.2">
      <c r="A20" s="21">
        <v>14</v>
      </c>
      <c r="B20" s="22" t="s">
        <v>61</v>
      </c>
      <c r="C20" s="26" t="s">
        <v>62</v>
      </c>
      <c r="D20" s="17" t="s">
        <v>22</v>
      </c>
      <c r="E20" s="62">
        <v>60000</v>
      </c>
      <c r="F20" s="68">
        <v>71.819999999999993</v>
      </c>
      <c r="G20" s="20">
        <v>2.1087999E-2</v>
      </c>
    </row>
    <row r="21" spans="1:7" ht="25.5" x14ac:dyDescent="0.2">
      <c r="A21" s="21">
        <v>15</v>
      </c>
      <c r="B21" s="22" t="s">
        <v>528</v>
      </c>
      <c r="C21" s="26" t="s">
        <v>529</v>
      </c>
      <c r="D21" s="17" t="s">
        <v>35</v>
      </c>
      <c r="E21" s="62">
        <v>68183</v>
      </c>
      <c r="F21" s="68">
        <v>69.478476999999998</v>
      </c>
      <c r="G21" s="20">
        <v>2.0400473999999998E-2</v>
      </c>
    </row>
    <row r="22" spans="1:7" ht="25.5" x14ac:dyDescent="0.2">
      <c r="A22" s="21">
        <v>16</v>
      </c>
      <c r="B22" s="22" t="s">
        <v>452</v>
      </c>
      <c r="C22" s="26" t="s">
        <v>453</v>
      </c>
      <c r="D22" s="17" t="s">
        <v>175</v>
      </c>
      <c r="E22" s="62">
        <v>3575</v>
      </c>
      <c r="F22" s="68">
        <v>68.724012500000001</v>
      </c>
      <c r="G22" s="20">
        <v>2.0178946E-2</v>
      </c>
    </row>
    <row r="23" spans="1:7" ht="25.5" x14ac:dyDescent="0.2">
      <c r="A23" s="21">
        <v>17</v>
      </c>
      <c r="B23" s="22" t="s">
        <v>520</v>
      </c>
      <c r="C23" s="26" t="s">
        <v>521</v>
      </c>
      <c r="D23" s="17" t="s">
        <v>35</v>
      </c>
      <c r="E23" s="62">
        <v>3750</v>
      </c>
      <c r="F23" s="68">
        <v>66.121875000000003</v>
      </c>
      <c r="G23" s="20">
        <v>1.9414898999999999E-2</v>
      </c>
    </row>
    <row r="24" spans="1:7" ht="25.5" x14ac:dyDescent="0.2">
      <c r="A24" s="21">
        <v>18</v>
      </c>
      <c r="B24" s="22" t="s">
        <v>49</v>
      </c>
      <c r="C24" s="26" t="s">
        <v>50</v>
      </c>
      <c r="D24" s="17" t="s">
        <v>25</v>
      </c>
      <c r="E24" s="62">
        <v>34500</v>
      </c>
      <c r="F24" s="68">
        <v>64.790999999999997</v>
      </c>
      <c r="G24" s="20">
        <v>1.9024123E-2</v>
      </c>
    </row>
    <row r="25" spans="1:7" ht="25.5" x14ac:dyDescent="0.2">
      <c r="A25" s="21">
        <v>19</v>
      </c>
      <c r="B25" s="22" t="s">
        <v>157</v>
      </c>
      <c r="C25" s="26" t="s">
        <v>158</v>
      </c>
      <c r="D25" s="17" t="s">
        <v>159</v>
      </c>
      <c r="E25" s="62">
        <v>10232</v>
      </c>
      <c r="F25" s="68">
        <v>64.359279999999998</v>
      </c>
      <c r="G25" s="20">
        <v>1.8897359999999998E-2</v>
      </c>
    </row>
    <row r="26" spans="1:7" ht="12.75" x14ac:dyDescent="0.2">
      <c r="A26" s="21">
        <v>20</v>
      </c>
      <c r="B26" s="22" t="s">
        <v>518</v>
      </c>
      <c r="C26" s="26" t="s">
        <v>519</v>
      </c>
      <c r="D26" s="17" t="s">
        <v>272</v>
      </c>
      <c r="E26" s="62">
        <v>5826</v>
      </c>
      <c r="F26" s="68">
        <v>62.763497999999998</v>
      </c>
      <c r="G26" s="20">
        <v>1.8428802000000001E-2</v>
      </c>
    </row>
    <row r="27" spans="1:7" ht="25.5" x14ac:dyDescent="0.2">
      <c r="A27" s="21">
        <v>21</v>
      </c>
      <c r="B27" s="22" t="s">
        <v>306</v>
      </c>
      <c r="C27" s="26" t="s">
        <v>307</v>
      </c>
      <c r="D27" s="17" t="s">
        <v>305</v>
      </c>
      <c r="E27" s="62">
        <v>29761</v>
      </c>
      <c r="F27" s="68">
        <v>62.349294999999998</v>
      </c>
      <c r="G27" s="20">
        <v>1.8307183000000001E-2</v>
      </c>
    </row>
    <row r="28" spans="1:7" ht="12.75" x14ac:dyDescent="0.2">
      <c r="A28" s="21">
        <v>22</v>
      </c>
      <c r="B28" s="22" t="s">
        <v>341</v>
      </c>
      <c r="C28" s="26" t="s">
        <v>342</v>
      </c>
      <c r="D28" s="17" t="s">
        <v>159</v>
      </c>
      <c r="E28" s="62">
        <v>8277</v>
      </c>
      <c r="F28" s="68">
        <v>55.811810999999999</v>
      </c>
      <c r="G28" s="20">
        <v>1.6387626999999998E-2</v>
      </c>
    </row>
    <row r="29" spans="1:7" ht="25.5" x14ac:dyDescent="0.2">
      <c r="A29" s="21">
        <v>23</v>
      </c>
      <c r="B29" s="22" t="s">
        <v>51</v>
      </c>
      <c r="C29" s="26" t="s">
        <v>52</v>
      </c>
      <c r="D29" s="17" t="s">
        <v>22</v>
      </c>
      <c r="E29" s="62">
        <v>69951</v>
      </c>
      <c r="F29" s="68">
        <v>55.646020499999999</v>
      </c>
      <c r="G29" s="20">
        <v>1.6338946999999999E-2</v>
      </c>
    </row>
    <row r="30" spans="1:7" ht="12.75" x14ac:dyDescent="0.2">
      <c r="A30" s="21">
        <v>24</v>
      </c>
      <c r="B30" s="22" t="s">
        <v>500</v>
      </c>
      <c r="C30" s="26" t="s">
        <v>501</v>
      </c>
      <c r="D30" s="17" t="s">
        <v>13</v>
      </c>
      <c r="E30" s="62">
        <v>4300</v>
      </c>
      <c r="F30" s="68">
        <v>53.997250000000001</v>
      </c>
      <c r="G30" s="20">
        <v>1.5854831E-2</v>
      </c>
    </row>
    <row r="31" spans="1:7" ht="12.75" x14ac:dyDescent="0.2">
      <c r="A31" s="21">
        <v>25</v>
      </c>
      <c r="B31" s="22" t="s">
        <v>522</v>
      </c>
      <c r="C31" s="26" t="s">
        <v>523</v>
      </c>
      <c r="D31" s="17" t="s">
        <v>320</v>
      </c>
      <c r="E31" s="62">
        <v>15050</v>
      </c>
      <c r="F31" s="68">
        <v>49.988574999999997</v>
      </c>
      <c r="G31" s="20">
        <v>1.4677792E-2</v>
      </c>
    </row>
    <row r="32" spans="1:7" ht="12.75" x14ac:dyDescent="0.2">
      <c r="A32" s="21">
        <v>26</v>
      </c>
      <c r="B32" s="22" t="s">
        <v>515</v>
      </c>
      <c r="C32" s="26" t="s">
        <v>516</v>
      </c>
      <c r="D32" s="17" t="s">
        <v>253</v>
      </c>
      <c r="E32" s="62">
        <v>31526</v>
      </c>
      <c r="F32" s="68">
        <v>48.297832</v>
      </c>
      <c r="G32" s="20">
        <v>1.4181351E-2</v>
      </c>
    </row>
    <row r="33" spans="1:7" ht="12.75" x14ac:dyDescent="0.2">
      <c r="A33" s="21">
        <v>27</v>
      </c>
      <c r="B33" s="22" t="s">
        <v>524</v>
      </c>
      <c r="C33" s="26" t="s">
        <v>525</v>
      </c>
      <c r="D33" s="17" t="s">
        <v>260</v>
      </c>
      <c r="E33" s="62">
        <v>21486</v>
      </c>
      <c r="F33" s="68">
        <v>48.268298999999999</v>
      </c>
      <c r="G33" s="20">
        <v>1.4172679000000001E-2</v>
      </c>
    </row>
    <row r="34" spans="1:7" ht="25.5" x14ac:dyDescent="0.2">
      <c r="A34" s="21">
        <v>28</v>
      </c>
      <c r="B34" s="22" t="s">
        <v>333</v>
      </c>
      <c r="C34" s="26" t="s">
        <v>334</v>
      </c>
      <c r="D34" s="17" t="s">
        <v>76</v>
      </c>
      <c r="E34" s="62">
        <v>7500</v>
      </c>
      <c r="F34" s="68">
        <v>47.081249999999997</v>
      </c>
      <c r="G34" s="20">
        <v>1.3824134E-2</v>
      </c>
    </row>
    <row r="35" spans="1:7" ht="25.5" x14ac:dyDescent="0.2">
      <c r="A35" s="21">
        <v>29</v>
      </c>
      <c r="B35" s="22" t="s">
        <v>160</v>
      </c>
      <c r="C35" s="26" t="s">
        <v>161</v>
      </c>
      <c r="D35" s="17" t="s">
        <v>162</v>
      </c>
      <c r="E35" s="62">
        <v>22000</v>
      </c>
      <c r="F35" s="68">
        <v>43.901000000000003</v>
      </c>
      <c r="G35" s="20">
        <v>1.289034E-2</v>
      </c>
    </row>
    <row r="36" spans="1:7" ht="25.5" x14ac:dyDescent="0.2">
      <c r="A36" s="21">
        <v>30</v>
      </c>
      <c r="B36" s="22" t="s">
        <v>417</v>
      </c>
      <c r="C36" s="26" t="s">
        <v>418</v>
      </c>
      <c r="D36" s="17" t="s">
        <v>175</v>
      </c>
      <c r="E36" s="62">
        <v>7205</v>
      </c>
      <c r="F36" s="68">
        <v>42.869750000000003</v>
      </c>
      <c r="G36" s="20">
        <v>1.2587542E-2</v>
      </c>
    </row>
    <row r="37" spans="1:7" ht="25.5" x14ac:dyDescent="0.2">
      <c r="A37" s="21">
        <v>31</v>
      </c>
      <c r="B37" s="22" t="s">
        <v>526</v>
      </c>
      <c r="C37" s="26" t="s">
        <v>527</v>
      </c>
      <c r="D37" s="17" t="s">
        <v>513</v>
      </c>
      <c r="E37" s="62">
        <v>71901</v>
      </c>
      <c r="F37" s="68">
        <v>42.852995999999997</v>
      </c>
      <c r="G37" s="20">
        <v>1.2582622E-2</v>
      </c>
    </row>
    <row r="38" spans="1:7" ht="25.5" x14ac:dyDescent="0.2">
      <c r="A38" s="21">
        <v>32</v>
      </c>
      <c r="B38" s="22" t="s">
        <v>530</v>
      </c>
      <c r="C38" s="26" t="s">
        <v>531</v>
      </c>
      <c r="D38" s="17" t="s">
        <v>35</v>
      </c>
      <c r="E38" s="62">
        <v>3260</v>
      </c>
      <c r="F38" s="68">
        <v>41.731259999999999</v>
      </c>
      <c r="G38" s="20">
        <v>1.2253254999999999E-2</v>
      </c>
    </row>
    <row r="39" spans="1:7" ht="25.5" x14ac:dyDescent="0.2">
      <c r="A39" s="21">
        <v>33</v>
      </c>
      <c r="B39" s="22" t="s">
        <v>347</v>
      </c>
      <c r="C39" s="26" t="s">
        <v>348</v>
      </c>
      <c r="D39" s="17" t="s">
        <v>35</v>
      </c>
      <c r="E39" s="62">
        <v>19696</v>
      </c>
      <c r="F39" s="68">
        <v>40.140447999999999</v>
      </c>
      <c r="G39" s="20">
        <v>1.1786156000000001E-2</v>
      </c>
    </row>
    <row r="40" spans="1:7" ht="12.75" x14ac:dyDescent="0.2">
      <c r="A40" s="21">
        <v>34</v>
      </c>
      <c r="B40" s="22" t="s">
        <v>538</v>
      </c>
      <c r="C40" s="26" t="s">
        <v>539</v>
      </c>
      <c r="D40" s="17" t="s">
        <v>205</v>
      </c>
      <c r="E40" s="62">
        <v>3808</v>
      </c>
      <c r="F40" s="68">
        <v>38.278016000000001</v>
      </c>
      <c r="G40" s="20">
        <v>1.1239303000000001E-2</v>
      </c>
    </row>
    <row r="41" spans="1:7" ht="12.75" x14ac:dyDescent="0.2">
      <c r="A41" s="21">
        <v>35</v>
      </c>
      <c r="B41" s="22" t="s">
        <v>409</v>
      </c>
      <c r="C41" s="26" t="s">
        <v>410</v>
      </c>
      <c r="D41" s="17" t="s">
        <v>226</v>
      </c>
      <c r="E41" s="62">
        <v>1426</v>
      </c>
      <c r="F41" s="68">
        <v>37.274926999999998</v>
      </c>
      <c r="G41" s="20">
        <v>1.0944773E-2</v>
      </c>
    </row>
    <row r="42" spans="1:7" ht="12.75" x14ac:dyDescent="0.2">
      <c r="A42" s="21">
        <v>36</v>
      </c>
      <c r="B42" s="22" t="s">
        <v>532</v>
      </c>
      <c r="C42" s="26" t="s">
        <v>533</v>
      </c>
      <c r="D42" s="17" t="s">
        <v>16</v>
      </c>
      <c r="E42" s="62">
        <v>4974</v>
      </c>
      <c r="F42" s="68">
        <v>35.862540000000003</v>
      </c>
      <c r="G42" s="20">
        <v>1.0530064E-2</v>
      </c>
    </row>
    <row r="43" spans="1:7" ht="12.75" x14ac:dyDescent="0.2">
      <c r="A43" s="21">
        <v>37</v>
      </c>
      <c r="B43" s="22" t="s">
        <v>460</v>
      </c>
      <c r="C43" s="26" t="s">
        <v>461</v>
      </c>
      <c r="D43" s="17" t="s">
        <v>462</v>
      </c>
      <c r="E43" s="62">
        <v>16000</v>
      </c>
      <c r="F43" s="68">
        <v>35.616</v>
      </c>
      <c r="G43" s="20">
        <v>1.0457674E-2</v>
      </c>
    </row>
    <row r="44" spans="1:7" ht="25.5" x14ac:dyDescent="0.2">
      <c r="A44" s="21">
        <v>38</v>
      </c>
      <c r="B44" s="22" t="s">
        <v>479</v>
      </c>
      <c r="C44" s="26" t="s">
        <v>480</v>
      </c>
      <c r="D44" s="17" t="s">
        <v>81</v>
      </c>
      <c r="E44" s="62">
        <v>12700</v>
      </c>
      <c r="F44" s="68">
        <v>35.274250000000002</v>
      </c>
      <c r="G44" s="20">
        <v>1.0357329E-2</v>
      </c>
    </row>
    <row r="45" spans="1:7" ht="25.5" x14ac:dyDescent="0.2">
      <c r="A45" s="21">
        <v>39</v>
      </c>
      <c r="B45" s="22" t="s">
        <v>536</v>
      </c>
      <c r="C45" s="26" t="s">
        <v>537</v>
      </c>
      <c r="D45" s="17" t="s">
        <v>32</v>
      </c>
      <c r="E45" s="62">
        <v>10121</v>
      </c>
      <c r="F45" s="68">
        <v>34.962994500000001</v>
      </c>
      <c r="G45" s="20">
        <v>1.0265936999999999E-2</v>
      </c>
    </row>
    <row r="46" spans="1:7" ht="25.5" x14ac:dyDescent="0.2">
      <c r="A46" s="21">
        <v>40</v>
      </c>
      <c r="B46" s="22" t="s">
        <v>362</v>
      </c>
      <c r="C46" s="26" t="s">
        <v>363</v>
      </c>
      <c r="D46" s="17" t="s">
        <v>35</v>
      </c>
      <c r="E46" s="62">
        <v>18400</v>
      </c>
      <c r="F46" s="68">
        <v>33.846800000000002</v>
      </c>
      <c r="G46" s="20">
        <v>9.9381969999999993E-3</v>
      </c>
    </row>
    <row r="47" spans="1:7" ht="12.75" x14ac:dyDescent="0.2">
      <c r="A47" s="21">
        <v>41</v>
      </c>
      <c r="B47" s="22" t="s">
        <v>540</v>
      </c>
      <c r="C47" s="26" t="s">
        <v>541</v>
      </c>
      <c r="D47" s="17" t="s">
        <v>13</v>
      </c>
      <c r="E47" s="62">
        <v>29682</v>
      </c>
      <c r="F47" s="68">
        <v>33.377409</v>
      </c>
      <c r="G47" s="20">
        <v>9.8003729999999994E-3</v>
      </c>
    </row>
    <row r="48" spans="1:7" ht="12.75" x14ac:dyDescent="0.2">
      <c r="A48" s="21">
        <v>42</v>
      </c>
      <c r="B48" s="22" t="s">
        <v>277</v>
      </c>
      <c r="C48" s="26" t="s">
        <v>278</v>
      </c>
      <c r="D48" s="17" t="s">
        <v>159</v>
      </c>
      <c r="E48" s="62">
        <v>8500</v>
      </c>
      <c r="F48" s="68">
        <v>32.963000000000001</v>
      </c>
      <c r="G48" s="20">
        <v>9.6786930000000004E-3</v>
      </c>
    </row>
    <row r="49" spans="1:7" ht="25.5" x14ac:dyDescent="0.2">
      <c r="A49" s="21">
        <v>43</v>
      </c>
      <c r="B49" s="22" t="s">
        <v>534</v>
      </c>
      <c r="C49" s="26" t="s">
        <v>535</v>
      </c>
      <c r="D49" s="17" t="s">
        <v>32</v>
      </c>
      <c r="E49" s="62">
        <v>24000</v>
      </c>
      <c r="F49" s="68">
        <v>32.844000000000001</v>
      </c>
      <c r="G49" s="20">
        <v>9.6437510000000008E-3</v>
      </c>
    </row>
    <row r="50" spans="1:7" ht="25.5" x14ac:dyDescent="0.2">
      <c r="A50" s="21">
        <v>44</v>
      </c>
      <c r="B50" s="22" t="s">
        <v>296</v>
      </c>
      <c r="C50" s="26" t="s">
        <v>297</v>
      </c>
      <c r="D50" s="17" t="s">
        <v>35</v>
      </c>
      <c r="E50" s="62">
        <v>3500</v>
      </c>
      <c r="F50" s="68">
        <v>32.525500000000001</v>
      </c>
      <c r="G50" s="20">
        <v>9.550233E-3</v>
      </c>
    </row>
    <row r="51" spans="1:7" ht="12.75" x14ac:dyDescent="0.2">
      <c r="A51" s="21">
        <v>45</v>
      </c>
      <c r="B51" s="22" t="s">
        <v>423</v>
      </c>
      <c r="C51" s="26" t="s">
        <v>424</v>
      </c>
      <c r="D51" s="17" t="s">
        <v>226</v>
      </c>
      <c r="E51" s="62">
        <v>1250</v>
      </c>
      <c r="F51" s="68">
        <v>31.931875000000002</v>
      </c>
      <c r="G51" s="20">
        <v>9.3759310000000005E-3</v>
      </c>
    </row>
    <row r="52" spans="1:7" ht="25.5" x14ac:dyDescent="0.2">
      <c r="A52" s="21">
        <v>46</v>
      </c>
      <c r="B52" s="22" t="s">
        <v>316</v>
      </c>
      <c r="C52" s="26" t="s">
        <v>317</v>
      </c>
      <c r="D52" s="17" t="s">
        <v>25</v>
      </c>
      <c r="E52" s="62">
        <v>4000</v>
      </c>
      <c r="F52" s="68">
        <v>31.527999999999999</v>
      </c>
      <c r="G52" s="20">
        <v>9.2573440000000007E-3</v>
      </c>
    </row>
    <row r="53" spans="1:7" ht="12.75" x14ac:dyDescent="0.2">
      <c r="A53" s="21">
        <v>47</v>
      </c>
      <c r="B53" s="22" t="s">
        <v>506</v>
      </c>
      <c r="C53" s="26" t="s">
        <v>507</v>
      </c>
      <c r="D53" s="17" t="s">
        <v>226</v>
      </c>
      <c r="E53" s="62">
        <v>440</v>
      </c>
      <c r="F53" s="68">
        <v>29.221060000000001</v>
      </c>
      <c r="G53" s="20">
        <v>8.5799729999999994E-3</v>
      </c>
    </row>
    <row r="54" spans="1:7" ht="25.5" x14ac:dyDescent="0.2">
      <c r="A54" s="21">
        <v>48</v>
      </c>
      <c r="B54" s="22" t="s">
        <v>275</v>
      </c>
      <c r="C54" s="26" t="s">
        <v>276</v>
      </c>
      <c r="D54" s="17" t="s">
        <v>25</v>
      </c>
      <c r="E54" s="62">
        <v>4100</v>
      </c>
      <c r="F54" s="68">
        <v>25.760300000000001</v>
      </c>
      <c r="G54" s="20">
        <v>7.5638149999999998E-3</v>
      </c>
    </row>
    <row r="55" spans="1:7" ht="12.75" x14ac:dyDescent="0.2">
      <c r="A55" s="21">
        <v>49</v>
      </c>
      <c r="B55" s="22" t="s">
        <v>552</v>
      </c>
      <c r="C55" s="26" t="s">
        <v>553</v>
      </c>
      <c r="D55" s="17" t="s">
        <v>38</v>
      </c>
      <c r="E55" s="62">
        <v>3700</v>
      </c>
      <c r="F55" s="68">
        <v>25.674299999999999</v>
      </c>
      <c r="G55" s="20">
        <v>7.5385629999999999E-3</v>
      </c>
    </row>
    <row r="56" spans="1:7" ht="25.5" x14ac:dyDescent="0.2">
      <c r="A56" s="21">
        <v>50</v>
      </c>
      <c r="B56" s="22" t="s">
        <v>392</v>
      </c>
      <c r="C56" s="26" t="s">
        <v>393</v>
      </c>
      <c r="D56" s="17" t="s">
        <v>169</v>
      </c>
      <c r="E56" s="62">
        <v>6600</v>
      </c>
      <c r="F56" s="68">
        <v>25.0932</v>
      </c>
      <c r="G56" s="20">
        <v>7.3679390000000004E-3</v>
      </c>
    </row>
    <row r="57" spans="1:7" ht="12.75" x14ac:dyDescent="0.2">
      <c r="A57" s="21">
        <v>51</v>
      </c>
      <c r="B57" s="22" t="s">
        <v>53</v>
      </c>
      <c r="C57" s="26" t="s">
        <v>54</v>
      </c>
      <c r="D57" s="17" t="s">
        <v>55</v>
      </c>
      <c r="E57" s="62">
        <v>17767</v>
      </c>
      <c r="F57" s="68">
        <v>24.003216999999999</v>
      </c>
      <c r="G57" s="20">
        <v>7.0478950000000002E-3</v>
      </c>
    </row>
    <row r="58" spans="1:7" ht="12.75" x14ac:dyDescent="0.2">
      <c r="A58" s="21">
        <v>52</v>
      </c>
      <c r="B58" s="22" t="s">
        <v>566</v>
      </c>
      <c r="C58" s="26" t="s">
        <v>567</v>
      </c>
      <c r="D58" s="17" t="s">
        <v>305</v>
      </c>
      <c r="E58" s="62">
        <v>2220</v>
      </c>
      <c r="F58" s="68">
        <v>3.8672399999999998</v>
      </c>
      <c r="G58" s="20">
        <v>1.1355099999999999E-3</v>
      </c>
    </row>
    <row r="59" spans="1:7" ht="12.75" x14ac:dyDescent="0.2">
      <c r="A59" s="21">
        <v>53</v>
      </c>
      <c r="B59" s="22" t="s">
        <v>475</v>
      </c>
      <c r="C59" s="26" t="s">
        <v>476</v>
      </c>
      <c r="D59" s="17" t="s">
        <v>205</v>
      </c>
      <c r="E59" s="62">
        <v>740</v>
      </c>
      <c r="F59" s="68">
        <v>3.1638700000000002</v>
      </c>
      <c r="G59" s="20">
        <v>9.2898500000000001E-4</v>
      </c>
    </row>
    <row r="60" spans="1:7" ht="12.75" x14ac:dyDescent="0.2">
      <c r="A60" s="16"/>
      <c r="B60" s="17"/>
      <c r="C60" s="23" t="s">
        <v>107</v>
      </c>
      <c r="D60" s="27"/>
      <c r="E60" s="64"/>
      <c r="F60" s="70">
        <v>3239.3022474999998</v>
      </c>
      <c r="G60" s="28">
        <v>0.95113341299999998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16"/>
      <c r="B62" s="17"/>
      <c r="C62" s="23" t="s">
        <v>108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107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30"/>
      <c r="E64" s="62"/>
      <c r="F64" s="68"/>
      <c r="G64" s="20"/>
    </row>
    <row r="65" spans="1:7" ht="12.75" x14ac:dyDescent="0.2">
      <c r="A65" s="31"/>
      <c r="B65" s="32"/>
      <c r="C65" s="23" t="s">
        <v>109</v>
      </c>
      <c r="D65" s="24"/>
      <c r="E65" s="63"/>
      <c r="F65" s="69"/>
      <c r="G65" s="25"/>
    </row>
    <row r="66" spans="1:7" ht="12.75" x14ac:dyDescent="0.2">
      <c r="A66" s="33"/>
      <c r="B66" s="34"/>
      <c r="C66" s="23" t="s">
        <v>107</v>
      </c>
      <c r="D66" s="35"/>
      <c r="E66" s="65"/>
      <c r="F66" s="71">
        <v>0</v>
      </c>
      <c r="G66" s="36">
        <v>0</v>
      </c>
    </row>
    <row r="67" spans="1:7" ht="12.75" x14ac:dyDescent="0.2">
      <c r="A67" s="33"/>
      <c r="B67" s="34"/>
      <c r="C67" s="29"/>
      <c r="D67" s="37"/>
      <c r="E67" s="66"/>
      <c r="F67" s="72"/>
      <c r="G67" s="38"/>
    </row>
    <row r="68" spans="1:7" ht="12.75" x14ac:dyDescent="0.2">
      <c r="A68" s="16"/>
      <c r="B68" s="17"/>
      <c r="C68" s="23" t="s">
        <v>111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107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112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12.75" x14ac:dyDescent="0.2">
      <c r="A74" s="16"/>
      <c r="B74" s="17"/>
      <c r="C74" s="23" t="s">
        <v>113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107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21"/>
      <c r="B77" s="22"/>
      <c r="C77" s="39" t="s">
        <v>114</v>
      </c>
      <c r="D77" s="40"/>
      <c r="E77" s="64"/>
      <c r="F77" s="70">
        <v>3239.3022474999998</v>
      </c>
      <c r="G77" s="28">
        <v>0.95113341299999998</v>
      </c>
    </row>
    <row r="78" spans="1:7" ht="12.75" x14ac:dyDescent="0.2">
      <c r="A78" s="16"/>
      <c r="B78" s="17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115</v>
      </c>
      <c r="D79" s="19"/>
      <c r="E79" s="62"/>
      <c r="F79" s="68"/>
      <c r="G79" s="20"/>
    </row>
    <row r="80" spans="1:7" ht="25.5" x14ac:dyDescent="0.2">
      <c r="A80" s="16"/>
      <c r="B80" s="17"/>
      <c r="C80" s="23" t="s">
        <v>10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16"/>
      <c r="B83" s="41"/>
      <c r="C83" s="23" t="s">
        <v>116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107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74"/>
      <c r="G85" s="43"/>
    </row>
    <row r="86" spans="1:7" ht="12.75" x14ac:dyDescent="0.2">
      <c r="A86" s="16"/>
      <c r="B86" s="17"/>
      <c r="C86" s="23" t="s">
        <v>117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107</v>
      </c>
      <c r="D87" s="27"/>
      <c r="E87" s="64"/>
      <c r="F87" s="70">
        <v>0</v>
      </c>
      <c r="G87" s="28">
        <v>0</v>
      </c>
    </row>
    <row r="88" spans="1:7" ht="12.75" x14ac:dyDescent="0.2">
      <c r="A88" s="16"/>
      <c r="B88" s="17"/>
      <c r="C88" s="29"/>
      <c r="D88" s="19"/>
      <c r="E88" s="62"/>
      <c r="F88" s="68"/>
      <c r="G88" s="20"/>
    </row>
    <row r="89" spans="1:7" ht="25.5" x14ac:dyDescent="0.2">
      <c r="A89" s="16"/>
      <c r="B89" s="41"/>
      <c r="C89" s="23" t="s">
        <v>118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21"/>
      <c r="B92" s="22"/>
      <c r="C92" s="44" t="s">
        <v>119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6"/>
      <c r="D93" s="19"/>
      <c r="E93" s="62"/>
      <c r="F93" s="68"/>
      <c r="G93" s="20"/>
    </row>
    <row r="94" spans="1:7" ht="12.75" x14ac:dyDescent="0.2">
      <c r="A94" s="16"/>
      <c r="B94" s="17"/>
      <c r="C94" s="18" t="s">
        <v>120</v>
      </c>
      <c r="D94" s="19"/>
      <c r="E94" s="62"/>
      <c r="F94" s="68"/>
      <c r="G94" s="20"/>
    </row>
    <row r="95" spans="1:7" ht="12.75" x14ac:dyDescent="0.2">
      <c r="A95" s="21"/>
      <c r="B95" s="22"/>
      <c r="C95" s="23" t="s">
        <v>121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122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107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123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1169</v>
      </c>
      <c r="D104" s="24"/>
      <c r="E104" s="63"/>
      <c r="F104" s="69"/>
      <c r="G104" s="25"/>
    </row>
    <row r="105" spans="1:7" ht="12.75" x14ac:dyDescent="0.2">
      <c r="A105" s="21">
        <v>1</v>
      </c>
      <c r="B105" s="22"/>
      <c r="C105" s="26" t="s">
        <v>1170</v>
      </c>
      <c r="D105" s="30"/>
      <c r="E105" s="62"/>
      <c r="F105" s="68">
        <v>169.97038330000001</v>
      </c>
      <c r="G105" s="20">
        <v>4.9907201999999998E-2</v>
      </c>
    </row>
    <row r="106" spans="1:7" ht="12.75" x14ac:dyDescent="0.2">
      <c r="A106" s="21"/>
      <c r="B106" s="22"/>
      <c r="C106" s="23" t="s">
        <v>107</v>
      </c>
      <c r="D106" s="40"/>
      <c r="E106" s="64"/>
      <c r="F106" s="70">
        <v>169.97038330000001</v>
      </c>
      <c r="G106" s="28">
        <v>4.9907201999999998E-2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25.5" x14ac:dyDescent="0.2">
      <c r="A108" s="21"/>
      <c r="B108" s="22"/>
      <c r="C108" s="39" t="s">
        <v>124</v>
      </c>
      <c r="D108" s="40"/>
      <c r="E108" s="64"/>
      <c r="F108" s="70">
        <v>169.97038330000001</v>
      </c>
      <c r="G108" s="28">
        <v>4.9907201999999998E-2</v>
      </c>
    </row>
    <row r="109" spans="1:7" ht="12.75" x14ac:dyDescent="0.2">
      <c r="A109" s="21"/>
      <c r="B109" s="22"/>
      <c r="C109" s="45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125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126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107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127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128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107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23" t="s">
        <v>129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107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74"/>
      <c r="G120" s="43"/>
    </row>
    <row r="121" spans="1:7" ht="25.5" x14ac:dyDescent="0.2">
      <c r="A121" s="21"/>
      <c r="B121" s="22"/>
      <c r="C121" s="45" t="s">
        <v>130</v>
      </c>
      <c r="D121" s="22"/>
      <c r="E121" s="62"/>
      <c r="F121" s="158">
        <v>-3.5440396999999999</v>
      </c>
      <c r="G121" s="157">
        <v>-1.0406110000000001E-3</v>
      </c>
    </row>
    <row r="122" spans="1:7" ht="12.75" x14ac:dyDescent="0.2">
      <c r="A122" s="21"/>
      <c r="B122" s="22"/>
      <c r="C122" s="46" t="s">
        <v>131</v>
      </c>
      <c r="D122" s="27"/>
      <c r="E122" s="64"/>
      <c r="F122" s="70">
        <v>3405.7285910999999</v>
      </c>
      <c r="G122" s="28">
        <v>1.0000000039999999</v>
      </c>
    </row>
    <row r="124" spans="1:7" ht="12.75" x14ac:dyDescent="0.2">
      <c r="B124" s="397"/>
      <c r="C124" s="397"/>
      <c r="D124" s="397"/>
      <c r="E124" s="397"/>
      <c r="F124" s="397"/>
    </row>
    <row r="125" spans="1:7" ht="12.75" x14ac:dyDescent="0.2">
      <c r="B125" s="397"/>
      <c r="C125" s="397"/>
      <c r="D125" s="397"/>
      <c r="E125" s="397"/>
      <c r="F125" s="397"/>
    </row>
    <row r="127" spans="1:7" ht="12.75" x14ac:dyDescent="0.2">
      <c r="B127" s="52" t="s">
        <v>133</v>
      </c>
      <c r="C127" s="53"/>
      <c r="D127" s="54"/>
    </row>
    <row r="128" spans="1:7" ht="12.75" x14ac:dyDescent="0.2">
      <c r="B128" s="55" t="s">
        <v>134</v>
      </c>
      <c r="C128" s="56"/>
      <c r="D128" s="81" t="s">
        <v>135</v>
      </c>
    </row>
    <row r="129" spans="2:4" ht="12.75" x14ac:dyDescent="0.2">
      <c r="B129" s="55" t="s">
        <v>136</v>
      </c>
      <c r="C129" s="56"/>
      <c r="D129" s="81" t="s">
        <v>135</v>
      </c>
    </row>
    <row r="130" spans="2:4" ht="12.75" x14ac:dyDescent="0.2">
      <c r="B130" s="57" t="s">
        <v>137</v>
      </c>
      <c r="C130" s="56"/>
      <c r="D130" s="58"/>
    </row>
    <row r="131" spans="2:4" ht="25.5" customHeight="1" x14ac:dyDescent="0.2">
      <c r="B131" s="58"/>
      <c r="C131" s="48" t="s">
        <v>138</v>
      </c>
      <c r="D131" s="49" t="s">
        <v>139</v>
      </c>
    </row>
    <row r="132" spans="2:4" ht="12.75" customHeight="1" x14ac:dyDescent="0.2">
      <c r="B132" s="75" t="s">
        <v>140</v>
      </c>
      <c r="C132" s="76" t="s">
        <v>141</v>
      </c>
      <c r="D132" s="76" t="s">
        <v>142</v>
      </c>
    </row>
    <row r="133" spans="2:4" ht="12.75" x14ac:dyDescent="0.2">
      <c r="B133" s="58" t="s">
        <v>143</v>
      </c>
      <c r="C133" s="59">
        <v>16.452400000000001</v>
      </c>
      <c r="D133" s="59">
        <v>16.0929</v>
      </c>
    </row>
    <row r="134" spans="2:4" ht="12.75" x14ac:dyDescent="0.2">
      <c r="B134" s="58" t="s">
        <v>144</v>
      </c>
      <c r="C134" s="59">
        <v>13.1592</v>
      </c>
      <c r="D134" s="59">
        <v>12.871600000000001</v>
      </c>
    </row>
    <row r="135" spans="2:4" ht="12.75" x14ac:dyDescent="0.2">
      <c r="B135" s="58" t="s">
        <v>145</v>
      </c>
      <c r="C135" s="59">
        <v>16.135999999999999</v>
      </c>
      <c r="D135" s="59">
        <v>15.7705</v>
      </c>
    </row>
    <row r="136" spans="2:4" ht="12.75" x14ac:dyDescent="0.2">
      <c r="B136" s="58" t="s">
        <v>146</v>
      </c>
      <c r="C136" s="59">
        <v>12.8781</v>
      </c>
      <c r="D136" s="59">
        <v>12.586399999999999</v>
      </c>
    </row>
    <row r="138" spans="2:4" ht="12.75" x14ac:dyDescent="0.2">
      <c r="B138" s="77" t="s">
        <v>147</v>
      </c>
      <c r="C138" s="60"/>
      <c r="D138" s="78" t="s">
        <v>135</v>
      </c>
    </row>
    <row r="139" spans="2:4" ht="24.75" customHeight="1" x14ac:dyDescent="0.2">
      <c r="B139" s="79"/>
      <c r="C139" s="79"/>
    </row>
    <row r="140" spans="2:4" ht="15" x14ac:dyDescent="0.25">
      <c r="B140" s="82"/>
      <c r="C140" s="80"/>
      <c r="D140"/>
    </row>
    <row r="142" spans="2:4" ht="12.75" x14ac:dyDescent="0.2">
      <c r="B142" s="57" t="s">
        <v>148</v>
      </c>
      <c r="C142" s="56"/>
      <c r="D142" s="83" t="s">
        <v>135</v>
      </c>
    </row>
    <row r="143" spans="2:4" ht="12.75" x14ac:dyDescent="0.2">
      <c r="B143" s="57" t="s">
        <v>149</v>
      </c>
      <c r="C143" s="56"/>
      <c r="D143" s="83" t="s">
        <v>135</v>
      </c>
    </row>
    <row r="144" spans="2:4" ht="12.75" x14ac:dyDescent="0.2">
      <c r="B144" s="57" t="s">
        <v>150</v>
      </c>
      <c r="C144" s="56"/>
      <c r="D144" s="61">
        <v>0.26981874689004853</v>
      </c>
    </row>
    <row r="145" spans="2:4" ht="12.75" x14ac:dyDescent="0.2">
      <c r="B145" s="57" t="s">
        <v>151</v>
      </c>
      <c r="C145" s="56"/>
      <c r="D145" s="61" t="s">
        <v>135</v>
      </c>
    </row>
  </sheetData>
  <mergeCells count="5">
    <mergeCell ref="A1:G1"/>
    <mergeCell ref="A2:G2"/>
    <mergeCell ref="A3:G3"/>
    <mergeCell ref="B124:F124"/>
    <mergeCell ref="B125:F1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265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19</v>
      </c>
      <c r="E7" s="62">
        <v>347593</v>
      </c>
      <c r="F7" s="68">
        <v>456.38960900000001</v>
      </c>
      <c r="G7" s="20">
        <v>4.0828147000000002E-2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75956</v>
      </c>
      <c r="F8" s="68">
        <v>411.68151999999998</v>
      </c>
      <c r="G8" s="20">
        <v>3.6828607999999999E-2</v>
      </c>
    </row>
    <row r="9" spans="1:7" ht="25.5" x14ac:dyDescent="0.2">
      <c r="A9" s="21">
        <v>3</v>
      </c>
      <c r="B9" s="22" t="s">
        <v>157</v>
      </c>
      <c r="C9" s="26" t="s">
        <v>158</v>
      </c>
      <c r="D9" s="17" t="s">
        <v>159</v>
      </c>
      <c r="E9" s="62">
        <v>64459</v>
      </c>
      <c r="F9" s="68">
        <v>405.44711000000001</v>
      </c>
      <c r="G9" s="20">
        <v>3.6270884000000003E-2</v>
      </c>
    </row>
    <row r="10" spans="1:7" ht="25.5" x14ac:dyDescent="0.2">
      <c r="A10" s="21">
        <v>4</v>
      </c>
      <c r="B10" s="22" t="s">
        <v>61</v>
      </c>
      <c r="C10" s="26" t="s">
        <v>62</v>
      </c>
      <c r="D10" s="17" t="s">
        <v>22</v>
      </c>
      <c r="E10" s="62">
        <v>279101</v>
      </c>
      <c r="F10" s="68">
        <v>334.08389699999998</v>
      </c>
      <c r="G10" s="20">
        <v>2.9886803999999999E-2</v>
      </c>
    </row>
    <row r="11" spans="1:7" ht="12.75" x14ac:dyDescent="0.2">
      <c r="A11" s="21">
        <v>5</v>
      </c>
      <c r="B11" s="22" t="s">
        <v>234</v>
      </c>
      <c r="C11" s="26" t="s">
        <v>235</v>
      </c>
      <c r="D11" s="17" t="s">
        <v>236</v>
      </c>
      <c r="E11" s="62">
        <v>116616</v>
      </c>
      <c r="F11" s="68">
        <v>318.36167999999998</v>
      </c>
      <c r="G11" s="20">
        <v>2.8480309999999998E-2</v>
      </c>
    </row>
    <row r="12" spans="1:7" ht="25.5" x14ac:dyDescent="0.2">
      <c r="A12" s="21">
        <v>6</v>
      </c>
      <c r="B12" s="22" t="s">
        <v>165</v>
      </c>
      <c r="C12" s="26" t="s">
        <v>166</v>
      </c>
      <c r="D12" s="17" t="s">
        <v>25</v>
      </c>
      <c r="E12" s="62">
        <v>61176</v>
      </c>
      <c r="F12" s="68">
        <v>306.70587599999999</v>
      </c>
      <c r="G12" s="20">
        <v>2.7437593999999999E-2</v>
      </c>
    </row>
    <row r="13" spans="1:7" ht="25.5" x14ac:dyDescent="0.2">
      <c r="A13" s="21">
        <v>7</v>
      </c>
      <c r="B13" s="22" t="s">
        <v>197</v>
      </c>
      <c r="C13" s="26" t="s">
        <v>198</v>
      </c>
      <c r="D13" s="17" t="s">
        <v>65</v>
      </c>
      <c r="E13" s="62">
        <v>15026</v>
      </c>
      <c r="F13" s="68">
        <v>270.91878000000003</v>
      </c>
      <c r="G13" s="20">
        <v>2.4236117000000001E-2</v>
      </c>
    </row>
    <row r="14" spans="1:7" ht="25.5" x14ac:dyDescent="0.2">
      <c r="A14" s="21">
        <v>8</v>
      </c>
      <c r="B14" s="22" t="s">
        <v>36</v>
      </c>
      <c r="C14" s="26" t="s">
        <v>37</v>
      </c>
      <c r="D14" s="17" t="s">
        <v>38</v>
      </c>
      <c r="E14" s="62">
        <v>73119</v>
      </c>
      <c r="F14" s="68">
        <v>268.89512250000001</v>
      </c>
      <c r="G14" s="20">
        <v>2.4055081999999998E-2</v>
      </c>
    </row>
    <row r="15" spans="1:7" ht="25.5" x14ac:dyDescent="0.2">
      <c r="A15" s="21">
        <v>9</v>
      </c>
      <c r="B15" s="22" t="s">
        <v>49</v>
      </c>
      <c r="C15" s="26" t="s">
        <v>50</v>
      </c>
      <c r="D15" s="17" t="s">
        <v>25</v>
      </c>
      <c r="E15" s="62">
        <v>134925</v>
      </c>
      <c r="F15" s="68">
        <v>253.38915</v>
      </c>
      <c r="G15" s="20">
        <v>2.2667934000000001E-2</v>
      </c>
    </row>
    <row r="16" spans="1:7" ht="25.5" x14ac:dyDescent="0.2">
      <c r="A16" s="21">
        <v>10</v>
      </c>
      <c r="B16" s="22" t="s">
        <v>51</v>
      </c>
      <c r="C16" s="26" t="s">
        <v>52</v>
      </c>
      <c r="D16" s="17" t="s">
        <v>22</v>
      </c>
      <c r="E16" s="62">
        <v>310459</v>
      </c>
      <c r="F16" s="68">
        <v>246.9701345</v>
      </c>
      <c r="G16" s="20">
        <v>2.2093695999999999E-2</v>
      </c>
    </row>
    <row r="17" spans="1:7" ht="12.75" x14ac:dyDescent="0.2">
      <c r="A17" s="21">
        <v>11</v>
      </c>
      <c r="B17" s="22" t="s">
        <v>163</v>
      </c>
      <c r="C17" s="26" t="s">
        <v>164</v>
      </c>
      <c r="D17" s="17" t="s">
        <v>16</v>
      </c>
      <c r="E17" s="62">
        <v>162815</v>
      </c>
      <c r="F17" s="68">
        <v>241.0476075</v>
      </c>
      <c r="G17" s="20">
        <v>2.1563872000000001E-2</v>
      </c>
    </row>
    <row r="18" spans="1:7" ht="12.75" x14ac:dyDescent="0.2">
      <c r="A18" s="21">
        <v>12</v>
      </c>
      <c r="B18" s="22" t="s">
        <v>173</v>
      </c>
      <c r="C18" s="26" t="s">
        <v>174</v>
      </c>
      <c r="D18" s="17" t="s">
        <v>175</v>
      </c>
      <c r="E18" s="62">
        <v>84901</v>
      </c>
      <c r="F18" s="68">
        <v>239.08121600000001</v>
      </c>
      <c r="G18" s="20">
        <v>2.1387961E-2</v>
      </c>
    </row>
    <row r="19" spans="1:7" ht="12.75" x14ac:dyDescent="0.2">
      <c r="A19" s="21">
        <v>13</v>
      </c>
      <c r="B19" s="22" t="s">
        <v>266</v>
      </c>
      <c r="C19" s="26" t="s">
        <v>267</v>
      </c>
      <c r="D19" s="17" t="s">
        <v>16</v>
      </c>
      <c r="E19" s="62">
        <v>116255</v>
      </c>
      <c r="F19" s="68">
        <v>232.33561750000001</v>
      </c>
      <c r="G19" s="20">
        <v>2.0784507000000001E-2</v>
      </c>
    </row>
    <row r="20" spans="1:7" ht="25.5" x14ac:dyDescent="0.2">
      <c r="A20" s="21">
        <v>14</v>
      </c>
      <c r="B20" s="22" t="s">
        <v>189</v>
      </c>
      <c r="C20" s="26" t="s">
        <v>190</v>
      </c>
      <c r="D20" s="17" t="s">
        <v>162</v>
      </c>
      <c r="E20" s="62">
        <v>42284</v>
      </c>
      <c r="F20" s="68">
        <v>232.07573400000001</v>
      </c>
      <c r="G20" s="20">
        <v>2.0761258000000001E-2</v>
      </c>
    </row>
    <row r="21" spans="1:7" ht="12.75" x14ac:dyDescent="0.2">
      <c r="A21" s="21">
        <v>15</v>
      </c>
      <c r="B21" s="22" t="s">
        <v>77</v>
      </c>
      <c r="C21" s="26" t="s">
        <v>78</v>
      </c>
      <c r="D21" s="17" t="s">
        <v>16</v>
      </c>
      <c r="E21" s="62">
        <v>32514</v>
      </c>
      <c r="F21" s="68">
        <v>230.45923199999999</v>
      </c>
      <c r="G21" s="20">
        <v>2.0616646999999998E-2</v>
      </c>
    </row>
    <row r="22" spans="1:7" ht="25.5" x14ac:dyDescent="0.2">
      <c r="A22" s="21">
        <v>16</v>
      </c>
      <c r="B22" s="22" t="s">
        <v>43</v>
      </c>
      <c r="C22" s="26" t="s">
        <v>44</v>
      </c>
      <c r="D22" s="17" t="s">
        <v>19</v>
      </c>
      <c r="E22" s="62">
        <v>4552</v>
      </c>
      <c r="F22" s="68">
        <v>224.54788400000001</v>
      </c>
      <c r="G22" s="20">
        <v>2.0087824000000001E-2</v>
      </c>
    </row>
    <row r="23" spans="1:7" ht="38.25" x14ac:dyDescent="0.2">
      <c r="A23" s="21">
        <v>17</v>
      </c>
      <c r="B23" s="22" t="s">
        <v>92</v>
      </c>
      <c r="C23" s="26" t="s">
        <v>93</v>
      </c>
      <c r="D23" s="17" t="s">
        <v>94</v>
      </c>
      <c r="E23" s="62">
        <v>278377</v>
      </c>
      <c r="F23" s="68">
        <v>218.247568</v>
      </c>
      <c r="G23" s="20">
        <v>1.9524204E-2</v>
      </c>
    </row>
    <row r="24" spans="1:7" ht="12.75" x14ac:dyDescent="0.2">
      <c r="A24" s="21">
        <v>18</v>
      </c>
      <c r="B24" s="22" t="s">
        <v>170</v>
      </c>
      <c r="C24" s="26" t="s">
        <v>171</v>
      </c>
      <c r="D24" s="17" t="s">
        <v>172</v>
      </c>
      <c r="E24" s="62">
        <v>89890</v>
      </c>
      <c r="F24" s="68">
        <v>215.19666000000001</v>
      </c>
      <c r="G24" s="20">
        <v>1.9251272999999999E-2</v>
      </c>
    </row>
    <row r="25" spans="1:7" ht="25.5" x14ac:dyDescent="0.2">
      <c r="A25" s="21">
        <v>19</v>
      </c>
      <c r="B25" s="22" t="s">
        <v>268</v>
      </c>
      <c r="C25" s="26" t="s">
        <v>269</v>
      </c>
      <c r="D25" s="17" t="s">
        <v>25</v>
      </c>
      <c r="E25" s="62">
        <v>88571</v>
      </c>
      <c r="F25" s="68">
        <v>212.65897100000001</v>
      </c>
      <c r="G25" s="20">
        <v>1.9024254000000001E-2</v>
      </c>
    </row>
    <row r="26" spans="1:7" ht="25.5" x14ac:dyDescent="0.2">
      <c r="A26" s="21">
        <v>20</v>
      </c>
      <c r="B26" s="22" t="s">
        <v>95</v>
      </c>
      <c r="C26" s="26" t="s">
        <v>96</v>
      </c>
      <c r="D26" s="17" t="s">
        <v>97</v>
      </c>
      <c r="E26" s="62">
        <v>70349</v>
      </c>
      <c r="F26" s="68">
        <v>209.99176499999999</v>
      </c>
      <c r="G26" s="20">
        <v>1.8785647999999999E-2</v>
      </c>
    </row>
    <row r="27" spans="1:7" ht="12.75" x14ac:dyDescent="0.2">
      <c r="A27" s="21">
        <v>21</v>
      </c>
      <c r="B27" s="22" t="s">
        <v>178</v>
      </c>
      <c r="C27" s="26" t="s">
        <v>179</v>
      </c>
      <c r="D27" s="17" t="s">
        <v>180</v>
      </c>
      <c r="E27" s="62">
        <v>103185</v>
      </c>
      <c r="F27" s="68">
        <v>207.71140500000001</v>
      </c>
      <c r="G27" s="20">
        <v>1.8581650000000002E-2</v>
      </c>
    </row>
    <row r="28" spans="1:7" ht="12.75" x14ac:dyDescent="0.2">
      <c r="A28" s="21">
        <v>22</v>
      </c>
      <c r="B28" s="22" t="s">
        <v>242</v>
      </c>
      <c r="C28" s="26" t="s">
        <v>243</v>
      </c>
      <c r="D28" s="17" t="s">
        <v>244</v>
      </c>
      <c r="E28" s="62">
        <v>125543</v>
      </c>
      <c r="F28" s="68">
        <v>201.3082005</v>
      </c>
      <c r="G28" s="20">
        <v>1.8008825999999999E-2</v>
      </c>
    </row>
    <row r="29" spans="1:7" ht="12.75" x14ac:dyDescent="0.2">
      <c r="A29" s="21">
        <v>23</v>
      </c>
      <c r="B29" s="22" t="s">
        <v>270</v>
      </c>
      <c r="C29" s="26" t="s">
        <v>271</v>
      </c>
      <c r="D29" s="17" t="s">
        <v>272</v>
      </c>
      <c r="E29" s="62">
        <v>28006</v>
      </c>
      <c r="F29" s="68">
        <v>199.08065099999999</v>
      </c>
      <c r="G29" s="20">
        <v>1.7809551E-2</v>
      </c>
    </row>
    <row r="30" spans="1:7" ht="25.5" x14ac:dyDescent="0.2">
      <c r="A30" s="21">
        <v>24</v>
      </c>
      <c r="B30" s="22" t="s">
        <v>214</v>
      </c>
      <c r="C30" s="26" t="s">
        <v>215</v>
      </c>
      <c r="D30" s="17" t="s">
        <v>169</v>
      </c>
      <c r="E30" s="62">
        <v>185657</v>
      </c>
      <c r="F30" s="68">
        <v>197.26056249999999</v>
      </c>
      <c r="G30" s="20">
        <v>1.7646728E-2</v>
      </c>
    </row>
    <row r="31" spans="1:7" ht="25.5" x14ac:dyDescent="0.2">
      <c r="A31" s="21">
        <v>25</v>
      </c>
      <c r="B31" s="22" t="s">
        <v>191</v>
      </c>
      <c r="C31" s="26" t="s">
        <v>192</v>
      </c>
      <c r="D31" s="17" t="s">
        <v>35</v>
      </c>
      <c r="E31" s="62">
        <v>37918</v>
      </c>
      <c r="F31" s="68">
        <v>187.675141</v>
      </c>
      <c r="G31" s="20">
        <v>1.6789226000000001E-2</v>
      </c>
    </row>
    <row r="32" spans="1:7" ht="12.75" x14ac:dyDescent="0.2">
      <c r="A32" s="21">
        <v>26</v>
      </c>
      <c r="B32" s="22" t="s">
        <v>237</v>
      </c>
      <c r="C32" s="26" t="s">
        <v>238</v>
      </c>
      <c r="D32" s="17" t="s">
        <v>205</v>
      </c>
      <c r="E32" s="62">
        <v>20778</v>
      </c>
      <c r="F32" s="68">
        <v>181.59971999999999</v>
      </c>
      <c r="G32" s="20">
        <v>1.6245724999999999E-2</v>
      </c>
    </row>
    <row r="33" spans="1:7" ht="12.75" x14ac:dyDescent="0.2">
      <c r="A33" s="21">
        <v>27</v>
      </c>
      <c r="B33" s="22" t="s">
        <v>181</v>
      </c>
      <c r="C33" s="26" t="s">
        <v>182</v>
      </c>
      <c r="D33" s="17" t="s">
        <v>16</v>
      </c>
      <c r="E33" s="62">
        <v>209020</v>
      </c>
      <c r="F33" s="68">
        <v>176.09934999999999</v>
      </c>
      <c r="G33" s="20">
        <v>1.5753667999999998E-2</v>
      </c>
    </row>
    <row r="34" spans="1:7" ht="51" x14ac:dyDescent="0.2">
      <c r="A34" s="21">
        <v>28</v>
      </c>
      <c r="B34" s="22" t="s">
        <v>239</v>
      </c>
      <c r="C34" s="26" t="s">
        <v>240</v>
      </c>
      <c r="D34" s="17" t="s">
        <v>241</v>
      </c>
      <c r="E34" s="62">
        <v>84532</v>
      </c>
      <c r="F34" s="68">
        <v>173.96685600000001</v>
      </c>
      <c r="G34" s="20">
        <v>1.5562896999999999E-2</v>
      </c>
    </row>
    <row r="35" spans="1:7" ht="12.75" x14ac:dyDescent="0.2">
      <c r="A35" s="21">
        <v>29</v>
      </c>
      <c r="B35" s="22" t="s">
        <v>66</v>
      </c>
      <c r="C35" s="26" t="s">
        <v>67</v>
      </c>
      <c r="D35" s="17" t="s">
        <v>60</v>
      </c>
      <c r="E35" s="62">
        <v>81977</v>
      </c>
      <c r="F35" s="68">
        <v>172.52059650000001</v>
      </c>
      <c r="G35" s="20">
        <v>1.5433516E-2</v>
      </c>
    </row>
    <row r="36" spans="1:7" ht="12.75" x14ac:dyDescent="0.2">
      <c r="A36" s="21">
        <v>30</v>
      </c>
      <c r="B36" s="22" t="s">
        <v>68</v>
      </c>
      <c r="C36" s="26" t="s">
        <v>69</v>
      </c>
      <c r="D36" s="17" t="s">
        <v>16</v>
      </c>
      <c r="E36" s="62">
        <v>178780</v>
      </c>
      <c r="F36" s="68">
        <v>165.3715</v>
      </c>
      <c r="G36" s="20">
        <v>1.4793964999999999E-2</v>
      </c>
    </row>
    <row r="37" spans="1:7" ht="12.75" x14ac:dyDescent="0.2">
      <c r="A37" s="21">
        <v>31</v>
      </c>
      <c r="B37" s="22" t="s">
        <v>245</v>
      </c>
      <c r="C37" s="26" t="s">
        <v>246</v>
      </c>
      <c r="D37" s="17" t="s">
        <v>172</v>
      </c>
      <c r="E37" s="62">
        <v>49328</v>
      </c>
      <c r="F37" s="68">
        <v>164.04026400000001</v>
      </c>
      <c r="G37" s="20">
        <v>1.4674873999999999E-2</v>
      </c>
    </row>
    <row r="38" spans="1:7" ht="12.75" x14ac:dyDescent="0.2">
      <c r="A38" s="21">
        <v>32</v>
      </c>
      <c r="B38" s="22" t="s">
        <v>193</v>
      </c>
      <c r="C38" s="26" t="s">
        <v>194</v>
      </c>
      <c r="D38" s="17" t="s">
        <v>175</v>
      </c>
      <c r="E38" s="62">
        <v>16100</v>
      </c>
      <c r="F38" s="68">
        <v>163.43109999999999</v>
      </c>
      <c r="G38" s="20">
        <v>1.4620378999999999E-2</v>
      </c>
    </row>
    <row r="39" spans="1:7" ht="12.75" x14ac:dyDescent="0.2">
      <c r="A39" s="21">
        <v>33</v>
      </c>
      <c r="B39" s="22" t="s">
        <v>273</v>
      </c>
      <c r="C39" s="26" t="s">
        <v>274</v>
      </c>
      <c r="D39" s="17" t="s">
        <v>172</v>
      </c>
      <c r="E39" s="62">
        <v>38054</v>
      </c>
      <c r="F39" s="68">
        <v>154.366051</v>
      </c>
      <c r="G39" s="20">
        <v>1.3809429E-2</v>
      </c>
    </row>
    <row r="40" spans="1:7" ht="12.75" x14ac:dyDescent="0.2">
      <c r="A40" s="21">
        <v>34</v>
      </c>
      <c r="B40" s="22" t="s">
        <v>203</v>
      </c>
      <c r="C40" s="26" t="s">
        <v>204</v>
      </c>
      <c r="D40" s="17" t="s">
        <v>205</v>
      </c>
      <c r="E40" s="62">
        <v>25266</v>
      </c>
      <c r="F40" s="68">
        <v>153.99627000000001</v>
      </c>
      <c r="G40" s="20">
        <v>1.3776349E-2</v>
      </c>
    </row>
    <row r="41" spans="1:7" ht="12.75" x14ac:dyDescent="0.2">
      <c r="A41" s="21">
        <v>35</v>
      </c>
      <c r="B41" s="22" t="s">
        <v>254</v>
      </c>
      <c r="C41" s="26" t="s">
        <v>255</v>
      </c>
      <c r="D41" s="17" t="s">
        <v>180</v>
      </c>
      <c r="E41" s="62">
        <v>120496</v>
      </c>
      <c r="F41" s="68">
        <v>153.15041600000001</v>
      </c>
      <c r="G41" s="20">
        <v>1.3700679E-2</v>
      </c>
    </row>
    <row r="42" spans="1:7" ht="25.5" x14ac:dyDescent="0.2">
      <c r="A42" s="21">
        <v>36</v>
      </c>
      <c r="B42" s="22" t="s">
        <v>208</v>
      </c>
      <c r="C42" s="26" t="s">
        <v>209</v>
      </c>
      <c r="D42" s="17" t="s">
        <v>169</v>
      </c>
      <c r="E42" s="62">
        <v>58439</v>
      </c>
      <c r="F42" s="68">
        <v>151.67842450000001</v>
      </c>
      <c r="G42" s="20">
        <v>1.3568996999999999E-2</v>
      </c>
    </row>
    <row r="43" spans="1:7" ht="25.5" x14ac:dyDescent="0.2">
      <c r="A43" s="21">
        <v>37</v>
      </c>
      <c r="B43" s="22" t="s">
        <v>155</v>
      </c>
      <c r="C43" s="26" t="s">
        <v>156</v>
      </c>
      <c r="D43" s="17" t="s">
        <v>25</v>
      </c>
      <c r="E43" s="62">
        <v>39999</v>
      </c>
      <c r="F43" s="68">
        <v>144.23639399999999</v>
      </c>
      <c r="G43" s="20">
        <v>1.290324E-2</v>
      </c>
    </row>
    <row r="44" spans="1:7" ht="25.5" x14ac:dyDescent="0.2">
      <c r="A44" s="21">
        <v>38</v>
      </c>
      <c r="B44" s="22" t="s">
        <v>206</v>
      </c>
      <c r="C44" s="26" t="s">
        <v>207</v>
      </c>
      <c r="D44" s="17" t="s">
        <v>35</v>
      </c>
      <c r="E44" s="62">
        <v>146377</v>
      </c>
      <c r="F44" s="68">
        <v>142.05887849999999</v>
      </c>
      <c r="G44" s="20">
        <v>1.2708442E-2</v>
      </c>
    </row>
    <row r="45" spans="1:7" ht="25.5" x14ac:dyDescent="0.2">
      <c r="A45" s="21">
        <v>39</v>
      </c>
      <c r="B45" s="22" t="s">
        <v>26</v>
      </c>
      <c r="C45" s="26" t="s">
        <v>27</v>
      </c>
      <c r="D45" s="17" t="s">
        <v>25</v>
      </c>
      <c r="E45" s="62">
        <v>25051</v>
      </c>
      <c r="F45" s="68">
        <v>141.58825200000001</v>
      </c>
      <c r="G45" s="20">
        <v>1.266634E-2</v>
      </c>
    </row>
    <row r="46" spans="1:7" ht="12.75" x14ac:dyDescent="0.2">
      <c r="A46" s="21">
        <v>40</v>
      </c>
      <c r="B46" s="22" t="s">
        <v>229</v>
      </c>
      <c r="C46" s="26" t="s">
        <v>230</v>
      </c>
      <c r="D46" s="17" t="s">
        <v>60</v>
      </c>
      <c r="E46" s="62">
        <v>84224</v>
      </c>
      <c r="F46" s="68">
        <v>132.31590399999999</v>
      </c>
      <c r="G46" s="20">
        <v>1.1836845E-2</v>
      </c>
    </row>
    <row r="47" spans="1:7" ht="25.5" x14ac:dyDescent="0.2">
      <c r="A47" s="21">
        <v>41</v>
      </c>
      <c r="B47" s="22" t="s">
        <v>210</v>
      </c>
      <c r="C47" s="26" t="s">
        <v>211</v>
      </c>
      <c r="D47" s="17" t="s">
        <v>65</v>
      </c>
      <c r="E47" s="62">
        <v>28882</v>
      </c>
      <c r="F47" s="68">
        <v>129.03033500000001</v>
      </c>
      <c r="G47" s="20">
        <v>1.1542922000000001E-2</v>
      </c>
    </row>
    <row r="48" spans="1:7" ht="25.5" x14ac:dyDescent="0.2">
      <c r="A48" s="21">
        <v>42</v>
      </c>
      <c r="B48" s="22" t="s">
        <v>183</v>
      </c>
      <c r="C48" s="26" t="s">
        <v>184</v>
      </c>
      <c r="D48" s="17" t="s">
        <v>65</v>
      </c>
      <c r="E48" s="62">
        <v>77991</v>
      </c>
      <c r="F48" s="68">
        <v>126.69637950000001</v>
      </c>
      <c r="G48" s="20">
        <v>1.1334128000000001E-2</v>
      </c>
    </row>
    <row r="49" spans="1:7" ht="51" x14ac:dyDescent="0.2">
      <c r="A49" s="21">
        <v>43</v>
      </c>
      <c r="B49" s="22" t="s">
        <v>247</v>
      </c>
      <c r="C49" s="26" t="s">
        <v>248</v>
      </c>
      <c r="D49" s="17" t="s">
        <v>241</v>
      </c>
      <c r="E49" s="62">
        <v>64794</v>
      </c>
      <c r="F49" s="68">
        <v>118.864593</v>
      </c>
      <c r="G49" s="20">
        <v>1.0633505E-2</v>
      </c>
    </row>
    <row r="50" spans="1:7" ht="12.75" x14ac:dyDescent="0.2">
      <c r="A50" s="21">
        <v>44</v>
      </c>
      <c r="B50" s="22" t="s">
        <v>249</v>
      </c>
      <c r="C50" s="26" t="s">
        <v>250</v>
      </c>
      <c r="D50" s="17" t="s">
        <v>205</v>
      </c>
      <c r="E50" s="62">
        <v>12700</v>
      </c>
      <c r="F50" s="68">
        <v>117.1448</v>
      </c>
      <c r="G50" s="20">
        <v>1.0479654E-2</v>
      </c>
    </row>
    <row r="51" spans="1:7" ht="12.75" x14ac:dyDescent="0.2">
      <c r="A51" s="21">
        <v>45</v>
      </c>
      <c r="B51" s="22" t="s">
        <v>218</v>
      </c>
      <c r="C51" s="26" t="s">
        <v>219</v>
      </c>
      <c r="D51" s="17" t="s">
        <v>180</v>
      </c>
      <c r="E51" s="62">
        <v>40090</v>
      </c>
      <c r="F51" s="68">
        <v>116.14073</v>
      </c>
      <c r="G51" s="20">
        <v>1.0389831E-2</v>
      </c>
    </row>
    <row r="52" spans="1:7" ht="12.75" x14ac:dyDescent="0.2">
      <c r="A52" s="21">
        <v>46</v>
      </c>
      <c r="B52" s="22" t="s">
        <v>212</v>
      </c>
      <c r="C52" s="26" t="s">
        <v>213</v>
      </c>
      <c r="D52" s="17" t="s">
        <v>159</v>
      </c>
      <c r="E52" s="62">
        <v>48950</v>
      </c>
      <c r="F52" s="68">
        <v>115.693325</v>
      </c>
      <c r="G52" s="20">
        <v>1.0349806E-2</v>
      </c>
    </row>
    <row r="53" spans="1:7" ht="12.75" x14ac:dyDescent="0.2">
      <c r="A53" s="21">
        <v>47</v>
      </c>
      <c r="B53" s="22" t="s">
        <v>195</v>
      </c>
      <c r="C53" s="26" t="s">
        <v>196</v>
      </c>
      <c r="D53" s="17" t="s">
        <v>38</v>
      </c>
      <c r="E53" s="62">
        <v>147461</v>
      </c>
      <c r="F53" s="68">
        <v>115.24077149999999</v>
      </c>
      <c r="G53" s="20">
        <v>1.0309321E-2</v>
      </c>
    </row>
    <row r="54" spans="1:7" ht="25.5" x14ac:dyDescent="0.2">
      <c r="A54" s="21">
        <v>48</v>
      </c>
      <c r="B54" s="22" t="s">
        <v>82</v>
      </c>
      <c r="C54" s="26" t="s">
        <v>83</v>
      </c>
      <c r="D54" s="17" t="s">
        <v>65</v>
      </c>
      <c r="E54" s="62">
        <v>44000</v>
      </c>
      <c r="F54" s="68">
        <v>108.96599999999999</v>
      </c>
      <c r="G54" s="20">
        <v>9.7479869999999996E-3</v>
      </c>
    </row>
    <row r="55" spans="1:7" ht="25.5" x14ac:dyDescent="0.2">
      <c r="A55" s="21">
        <v>49</v>
      </c>
      <c r="B55" s="22" t="s">
        <v>275</v>
      </c>
      <c r="C55" s="26" t="s">
        <v>276</v>
      </c>
      <c r="D55" s="17" t="s">
        <v>25</v>
      </c>
      <c r="E55" s="62">
        <v>16127</v>
      </c>
      <c r="F55" s="68">
        <v>101.325941</v>
      </c>
      <c r="G55" s="20">
        <v>9.0645150000000004E-3</v>
      </c>
    </row>
    <row r="56" spans="1:7" ht="25.5" x14ac:dyDescent="0.2">
      <c r="A56" s="21">
        <v>50</v>
      </c>
      <c r="B56" s="22" t="s">
        <v>256</v>
      </c>
      <c r="C56" s="26" t="s">
        <v>257</v>
      </c>
      <c r="D56" s="17" t="s">
        <v>19</v>
      </c>
      <c r="E56" s="62">
        <v>88145</v>
      </c>
      <c r="F56" s="68">
        <v>93.786280000000005</v>
      </c>
      <c r="G56" s="20">
        <v>8.3900250000000006E-3</v>
      </c>
    </row>
    <row r="57" spans="1:7" ht="12.75" x14ac:dyDescent="0.2">
      <c r="A57" s="21">
        <v>51</v>
      </c>
      <c r="B57" s="22" t="s">
        <v>86</v>
      </c>
      <c r="C57" s="26" t="s">
        <v>87</v>
      </c>
      <c r="D57" s="17" t="s">
        <v>60</v>
      </c>
      <c r="E57" s="62">
        <v>43148</v>
      </c>
      <c r="F57" s="68">
        <v>91.560056000000003</v>
      </c>
      <c r="G57" s="20">
        <v>8.1908689999999999E-3</v>
      </c>
    </row>
    <row r="58" spans="1:7" ht="12.75" x14ac:dyDescent="0.2">
      <c r="A58" s="21">
        <v>52</v>
      </c>
      <c r="B58" s="22" t="s">
        <v>187</v>
      </c>
      <c r="C58" s="26" t="s">
        <v>188</v>
      </c>
      <c r="D58" s="17" t="s">
        <v>13</v>
      </c>
      <c r="E58" s="62">
        <v>45093</v>
      </c>
      <c r="F58" s="68">
        <v>80.3331795</v>
      </c>
      <c r="G58" s="20">
        <v>7.1865239999999997E-3</v>
      </c>
    </row>
    <row r="59" spans="1:7" ht="25.5" x14ac:dyDescent="0.2">
      <c r="A59" s="21">
        <v>53</v>
      </c>
      <c r="B59" s="22" t="s">
        <v>98</v>
      </c>
      <c r="C59" s="26" t="s">
        <v>99</v>
      </c>
      <c r="D59" s="17" t="s">
        <v>19</v>
      </c>
      <c r="E59" s="62">
        <v>63135</v>
      </c>
      <c r="F59" s="68">
        <v>80.118314999999996</v>
      </c>
      <c r="G59" s="20">
        <v>7.1673020000000004E-3</v>
      </c>
    </row>
    <row r="60" spans="1:7" ht="12.75" x14ac:dyDescent="0.2">
      <c r="A60" s="21">
        <v>54</v>
      </c>
      <c r="B60" s="22" t="s">
        <v>277</v>
      </c>
      <c r="C60" s="26" t="s">
        <v>278</v>
      </c>
      <c r="D60" s="17" t="s">
        <v>159</v>
      </c>
      <c r="E60" s="62">
        <v>19399</v>
      </c>
      <c r="F60" s="68">
        <v>75.229321999999996</v>
      </c>
      <c r="G60" s="20">
        <v>6.7299380000000004E-3</v>
      </c>
    </row>
    <row r="61" spans="1:7" ht="25.5" x14ac:dyDescent="0.2">
      <c r="A61" s="21">
        <v>55</v>
      </c>
      <c r="B61" s="22" t="s">
        <v>100</v>
      </c>
      <c r="C61" s="26" t="s">
        <v>101</v>
      </c>
      <c r="D61" s="17" t="s">
        <v>25</v>
      </c>
      <c r="E61" s="62">
        <v>12726</v>
      </c>
      <c r="F61" s="68">
        <v>74.599812</v>
      </c>
      <c r="G61" s="20">
        <v>6.6736230000000001E-3</v>
      </c>
    </row>
    <row r="62" spans="1:7" ht="12.75" x14ac:dyDescent="0.2">
      <c r="A62" s="21">
        <v>56</v>
      </c>
      <c r="B62" s="22" t="s">
        <v>224</v>
      </c>
      <c r="C62" s="26" t="s">
        <v>225</v>
      </c>
      <c r="D62" s="17" t="s">
        <v>226</v>
      </c>
      <c r="E62" s="62">
        <v>5182</v>
      </c>
      <c r="F62" s="68">
        <v>73.605127999999993</v>
      </c>
      <c r="G62" s="20">
        <v>6.5846389999999998E-3</v>
      </c>
    </row>
    <row r="63" spans="1:7" ht="25.5" x14ac:dyDescent="0.2">
      <c r="A63" s="21">
        <v>57</v>
      </c>
      <c r="B63" s="22" t="s">
        <v>227</v>
      </c>
      <c r="C63" s="26" t="s">
        <v>228</v>
      </c>
      <c r="D63" s="17" t="s">
        <v>169</v>
      </c>
      <c r="E63" s="62">
        <v>32894</v>
      </c>
      <c r="F63" s="68">
        <v>72.350352999999998</v>
      </c>
      <c r="G63" s="20">
        <v>6.4723890000000003E-3</v>
      </c>
    </row>
    <row r="64" spans="1:7" ht="12.75" x14ac:dyDescent="0.2">
      <c r="A64" s="21">
        <v>58</v>
      </c>
      <c r="B64" s="22" t="s">
        <v>102</v>
      </c>
      <c r="C64" s="26" t="s">
        <v>103</v>
      </c>
      <c r="D64" s="17" t="s">
        <v>60</v>
      </c>
      <c r="E64" s="62">
        <v>56005</v>
      </c>
      <c r="F64" s="68">
        <v>65.945887499999998</v>
      </c>
      <c r="G64" s="20">
        <v>5.8994520000000003E-3</v>
      </c>
    </row>
    <row r="65" spans="1:7" ht="38.25" x14ac:dyDescent="0.2">
      <c r="A65" s="21">
        <v>59</v>
      </c>
      <c r="B65" s="22" t="s">
        <v>261</v>
      </c>
      <c r="C65" s="26" t="s">
        <v>262</v>
      </c>
      <c r="D65" s="17" t="s">
        <v>263</v>
      </c>
      <c r="E65" s="62">
        <v>47986</v>
      </c>
      <c r="F65" s="68">
        <v>60.246423</v>
      </c>
      <c r="G65" s="20">
        <v>5.3895829999999999E-3</v>
      </c>
    </row>
    <row r="66" spans="1:7" ht="12.75" x14ac:dyDescent="0.2">
      <c r="A66" s="21">
        <v>60</v>
      </c>
      <c r="B66" s="22" t="s">
        <v>199</v>
      </c>
      <c r="C66" s="26" t="s">
        <v>200</v>
      </c>
      <c r="D66" s="17" t="s">
        <v>175</v>
      </c>
      <c r="E66" s="62">
        <v>13364</v>
      </c>
      <c r="F66" s="68">
        <v>42.270332000000003</v>
      </c>
      <c r="G66" s="20">
        <v>3.7814609999999999E-3</v>
      </c>
    </row>
    <row r="67" spans="1:7" ht="12.75" x14ac:dyDescent="0.2">
      <c r="A67" s="21">
        <v>61</v>
      </c>
      <c r="B67" s="22" t="s">
        <v>279</v>
      </c>
      <c r="C67" s="26" t="s">
        <v>280</v>
      </c>
      <c r="D67" s="17" t="s">
        <v>175</v>
      </c>
      <c r="E67" s="62">
        <v>126138</v>
      </c>
      <c r="F67" s="68">
        <v>37.210709999999999</v>
      </c>
      <c r="G67" s="20">
        <v>3.3288319999999999E-3</v>
      </c>
    </row>
    <row r="68" spans="1:7" ht="25.5" x14ac:dyDescent="0.2">
      <c r="A68" s="21">
        <v>62</v>
      </c>
      <c r="B68" s="22" t="s">
        <v>231</v>
      </c>
      <c r="C68" s="26" t="s">
        <v>232</v>
      </c>
      <c r="D68" s="17" t="s">
        <v>25</v>
      </c>
      <c r="E68" s="62">
        <v>32151</v>
      </c>
      <c r="F68" s="68">
        <v>31.556206499999998</v>
      </c>
      <c r="G68" s="20">
        <v>2.822986E-3</v>
      </c>
    </row>
    <row r="69" spans="1:7" ht="25.5" x14ac:dyDescent="0.2">
      <c r="A69" s="21">
        <v>63</v>
      </c>
      <c r="B69" s="22" t="s">
        <v>281</v>
      </c>
      <c r="C69" s="26" t="s">
        <v>282</v>
      </c>
      <c r="D69" s="17" t="s">
        <v>35</v>
      </c>
      <c r="E69" s="62">
        <v>38000</v>
      </c>
      <c r="F69" s="68">
        <v>22.686</v>
      </c>
      <c r="G69" s="20">
        <v>2.0294660000000002E-3</v>
      </c>
    </row>
    <row r="70" spans="1:7" ht="12.75" x14ac:dyDescent="0.2">
      <c r="A70" s="16"/>
      <c r="B70" s="17"/>
      <c r="C70" s="23" t="s">
        <v>107</v>
      </c>
      <c r="D70" s="27"/>
      <c r="E70" s="64"/>
      <c r="F70" s="70">
        <v>10842.541949999993</v>
      </c>
      <c r="G70" s="28">
        <v>0.96996270799999995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16"/>
      <c r="B72" s="17"/>
      <c r="C72" s="23" t="s">
        <v>108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30"/>
      <c r="E74" s="62"/>
      <c r="F74" s="68"/>
      <c r="G74" s="20"/>
    </row>
    <row r="75" spans="1:7" ht="12.75" x14ac:dyDescent="0.2">
      <c r="A75" s="31"/>
      <c r="B75" s="32"/>
      <c r="C75" s="23" t="s">
        <v>109</v>
      </c>
      <c r="D75" s="24"/>
      <c r="E75" s="63"/>
      <c r="F75" s="69"/>
      <c r="G75" s="25"/>
    </row>
    <row r="76" spans="1:7" ht="12.75" x14ac:dyDescent="0.2">
      <c r="A76" s="33"/>
      <c r="B76" s="34"/>
      <c r="C76" s="23" t="s">
        <v>107</v>
      </c>
      <c r="D76" s="35"/>
      <c r="E76" s="65"/>
      <c r="F76" s="71">
        <v>0</v>
      </c>
      <c r="G76" s="36">
        <v>0</v>
      </c>
    </row>
    <row r="77" spans="1:7" ht="12.75" x14ac:dyDescent="0.2">
      <c r="A77" s="33"/>
      <c r="B77" s="34"/>
      <c r="C77" s="29"/>
      <c r="D77" s="37"/>
      <c r="E77" s="66"/>
      <c r="F77" s="72"/>
      <c r="G77" s="38"/>
    </row>
    <row r="78" spans="1:7" ht="12.75" x14ac:dyDescent="0.2">
      <c r="A78" s="16"/>
      <c r="B78" s="17"/>
      <c r="C78" s="23" t="s">
        <v>111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112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107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12.75" x14ac:dyDescent="0.2">
      <c r="A84" s="16"/>
      <c r="B84" s="17"/>
      <c r="C84" s="23" t="s">
        <v>113</v>
      </c>
      <c r="D84" s="24"/>
      <c r="E84" s="63"/>
      <c r="F84" s="69"/>
      <c r="G84" s="25"/>
    </row>
    <row r="85" spans="1:7" ht="12.75" x14ac:dyDescent="0.2">
      <c r="A85" s="16"/>
      <c r="B85" s="17"/>
      <c r="C85" s="23" t="s">
        <v>107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21"/>
      <c r="B87" s="22"/>
      <c r="C87" s="39" t="s">
        <v>114</v>
      </c>
      <c r="D87" s="40"/>
      <c r="E87" s="64"/>
      <c r="F87" s="70">
        <v>10842.541949999993</v>
      </c>
      <c r="G87" s="28">
        <v>0.96996270799999995</v>
      </c>
    </row>
    <row r="88" spans="1:7" ht="12.75" x14ac:dyDescent="0.2">
      <c r="A88" s="16"/>
      <c r="B88" s="17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115</v>
      </c>
      <c r="D89" s="19"/>
      <c r="E89" s="62"/>
      <c r="F89" s="68"/>
      <c r="G89" s="20"/>
    </row>
    <row r="90" spans="1:7" ht="25.5" x14ac:dyDescent="0.2">
      <c r="A90" s="16"/>
      <c r="B90" s="17"/>
      <c r="C90" s="23" t="s">
        <v>10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107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16"/>
      <c r="B93" s="41"/>
      <c r="C93" s="23" t="s">
        <v>116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107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74"/>
      <c r="G95" s="43"/>
    </row>
    <row r="96" spans="1:7" ht="12.75" x14ac:dyDescent="0.2">
      <c r="A96" s="16"/>
      <c r="B96" s="17"/>
      <c r="C96" s="23" t="s">
        <v>117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27"/>
      <c r="E97" s="64"/>
      <c r="F97" s="70">
        <v>0</v>
      </c>
      <c r="G97" s="28">
        <v>0</v>
      </c>
    </row>
    <row r="98" spans="1:7" ht="12.75" x14ac:dyDescent="0.2">
      <c r="A98" s="16"/>
      <c r="B98" s="17"/>
      <c r="C98" s="29"/>
      <c r="D98" s="19"/>
      <c r="E98" s="62"/>
      <c r="F98" s="68"/>
      <c r="G98" s="20"/>
    </row>
    <row r="99" spans="1:7" ht="25.5" x14ac:dyDescent="0.2">
      <c r="A99" s="16"/>
      <c r="B99" s="41"/>
      <c r="C99" s="23" t="s">
        <v>118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27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19"/>
      <c r="E101" s="62"/>
      <c r="F101" s="68"/>
      <c r="G101" s="20"/>
    </row>
    <row r="102" spans="1:7" ht="12.75" x14ac:dyDescent="0.2">
      <c r="A102" s="21"/>
      <c r="B102" s="22"/>
      <c r="C102" s="44" t="s">
        <v>119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6"/>
      <c r="D103" s="19"/>
      <c r="E103" s="62"/>
      <c r="F103" s="68"/>
      <c r="G103" s="20"/>
    </row>
    <row r="104" spans="1:7" ht="12.75" x14ac:dyDescent="0.2">
      <c r="A104" s="16"/>
      <c r="B104" s="17"/>
      <c r="C104" s="18" t="s">
        <v>120</v>
      </c>
      <c r="D104" s="19"/>
      <c r="E104" s="62"/>
      <c r="F104" s="68"/>
      <c r="G104" s="20"/>
    </row>
    <row r="105" spans="1:7" ht="12.75" x14ac:dyDescent="0.2">
      <c r="A105" s="21"/>
      <c r="B105" s="22"/>
      <c r="C105" s="23" t="s">
        <v>121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107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122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107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123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107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21"/>
      <c r="B114" s="22"/>
      <c r="C114" s="23" t="s">
        <v>1169</v>
      </c>
      <c r="D114" s="24"/>
      <c r="E114" s="63"/>
      <c r="F114" s="69"/>
      <c r="G114" s="25"/>
    </row>
    <row r="115" spans="1:7" ht="12.75" x14ac:dyDescent="0.2">
      <c r="A115" s="21">
        <v>1</v>
      </c>
      <c r="B115" s="22"/>
      <c r="C115" s="26" t="s">
        <v>1170</v>
      </c>
      <c r="D115" s="30"/>
      <c r="E115" s="62"/>
      <c r="F115" s="68">
        <v>427.92543560000001</v>
      </c>
      <c r="G115" s="20">
        <v>3.8281771999999999E-2</v>
      </c>
    </row>
    <row r="116" spans="1:7" ht="12.75" x14ac:dyDescent="0.2">
      <c r="A116" s="21"/>
      <c r="B116" s="22"/>
      <c r="C116" s="23" t="s">
        <v>107</v>
      </c>
      <c r="D116" s="40"/>
      <c r="E116" s="64"/>
      <c r="F116" s="70">
        <v>427.92543560000001</v>
      </c>
      <c r="G116" s="28">
        <v>3.8281771999999999E-2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39" t="s">
        <v>124</v>
      </c>
      <c r="D118" s="40"/>
      <c r="E118" s="64"/>
      <c r="F118" s="70">
        <v>427.92543560000001</v>
      </c>
      <c r="G118" s="28">
        <v>3.8281771999999999E-2</v>
      </c>
    </row>
    <row r="119" spans="1:7" ht="12.75" x14ac:dyDescent="0.2">
      <c r="A119" s="21"/>
      <c r="B119" s="22"/>
      <c r="C119" s="45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125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126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107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12.75" x14ac:dyDescent="0.2">
      <c r="A124" s="16"/>
      <c r="B124" s="17"/>
      <c r="C124" s="18" t="s">
        <v>127</v>
      </c>
      <c r="D124" s="19"/>
      <c r="E124" s="62"/>
      <c r="F124" s="68"/>
      <c r="G124" s="20"/>
    </row>
    <row r="125" spans="1:7" ht="25.5" x14ac:dyDescent="0.2">
      <c r="A125" s="21"/>
      <c r="B125" s="22"/>
      <c r="C125" s="23" t="s">
        <v>128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107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68"/>
      <c r="G127" s="20"/>
    </row>
    <row r="128" spans="1:7" ht="25.5" x14ac:dyDescent="0.2">
      <c r="A128" s="21"/>
      <c r="B128" s="22"/>
      <c r="C128" s="23" t="s">
        <v>129</v>
      </c>
      <c r="D128" s="24"/>
      <c r="E128" s="63"/>
      <c r="F128" s="69"/>
      <c r="G128" s="25"/>
    </row>
    <row r="129" spans="1:7" ht="12.75" x14ac:dyDescent="0.2">
      <c r="A129" s="21"/>
      <c r="B129" s="22"/>
      <c r="C129" s="23" t="s">
        <v>107</v>
      </c>
      <c r="D129" s="40"/>
      <c r="E129" s="64"/>
      <c r="F129" s="70">
        <v>0</v>
      </c>
      <c r="G129" s="28">
        <v>0</v>
      </c>
    </row>
    <row r="130" spans="1:7" ht="12.75" x14ac:dyDescent="0.2">
      <c r="A130" s="21"/>
      <c r="B130" s="22"/>
      <c r="C130" s="29"/>
      <c r="D130" s="22"/>
      <c r="E130" s="62"/>
      <c r="F130" s="74"/>
      <c r="G130" s="43"/>
    </row>
    <row r="131" spans="1:7" ht="25.5" x14ac:dyDescent="0.2">
      <c r="A131" s="21"/>
      <c r="B131" s="22"/>
      <c r="C131" s="45" t="s">
        <v>130</v>
      </c>
      <c r="D131" s="22"/>
      <c r="E131" s="62"/>
      <c r="F131" s="156">
        <v>-92.159328200000004</v>
      </c>
      <c r="G131" s="157">
        <v>-8.2444790000000007E-3</v>
      </c>
    </row>
    <row r="132" spans="1:7" ht="12.75" x14ac:dyDescent="0.2">
      <c r="A132" s="21"/>
      <c r="B132" s="22"/>
      <c r="C132" s="46" t="s">
        <v>131</v>
      </c>
      <c r="D132" s="27"/>
      <c r="E132" s="64"/>
      <c r="F132" s="70">
        <v>11178.308057399994</v>
      </c>
      <c r="G132" s="28">
        <v>1.0000000010000001</v>
      </c>
    </row>
    <row r="134" spans="1:7" ht="12.75" x14ac:dyDescent="0.2">
      <c r="B134" s="397"/>
      <c r="C134" s="397"/>
      <c r="D134" s="397"/>
      <c r="E134" s="397"/>
      <c r="F134" s="397"/>
    </row>
    <row r="135" spans="1:7" ht="12.75" x14ac:dyDescent="0.2">
      <c r="B135" s="397"/>
      <c r="C135" s="397"/>
      <c r="D135" s="397"/>
      <c r="E135" s="397"/>
      <c r="F135" s="397"/>
    </row>
    <row r="137" spans="1:7" ht="12.75" x14ac:dyDescent="0.2">
      <c r="B137" s="52" t="s">
        <v>133</v>
      </c>
      <c r="C137" s="53"/>
      <c r="D137" s="54"/>
    </row>
    <row r="138" spans="1:7" ht="12.75" x14ac:dyDescent="0.2">
      <c r="B138" s="55" t="s">
        <v>134</v>
      </c>
      <c r="C138" s="56"/>
      <c r="D138" s="81" t="s">
        <v>135</v>
      </c>
    </row>
    <row r="139" spans="1:7" ht="12.75" x14ac:dyDescent="0.2">
      <c r="B139" s="55" t="s">
        <v>136</v>
      </c>
      <c r="C139" s="56"/>
      <c r="D139" s="81" t="s">
        <v>135</v>
      </c>
    </row>
    <row r="140" spans="1:7" ht="12.75" x14ac:dyDescent="0.2">
      <c r="B140" s="57" t="s">
        <v>137</v>
      </c>
      <c r="C140" s="56"/>
      <c r="D140" s="58"/>
    </row>
    <row r="141" spans="1:7" ht="25.5" customHeight="1" x14ac:dyDescent="0.2">
      <c r="B141" s="58"/>
      <c r="C141" s="48" t="s">
        <v>138</v>
      </c>
      <c r="D141" s="49" t="s">
        <v>139</v>
      </c>
    </row>
    <row r="142" spans="1:7" ht="12.75" customHeight="1" x14ac:dyDescent="0.2">
      <c r="B142" s="75" t="s">
        <v>140</v>
      </c>
      <c r="C142" s="76" t="s">
        <v>141</v>
      </c>
      <c r="D142" s="76" t="s">
        <v>142</v>
      </c>
    </row>
    <row r="143" spans="1:7" ht="12.75" x14ac:dyDescent="0.2">
      <c r="B143" s="58" t="s">
        <v>143</v>
      </c>
      <c r="C143" s="59">
        <v>9.0233000000000008</v>
      </c>
      <c r="D143" s="59">
        <v>8.5099</v>
      </c>
    </row>
    <row r="144" spans="1:7" ht="12.75" x14ac:dyDescent="0.2">
      <c r="B144" s="58" t="s">
        <v>144</v>
      </c>
      <c r="C144" s="59">
        <v>9.0233000000000008</v>
      </c>
      <c r="D144" s="59">
        <v>8.5099</v>
      </c>
    </row>
    <row r="145" spans="2:4" ht="12.75" x14ac:dyDescent="0.2">
      <c r="B145" s="58" t="s">
        <v>145</v>
      </c>
      <c r="C145" s="59">
        <v>8.9296000000000006</v>
      </c>
      <c r="D145" s="59">
        <v>8.4175000000000004</v>
      </c>
    </row>
    <row r="146" spans="2:4" ht="12.75" x14ac:dyDescent="0.2">
      <c r="B146" s="58" t="s">
        <v>146</v>
      </c>
      <c r="C146" s="59">
        <v>8.9296000000000006</v>
      </c>
      <c r="D146" s="59">
        <v>8.4175000000000004</v>
      </c>
    </row>
    <row r="148" spans="2:4" ht="12.75" x14ac:dyDescent="0.2">
      <c r="B148" s="77" t="s">
        <v>147</v>
      </c>
      <c r="C148" s="60"/>
      <c r="D148" s="78" t="s">
        <v>135</v>
      </c>
    </row>
    <row r="149" spans="2:4" ht="24.75" customHeight="1" x14ac:dyDescent="0.2">
      <c r="B149" s="79"/>
      <c r="C149" s="79"/>
    </row>
    <row r="150" spans="2:4" ht="15" x14ac:dyDescent="0.25">
      <c r="B150" s="82"/>
      <c r="C150" s="80"/>
      <c r="D150"/>
    </row>
    <row r="152" spans="2:4" ht="12.75" x14ac:dyDescent="0.2">
      <c r="B152" s="57" t="s">
        <v>148</v>
      </c>
      <c r="C152" s="56"/>
      <c r="D152" s="83" t="s">
        <v>135</v>
      </c>
    </row>
    <row r="153" spans="2:4" ht="12.75" x14ac:dyDescent="0.2">
      <c r="B153" s="57" t="s">
        <v>149</v>
      </c>
      <c r="C153" s="56"/>
      <c r="D153" s="83" t="s">
        <v>135</v>
      </c>
    </row>
    <row r="154" spans="2:4" ht="12.75" x14ac:dyDescent="0.2">
      <c r="B154" s="57" t="s">
        <v>150</v>
      </c>
      <c r="C154" s="56"/>
      <c r="D154" s="61">
        <v>0.12955305131471206</v>
      </c>
    </row>
    <row r="155" spans="2:4" ht="12.75" x14ac:dyDescent="0.2">
      <c r="B155" s="57" t="s">
        <v>151</v>
      </c>
      <c r="C155" s="56"/>
      <c r="D155" s="61" t="s">
        <v>135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752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25</v>
      </c>
      <c r="E7" s="62">
        <v>17700</v>
      </c>
      <c r="F7" s="68">
        <v>140.72385</v>
      </c>
      <c r="G7" s="20">
        <v>5.5984223999999999E-2</v>
      </c>
    </row>
    <row r="8" spans="1:7" ht="25.5" x14ac:dyDescent="0.2">
      <c r="A8" s="21">
        <v>2</v>
      </c>
      <c r="B8" s="22" t="s">
        <v>26</v>
      </c>
      <c r="C8" s="26" t="s">
        <v>27</v>
      </c>
      <c r="D8" s="17" t="s">
        <v>25</v>
      </c>
      <c r="E8" s="62">
        <v>23827</v>
      </c>
      <c r="F8" s="68">
        <v>134.67020400000001</v>
      </c>
      <c r="G8" s="20">
        <v>5.3575900000000003E-2</v>
      </c>
    </row>
    <row r="9" spans="1:7" ht="25.5" x14ac:dyDescent="0.2">
      <c r="A9" s="21">
        <v>3</v>
      </c>
      <c r="B9" s="22" t="s">
        <v>28</v>
      </c>
      <c r="C9" s="26" t="s">
        <v>29</v>
      </c>
      <c r="D9" s="17" t="s">
        <v>19</v>
      </c>
      <c r="E9" s="62">
        <v>95000</v>
      </c>
      <c r="F9" s="68">
        <v>124.735</v>
      </c>
      <c r="G9" s="20">
        <v>4.9623373999999998E-2</v>
      </c>
    </row>
    <row r="10" spans="1:7" ht="12.75" x14ac:dyDescent="0.2">
      <c r="A10" s="21">
        <v>4</v>
      </c>
      <c r="B10" s="22" t="s">
        <v>399</v>
      </c>
      <c r="C10" s="26" t="s">
        <v>400</v>
      </c>
      <c r="D10" s="17" t="s">
        <v>13</v>
      </c>
      <c r="E10" s="62">
        <v>16747</v>
      </c>
      <c r="F10" s="68">
        <v>121.030569</v>
      </c>
      <c r="G10" s="20">
        <v>4.8149639000000001E-2</v>
      </c>
    </row>
    <row r="11" spans="1:7" ht="12.75" x14ac:dyDescent="0.2">
      <c r="A11" s="21">
        <v>5</v>
      </c>
      <c r="B11" s="22" t="s">
        <v>56</v>
      </c>
      <c r="C11" s="26" t="s">
        <v>57</v>
      </c>
      <c r="D11" s="17" t="s">
        <v>13</v>
      </c>
      <c r="E11" s="62">
        <v>34850</v>
      </c>
      <c r="F11" s="68">
        <v>102.337025</v>
      </c>
      <c r="G11" s="20">
        <v>4.0712778999999998E-2</v>
      </c>
    </row>
    <row r="12" spans="1:7" ht="12.75" x14ac:dyDescent="0.2">
      <c r="A12" s="21">
        <v>6</v>
      </c>
      <c r="B12" s="22" t="s">
        <v>753</v>
      </c>
      <c r="C12" s="26" t="s">
        <v>754</v>
      </c>
      <c r="D12" s="17" t="s">
        <v>16</v>
      </c>
      <c r="E12" s="62">
        <v>108409</v>
      </c>
      <c r="F12" s="68">
        <v>94.857875000000007</v>
      </c>
      <c r="G12" s="20">
        <v>3.7737344999999999E-2</v>
      </c>
    </row>
    <row r="13" spans="1:7" ht="12.75" x14ac:dyDescent="0.2">
      <c r="A13" s="21">
        <v>7</v>
      </c>
      <c r="B13" s="22" t="s">
        <v>66</v>
      </c>
      <c r="C13" s="26" t="s">
        <v>67</v>
      </c>
      <c r="D13" s="17" t="s">
        <v>60</v>
      </c>
      <c r="E13" s="62">
        <v>45000</v>
      </c>
      <c r="F13" s="68">
        <v>94.702500000000001</v>
      </c>
      <c r="G13" s="20">
        <v>3.7675532999999997E-2</v>
      </c>
    </row>
    <row r="14" spans="1:7" ht="25.5" x14ac:dyDescent="0.2">
      <c r="A14" s="21">
        <v>8</v>
      </c>
      <c r="B14" s="22" t="s">
        <v>458</v>
      </c>
      <c r="C14" s="26" t="s">
        <v>459</v>
      </c>
      <c r="D14" s="17" t="s">
        <v>65</v>
      </c>
      <c r="E14" s="62">
        <v>69330</v>
      </c>
      <c r="F14" s="68">
        <v>94.011480000000006</v>
      </c>
      <c r="G14" s="20">
        <v>3.7400624E-2</v>
      </c>
    </row>
    <row r="15" spans="1:7" ht="12.75" x14ac:dyDescent="0.2">
      <c r="A15" s="21">
        <v>9</v>
      </c>
      <c r="B15" s="22" t="s">
        <v>11</v>
      </c>
      <c r="C15" s="26" t="s">
        <v>12</v>
      </c>
      <c r="D15" s="17" t="s">
        <v>13</v>
      </c>
      <c r="E15" s="62">
        <v>24770</v>
      </c>
      <c r="F15" s="68">
        <v>90.274265</v>
      </c>
      <c r="G15" s="20">
        <v>3.5913845999999999E-2</v>
      </c>
    </row>
    <row r="16" spans="1:7" ht="12.75" x14ac:dyDescent="0.2">
      <c r="A16" s="21">
        <v>10</v>
      </c>
      <c r="B16" s="22" t="s">
        <v>366</v>
      </c>
      <c r="C16" s="26" t="s">
        <v>367</v>
      </c>
      <c r="D16" s="17" t="s">
        <v>175</v>
      </c>
      <c r="E16" s="62">
        <v>5242</v>
      </c>
      <c r="F16" s="68">
        <v>89.819049000000007</v>
      </c>
      <c r="G16" s="20">
        <v>3.5732747000000002E-2</v>
      </c>
    </row>
    <row r="17" spans="1:7" ht="25.5" x14ac:dyDescent="0.2">
      <c r="A17" s="21">
        <v>11</v>
      </c>
      <c r="B17" s="22" t="s">
        <v>98</v>
      </c>
      <c r="C17" s="26" t="s">
        <v>99</v>
      </c>
      <c r="D17" s="17" t="s">
        <v>19</v>
      </c>
      <c r="E17" s="62">
        <v>70468</v>
      </c>
      <c r="F17" s="68">
        <v>89.423891999999995</v>
      </c>
      <c r="G17" s="20">
        <v>3.5575542000000002E-2</v>
      </c>
    </row>
    <row r="18" spans="1:7" ht="12.75" x14ac:dyDescent="0.2">
      <c r="A18" s="21">
        <v>12</v>
      </c>
      <c r="B18" s="22" t="s">
        <v>405</v>
      </c>
      <c r="C18" s="26" t="s">
        <v>406</v>
      </c>
      <c r="D18" s="17" t="s">
        <v>253</v>
      </c>
      <c r="E18" s="62">
        <v>2886</v>
      </c>
      <c r="F18" s="68">
        <v>78.522288000000003</v>
      </c>
      <c r="G18" s="20">
        <v>3.1238552999999999E-2</v>
      </c>
    </row>
    <row r="19" spans="1:7" ht="12.75" x14ac:dyDescent="0.2">
      <c r="A19" s="21">
        <v>13</v>
      </c>
      <c r="B19" s="22" t="s">
        <v>376</v>
      </c>
      <c r="C19" s="26" t="s">
        <v>377</v>
      </c>
      <c r="D19" s="17" t="s">
        <v>13</v>
      </c>
      <c r="E19" s="62">
        <v>87562</v>
      </c>
      <c r="F19" s="68">
        <v>77.010778999999999</v>
      </c>
      <c r="G19" s="20">
        <v>3.0637227999999999E-2</v>
      </c>
    </row>
    <row r="20" spans="1:7" ht="12.75" x14ac:dyDescent="0.2">
      <c r="A20" s="21">
        <v>14</v>
      </c>
      <c r="B20" s="22" t="s">
        <v>270</v>
      </c>
      <c r="C20" s="26" t="s">
        <v>271</v>
      </c>
      <c r="D20" s="17" t="s">
        <v>272</v>
      </c>
      <c r="E20" s="62">
        <v>10705</v>
      </c>
      <c r="F20" s="68">
        <v>76.096492499999997</v>
      </c>
      <c r="G20" s="20">
        <v>3.0273497E-2</v>
      </c>
    </row>
    <row r="21" spans="1:7" ht="25.5" x14ac:dyDescent="0.2">
      <c r="A21" s="21">
        <v>15</v>
      </c>
      <c r="B21" s="22" t="s">
        <v>306</v>
      </c>
      <c r="C21" s="26" t="s">
        <v>307</v>
      </c>
      <c r="D21" s="17" t="s">
        <v>305</v>
      </c>
      <c r="E21" s="62">
        <v>36000</v>
      </c>
      <c r="F21" s="68">
        <v>75.42</v>
      </c>
      <c r="G21" s="20">
        <v>3.0004368E-2</v>
      </c>
    </row>
    <row r="22" spans="1:7" ht="12.75" x14ac:dyDescent="0.2">
      <c r="A22" s="21">
        <v>16</v>
      </c>
      <c r="B22" s="22" t="s">
        <v>68</v>
      </c>
      <c r="C22" s="26" t="s">
        <v>69</v>
      </c>
      <c r="D22" s="17" t="s">
        <v>16</v>
      </c>
      <c r="E22" s="62">
        <v>80317</v>
      </c>
      <c r="F22" s="68">
        <v>74.293225000000007</v>
      </c>
      <c r="G22" s="20">
        <v>2.9556103E-2</v>
      </c>
    </row>
    <row r="23" spans="1:7" ht="25.5" x14ac:dyDescent="0.2">
      <c r="A23" s="21">
        <v>17</v>
      </c>
      <c r="B23" s="22" t="s">
        <v>508</v>
      </c>
      <c r="C23" s="26" t="s">
        <v>509</v>
      </c>
      <c r="D23" s="17" t="s">
        <v>510</v>
      </c>
      <c r="E23" s="62">
        <v>23732</v>
      </c>
      <c r="F23" s="68">
        <v>72.714848000000003</v>
      </c>
      <c r="G23" s="20">
        <v>2.8928176E-2</v>
      </c>
    </row>
    <row r="24" spans="1:7" ht="25.5" x14ac:dyDescent="0.2">
      <c r="A24" s="21">
        <v>18</v>
      </c>
      <c r="B24" s="22" t="s">
        <v>43</v>
      </c>
      <c r="C24" s="26" t="s">
        <v>44</v>
      </c>
      <c r="D24" s="17" t="s">
        <v>19</v>
      </c>
      <c r="E24" s="62">
        <v>1308</v>
      </c>
      <c r="F24" s="68">
        <v>64.522986000000003</v>
      </c>
      <c r="G24" s="20">
        <v>2.5669205E-2</v>
      </c>
    </row>
    <row r="25" spans="1:7" ht="25.5" x14ac:dyDescent="0.2">
      <c r="A25" s="21">
        <v>19</v>
      </c>
      <c r="B25" s="22" t="s">
        <v>206</v>
      </c>
      <c r="C25" s="26" t="s">
        <v>207</v>
      </c>
      <c r="D25" s="17" t="s">
        <v>35</v>
      </c>
      <c r="E25" s="62">
        <v>62135</v>
      </c>
      <c r="F25" s="68">
        <v>60.302017499999998</v>
      </c>
      <c r="G25" s="20">
        <v>2.3989975E-2</v>
      </c>
    </row>
    <row r="26" spans="1:7" ht="25.5" x14ac:dyDescent="0.2">
      <c r="A26" s="21">
        <v>20</v>
      </c>
      <c r="B26" s="22" t="s">
        <v>575</v>
      </c>
      <c r="C26" s="26" t="s">
        <v>576</v>
      </c>
      <c r="D26" s="17" t="s">
        <v>65</v>
      </c>
      <c r="E26" s="62">
        <v>25420</v>
      </c>
      <c r="F26" s="68">
        <v>59.444670000000002</v>
      </c>
      <c r="G26" s="20">
        <v>2.3648895999999999E-2</v>
      </c>
    </row>
    <row r="27" spans="1:7" ht="12.75" x14ac:dyDescent="0.2">
      <c r="A27" s="21">
        <v>21</v>
      </c>
      <c r="B27" s="22" t="s">
        <v>639</v>
      </c>
      <c r="C27" s="26" t="s">
        <v>640</v>
      </c>
      <c r="D27" s="17" t="s">
        <v>320</v>
      </c>
      <c r="E27" s="62">
        <v>24610</v>
      </c>
      <c r="F27" s="68">
        <v>56.024664999999999</v>
      </c>
      <c r="G27" s="20">
        <v>2.2288314E-2</v>
      </c>
    </row>
    <row r="28" spans="1:7" ht="12.75" x14ac:dyDescent="0.2">
      <c r="A28" s="21">
        <v>22</v>
      </c>
      <c r="B28" s="22" t="s">
        <v>181</v>
      </c>
      <c r="C28" s="26" t="s">
        <v>182</v>
      </c>
      <c r="D28" s="17" t="s">
        <v>16</v>
      </c>
      <c r="E28" s="62">
        <v>66333</v>
      </c>
      <c r="F28" s="68">
        <v>55.885552500000003</v>
      </c>
      <c r="G28" s="20">
        <v>2.2232971000000001E-2</v>
      </c>
    </row>
    <row r="29" spans="1:7" ht="12.75" x14ac:dyDescent="0.2">
      <c r="A29" s="21">
        <v>23</v>
      </c>
      <c r="B29" s="22" t="s">
        <v>515</v>
      </c>
      <c r="C29" s="26" t="s">
        <v>516</v>
      </c>
      <c r="D29" s="17" t="s">
        <v>253</v>
      </c>
      <c r="E29" s="62">
        <v>36000</v>
      </c>
      <c r="F29" s="68">
        <v>55.152000000000001</v>
      </c>
      <c r="G29" s="20">
        <v>2.1941142E-2</v>
      </c>
    </row>
    <row r="30" spans="1:7" ht="12.75" x14ac:dyDescent="0.2">
      <c r="A30" s="21">
        <v>24</v>
      </c>
      <c r="B30" s="22" t="s">
        <v>522</v>
      </c>
      <c r="C30" s="26" t="s">
        <v>523</v>
      </c>
      <c r="D30" s="17" t="s">
        <v>320</v>
      </c>
      <c r="E30" s="62">
        <v>15750</v>
      </c>
      <c r="F30" s="68">
        <v>52.313625000000002</v>
      </c>
      <c r="G30" s="20">
        <v>2.0811949999999999E-2</v>
      </c>
    </row>
    <row r="31" spans="1:7" ht="12.75" x14ac:dyDescent="0.2">
      <c r="A31" s="21">
        <v>25</v>
      </c>
      <c r="B31" s="22" t="s">
        <v>518</v>
      </c>
      <c r="C31" s="26" t="s">
        <v>519</v>
      </c>
      <c r="D31" s="17" t="s">
        <v>272</v>
      </c>
      <c r="E31" s="62">
        <v>4712</v>
      </c>
      <c r="F31" s="68">
        <v>50.762376000000003</v>
      </c>
      <c r="G31" s="20">
        <v>2.0194816000000001E-2</v>
      </c>
    </row>
    <row r="32" spans="1:7" ht="12.75" x14ac:dyDescent="0.2">
      <c r="A32" s="21">
        <v>26</v>
      </c>
      <c r="B32" s="22" t="s">
        <v>755</v>
      </c>
      <c r="C32" s="26" t="s">
        <v>756</v>
      </c>
      <c r="D32" s="17" t="s">
        <v>16</v>
      </c>
      <c r="E32" s="62">
        <v>42109</v>
      </c>
      <c r="F32" s="68">
        <v>50.425527500000001</v>
      </c>
      <c r="G32" s="20">
        <v>2.0060807E-2</v>
      </c>
    </row>
    <row r="33" spans="1:7" ht="25.5" x14ac:dyDescent="0.2">
      <c r="A33" s="21">
        <v>27</v>
      </c>
      <c r="B33" s="22" t="s">
        <v>678</v>
      </c>
      <c r="C33" s="26" t="s">
        <v>679</v>
      </c>
      <c r="D33" s="17" t="s">
        <v>19</v>
      </c>
      <c r="E33" s="62">
        <v>71870</v>
      </c>
      <c r="F33" s="68">
        <v>46.499890000000001</v>
      </c>
      <c r="G33" s="20">
        <v>1.8499069E-2</v>
      </c>
    </row>
    <row r="34" spans="1:7" ht="12.75" x14ac:dyDescent="0.2">
      <c r="A34" s="21">
        <v>28</v>
      </c>
      <c r="B34" s="22" t="s">
        <v>53</v>
      </c>
      <c r="C34" s="26" t="s">
        <v>54</v>
      </c>
      <c r="D34" s="17" t="s">
        <v>55</v>
      </c>
      <c r="E34" s="62">
        <v>31311</v>
      </c>
      <c r="F34" s="68">
        <v>42.301161</v>
      </c>
      <c r="G34" s="20">
        <v>1.6828686999999998E-2</v>
      </c>
    </row>
    <row r="35" spans="1:7" ht="12.75" x14ac:dyDescent="0.2">
      <c r="A35" s="21">
        <v>29</v>
      </c>
      <c r="B35" s="22" t="s">
        <v>341</v>
      </c>
      <c r="C35" s="26" t="s">
        <v>342</v>
      </c>
      <c r="D35" s="17" t="s">
        <v>159</v>
      </c>
      <c r="E35" s="62">
        <v>5850</v>
      </c>
      <c r="F35" s="68">
        <v>39.446550000000002</v>
      </c>
      <c r="G35" s="20">
        <v>1.5693036E-2</v>
      </c>
    </row>
    <row r="36" spans="1:7" ht="25.5" x14ac:dyDescent="0.2">
      <c r="A36" s="21">
        <v>30</v>
      </c>
      <c r="B36" s="22" t="s">
        <v>82</v>
      </c>
      <c r="C36" s="26" t="s">
        <v>83</v>
      </c>
      <c r="D36" s="17" t="s">
        <v>65</v>
      </c>
      <c r="E36" s="62">
        <v>15000</v>
      </c>
      <c r="F36" s="68">
        <v>37.147500000000001</v>
      </c>
      <c r="G36" s="20">
        <v>1.4778404E-2</v>
      </c>
    </row>
    <row r="37" spans="1:7" ht="12.75" x14ac:dyDescent="0.2">
      <c r="A37" s="21">
        <v>31</v>
      </c>
      <c r="B37" s="22" t="s">
        <v>552</v>
      </c>
      <c r="C37" s="26" t="s">
        <v>553</v>
      </c>
      <c r="D37" s="17" t="s">
        <v>38</v>
      </c>
      <c r="E37" s="62">
        <v>4400</v>
      </c>
      <c r="F37" s="68">
        <v>30.531600000000001</v>
      </c>
      <c r="G37" s="20">
        <v>1.2146397999999999E-2</v>
      </c>
    </row>
    <row r="38" spans="1:7" ht="12.75" x14ac:dyDescent="0.2">
      <c r="A38" s="21">
        <v>32</v>
      </c>
      <c r="B38" s="22" t="s">
        <v>380</v>
      </c>
      <c r="C38" s="26" t="s">
        <v>381</v>
      </c>
      <c r="D38" s="17" t="s">
        <v>13</v>
      </c>
      <c r="E38" s="62">
        <v>15704</v>
      </c>
      <c r="F38" s="68">
        <v>30.481463999999999</v>
      </c>
      <c r="G38" s="20">
        <v>1.2126453000000001E-2</v>
      </c>
    </row>
    <row r="39" spans="1:7" ht="12.75" x14ac:dyDescent="0.2">
      <c r="A39" s="21">
        <v>33</v>
      </c>
      <c r="B39" s="22" t="s">
        <v>475</v>
      </c>
      <c r="C39" s="26" t="s">
        <v>476</v>
      </c>
      <c r="D39" s="17" t="s">
        <v>205</v>
      </c>
      <c r="E39" s="62">
        <v>4532</v>
      </c>
      <c r="F39" s="68">
        <v>19.376566</v>
      </c>
      <c r="G39" s="20">
        <v>7.7085870000000003E-3</v>
      </c>
    </row>
    <row r="40" spans="1:7" ht="12.75" x14ac:dyDescent="0.2">
      <c r="A40" s="21">
        <v>34</v>
      </c>
      <c r="B40" s="22" t="s">
        <v>566</v>
      </c>
      <c r="C40" s="26" t="s">
        <v>567</v>
      </c>
      <c r="D40" s="17" t="s">
        <v>305</v>
      </c>
      <c r="E40" s="62">
        <v>2640</v>
      </c>
      <c r="F40" s="68">
        <v>4.5988800000000003</v>
      </c>
      <c r="G40" s="20">
        <v>1.829574E-3</v>
      </c>
    </row>
    <row r="41" spans="1:7" ht="12.75" x14ac:dyDescent="0.2">
      <c r="A41" s="16"/>
      <c r="B41" s="17"/>
      <c r="C41" s="23" t="s">
        <v>107</v>
      </c>
      <c r="D41" s="27"/>
      <c r="E41" s="64"/>
      <c r="F41" s="70">
        <v>2385.8603719999996</v>
      </c>
      <c r="G41" s="28">
        <v>0.94916776199999975</v>
      </c>
    </row>
    <row r="42" spans="1:7" ht="12.75" x14ac:dyDescent="0.2">
      <c r="A42" s="21"/>
      <c r="B42" s="22"/>
      <c r="C42" s="29"/>
      <c r="D42" s="30"/>
      <c r="E42" s="62"/>
      <c r="F42" s="68"/>
      <c r="G42" s="20"/>
    </row>
    <row r="43" spans="1:7" ht="12.75" x14ac:dyDescent="0.2">
      <c r="A43" s="16"/>
      <c r="B43" s="17"/>
      <c r="C43" s="23" t="s">
        <v>108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107</v>
      </c>
      <c r="D44" s="27"/>
      <c r="E44" s="64"/>
      <c r="F44" s="70">
        <v>0</v>
      </c>
      <c r="G44" s="28">
        <v>0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31"/>
      <c r="B46" s="32"/>
      <c r="C46" s="23" t="s">
        <v>109</v>
      </c>
      <c r="D46" s="24"/>
      <c r="E46" s="63"/>
      <c r="F46" s="69"/>
      <c r="G46" s="25"/>
    </row>
    <row r="47" spans="1:7" ht="12.75" x14ac:dyDescent="0.2">
      <c r="A47" s="33"/>
      <c r="B47" s="34"/>
      <c r="C47" s="23" t="s">
        <v>107</v>
      </c>
      <c r="D47" s="35"/>
      <c r="E47" s="65"/>
      <c r="F47" s="71">
        <v>0</v>
      </c>
      <c r="G47" s="36">
        <v>0</v>
      </c>
    </row>
    <row r="48" spans="1:7" ht="12.75" x14ac:dyDescent="0.2">
      <c r="A48" s="33"/>
      <c r="B48" s="34"/>
      <c r="C48" s="29"/>
      <c r="D48" s="37"/>
      <c r="E48" s="66"/>
      <c r="F48" s="72"/>
      <c r="G48" s="38"/>
    </row>
    <row r="49" spans="1:7" ht="12.75" x14ac:dyDescent="0.2">
      <c r="A49" s="16"/>
      <c r="B49" s="17"/>
      <c r="C49" s="23" t="s">
        <v>111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107</v>
      </c>
      <c r="D50" s="27"/>
      <c r="E50" s="64"/>
      <c r="F50" s="70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2"/>
      <c r="F51" s="68"/>
      <c r="G51" s="20"/>
    </row>
    <row r="52" spans="1:7" ht="12.75" x14ac:dyDescent="0.2">
      <c r="A52" s="16"/>
      <c r="B52" s="17"/>
      <c r="C52" s="23" t="s">
        <v>112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107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113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107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25.5" x14ac:dyDescent="0.2">
      <c r="A58" s="21"/>
      <c r="B58" s="22"/>
      <c r="C58" s="39" t="s">
        <v>114</v>
      </c>
      <c r="D58" s="40"/>
      <c r="E58" s="64"/>
      <c r="F58" s="70">
        <v>2385.8603719999996</v>
      </c>
      <c r="G58" s="28">
        <v>0.94916776199999975</v>
      </c>
    </row>
    <row r="59" spans="1:7" ht="12.75" x14ac:dyDescent="0.2">
      <c r="A59" s="16"/>
      <c r="B59" s="17"/>
      <c r="C59" s="26"/>
      <c r="D59" s="19"/>
      <c r="E59" s="62"/>
      <c r="F59" s="68"/>
      <c r="G59" s="20"/>
    </row>
    <row r="60" spans="1:7" ht="12.75" x14ac:dyDescent="0.2">
      <c r="A60" s="16"/>
      <c r="B60" s="17"/>
      <c r="C60" s="18" t="s">
        <v>115</v>
      </c>
      <c r="D60" s="19"/>
      <c r="E60" s="62"/>
      <c r="F60" s="68"/>
      <c r="G60" s="20"/>
    </row>
    <row r="61" spans="1:7" ht="25.5" x14ac:dyDescent="0.2">
      <c r="A61" s="16"/>
      <c r="B61" s="17"/>
      <c r="C61" s="23" t="s">
        <v>10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107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19"/>
      <c r="E63" s="62"/>
      <c r="F63" s="68"/>
      <c r="G63" s="20"/>
    </row>
    <row r="64" spans="1:7" ht="12.75" x14ac:dyDescent="0.2">
      <c r="A64" s="16"/>
      <c r="B64" s="41"/>
      <c r="C64" s="23" t="s">
        <v>116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107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74"/>
      <c r="G66" s="43"/>
    </row>
    <row r="67" spans="1:7" ht="12.75" x14ac:dyDescent="0.2">
      <c r="A67" s="16"/>
      <c r="B67" s="17"/>
      <c r="C67" s="23" t="s">
        <v>117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16"/>
      <c r="B70" s="41"/>
      <c r="C70" s="23" t="s">
        <v>118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107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21"/>
      <c r="B73" s="22"/>
      <c r="C73" s="44" t="s">
        <v>119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120</v>
      </c>
      <c r="D75" s="19"/>
      <c r="E75" s="62"/>
      <c r="F75" s="68"/>
      <c r="G75" s="20"/>
    </row>
    <row r="76" spans="1:7" ht="12.75" x14ac:dyDescent="0.2">
      <c r="A76" s="21"/>
      <c r="B76" s="22"/>
      <c r="C76" s="23" t="s">
        <v>121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107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12.75" x14ac:dyDescent="0.2">
      <c r="A79" s="21"/>
      <c r="B79" s="22"/>
      <c r="C79" s="23" t="s">
        <v>122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107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123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107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1169</v>
      </c>
      <c r="D85" s="24"/>
      <c r="E85" s="63"/>
      <c r="F85" s="69"/>
      <c r="G85" s="25"/>
    </row>
    <row r="86" spans="1:7" ht="12.75" x14ac:dyDescent="0.2">
      <c r="A86" s="21">
        <v>1</v>
      </c>
      <c r="B86" s="22"/>
      <c r="C86" s="26" t="s">
        <v>1170</v>
      </c>
      <c r="D86" s="30"/>
      <c r="E86" s="62"/>
      <c r="F86" s="68">
        <v>127.9777004</v>
      </c>
      <c r="G86" s="20">
        <v>5.0913419000000001E-2</v>
      </c>
    </row>
    <row r="87" spans="1:7" ht="12.75" x14ac:dyDescent="0.2">
      <c r="A87" s="21"/>
      <c r="B87" s="22"/>
      <c r="C87" s="23" t="s">
        <v>107</v>
      </c>
      <c r="D87" s="40"/>
      <c r="E87" s="64"/>
      <c r="F87" s="70">
        <v>127.9777004</v>
      </c>
      <c r="G87" s="28">
        <v>5.0913419000000001E-2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25.5" x14ac:dyDescent="0.2">
      <c r="A89" s="21"/>
      <c r="B89" s="22"/>
      <c r="C89" s="39" t="s">
        <v>124</v>
      </c>
      <c r="D89" s="40"/>
      <c r="E89" s="64"/>
      <c r="F89" s="70">
        <v>127.9777004</v>
      </c>
      <c r="G89" s="28">
        <v>5.0913419000000001E-2</v>
      </c>
    </row>
    <row r="90" spans="1:7" ht="12.75" x14ac:dyDescent="0.2">
      <c r="A90" s="21"/>
      <c r="B90" s="22"/>
      <c r="C90" s="45"/>
      <c r="D90" s="22"/>
      <c r="E90" s="62"/>
      <c r="F90" s="68"/>
      <c r="G90" s="20"/>
    </row>
    <row r="91" spans="1:7" ht="12.75" x14ac:dyDescent="0.2">
      <c r="A91" s="16"/>
      <c r="B91" s="17"/>
      <c r="C91" s="18" t="s">
        <v>125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126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16"/>
      <c r="B95" s="17"/>
      <c r="C95" s="18" t="s">
        <v>127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128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107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23" t="s">
        <v>129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107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74"/>
      <c r="G101" s="43"/>
    </row>
    <row r="102" spans="1:7" ht="25.5" x14ac:dyDescent="0.2">
      <c r="A102" s="21"/>
      <c r="B102" s="22"/>
      <c r="C102" s="45" t="s">
        <v>130</v>
      </c>
      <c r="D102" s="22"/>
      <c r="E102" s="62"/>
      <c r="F102" s="158">
        <v>-0.20406308000000001</v>
      </c>
      <c r="G102" s="157">
        <v>-8.1181999999999996E-5</v>
      </c>
    </row>
    <row r="103" spans="1:7" ht="12.75" x14ac:dyDescent="0.2">
      <c r="A103" s="21"/>
      <c r="B103" s="22"/>
      <c r="C103" s="46" t="s">
        <v>131</v>
      </c>
      <c r="D103" s="27"/>
      <c r="E103" s="64"/>
      <c r="F103" s="70">
        <v>2513.6340093199997</v>
      </c>
      <c r="G103" s="28">
        <v>0.9999999989999997</v>
      </c>
    </row>
    <row r="105" spans="1:7" ht="12.75" x14ac:dyDescent="0.2">
      <c r="B105" s="397"/>
      <c r="C105" s="397"/>
      <c r="D105" s="397"/>
      <c r="E105" s="397"/>
      <c r="F105" s="397"/>
    </row>
    <row r="106" spans="1:7" ht="12.75" x14ac:dyDescent="0.2">
      <c r="B106" s="397"/>
      <c r="C106" s="397"/>
      <c r="D106" s="397"/>
      <c r="E106" s="397"/>
      <c r="F106" s="397"/>
    </row>
    <row r="108" spans="1:7" ht="12.75" x14ac:dyDescent="0.2">
      <c r="B108" s="52" t="s">
        <v>133</v>
      </c>
      <c r="C108" s="53"/>
      <c r="D108" s="54"/>
    </row>
    <row r="109" spans="1:7" ht="12.75" x14ac:dyDescent="0.2">
      <c r="B109" s="55" t="s">
        <v>134</v>
      </c>
      <c r="C109" s="56"/>
      <c r="D109" s="81" t="s">
        <v>135</v>
      </c>
    </row>
    <row r="110" spans="1:7" ht="12.75" x14ac:dyDescent="0.2">
      <c r="B110" s="55" t="s">
        <v>136</v>
      </c>
      <c r="C110" s="56"/>
      <c r="D110" s="81" t="s">
        <v>135</v>
      </c>
    </row>
    <row r="111" spans="1:7" ht="12.75" x14ac:dyDescent="0.2">
      <c r="B111" s="57" t="s">
        <v>137</v>
      </c>
      <c r="C111" s="56"/>
      <c r="D111" s="58"/>
    </row>
    <row r="112" spans="1:7" ht="25.5" customHeight="1" x14ac:dyDescent="0.2">
      <c r="B112" s="58"/>
      <c r="C112" s="48" t="s">
        <v>138</v>
      </c>
      <c r="D112" s="49" t="s">
        <v>139</v>
      </c>
    </row>
    <row r="113" spans="2:4" ht="12.75" customHeight="1" x14ac:dyDescent="0.2">
      <c r="B113" s="75" t="s">
        <v>140</v>
      </c>
      <c r="C113" s="76" t="s">
        <v>141</v>
      </c>
      <c r="D113" s="76" t="s">
        <v>142</v>
      </c>
    </row>
    <row r="114" spans="2:4" ht="12.75" x14ac:dyDescent="0.2">
      <c r="B114" s="58" t="s">
        <v>143</v>
      </c>
      <c r="C114" s="59">
        <v>8.8696999999999999</v>
      </c>
      <c r="D114" s="59">
        <v>8.6477000000000004</v>
      </c>
    </row>
    <row r="115" spans="2:4" ht="12.75" x14ac:dyDescent="0.2">
      <c r="B115" s="58" t="s">
        <v>144</v>
      </c>
      <c r="C115" s="59">
        <v>8.8695000000000004</v>
      </c>
      <c r="D115" s="59">
        <v>8.6475000000000009</v>
      </c>
    </row>
    <row r="116" spans="2:4" ht="12.75" x14ac:dyDescent="0.2">
      <c r="B116" s="58" t="s">
        <v>145</v>
      </c>
      <c r="C116" s="59">
        <v>8.7495999999999992</v>
      </c>
      <c r="D116" s="59">
        <v>8.5237999999999996</v>
      </c>
    </row>
    <row r="117" spans="2:4" ht="12.75" x14ac:dyDescent="0.2">
      <c r="B117" s="58" t="s">
        <v>146</v>
      </c>
      <c r="C117" s="59">
        <v>8.7495999999999992</v>
      </c>
      <c r="D117" s="59">
        <v>8.5237999999999996</v>
      </c>
    </row>
    <row r="119" spans="2:4" ht="12.75" x14ac:dyDescent="0.2">
      <c r="B119" s="77" t="s">
        <v>147</v>
      </c>
      <c r="C119" s="60"/>
      <c r="D119" s="78" t="s">
        <v>135</v>
      </c>
    </row>
    <row r="120" spans="2:4" ht="24.75" customHeight="1" x14ac:dyDescent="0.2">
      <c r="B120" s="79"/>
      <c r="C120" s="79"/>
    </row>
    <row r="121" spans="2:4" ht="15" x14ac:dyDescent="0.25">
      <c r="B121" s="82"/>
      <c r="C121" s="80"/>
      <c r="D121"/>
    </row>
    <row r="123" spans="2:4" ht="12.75" x14ac:dyDescent="0.2">
      <c r="B123" s="57" t="s">
        <v>148</v>
      </c>
      <c r="C123" s="56"/>
      <c r="D123" s="83" t="s">
        <v>135</v>
      </c>
    </row>
    <row r="124" spans="2:4" ht="12.75" x14ac:dyDescent="0.2">
      <c r="B124" s="57" t="s">
        <v>149</v>
      </c>
      <c r="C124" s="56"/>
      <c r="D124" s="83" t="s">
        <v>135</v>
      </c>
    </row>
    <row r="125" spans="2:4" ht="12.75" x14ac:dyDescent="0.2">
      <c r="B125" s="57" t="s">
        <v>150</v>
      </c>
      <c r="C125" s="56"/>
      <c r="D125" s="61">
        <v>0.39882330783263842</v>
      </c>
    </row>
    <row r="126" spans="2:4" ht="12.75" x14ac:dyDescent="0.2">
      <c r="B126" s="57" t="s">
        <v>151</v>
      </c>
      <c r="C126" s="56"/>
      <c r="D126" s="61" t="s">
        <v>135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13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757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127122</v>
      </c>
      <c r="F7" s="68">
        <v>463.29612900000001</v>
      </c>
      <c r="G7" s="20">
        <v>5.8730895999999998E-2</v>
      </c>
    </row>
    <row r="8" spans="1:7" ht="12.75" x14ac:dyDescent="0.2">
      <c r="A8" s="21">
        <v>2</v>
      </c>
      <c r="B8" s="22" t="s">
        <v>56</v>
      </c>
      <c r="C8" s="26" t="s">
        <v>57</v>
      </c>
      <c r="D8" s="17" t="s">
        <v>13</v>
      </c>
      <c r="E8" s="62">
        <v>143411</v>
      </c>
      <c r="F8" s="68">
        <v>421.12640149999999</v>
      </c>
      <c r="G8" s="20">
        <v>5.3385145000000002E-2</v>
      </c>
    </row>
    <row r="9" spans="1:7" ht="12.75" x14ac:dyDescent="0.2">
      <c r="A9" s="21">
        <v>3</v>
      </c>
      <c r="B9" s="22" t="s">
        <v>399</v>
      </c>
      <c r="C9" s="26" t="s">
        <v>400</v>
      </c>
      <c r="D9" s="17" t="s">
        <v>13</v>
      </c>
      <c r="E9" s="62">
        <v>57184</v>
      </c>
      <c r="F9" s="68">
        <v>413.26876800000002</v>
      </c>
      <c r="G9" s="20">
        <v>5.2389051999999998E-2</v>
      </c>
    </row>
    <row r="10" spans="1:7" ht="25.5" x14ac:dyDescent="0.2">
      <c r="A10" s="21">
        <v>4</v>
      </c>
      <c r="B10" s="22" t="s">
        <v>20</v>
      </c>
      <c r="C10" s="26" t="s">
        <v>21</v>
      </c>
      <c r="D10" s="17" t="s">
        <v>22</v>
      </c>
      <c r="E10" s="62">
        <v>26952</v>
      </c>
      <c r="F10" s="68">
        <v>354.23013600000002</v>
      </c>
      <c r="G10" s="20">
        <v>4.4904871999999998E-2</v>
      </c>
    </row>
    <row r="11" spans="1:7" ht="25.5" x14ac:dyDescent="0.2">
      <c r="A11" s="21">
        <v>5</v>
      </c>
      <c r="B11" s="22" t="s">
        <v>401</v>
      </c>
      <c r="C11" s="26" t="s">
        <v>402</v>
      </c>
      <c r="D11" s="17" t="s">
        <v>35</v>
      </c>
      <c r="E11" s="62">
        <v>118074</v>
      </c>
      <c r="F11" s="68">
        <v>329.01320099999998</v>
      </c>
      <c r="G11" s="20">
        <v>4.1708184000000002E-2</v>
      </c>
    </row>
    <row r="12" spans="1:7" ht="12.75" x14ac:dyDescent="0.2">
      <c r="A12" s="21">
        <v>6</v>
      </c>
      <c r="B12" s="22" t="s">
        <v>405</v>
      </c>
      <c r="C12" s="26" t="s">
        <v>406</v>
      </c>
      <c r="D12" s="17" t="s">
        <v>253</v>
      </c>
      <c r="E12" s="62">
        <v>11535</v>
      </c>
      <c r="F12" s="68">
        <v>313.84428000000003</v>
      </c>
      <c r="G12" s="20">
        <v>3.9785257999999997E-2</v>
      </c>
    </row>
    <row r="13" spans="1:7" ht="12.75" x14ac:dyDescent="0.2">
      <c r="A13" s="21">
        <v>7</v>
      </c>
      <c r="B13" s="22" t="s">
        <v>407</v>
      </c>
      <c r="C13" s="26" t="s">
        <v>408</v>
      </c>
      <c r="D13" s="17" t="s">
        <v>253</v>
      </c>
      <c r="E13" s="62">
        <v>36587</v>
      </c>
      <c r="F13" s="68">
        <v>288.23238600000002</v>
      </c>
      <c r="G13" s="20">
        <v>3.6538502E-2</v>
      </c>
    </row>
    <row r="14" spans="1:7" ht="12.75" x14ac:dyDescent="0.2">
      <c r="A14" s="21">
        <v>8</v>
      </c>
      <c r="B14" s="22" t="s">
        <v>444</v>
      </c>
      <c r="C14" s="26" t="s">
        <v>445</v>
      </c>
      <c r="D14" s="17" t="s">
        <v>205</v>
      </c>
      <c r="E14" s="62">
        <v>35324</v>
      </c>
      <c r="F14" s="68">
        <v>264.77104200000002</v>
      </c>
      <c r="G14" s="20">
        <v>3.3564365999999998E-2</v>
      </c>
    </row>
    <row r="15" spans="1:7" ht="12.75" x14ac:dyDescent="0.2">
      <c r="A15" s="21">
        <v>9</v>
      </c>
      <c r="B15" s="22" t="s">
        <v>403</v>
      </c>
      <c r="C15" s="26" t="s">
        <v>404</v>
      </c>
      <c r="D15" s="17" t="s">
        <v>205</v>
      </c>
      <c r="E15" s="62">
        <v>36000</v>
      </c>
      <c r="F15" s="68">
        <v>263.48399999999998</v>
      </c>
      <c r="G15" s="20">
        <v>3.3401210000000001E-2</v>
      </c>
    </row>
    <row r="16" spans="1:7" ht="12.75" x14ac:dyDescent="0.2">
      <c r="A16" s="21">
        <v>10</v>
      </c>
      <c r="B16" s="22" t="s">
        <v>203</v>
      </c>
      <c r="C16" s="26" t="s">
        <v>204</v>
      </c>
      <c r="D16" s="17" t="s">
        <v>205</v>
      </c>
      <c r="E16" s="62">
        <v>36000</v>
      </c>
      <c r="F16" s="68">
        <v>219.42</v>
      </c>
      <c r="G16" s="20">
        <v>2.7815327000000001E-2</v>
      </c>
    </row>
    <row r="17" spans="1:7" ht="25.5" x14ac:dyDescent="0.2">
      <c r="A17" s="21">
        <v>11</v>
      </c>
      <c r="B17" s="22" t="s">
        <v>554</v>
      </c>
      <c r="C17" s="26" t="s">
        <v>555</v>
      </c>
      <c r="D17" s="17" t="s">
        <v>19</v>
      </c>
      <c r="E17" s="62">
        <v>21108</v>
      </c>
      <c r="F17" s="68">
        <v>217.43350799999999</v>
      </c>
      <c r="G17" s="20">
        <v>2.7563503999999999E-2</v>
      </c>
    </row>
    <row r="18" spans="1:7" ht="12.75" x14ac:dyDescent="0.2">
      <c r="A18" s="21">
        <v>12</v>
      </c>
      <c r="B18" s="22" t="s">
        <v>337</v>
      </c>
      <c r="C18" s="26" t="s">
        <v>338</v>
      </c>
      <c r="D18" s="17" t="s">
        <v>205</v>
      </c>
      <c r="E18" s="62">
        <v>20208</v>
      </c>
      <c r="F18" s="68">
        <v>202.615512</v>
      </c>
      <c r="G18" s="20">
        <v>2.5685064000000001E-2</v>
      </c>
    </row>
    <row r="19" spans="1:7" ht="25.5" x14ac:dyDescent="0.2">
      <c r="A19" s="21">
        <v>13</v>
      </c>
      <c r="B19" s="22" t="s">
        <v>43</v>
      </c>
      <c r="C19" s="26" t="s">
        <v>44</v>
      </c>
      <c r="D19" s="17" t="s">
        <v>19</v>
      </c>
      <c r="E19" s="62">
        <v>4059</v>
      </c>
      <c r="F19" s="68">
        <v>200.2284405</v>
      </c>
      <c r="G19" s="20">
        <v>2.5382460999999999E-2</v>
      </c>
    </row>
    <row r="20" spans="1:7" ht="12.75" x14ac:dyDescent="0.2">
      <c r="A20" s="21">
        <v>14</v>
      </c>
      <c r="B20" s="22" t="s">
        <v>502</v>
      </c>
      <c r="C20" s="26" t="s">
        <v>503</v>
      </c>
      <c r="D20" s="17" t="s">
        <v>38</v>
      </c>
      <c r="E20" s="62">
        <v>140212</v>
      </c>
      <c r="F20" s="68">
        <v>195.87616399999999</v>
      </c>
      <c r="G20" s="20">
        <v>2.4830733000000001E-2</v>
      </c>
    </row>
    <row r="21" spans="1:7" ht="12.75" x14ac:dyDescent="0.2">
      <c r="A21" s="21">
        <v>15</v>
      </c>
      <c r="B21" s="22" t="s">
        <v>639</v>
      </c>
      <c r="C21" s="26" t="s">
        <v>640</v>
      </c>
      <c r="D21" s="17" t="s">
        <v>320</v>
      </c>
      <c r="E21" s="62">
        <v>81200</v>
      </c>
      <c r="F21" s="68">
        <v>184.8518</v>
      </c>
      <c r="G21" s="20">
        <v>2.3433202E-2</v>
      </c>
    </row>
    <row r="22" spans="1:7" ht="12.75" x14ac:dyDescent="0.2">
      <c r="A22" s="21">
        <v>16</v>
      </c>
      <c r="B22" s="22" t="s">
        <v>522</v>
      </c>
      <c r="C22" s="26" t="s">
        <v>523</v>
      </c>
      <c r="D22" s="17" t="s">
        <v>320</v>
      </c>
      <c r="E22" s="62">
        <v>53715</v>
      </c>
      <c r="F22" s="68">
        <v>178.41437250000001</v>
      </c>
      <c r="G22" s="20">
        <v>2.2617146000000001E-2</v>
      </c>
    </row>
    <row r="23" spans="1:7" ht="25.5" x14ac:dyDescent="0.2">
      <c r="A23" s="21">
        <v>17</v>
      </c>
      <c r="B23" s="22" t="s">
        <v>508</v>
      </c>
      <c r="C23" s="26" t="s">
        <v>509</v>
      </c>
      <c r="D23" s="17" t="s">
        <v>510</v>
      </c>
      <c r="E23" s="62">
        <v>57703</v>
      </c>
      <c r="F23" s="68">
        <v>176.80199200000001</v>
      </c>
      <c r="G23" s="20">
        <v>2.2412748E-2</v>
      </c>
    </row>
    <row r="24" spans="1:7" ht="12.75" x14ac:dyDescent="0.2">
      <c r="A24" s="21">
        <v>18</v>
      </c>
      <c r="B24" s="22" t="s">
        <v>237</v>
      </c>
      <c r="C24" s="26" t="s">
        <v>238</v>
      </c>
      <c r="D24" s="17" t="s">
        <v>205</v>
      </c>
      <c r="E24" s="62">
        <v>20200</v>
      </c>
      <c r="F24" s="68">
        <v>176.548</v>
      </c>
      <c r="G24" s="20">
        <v>2.2380549999999999E-2</v>
      </c>
    </row>
    <row r="25" spans="1:7" ht="25.5" x14ac:dyDescent="0.2">
      <c r="A25" s="21">
        <v>19</v>
      </c>
      <c r="B25" s="22" t="s">
        <v>51</v>
      </c>
      <c r="C25" s="26" t="s">
        <v>52</v>
      </c>
      <c r="D25" s="17" t="s">
        <v>22</v>
      </c>
      <c r="E25" s="62">
        <v>210478</v>
      </c>
      <c r="F25" s="68">
        <v>167.435249</v>
      </c>
      <c r="G25" s="20">
        <v>2.122535E-2</v>
      </c>
    </row>
    <row r="26" spans="1:7" ht="25.5" x14ac:dyDescent="0.2">
      <c r="A26" s="21">
        <v>20</v>
      </c>
      <c r="B26" s="22" t="s">
        <v>528</v>
      </c>
      <c r="C26" s="26" t="s">
        <v>529</v>
      </c>
      <c r="D26" s="17" t="s">
        <v>35</v>
      </c>
      <c r="E26" s="62">
        <v>159000</v>
      </c>
      <c r="F26" s="68">
        <v>162.02099999999999</v>
      </c>
      <c r="G26" s="20">
        <v>2.0538998999999999E-2</v>
      </c>
    </row>
    <row r="27" spans="1:7" ht="12.75" x14ac:dyDescent="0.2">
      <c r="A27" s="21">
        <v>21</v>
      </c>
      <c r="B27" s="22" t="s">
        <v>672</v>
      </c>
      <c r="C27" s="26" t="s">
        <v>673</v>
      </c>
      <c r="D27" s="17" t="s">
        <v>253</v>
      </c>
      <c r="E27" s="62">
        <v>49191</v>
      </c>
      <c r="F27" s="68">
        <v>156.89469450000001</v>
      </c>
      <c r="G27" s="20">
        <v>1.9889150000000001E-2</v>
      </c>
    </row>
    <row r="28" spans="1:7" ht="12.75" x14ac:dyDescent="0.2">
      <c r="A28" s="21">
        <v>22</v>
      </c>
      <c r="B28" s="22" t="s">
        <v>540</v>
      </c>
      <c r="C28" s="26" t="s">
        <v>541</v>
      </c>
      <c r="D28" s="17" t="s">
        <v>13</v>
      </c>
      <c r="E28" s="62">
        <v>138655</v>
      </c>
      <c r="F28" s="68">
        <v>155.91754750000001</v>
      </c>
      <c r="G28" s="20">
        <v>1.9765279E-2</v>
      </c>
    </row>
    <row r="29" spans="1:7" ht="12.75" x14ac:dyDescent="0.2">
      <c r="A29" s="21">
        <v>23</v>
      </c>
      <c r="B29" s="22" t="s">
        <v>329</v>
      </c>
      <c r="C29" s="26" t="s">
        <v>330</v>
      </c>
      <c r="D29" s="17" t="s">
        <v>13</v>
      </c>
      <c r="E29" s="62">
        <v>175388</v>
      </c>
      <c r="F29" s="68">
        <v>150.65829199999999</v>
      </c>
      <c r="G29" s="20">
        <v>1.9098575999999999E-2</v>
      </c>
    </row>
    <row r="30" spans="1:7" ht="25.5" x14ac:dyDescent="0.2">
      <c r="A30" s="21">
        <v>24</v>
      </c>
      <c r="B30" s="22" t="s">
        <v>560</v>
      </c>
      <c r="C30" s="26" t="s">
        <v>561</v>
      </c>
      <c r="D30" s="17" t="s">
        <v>22</v>
      </c>
      <c r="E30" s="62">
        <v>943991</v>
      </c>
      <c r="F30" s="68">
        <v>143.48663199999999</v>
      </c>
      <c r="G30" s="20">
        <v>1.8189443E-2</v>
      </c>
    </row>
    <row r="31" spans="1:7" ht="12.75" x14ac:dyDescent="0.2">
      <c r="A31" s="21">
        <v>25</v>
      </c>
      <c r="B31" s="22" t="s">
        <v>552</v>
      </c>
      <c r="C31" s="26" t="s">
        <v>553</v>
      </c>
      <c r="D31" s="17" t="s">
        <v>38</v>
      </c>
      <c r="E31" s="62">
        <v>18473</v>
      </c>
      <c r="F31" s="68">
        <v>128.184147</v>
      </c>
      <c r="G31" s="20">
        <v>1.6249585E-2</v>
      </c>
    </row>
    <row r="32" spans="1:7" ht="12.75" x14ac:dyDescent="0.2">
      <c r="A32" s="21">
        <v>26</v>
      </c>
      <c r="B32" s="22" t="s">
        <v>53</v>
      </c>
      <c r="C32" s="26" t="s">
        <v>54</v>
      </c>
      <c r="D32" s="17" t="s">
        <v>55</v>
      </c>
      <c r="E32" s="62">
        <v>87796</v>
      </c>
      <c r="F32" s="68">
        <v>118.612396</v>
      </c>
      <c r="G32" s="20">
        <v>1.5036198000000001E-2</v>
      </c>
    </row>
    <row r="33" spans="1:7" ht="25.5" x14ac:dyDescent="0.2">
      <c r="A33" s="21">
        <v>27</v>
      </c>
      <c r="B33" s="22" t="s">
        <v>497</v>
      </c>
      <c r="C33" s="26" t="s">
        <v>498</v>
      </c>
      <c r="D33" s="17" t="s">
        <v>32</v>
      </c>
      <c r="E33" s="62">
        <v>73000</v>
      </c>
      <c r="F33" s="68">
        <v>115.8145</v>
      </c>
      <c r="G33" s="20">
        <v>1.4681516E-2</v>
      </c>
    </row>
    <row r="34" spans="1:7" ht="12.75" x14ac:dyDescent="0.2">
      <c r="A34" s="21">
        <v>28</v>
      </c>
      <c r="B34" s="22" t="s">
        <v>745</v>
      </c>
      <c r="C34" s="26" t="s">
        <v>746</v>
      </c>
      <c r="D34" s="17" t="s">
        <v>38</v>
      </c>
      <c r="E34" s="62">
        <v>157126</v>
      </c>
      <c r="F34" s="68">
        <v>112.030838</v>
      </c>
      <c r="G34" s="20">
        <v>1.420187E-2</v>
      </c>
    </row>
    <row r="35" spans="1:7" ht="12.75" x14ac:dyDescent="0.2">
      <c r="A35" s="21">
        <v>29</v>
      </c>
      <c r="B35" s="22" t="s">
        <v>684</v>
      </c>
      <c r="C35" s="26" t="s">
        <v>685</v>
      </c>
      <c r="D35" s="17" t="s">
        <v>55</v>
      </c>
      <c r="E35" s="62">
        <v>220886</v>
      </c>
      <c r="F35" s="68">
        <v>103.81641999999999</v>
      </c>
      <c r="G35" s="20">
        <v>1.3160549000000001E-2</v>
      </c>
    </row>
    <row r="36" spans="1:7" ht="12.75" x14ac:dyDescent="0.2">
      <c r="A36" s="21">
        <v>30</v>
      </c>
      <c r="B36" s="22" t="s">
        <v>747</v>
      </c>
      <c r="C36" s="26" t="s">
        <v>748</v>
      </c>
      <c r="D36" s="17" t="s">
        <v>253</v>
      </c>
      <c r="E36" s="62">
        <v>13319</v>
      </c>
      <c r="F36" s="68">
        <v>102.4830455</v>
      </c>
      <c r="G36" s="20">
        <v>1.2991519999999999E-2</v>
      </c>
    </row>
    <row r="37" spans="1:7" ht="25.5" x14ac:dyDescent="0.2">
      <c r="A37" s="21">
        <v>31</v>
      </c>
      <c r="B37" s="22" t="s">
        <v>678</v>
      </c>
      <c r="C37" s="26" t="s">
        <v>679</v>
      </c>
      <c r="D37" s="17" t="s">
        <v>19</v>
      </c>
      <c r="E37" s="62">
        <v>154990</v>
      </c>
      <c r="F37" s="68">
        <v>100.27853</v>
      </c>
      <c r="G37" s="20">
        <v>1.2712060000000001E-2</v>
      </c>
    </row>
    <row r="38" spans="1:7" ht="12.75" x14ac:dyDescent="0.2">
      <c r="A38" s="21">
        <v>32</v>
      </c>
      <c r="B38" s="22" t="s">
        <v>382</v>
      </c>
      <c r="C38" s="26" t="s">
        <v>383</v>
      </c>
      <c r="D38" s="17" t="s">
        <v>253</v>
      </c>
      <c r="E38" s="62">
        <v>14467</v>
      </c>
      <c r="F38" s="68">
        <v>100.16950799999999</v>
      </c>
      <c r="G38" s="20">
        <v>1.2698239E-2</v>
      </c>
    </row>
    <row r="39" spans="1:7" ht="25.5" x14ac:dyDescent="0.2">
      <c r="A39" s="21">
        <v>33</v>
      </c>
      <c r="B39" s="22" t="s">
        <v>658</v>
      </c>
      <c r="C39" s="26" t="s">
        <v>659</v>
      </c>
      <c r="D39" s="17" t="s">
        <v>38</v>
      </c>
      <c r="E39" s="62">
        <v>52309</v>
      </c>
      <c r="F39" s="68">
        <v>98.654774000000003</v>
      </c>
      <c r="G39" s="20">
        <v>1.250622E-2</v>
      </c>
    </row>
    <row r="40" spans="1:7" ht="25.5" x14ac:dyDescent="0.2">
      <c r="A40" s="21">
        <v>34</v>
      </c>
      <c r="B40" s="22" t="s">
        <v>390</v>
      </c>
      <c r="C40" s="26" t="s">
        <v>391</v>
      </c>
      <c r="D40" s="17" t="s">
        <v>19</v>
      </c>
      <c r="E40" s="62">
        <v>6374</v>
      </c>
      <c r="F40" s="68">
        <v>81.096401999999998</v>
      </c>
      <c r="G40" s="20">
        <v>1.0280388999999999E-2</v>
      </c>
    </row>
    <row r="41" spans="1:7" ht="25.5" x14ac:dyDescent="0.2">
      <c r="A41" s="21">
        <v>35</v>
      </c>
      <c r="B41" s="22" t="s">
        <v>45</v>
      </c>
      <c r="C41" s="26" t="s">
        <v>46</v>
      </c>
      <c r="D41" s="17" t="s">
        <v>25</v>
      </c>
      <c r="E41" s="62">
        <v>11300</v>
      </c>
      <c r="F41" s="68">
        <v>79.173450000000003</v>
      </c>
      <c r="G41" s="20">
        <v>1.0036621000000001E-2</v>
      </c>
    </row>
    <row r="42" spans="1:7" ht="12.75" x14ac:dyDescent="0.2">
      <c r="A42" s="21">
        <v>36</v>
      </c>
      <c r="B42" s="22" t="s">
        <v>380</v>
      </c>
      <c r="C42" s="26" t="s">
        <v>381</v>
      </c>
      <c r="D42" s="17" t="s">
        <v>13</v>
      </c>
      <c r="E42" s="62">
        <v>38000</v>
      </c>
      <c r="F42" s="68">
        <v>73.757999999999996</v>
      </c>
      <c r="G42" s="20">
        <v>9.3501179999999993E-3</v>
      </c>
    </row>
    <row r="43" spans="1:7" ht="12.75" x14ac:dyDescent="0.2">
      <c r="A43" s="21">
        <v>37</v>
      </c>
      <c r="B43" s="22" t="s">
        <v>86</v>
      </c>
      <c r="C43" s="26" t="s">
        <v>87</v>
      </c>
      <c r="D43" s="17" t="s">
        <v>60</v>
      </c>
      <c r="E43" s="62">
        <v>23447</v>
      </c>
      <c r="F43" s="68">
        <v>49.754534</v>
      </c>
      <c r="G43" s="20">
        <v>6.3072579999999996E-3</v>
      </c>
    </row>
    <row r="44" spans="1:7" ht="12.75" x14ac:dyDescent="0.2">
      <c r="A44" s="21">
        <v>38</v>
      </c>
      <c r="B44" s="22" t="s">
        <v>566</v>
      </c>
      <c r="C44" s="26" t="s">
        <v>567</v>
      </c>
      <c r="D44" s="17" t="s">
        <v>305</v>
      </c>
      <c r="E44" s="62">
        <v>11083</v>
      </c>
      <c r="F44" s="68">
        <v>19.306585999999999</v>
      </c>
      <c r="G44" s="20">
        <v>2.4474480000000001E-3</v>
      </c>
    </row>
    <row r="45" spans="1:7" ht="12.75" x14ac:dyDescent="0.2">
      <c r="A45" s="21">
        <v>39</v>
      </c>
      <c r="B45" s="22" t="s">
        <v>475</v>
      </c>
      <c r="C45" s="26" t="s">
        <v>476</v>
      </c>
      <c r="D45" s="17" t="s">
        <v>205</v>
      </c>
      <c r="E45" s="62">
        <v>3694</v>
      </c>
      <c r="F45" s="68">
        <v>15.793697</v>
      </c>
      <c r="G45" s="20">
        <v>2.0021280000000002E-3</v>
      </c>
    </row>
    <row r="46" spans="1:7" ht="12.75" x14ac:dyDescent="0.2">
      <c r="A46" s="16"/>
      <c r="B46" s="17"/>
      <c r="C46" s="23" t="s">
        <v>107</v>
      </c>
      <c r="D46" s="27"/>
      <c r="E46" s="64"/>
      <c r="F46" s="70">
        <v>7098.7963749999999</v>
      </c>
      <c r="G46" s="28">
        <v>0.89989673599999986</v>
      </c>
    </row>
    <row r="47" spans="1:7" ht="12.75" x14ac:dyDescent="0.2">
      <c r="A47" s="21"/>
      <c r="B47" s="22"/>
      <c r="C47" s="29"/>
      <c r="D47" s="30"/>
      <c r="E47" s="62"/>
      <c r="F47" s="68"/>
      <c r="G47" s="20"/>
    </row>
    <row r="48" spans="1:7" ht="12.75" x14ac:dyDescent="0.2">
      <c r="A48" s="16"/>
      <c r="B48" s="17"/>
      <c r="C48" s="23" t="s">
        <v>108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107</v>
      </c>
      <c r="D49" s="27"/>
      <c r="E49" s="64"/>
      <c r="F49" s="70">
        <v>0</v>
      </c>
      <c r="G49" s="28">
        <v>0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31"/>
      <c r="B51" s="32"/>
      <c r="C51" s="23" t="s">
        <v>109</v>
      </c>
      <c r="D51" s="24"/>
      <c r="E51" s="63"/>
      <c r="F51" s="69"/>
      <c r="G51" s="25"/>
    </row>
    <row r="52" spans="1:7" ht="12.75" x14ac:dyDescent="0.2">
      <c r="A52" s="33"/>
      <c r="B52" s="34"/>
      <c r="C52" s="23" t="s">
        <v>107</v>
      </c>
      <c r="D52" s="35"/>
      <c r="E52" s="65"/>
      <c r="F52" s="71">
        <v>0</v>
      </c>
      <c r="G52" s="36">
        <v>0</v>
      </c>
    </row>
    <row r="53" spans="1:7" ht="12.75" x14ac:dyDescent="0.2">
      <c r="A53" s="33"/>
      <c r="B53" s="34"/>
      <c r="C53" s="29"/>
      <c r="D53" s="37"/>
      <c r="E53" s="66"/>
      <c r="F53" s="72"/>
      <c r="G53" s="38"/>
    </row>
    <row r="54" spans="1:7" ht="12.75" x14ac:dyDescent="0.2">
      <c r="A54" s="16"/>
      <c r="B54" s="17"/>
      <c r="C54" s="23" t="s">
        <v>111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107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12.75" x14ac:dyDescent="0.2">
      <c r="A57" s="16"/>
      <c r="B57" s="17"/>
      <c r="C57" s="23" t="s">
        <v>112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107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113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107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25.5" x14ac:dyDescent="0.2">
      <c r="A63" s="21"/>
      <c r="B63" s="22"/>
      <c r="C63" s="39" t="s">
        <v>114</v>
      </c>
      <c r="D63" s="40"/>
      <c r="E63" s="64"/>
      <c r="F63" s="70">
        <v>7098.7963749999999</v>
      </c>
      <c r="G63" s="28">
        <v>0.89989673599999986</v>
      </c>
    </row>
    <row r="64" spans="1:7" ht="12.75" x14ac:dyDescent="0.2">
      <c r="A64" s="16"/>
      <c r="B64" s="17"/>
      <c r="C64" s="26"/>
      <c r="D64" s="19"/>
      <c r="E64" s="62"/>
      <c r="F64" s="68"/>
      <c r="G64" s="20"/>
    </row>
    <row r="65" spans="1:7" ht="12.75" x14ac:dyDescent="0.2">
      <c r="A65" s="16"/>
      <c r="B65" s="17"/>
      <c r="C65" s="18" t="s">
        <v>115</v>
      </c>
      <c r="D65" s="19"/>
      <c r="E65" s="62"/>
      <c r="F65" s="68"/>
      <c r="G65" s="20"/>
    </row>
    <row r="66" spans="1:7" ht="25.5" x14ac:dyDescent="0.2">
      <c r="A66" s="16"/>
      <c r="B66" s="17"/>
      <c r="C66" s="23" t="s">
        <v>10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107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16"/>
      <c r="B69" s="41"/>
      <c r="C69" s="23" t="s">
        <v>116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74"/>
      <c r="G71" s="43"/>
    </row>
    <row r="72" spans="1:7" ht="12.75" x14ac:dyDescent="0.2">
      <c r="A72" s="16"/>
      <c r="B72" s="17"/>
      <c r="C72" s="23" t="s">
        <v>117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16"/>
      <c r="B75" s="41"/>
      <c r="C75" s="23" t="s">
        <v>118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107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21"/>
      <c r="B78" s="22"/>
      <c r="C78" s="44" t="s">
        <v>119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120</v>
      </c>
      <c r="D80" s="19"/>
      <c r="E80" s="62"/>
      <c r="F80" s="68"/>
      <c r="G80" s="20"/>
    </row>
    <row r="81" spans="1:7" ht="12.75" x14ac:dyDescent="0.2">
      <c r="A81" s="21"/>
      <c r="B81" s="22"/>
      <c r="C81" s="23" t="s">
        <v>121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107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122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123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1169</v>
      </c>
      <c r="D90" s="24"/>
      <c r="E90" s="63"/>
      <c r="F90" s="69"/>
      <c r="G90" s="25"/>
    </row>
    <row r="91" spans="1:7" ht="12.75" x14ac:dyDescent="0.2">
      <c r="A91" s="21">
        <v>1</v>
      </c>
      <c r="B91" s="22"/>
      <c r="C91" s="26" t="s">
        <v>1170</v>
      </c>
      <c r="D91" s="30"/>
      <c r="E91" s="62"/>
      <c r="F91" s="68">
        <v>1082.8113241000001</v>
      </c>
      <c r="G91" s="20">
        <v>0.13726529500000001</v>
      </c>
    </row>
    <row r="92" spans="1:7" ht="12.75" x14ac:dyDescent="0.2">
      <c r="A92" s="21"/>
      <c r="B92" s="22"/>
      <c r="C92" s="23" t="s">
        <v>107</v>
      </c>
      <c r="D92" s="40"/>
      <c r="E92" s="64"/>
      <c r="F92" s="70">
        <v>1082.8113241000001</v>
      </c>
      <c r="G92" s="28">
        <v>0.13726529500000001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25.5" x14ac:dyDescent="0.2">
      <c r="A94" s="21"/>
      <c r="B94" s="22"/>
      <c r="C94" s="39" t="s">
        <v>124</v>
      </c>
      <c r="D94" s="40"/>
      <c r="E94" s="64"/>
      <c r="F94" s="70">
        <v>1082.8113241000001</v>
      </c>
      <c r="G94" s="28">
        <v>0.13726529500000001</v>
      </c>
    </row>
    <row r="95" spans="1:7" ht="12.75" x14ac:dyDescent="0.2">
      <c r="A95" s="21"/>
      <c r="B95" s="22"/>
      <c r="C95" s="45"/>
      <c r="D95" s="22"/>
      <c r="E95" s="62"/>
      <c r="F95" s="68"/>
      <c r="G95" s="20"/>
    </row>
    <row r="96" spans="1:7" ht="12.75" x14ac:dyDescent="0.2">
      <c r="A96" s="16"/>
      <c r="B96" s="17"/>
      <c r="C96" s="18" t="s">
        <v>125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126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107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16"/>
      <c r="B100" s="17"/>
      <c r="C100" s="18" t="s">
        <v>127</v>
      </c>
      <c r="D100" s="19"/>
      <c r="E100" s="62"/>
      <c r="F100" s="68"/>
      <c r="G100" s="20"/>
    </row>
    <row r="101" spans="1:7" ht="25.5" x14ac:dyDescent="0.2">
      <c r="A101" s="21"/>
      <c r="B101" s="22"/>
      <c r="C101" s="23" t="s">
        <v>128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107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23" t="s">
        <v>129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74"/>
      <c r="G106" s="43"/>
    </row>
    <row r="107" spans="1:7" ht="25.5" x14ac:dyDescent="0.2">
      <c r="A107" s="21"/>
      <c r="B107" s="22"/>
      <c r="C107" s="45" t="s">
        <v>130</v>
      </c>
      <c r="D107" s="22"/>
      <c r="E107" s="62"/>
      <c r="F107" s="158">
        <v>-293.15107520999999</v>
      </c>
      <c r="G107" s="157">
        <v>-3.7162031999999998E-2</v>
      </c>
    </row>
    <row r="108" spans="1:7" ht="12.75" x14ac:dyDescent="0.2">
      <c r="A108" s="21"/>
      <c r="B108" s="22"/>
      <c r="C108" s="46" t="s">
        <v>131</v>
      </c>
      <c r="D108" s="27"/>
      <c r="E108" s="64"/>
      <c r="F108" s="70">
        <v>7888.4566238899988</v>
      </c>
      <c r="G108" s="28">
        <v>0.99999999899999992</v>
      </c>
    </row>
    <row r="110" spans="1:7" ht="12.75" x14ac:dyDescent="0.2">
      <c r="B110" s="397"/>
      <c r="C110" s="397"/>
      <c r="D110" s="397"/>
      <c r="E110" s="397"/>
      <c r="F110" s="397"/>
    </row>
    <row r="111" spans="1:7" ht="12.75" x14ac:dyDescent="0.2">
      <c r="B111" s="397"/>
      <c r="C111" s="397"/>
      <c r="D111" s="397"/>
      <c r="E111" s="397"/>
      <c r="F111" s="397"/>
    </row>
    <row r="113" spans="2:4" ht="12.75" x14ac:dyDescent="0.2">
      <c r="B113" s="52" t="s">
        <v>133</v>
      </c>
      <c r="C113" s="53"/>
      <c r="D113" s="54"/>
    </row>
    <row r="114" spans="2:4" ht="12.75" x14ac:dyDescent="0.2">
      <c r="B114" s="55" t="s">
        <v>134</v>
      </c>
      <c r="C114" s="56"/>
      <c r="D114" s="81" t="s">
        <v>135</v>
      </c>
    </row>
    <row r="115" spans="2:4" ht="12.75" x14ac:dyDescent="0.2">
      <c r="B115" s="55" t="s">
        <v>136</v>
      </c>
      <c r="C115" s="56"/>
      <c r="D115" s="81" t="s">
        <v>135</v>
      </c>
    </row>
    <row r="116" spans="2:4" ht="12.75" x14ac:dyDescent="0.2">
      <c r="B116" s="57" t="s">
        <v>137</v>
      </c>
      <c r="C116" s="56"/>
      <c r="D116" s="58"/>
    </row>
    <row r="117" spans="2:4" ht="25.5" customHeight="1" x14ac:dyDescent="0.2">
      <c r="B117" s="58"/>
      <c r="C117" s="48" t="s">
        <v>138</v>
      </c>
      <c r="D117" s="49" t="s">
        <v>139</v>
      </c>
    </row>
    <row r="118" spans="2:4" ht="12.75" customHeight="1" x14ac:dyDescent="0.2">
      <c r="B118" s="75" t="s">
        <v>140</v>
      </c>
      <c r="C118" s="76" t="s">
        <v>141</v>
      </c>
      <c r="D118" s="76" t="s">
        <v>142</v>
      </c>
    </row>
    <row r="119" spans="2:4" ht="12.75" x14ac:dyDescent="0.2">
      <c r="B119" s="58" t="s">
        <v>143</v>
      </c>
      <c r="C119" s="59">
        <v>10.926299999999999</v>
      </c>
      <c r="D119" s="59">
        <v>10.765000000000001</v>
      </c>
    </row>
    <row r="120" spans="2:4" ht="12.75" x14ac:dyDescent="0.2">
      <c r="B120" s="58" t="s">
        <v>144</v>
      </c>
      <c r="C120" s="59">
        <v>10.926299999999999</v>
      </c>
      <c r="D120" s="59">
        <v>10.7651</v>
      </c>
    </row>
    <row r="121" spans="2:4" ht="12.75" x14ac:dyDescent="0.2">
      <c r="B121" s="58" t="s">
        <v>145</v>
      </c>
      <c r="C121" s="59">
        <v>10.6835</v>
      </c>
      <c r="D121" s="59">
        <v>10.5138</v>
      </c>
    </row>
    <row r="122" spans="2:4" ht="12.75" x14ac:dyDescent="0.2">
      <c r="B122" s="58" t="s">
        <v>146</v>
      </c>
      <c r="C122" s="59">
        <v>10.6835</v>
      </c>
      <c r="D122" s="59">
        <v>10.5138</v>
      </c>
    </row>
    <row r="124" spans="2:4" ht="12.75" x14ac:dyDescent="0.2">
      <c r="B124" s="77" t="s">
        <v>147</v>
      </c>
      <c r="C124" s="60"/>
      <c r="D124" s="78" t="s">
        <v>135</v>
      </c>
    </row>
    <row r="125" spans="2:4" ht="24.75" customHeight="1" x14ac:dyDescent="0.2">
      <c r="B125" s="79"/>
      <c r="C125" s="79"/>
    </row>
    <row r="126" spans="2:4" ht="15" x14ac:dyDescent="0.25">
      <c r="B126" s="82"/>
      <c r="C126" s="80"/>
      <c r="D126"/>
    </row>
    <row r="128" spans="2:4" ht="12.75" x14ac:dyDescent="0.2">
      <c r="B128" s="57" t="s">
        <v>148</v>
      </c>
      <c r="C128" s="56"/>
      <c r="D128" s="83" t="s">
        <v>135</v>
      </c>
    </row>
    <row r="129" spans="2:4" ht="12.75" x14ac:dyDescent="0.2">
      <c r="B129" s="57" t="s">
        <v>149</v>
      </c>
      <c r="C129" s="56"/>
      <c r="D129" s="83" t="s">
        <v>135</v>
      </c>
    </row>
    <row r="130" spans="2:4" ht="12.75" x14ac:dyDescent="0.2">
      <c r="B130" s="57" t="s">
        <v>150</v>
      </c>
      <c r="C130" s="56"/>
      <c r="D130" s="61">
        <v>0.34849696035777195</v>
      </c>
    </row>
    <row r="131" spans="2:4" ht="12.75" x14ac:dyDescent="0.2">
      <c r="B131" s="57" t="s">
        <v>151</v>
      </c>
      <c r="C131" s="56"/>
      <c r="D131" s="61" t="s">
        <v>135</v>
      </c>
    </row>
  </sheetData>
  <mergeCells count="5">
    <mergeCell ref="A1:G1"/>
    <mergeCell ref="A2:G2"/>
    <mergeCell ref="A3:G3"/>
    <mergeCell ref="B110:F110"/>
    <mergeCell ref="B111:F11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3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758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154657</v>
      </c>
      <c r="F7" s="68">
        <v>563.64743650000003</v>
      </c>
      <c r="G7" s="20">
        <v>5.8757706E-2</v>
      </c>
    </row>
    <row r="8" spans="1:7" ht="12.75" x14ac:dyDescent="0.2">
      <c r="A8" s="21">
        <v>2</v>
      </c>
      <c r="B8" s="22" t="s">
        <v>56</v>
      </c>
      <c r="C8" s="26" t="s">
        <v>57</v>
      </c>
      <c r="D8" s="17" t="s">
        <v>13</v>
      </c>
      <c r="E8" s="62">
        <v>173115</v>
      </c>
      <c r="F8" s="68">
        <v>508.35219749999999</v>
      </c>
      <c r="G8" s="20">
        <v>5.2993426000000003E-2</v>
      </c>
    </row>
    <row r="9" spans="1:7" ht="25.5" x14ac:dyDescent="0.2">
      <c r="A9" s="21">
        <v>3</v>
      </c>
      <c r="B9" s="22" t="s">
        <v>20</v>
      </c>
      <c r="C9" s="26" t="s">
        <v>21</v>
      </c>
      <c r="D9" s="17" t="s">
        <v>22</v>
      </c>
      <c r="E9" s="62">
        <v>32393</v>
      </c>
      <c r="F9" s="68">
        <v>425.74119899999999</v>
      </c>
      <c r="G9" s="20">
        <v>4.4381601999999999E-2</v>
      </c>
    </row>
    <row r="10" spans="1:7" ht="25.5" x14ac:dyDescent="0.2">
      <c r="A10" s="21">
        <v>4</v>
      </c>
      <c r="B10" s="22" t="s">
        <v>401</v>
      </c>
      <c r="C10" s="26" t="s">
        <v>402</v>
      </c>
      <c r="D10" s="17" t="s">
        <v>35</v>
      </c>
      <c r="E10" s="62">
        <v>145848</v>
      </c>
      <c r="F10" s="68">
        <v>406.40545200000003</v>
      </c>
      <c r="G10" s="20">
        <v>4.2365936999999999E-2</v>
      </c>
    </row>
    <row r="11" spans="1:7" ht="12.75" x14ac:dyDescent="0.2">
      <c r="A11" s="21">
        <v>5</v>
      </c>
      <c r="B11" s="22" t="s">
        <v>540</v>
      </c>
      <c r="C11" s="26" t="s">
        <v>541</v>
      </c>
      <c r="D11" s="17" t="s">
        <v>13</v>
      </c>
      <c r="E11" s="62">
        <v>331719</v>
      </c>
      <c r="F11" s="68">
        <v>373.01801549999999</v>
      </c>
      <c r="G11" s="20">
        <v>3.8885446999999997E-2</v>
      </c>
    </row>
    <row r="12" spans="1:7" ht="12.75" x14ac:dyDescent="0.2">
      <c r="A12" s="21">
        <v>6</v>
      </c>
      <c r="B12" s="22" t="s">
        <v>405</v>
      </c>
      <c r="C12" s="26" t="s">
        <v>406</v>
      </c>
      <c r="D12" s="17" t="s">
        <v>253</v>
      </c>
      <c r="E12" s="62">
        <v>13016</v>
      </c>
      <c r="F12" s="68">
        <v>354.13932799999998</v>
      </c>
      <c r="G12" s="20">
        <v>3.6917429000000002E-2</v>
      </c>
    </row>
    <row r="13" spans="1:7" ht="12.75" x14ac:dyDescent="0.2">
      <c r="A13" s="21">
        <v>7</v>
      </c>
      <c r="B13" s="22" t="s">
        <v>407</v>
      </c>
      <c r="C13" s="26" t="s">
        <v>408</v>
      </c>
      <c r="D13" s="17" t="s">
        <v>253</v>
      </c>
      <c r="E13" s="62">
        <v>43655</v>
      </c>
      <c r="F13" s="68">
        <v>343.91408999999999</v>
      </c>
      <c r="G13" s="20">
        <v>3.5851493999999998E-2</v>
      </c>
    </row>
    <row r="14" spans="1:7" ht="12.75" x14ac:dyDescent="0.2">
      <c r="A14" s="21">
        <v>8</v>
      </c>
      <c r="B14" s="22" t="s">
        <v>444</v>
      </c>
      <c r="C14" s="26" t="s">
        <v>445</v>
      </c>
      <c r="D14" s="17" t="s">
        <v>205</v>
      </c>
      <c r="E14" s="62">
        <v>43664</v>
      </c>
      <c r="F14" s="68">
        <v>327.28351199999997</v>
      </c>
      <c r="G14" s="20">
        <v>3.4117831000000001E-2</v>
      </c>
    </row>
    <row r="15" spans="1:7" ht="12.75" x14ac:dyDescent="0.2">
      <c r="A15" s="21">
        <v>9</v>
      </c>
      <c r="B15" s="22" t="s">
        <v>203</v>
      </c>
      <c r="C15" s="26" t="s">
        <v>204</v>
      </c>
      <c r="D15" s="17" t="s">
        <v>205</v>
      </c>
      <c r="E15" s="62">
        <v>47737</v>
      </c>
      <c r="F15" s="68">
        <v>290.95701500000001</v>
      </c>
      <c r="G15" s="20">
        <v>3.0330958000000002E-2</v>
      </c>
    </row>
    <row r="16" spans="1:7" ht="25.5" x14ac:dyDescent="0.2">
      <c r="A16" s="21">
        <v>10</v>
      </c>
      <c r="B16" s="22" t="s">
        <v>28</v>
      </c>
      <c r="C16" s="26" t="s">
        <v>29</v>
      </c>
      <c r="D16" s="17" t="s">
        <v>19</v>
      </c>
      <c r="E16" s="62">
        <v>220994</v>
      </c>
      <c r="F16" s="68">
        <v>290.165122</v>
      </c>
      <c r="G16" s="20">
        <v>3.0248407000000001E-2</v>
      </c>
    </row>
    <row r="17" spans="1:7" ht="12.75" x14ac:dyDescent="0.2">
      <c r="A17" s="21">
        <v>11</v>
      </c>
      <c r="B17" s="22" t="s">
        <v>399</v>
      </c>
      <c r="C17" s="26" t="s">
        <v>400</v>
      </c>
      <c r="D17" s="17" t="s">
        <v>13</v>
      </c>
      <c r="E17" s="62">
        <v>39784</v>
      </c>
      <c r="F17" s="68">
        <v>287.51896799999997</v>
      </c>
      <c r="G17" s="20">
        <v>2.9972557E-2</v>
      </c>
    </row>
    <row r="18" spans="1:7" ht="25.5" x14ac:dyDescent="0.2">
      <c r="A18" s="21">
        <v>12</v>
      </c>
      <c r="B18" s="22" t="s">
        <v>43</v>
      </c>
      <c r="C18" s="26" t="s">
        <v>44</v>
      </c>
      <c r="D18" s="17" t="s">
        <v>19</v>
      </c>
      <c r="E18" s="62">
        <v>5024</v>
      </c>
      <c r="F18" s="68">
        <v>247.83140800000001</v>
      </c>
      <c r="G18" s="20">
        <v>2.5835308000000001E-2</v>
      </c>
    </row>
    <row r="19" spans="1:7" ht="12.75" x14ac:dyDescent="0.2">
      <c r="A19" s="21">
        <v>13</v>
      </c>
      <c r="B19" s="22" t="s">
        <v>337</v>
      </c>
      <c r="C19" s="26" t="s">
        <v>338</v>
      </c>
      <c r="D19" s="17" t="s">
        <v>205</v>
      </c>
      <c r="E19" s="62">
        <v>23916</v>
      </c>
      <c r="F19" s="68">
        <v>239.79377400000001</v>
      </c>
      <c r="G19" s="20">
        <v>2.4997419999999999E-2</v>
      </c>
    </row>
    <row r="20" spans="1:7" ht="25.5" x14ac:dyDescent="0.2">
      <c r="A20" s="21">
        <v>14</v>
      </c>
      <c r="B20" s="22" t="s">
        <v>508</v>
      </c>
      <c r="C20" s="26" t="s">
        <v>509</v>
      </c>
      <c r="D20" s="17" t="s">
        <v>510</v>
      </c>
      <c r="E20" s="62">
        <v>68200</v>
      </c>
      <c r="F20" s="68">
        <v>208.9648</v>
      </c>
      <c r="G20" s="20">
        <v>2.1783639E-2</v>
      </c>
    </row>
    <row r="21" spans="1:7" ht="25.5" x14ac:dyDescent="0.2">
      <c r="A21" s="21">
        <v>15</v>
      </c>
      <c r="B21" s="22" t="s">
        <v>528</v>
      </c>
      <c r="C21" s="26" t="s">
        <v>529</v>
      </c>
      <c r="D21" s="17" t="s">
        <v>35</v>
      </c>
      <c r="E21" s="62">
        <v>194872</v>
      </c>
      <c r="F21" s="68">
        <v>198.574568</v>
      </c>
      <c r="G21" s="20">
        <v>2.0700504000000002E-2</v>
      </c>
    </row>
    <row r="22" spans="1:7" ht="12.75" x14ac:dyDescent="0.2">
      <c r="A22" s="21">
        <v>16</v>
      </c>
      <c r="B22" s="22" t="s">
        <v>639</v>
      </c>
      <c r="C22" s="26" t="s">
        <v>640</v>
      </c>
      <c r="D22" s="17" t="s">
        <v>320</v>
      </c>
      <c r="E22" s="62">
        <v>86727</v>
      </c>
      <c r="F22" s="68">
        <v>197.43401549999999</v>
      </c>
      <c r="G22" s="20">
        <v>2.0581605999999999E-2</v>
      </c>
    </row>
    <row r="23" spans="1:7" ht="12.75" x14ac:dyDescent="0.2">
      <c r="A23" s="21">
        <v>17</v>
      </c>
      <c r="B23" s="22" t="s">
        <v>522</v>
      </c>
      <c r="C23" s="26" t="s">
        <v>523</v>
      </c>
      <c r="D23" s="17" t="s">
        <v>320</v>
      </c>
      <c r="E23" s="62">
        <v>59056</v>
      </c>
      <c r="F23" s="68">
        <v>196.154504</v>
      </c>
      <c r="G23" s="20">
        <v>2.0448223000000001E-2</v>
      </c>
    </row>
    <row r="24" spans="1:7" ht="12.75" x14ac:dyDescent="0.2">
      <c r="A24" s="21">
        <v>18</v>
      </c>
      <c r="B24" s="22" t="s">
        <v>672</v>
      </c>
      <c r="C24" s="26" t="s">
        <v>673</v>
      </c>
      <c r="D24" s="17" t="s">
        <v>253</v>
      </c>
      <c r="E24" s="62">
        <v>60870</v>
      </c>
      <c r="F24" s="68">
        <v>194.14486500000001</v>
      </c>
      <c r="G24" s="20">
        <v>2.0238727000000001E-2</v>
      </c>
    </row>
    <row r="25" spans="1:7" ht="25.5" x14ac:dyDescent="0.2">
      <c r="A25" s="21">
        <v>19</v>
      </c>
      <c r="B25" s="22" t="s">
        <v>51</v>
      </c>
      <c r="C25" s="26" t="s">
        <v>52</v>
      </c>
      <c r="D25" s="17" t="s">
        <v>22</v>
      </c>
      <c r="E25" s="62">
        <v>240875</v>
      </c>
      <c r="F25" s="68">
        <v>191.6160625</v>
      </c>
      <c r="G25" s="20">
        <v>1.9975111E-2</v>
      </c>
    </row>
    <row r="26" spans="1:7" ht="12.75" x14ac:dyDescent="0.2">
      <c r="A26" s="21">
        <v>20</v>
      </c>
      <c r="B26" s="22" t="s">
        <v>502</v>
      </c>
      <c r="C26" s="26" t="s">
        <v>503</v>
      </c>
      <c r="D26" s="17" t="s">
        <v>38</v>
      </c>
      <c r="E26" s="62">
        <v>134966</v>
      </c>
      <c r="F26" s="68">
        <v>188.54750200000001</v>
      </c>
      <c r="G26" s="20">
        <v>1.9655228E-2</v>
      </c>
    </row>
    <row r="27" spans="1:7" ht="25.5" x14ac:dyDescent="0.2">
      <c r="A27" s="21">
        <v>21</v>
      </c>
      <c r="B27" s="22" t="s">
        <v>201</v>
      </c>
      <c r="C27" s="26" t="s">
        <v>202</v>
      </c>
      <c r="D27" s="17" t="s">
        <v>25</v>
      </c>
      <c r="E27" s="62">
        <v>23600</v>
      </c>
      <c r="F27" s="68">
        <v>187.6318</v>
      </c>
      <c r="G27" s="20">
        <v>1.9559770000000001E-2</v>
      </c>
    </row>
    <row r="28" spans="1:7" ht="12.75" x14ac:dyDescent="0.2">
      <c r="A28" s="21">
        <v>22</v>
      </c>
      <c r="B28" s="22" t="s">
        <v>518</v>
      </c>
      <c r="C28" s="26" t="s">
        <v>519</v>
      </c>
      <c r="D28" s="17" t="s">
        <v>272</v>
      </c>
      <c r="E28" s="62">
        <v>16170</v>
      </c>
      <c r="F28" s="68">
        <v>174.19941</v>
      </c>
      <c r="G28" s="20">
        <v>1.8159504E-2</v>
      </c>
    </row>
    <row r="29" spans="1:7" ht="12.75" x14ac:dyDescent="0.2">
      <c r="A29" s="21">
        <v>23</v>
      </c>
      <c r="B29" s="22" t="s">
        <v>329</v>
      </c>
      <c r="C29" s="26" t="s">
        <v>330</v>
      </c>
      <c r="D29" s="17" t="s">
        <v>13</v>
      </c>
      <c r="E29" s="62">
        <v>194840</v>
      </c>
      <c r="F29" s="68">
        <v>167.36756</v>
      </c>
      <c r="G29" s="20">
        <v>1.7447313999999998E-2</v>
      </c>
    </row>
    <row r="30" spans="1:7" ht="51" x14ac:dyDescent="0.2">
      <c r="A30" s="21">
        <v>24</v>
      </c>
      <c r="B30" s="22" t="s">
        <v>292</v>
      </c>
      <c r="C30" s="26" t="s">
        <v>293</v>
      </c>
      <c r="D30" s="17" t="s">
        <v>241</v>
      </c>
      <c r="E30" s="62">
        <v>405195</v>
      </c>
      <c r="F30" s="68">
        <v>161.67280500000001</v>
      </c>
      <c r="G30" s="20">
        <v>1.6853660999999999E-2</v>
      </c>
    </row>
    <row r="31" spans="1:7" ht="12.75" x14ac:dyDescent="0.2">
      <c r="A31" s="21">
        <v>25</v>
      </c>
      <c r="B31" s="22" t="s">
        <v>181</v>
      </c>
      <c r="C31" s="26" t="s">
        <v>182</v>
      </c>
      <c r="D31" s="17" t="s">
        <v>16</v>
      </c>
      <c r="E31" s="62">
        <v>190655</v>
      </c>
      <c r="F31" s="68">
        <v>160.62683749999999</v>
      </c>
      <c r="G31" s="20">
        <v>1.6744624E-2</v>
      </c>
    </row>
    <row r="32" spans="1:7" ht="12.75" x14ac:dyDescent="0.2">
      <c r="A32" s="21">
        <v>26</v>
      </c>
      <c r="B32" s="22" t="s">
        <v>53</v>
      </c>
      <c r="C32" s="26" t="s">
        <v>54</v>
      </c>
      <c r="D32" s="17" t="s">
        <v>55</v>
      </c>
      <c r="E32" s="62">
        <v>115476</v>
      </c>
      <c r="F32" s="68">
        <v>156.00807599999999</v>
      </c>
      <c r="G32" s="20">
        <v>1.6263138999999999E-2</v>
      </c>
    </row>
    <row r="33" spans="1:7" ht="12.75" x14ac:dyDescent="0.2">
      <c r="A33" s="21">
        <v>27</v>
      </c>
      <c r="B33" s="22" t="s">
        <v>745</v>
      </c>
      <c r="C33" s="26" t="s">
        <v>746</v>
      </c>
      <c r="D33" s="17" t="s">
        <v>38</v>
      </c>
      <c r="E33" s="62">
        <v>196271</v>
      </c>
      <c r="F33" s="68">
        <v>139.94122300000001</v>
      </c>
      <c r="G33" s="20">
        <v>1.4588242E-2</v>
      </c>
    </row>
    <row r="34" spans="1:7" ht="12.75" x14ac:dyDescent="0.2">
      <c r="A34" s="21">
        <v>28</v>
      </c>
      <c r="B34" s="22" t="s">
        <v>684</v>
      </c>
      <c r="C34" s="26" t="s">
        <v>685</v>
      </c>
      <c r="D34" s="17" t="s">
        <v>55</v>
      </c>
      <c r="E34" s="62">
        <v>292499</v>
      </c>
      <c r="F34" s="68">
        <v>137.47452999999999</v>
      </c>
      <c r="G34" s="20">
        <v>1.4331099999999999E-2</v>
      </c>
    </row>
    <row r="35" spans="1:7" ht="12.75" x14ac:dyDescent="0.2">
      <c r="A35" s="21">
        <v>29</v>
      </c>
      <c r="B35" s="22" t="s">
        <v>547</v>
      </c>
      <c r="C35" s="26" t="s">
        <v>548</v>
      </c>
      <c r="D35" s="17" t="s">
        <v>13</v>
      </c>
      <c r="E35" s="62">
        <v>308242</v>
      </c>
      <c r="F35" s="68">
        <v>135.62647999999999</v>
      </c>
      <c r="G35" s="20">
        <v>1.4138449000000001E-2</v>
      </c>
    </row>
    <row r="36" spans="1:7" ht="12.75" x14ac:dyDescent="0.2">
      <c r="A36" s="21">
        <v>30</v>
      </c>
      <c r="B36" s="22" t="s">
        <v>747</v>
      </c>
      <c r="C36" s="26" t="s">
        <v>748</v>
      </c>
      <c r="D36" s="17" t="s">
        <v>253</v>
      </c>
      <c r="E36" s="62">
        <v>17264</v>
      </c>
      <c r="F36" s="68">
        <v>132.83784800000001</v>
      </c>
      <c r="G36" s="20">
        <v>1.3847747000000001E-2</v>
      </c>
    </row>
    <row r="37" spans="1:7" ht="25.5" x14ac:dyDescent="0.2">
      <c r="A37" s="21">
        <v>31</v>
      </c>
      <c r="B37" s="22" t="s">
        <v>560</v>
      </c>
      <c r="C37" s="26" t="s">
        <v>561</v>
      </c>
      <c r="D37" s="17" t="s">
        <v>22</v>
      </c>
      <c r="E37" s="62">
        <v>853633</v>
      </c>
      <c r="F37" s="68">
        <v>129.752216</v>
      </c>
      <c r="G37" s="20">
        <v>1.3526084000000001E-2</v>
      </c>
    </row>
    <row r="38" spans="1:7" ht="25.5" x14ac:dyDescent="0.2">
      <c r="A38" s="21">
        <v>32</v>
      </c>
      <c r="B38" s="22" t="s">
        <v>678</v>
      </c>
      <c r="C38" s="26" t="s">
        <v>679</v>
      </c>
      <c r="D38" s="17" t="s">
        <v>19</v>
      </c>
      <c r="E38" s="62">
        <v>197594</v>
      </c>
      <c r="F38" s="68">
        <v>127.843318</v>
      </c>
      <c r="G38" s="20">
        <v>1.332709E-2</v>
      </c>
    </row>
    <row r="39" spans="1:7" ht="12.75" x14ac:dyDescent="0.2">
      <c r="A39" s="21">
        <v>33</v>
      </c>
      <c r="B39" s="22" t="s">
        <v>266</v>
      </c>
      <c r="C39" s="26" t="s">
        <v>267</v>
      </c>
      <c r="D39" s="17" t="s">
        <v>16</v>
      </c>
      <c r="E39" s="62">
        <v>63000</v>
      </c>
      <c r="F39" s="68">
        <v>125.9055</v>
      </c>
      <c r="G39" s="20">
        <v>1.3125081E-2</v>
      </c>
    </row>
    <row r="40" spans="1:7" ht="25.5" x14ac:dyDescent="0.2">
      <c r="A40" s="21">
        <v>34</v>
      </c>
      <c r="B40" s="22" t="s">
        <v>206</v>
      </c>
      <c r="C40" s="26" t="s">
        <v>207</v>
      </c>
      <c r="D40" s="17" t="s">
        <v>35</v>
      </c>
      <c r="E40" s="62">
        <v>123842</v>
      </c>
      <c r="F40" s="68">
        <v>120.188661</v>
      </c>
      <c r="G40" s="20">
        <v>1.2529126E-2</v>
      </c>
    </row>
    <row r="41" spans="1:7" ht="25.5" x14ac:dyDescent="0.2">
      <c r="A41" s="21">
        <v>35</v>
      </c>
      <c r="B41" s="22" t="s">
        <v>497</v>
      </c>
      <c r="C41" s="26" t="s">
        <v>498</v>
      </c>
      <c r="D41" s="17" t="s">
        <v>32</v>
      </c>
      <c r="E41" s="62">
        <v>75000</v>
      </c>
      <c r="F41" s="68">
        <v>118.9875</v>
      </c>
      <c r="G41" s="20">
        <v>1.2403911E-2</v>
      </c>
    </row>
    <row r="42" spans="1:7" ht="25.5" x14ac:dyDescent="0.2">
      <c r="A42" s="21">
        <v>36</v>
      </c>
      <c r="B42" s="22" t="s">
        <v>608</v>
      </c>
      <c r="C42" s="26" t="s">
        <v>609</v>
      </c>
      <c r="D42" s="17" t="s">
        <v>236</v>
      </c>
      <c r="E42" s="62">
        <v>50842</v>
      </c>
      <c r="F42" s="68">
        <v>111.750716</v>
      </c>
      <c r="G42" s="20">
        <v>1.1649509000000001E-2</v>
      </c>
    </row>
    <row r="43" spans="1:7" ht="12.75" x14ac:dyDescent="0.2">
      <c r="A43" s="21">
        <v>37</v>
      </c>
      <c r="B43" s="22" t="s">
        <v>403</v>
      </c>
      <c r="C43" s="26" t="s">
        <v>404</v>
      </c>
      <c r="D43" s="17" t="s">
        <v>205</v>
      </c>
      <c r="E43" s="62">
        <v>13782</v>
      </c>
      <c r="F43" s="68">
        <v>100.870458</v>
      </c>
      <c r="G43" s="20">
        <v>1.0515291E-2</v>
      </c>
    </row>
    <row r="44" spans="1:7" ht="12.75" x14ac:dyDescent="0.2">
      <c r="A44" s="21">
        <v>38</v>
      </c>
      <c r="B44" s="22" t="s">
        <v>380</v>
      </c>
      <c r="C44" s="26" t="s">
        <v>381</v>
      </c>
      <c r="D44" s="17" t="s">
        <v>13</v>
      </c>
      <c r="E44" s="62">
        <v>46200</v>
      </c>
      <c r="F44" s="68">
        <v>89.674199999999999</v>
      </c>
      <c r="G44" s="20">
        <v>9.3481310000000008E-3</v>
      </c>
    </row>
    <row r="45" spans="1:7" ht="12.75" x14ac:dyDescent="0.2">
      <c r="A45" s="21">
        <v>39</v>
      </c>
      <c r="B45" s="22" t="s">
        <v>382</v>
      </c>
      <c r="C45" s="26" t="s">
        <v>383</v>
      </c>
      <c r="D45" s="17" t="s">
        <v>253</v>
      </c>
      <c r="E45" s="62">
        <v>12763</v>
      </c>
      <c r="F45" s="68">
        <v>88.371011999999993</v>
      </c>
      <c r="G45" s="20">
        <v>9.2122799999999998E-3</v>
      </c>
    </row>
    <row r="46" spans="1:7" ht="25.5" x14ac:dyDescent="0.2">
      <c r="A46" s="21">
        <v>40</v>
      </c>
      <c r="B46" s="22" t="s">
        <v>45</v>
      </c>
      <c r="C46" s="26" t="s">
        <v>46</v>
      </c>
      <c r="D46" s="17" t="s">
        <v>25</v>
      </c>
      <c r="E46" s="62">
        <v>7000</v>
      </c>
      <c r="F46" s="68">
        <v>49.045499999999997</v>
      </c>
      <c r="G46" s="20">
        <v>5.1127719999999998E-3</v>
      </c>
    </row>
    <row r="47" spans="1:7" ht="12.75" x14ac:dyDescent="0.2">
      <c r="A47" s="16"/>
      <c r="B47" s="17"/>
      <c r="C47" s="23" t="s">
        <v>107</v>
      </c>
      <c r="D47" s="27"/>
      <c r="E47" s="64"/>
      <c r="F47" s="70">
        <v>8649.9794849999998</v>
      </c>
      <c r="G47" s="28">
        <v>0.90172138499999999</v>
      </c>
    </row>
    <row r="48" spans="1:7" ht="12.75" x14ac:dyDescent="0.2">
      <c r="A48" s="21"/>
      <c r="B48" s="22"/>
      <c r="C48" s="29"/>
      <c r="D48" s="30"/>
      <c r="E48" s="62"/>
      <c r="F48" s="68"/>
      <c r="G48" s="20"/>
    </row>
    <row r="49" spans="1:7" ht="12.75" x14ac:dyDescent="0.2">
      <c r="A49" s="16"/>
      <c r="B49" s="17"/>
      <c r="C49" s="23" t="s">
        <v>108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107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30"/>
      <c r="E51" s="62"/>
      <c r="F51" s="68"/>
      <c r="G51" s="20"/>
    </row>
    <row r="52" spans="1:7" ht="12.75" x14ac:dyDescent="0.2">
      <c r="A52" s="31"/>
      <c r="B52" s="32"/>
      <c r="C52" s="23" t="s">
        <v>109</v>
      </c>
      <c r="D52" s="24"/>
      <c r="E52" s="63"/>
      <c r="F52" s="69"/>
      <c r="G52" s="25"/>
    </row>
    <row r="53" spans="1:7" ht="12.75" x14ac:dyDescent="0.2">
      <c r="A53" s="33"/>
      <c r="B53" s="34"/>
      <c r="C53" s="23" t="s">
        <v>107</v>
      </c>
      <c r="D53" s="35"/>
      <c r="E53" s="65"/>
      <c r="F53" s="71">
        <v>0</v>
      </c>
      <c r="G53" s="36">
        <v>0</v>
      </c>
    </row>
    <row r="54" spans="1:7" ht="12.75" x14ac:dyDescent="0.2">
      <c r="A54" s="33"/>
      <c r="B54" s="34"/>
      <c r="C54" s="29"/>
      <c r="D54" s="37"/>
      <c r="E54" s="66"/>
      <c r="F54" s="72"/>
      <c r="G54" s="38"/>
    </row>
    <row r="55" spans="1:7" ht="12.75" x14ac:dyDescent="0.2">
      <c r="A55" s="16"/>
      <c r="B55" s="17"/>
      <c r="C55" s="23" t="s">
        <v>111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107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12.75" x14ac:dyDescent="0.2">
      <c r="A58" s="16"/>
      <c r="B58" s="17"/>
      <c r="C58" s="23" t="s">
        <v>112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107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12.75" x14ac:dyDescent="0.2">
      <c r="A61" s="16"/>
      <c r="B61" s="17"/>
      <c r="C61" s="23" t="s">
        <v>113</v>
      </c>
      <c r="D61" s="24"/>
      <c r="E61" s="63"/>
      <c r="F61" s="69"/>
      <c r="G61" s="25"/>
    </row>
    <row r="62" spans="1:7" ht="12.75" x14ac:dyDescent="0.2">
      <c r="A62" s="21">
        <v>1</v>
      </c>
      <c r="B62" s="22"/>
      <c r="C62" s="26" t="s">
        <v>1186</v>
      </c>
      <c r="D62" s="30" t="s">
        <v>749</v>
      </c>
      <c r="E62" s="62">
        <v>69375</v>
      </c>
      <c r="F62" s="68">
        <v>141.16612312500001</v>
      </c>
      <c r="G62" s="20">
        <v>1.4715931999999999E-2</v>
      </c>
    </row>
    <row r="63" spans="1:7" ht="12.75" x14ac:dyDescent="0.2">
      <c r="A63" s="21">
        <v>2</v>
      </c>
      <c r="B63" s="22"/>
      <c r="C63" s="26" t="s">
        <v>1187</v>
      </c>
      <c r="D63" s="30" t="s">
        <v>749</v>
      </c>
      <c r="E63" s="62">
        <v>18750</v>
      </c>
      <c r="F63" s="68">
        <v>57.445668750000003</v>
      </c>
      <c r="G63" s="20">
        <v>5.988452E-3</v>
      </c>
    </row>
    <row r="64" spans="1:7" ht="12.75" x14ac:dyDescent="0.2">
      <c r="A64" s="16"/>
      <c r="B64" s="17"/>
      <c r="C64" s="23" t="s">
        <v>107</v>
      </c>
      <c r="D64" s="27"/>
      <c r="E64" s="64"/>
      <c r="F64" s="70">
        <v>198.61179187500002</v>
      </c>
      <c r="G64" s="28">
        <v>2.0704383999999999E-2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21"/>
      <c r="B66" s="22"/>
      <c r="C66" s="39" t="s">
        <v>114</v>
      </c>
      <c r="D66" s="40"/>
      <c r="E66" s="64"/>
      <c r="F66" s="70">
        <v>8848.5912768750004</v>
      </c>
      <c r="G66" s="28">
        <v>0.92242576899999995</v>
      </c>
    </row>
    <row r="67" spans="1:7" ht="12.75" x14ac:dyDescent="0.2">
      <c r="A67" s="16"/>
      <c r="B67" s="17"/>
      <c r="C67" s="26"/>
      <c r="D67" s="19"/>
      <c r="E67" s="62"/>
      <c r="F67" s="68"/>
      <c r="G67" s="20"/>
    </row>
    <row r="68" spans="1:7" ht="12.75" x14ac:dyDescent="0.2">
      <c r="A68" s="16"/>
      <c r="B68" s="17"/>
      <c r="C68" s="18" t="s">
        <v>115</v>
      </c>
      <c r="D68" s="19"/>
      <c r="E68" s="62"/>
      <c r="F68" s="68"/>
      <c r="G68" s="20"/>
    </row>
    <row r="69" spans="1:7" ht="25.5" x14ac:dyDescent="0.2">
      <c r="A69" s="16"/>
      <c r="B69" s="17"/>
      <c r="C69" s="23" t="s">
        <v>10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107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16"/>
      <c r="B72" s="41"/>
      <c r="C72" s="23" t="s">
        <v>116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107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74"/>
      <c r="G74" s="43"/>
    </row>
    <row r="75" spans="1:7" ht="12.75" x14ac:dyDescent="0.2">
      <c r="A75" s="16"/>
      <c r="B75" s="17"/>
      <c r="C75" s="23" t="s">
        <v>117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107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16"/>
      <c r="B78" s="41"/>
      <c r="C78" s="23" t="s">
        <v>118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107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21"/>
      <c r="B81" s="22"/>
      <c r="C81" s="44" t="s">
        <v>119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120</v>
      </c>
      <c r="D83" s="19"/>
      <c r="E83" s="62"/>
      <c r="F83" s="68"/>
      <c r="G83" s="20"/>
    </row>
    <row r="84" spans="1:7" ht="12.75" x14ac:dyDescent="0.2">
      <c r="A84" s="21"/>
      <c r="B84" s="22"/>
      <c r="C84" s="23" t="s">
        <v>121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107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122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107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123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107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1169</v>
      </c>
      <c r="D93" s="24"/>
      <c r="E93" s="63"/>
      <c r="F93" s="69"/>
      <c r="G93" s="25"/>
    </row>
    <row r="94" spans="1:7" ht="12.75" x14ac:dyDescent="0.2">
      <c r="A94" s="21">
        <v>1</v>
      </c>
      <c r="B94" s="22"/>
      <c r="C94" s="26" t="s">
        <v>1170</v>
      </c>
      <c r="D94" s="30"/>
      <c r="E94" s="62"/>
      <c r="F94" s="68">
        <v>979.82926829999997</v>
      </c>
      <c r="G94" s="20">
        <v>0.102142786</v>
      </c>
    </row>
    <row r="95" spans="1:7" ht="12.75" x14ac:dyDescent="0.2">
      <c r="A95" s="21"/>
      <c r="B95" s="22"/>
      <c r="C95" s="23" t="s">
        <v>107</v>
      </c>
      <c r="D95" s="40"/>
      <c r="E95" s="64"/>
      <c r="F95" s="70">
        <v>979.82926829999997</v>
      </c>
      <c r="G95" s="28">
        <v>0.102142786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25.5" x14ac:dyDescent="0.2">
      <c r="A97" s="21"/>
      <c r="B97" s="22"/>
      <c r="C97" s="39" t="s">
        <v>124</v>
      </c>
      <c r="D97" s="40"/>
      <c r="E97" s="64"/>
      <c r="F97" s="70">
        <v>979.82926829999997</v>
      </c>
      <c r="G97" s="28">
        <v>0.102142786</v>
      </c>
    </row>
    <row r="98" spans="1:7" ht="12.75" x14ac:dyDescent="0.2">
      <c r="A98" s="21"/>
      <c r="B98" s="22"/>
      <c r="C98" s="45"/>
      <c r="D98" s="22"/>
      <c r="E98" s="62"/>
      <c r="F98" s="68"/>
      <c r="G98" s="20"/>
    </row>
    <row r="99" spans="1:7" ht="12.75" x14ac:dyDescent="0.2">
      <c r="A99" s="16"/>
      <c r="B99" s="17"/>
      <c r="C99" s="18" t="s">
        <v>125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126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107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127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128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23" t="s">
        <v>129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74"/>
      <c r="G109" s="43"/>
    </row>
    <row r="110" spans="1:7" ht="25.5" x14ac:dyDescent="0.2">
      <c r="A110" s="21"/>
      <c r="B110" s="22"/>
      <c r="C110" s="45" t="s">
        <v>130</v>
      </c>
      <c r="D110" s="22"/>
      <c r="E110" s="62"/>
      <c r="F110" s="158">
        <v>-235.67978669999999</v>
      </c>
      <c r="G110" s="157">
        <v>-2.4568555999999998E-2</v>
      </c>
    </row>
    <row r="111" spans="1:7" ht="12.75" x14ac:dyDescent="0.2">
      <c r="A111" s="21"/>
      <c r="B111" s="22"/>
      <c r="C111" s="46" t="s">
        <v>131</v>
      </c>
      <c r="D111" s="27"/>
      <c r="E111" s="64"/>
      <c r="F111" s="70">
        <v>9592.7407584749999</v>
      </c>
      <c r="G111" s="28">
        <v>0.99999999900000003</v>
      </c>
    </row>
    <row r="113" spans="2:6" ht="12.75" x14ac:dyDescent="0.2">
      <c r="B113" s="397"/>
      <c r="C113" s="397"/>
      <c r="D113" s="397"/>
      <c r="E113" s="397"/>
      <c r="F113" s="397"/>
    </row>
    <row r="114" spans="2:6" ht="12.75" x14ac:dyDescent="0.2">
      <c r="B114" s="397"/>
      <c r="C114" s="397"/>
      <c r="D114" s="397"/>
      <c r="E114" s="397"/>
      <c r="F114" s="397"/>
    </row>
    <row r="116" spans="2:6" ht="12.75" x14ac:dyDescent="0.2">
      <c r="B116" s="52" t="s">
        <v>133</v>
      </c>
      <c r="C116" s="53"/>
      <c r="D116" s="54"/>
    </row>
    <row r="117" spans="2:6" ht="12.75" x14ac:dyDescent="0.2">
      <c r="B117" s="55" t="s">
        <v>134</v>
      </c>
      <c r="C117" s="56"/>
      <c r="D117" s="81" t="s">
        <v>135</v>
      </c>
    </row>
    <row r="118" spans="2:6" ht="12.75" x14ac:dyDescent="0.2">
      <c r="B118" s="55" t="s">
        <v>136</v>
      </c>
      <c r="C118" s="56"/>
      <c r="D118" s="81" t="s">
        <v>135</v>
      </c>
    </row>
    <row r="119" spans="2:6" ht="12.75" x14ac:dyDescent="0.2">
      <c r="B119" s="57" t="s">
        <v>137</v>
      </c>
      <c r="C119" s="56"/>
      <c r="D119" s="58"/>
    </row>
    <row r="120" spans="2:6" ht="25.5" customHeight="1" x14ac:dyDescent="0.2">
      <c r="B120" s="58"/>
      <c r="C120" s="48" t="s">
        <v>138</v>
      </c>
      <c r="D120" s="49" t="s">
        <v>139</v>
      </c>
    </row>
    <row r="121" spans="2:6" ht="12.75" customHeight="1" x14ac:dyDescent="0.2">
      <c r="B121" s="75" t="s">
        <v>140</v>
      </c>
      <c r="C121" s="76" t="s">
        <v>141</v>
      </c>
      <c r="D121" s="76" t="s">
        <v>142</v>
      </c>
    </row>
    <row r="122" spans="2:6" ht="12.75" x14ac:dyDescent="0.2">
      <c r="B122" s="58" t="s">
        <v>143</v>
      </c>
      <c r="C122" s="59">
        <v>9.4430999999999994</v>
      </c>
      <c r="D122" s="59">
        <v>9.1468000000000007</v>
      </c>
    </row>
    <row r="123" spans="2:6" ht="12.75" x14ac:dyDescent="0.2">
      <c r="B123" s="58" t="s">
        <v>144</v>
      </c>
      <c r="C123" s="59">
        <v>9.4429999999999996</v>
      </c>
      <c r="D123" s="59">
        <v>9.1468000000000007</v>
      </c>
    </row>
    <row r="124" spans="2:6" ht="12.75" x14ac:dyDescent="0.2">
      <c r="B124" s="58" t="s">
        <v>145</v>
      </c>
      <c r="C124" s="59">
        <v>9.2489000000000008</v>
      </c>
      <c r="D124" s="59">
        <v>8.9454999999999991</v>
      </c>
    </row>
    <row r="125" spans="2:6" ht="12.75" x14ac:dyDescent="0.2">
      <c r="B125" s="58" t="s">
        <v>146</v>
      </c>
      <c r="C125" s="59">
        <v>9.2489000000000008</v>
      </c>
      <c r="D125" s="59">
        <v>8.9454999999999991</v>
      </c>
    </row>
    <row r="127" spans="2:6" ht="12.75" x14ac:dyDescent="0.2">
      <c r="B127" s="77" t="s">
        <v>147</v>
      </c>
      <c r="C127" s="60"/>
      <c r="D127" s="78" t="s">
        <v>135</v>
      </c>
    </row>
    <row r="128" spans="2:6" ht="24.75" customHeight="1" x14ac:dyDescent="0.2">
      <c r="B128" s="79"/>
      <c r="C128" s="79"/>
    </row>
    <row r="129" spans="2:4" ht="15" x14ac:dyDescent="0.25">
      <c r="B129" s="82"/>
      <c r="C129" s="80"/>
      <c r="D129"/>
    </row>
    <row r="131" spans="2:4" ht="12.75" x14ac:dyDescent="0.2">
      <c r="B131" s="57" t="s">
        <v>148</v>
      </c>
      <c r="C131" s="56"/>
      <c r="D131" s="83" t="s">
        <v>397</v>
      </c>
    </row>
    <row r="132" spans="2:4" ht="12.75" x14ac:dyDescent="0.2">
      <c r="B132" s="57" t="s">
        <v>149</v>
      </c>
      <c r="C132" s="56"/>
      <c r="D132" s="83" t="s">
        <v>135</v>
      </c>
    </row>
    <row r="133" spans="2:4" ht="12.75" x14ac:dyDescent="0.2">
      <c r="B133" s="57" t="s">
        <v>150</v>
      </c>
      <c r="C133" s="56"/>
      <c r="D133" s="61">
        <v>0.33798240134538704</v>
      </c>
    </row>
    <row r="134" spans="2:4" ht="12.75" x14ac:dyDescent="0.2">
      <c r="B134" s="57" t="s">
        <v>151</v>
      </c>
      <c r="C134" s="56"/>
      <c r="D134" s="61" t="s">
        <v>135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C09A-3BB5-4A48-B5D0-1D268B144BD4}">
  <dimension ref="A1:O50"/>
  <sheetViews>
    <sheetView workbookViewId="0">
      <selection sqref="A1:G1"/>
    </sheetView>
  </sheetViews>
  <sheetFormatPr defaultRowHeight="15" x14ac:dyDescent="0.25"/>
  <cols>
    <col min="1" max="1" width="5.42578125" style="328" bestFit="1" customWidth="1"/>
    <col min="2" max="2" width="19.7109375" style="328" bestFit="1" customWidth="1"/>
    <col min="3" max="3" width="40.28515625" style="328" bestFit="1" customWidth="1"/>
    <col min="4" max="4" width="15.28515625" style="328" bestFit="1" customWidth="1"/>
    <col min="5" max="5" width="9.85546875" style="328" bestFit="1" customWidth="1"/>
    <col min="6" max="6" width="10.140625" style="328" bestFit="1" customWidth="1"/>
    <col min="7" max="7" width="14" style="328" bestFit="1" customWidth="1"/>
    <col min="8" max="8" width="11.85546875" style="328" bestFit="1" customWidth="1"/>
    <col min="9" max="9" width="15.28515625" style="328" bestFit="1" customWidth="1"/>
    <col min="10" max="10" width="14.85546875" style="328" customWidth="1"/>
    <col min="11" max="11" width="9.7109375" style="328" customWidth="1"/>
    <col min="12" max="12" width="6.140625" style="328" customWidth="1"/>
    <col min="13" max="257" width="9.140625" style="328"/>
    <col min="258" max="258" width="5.42578125" style="328" bestFit="1" customWidth="1"/>
    <col min="259" max="259" width="20.42578125" style="328" bestFit="1" customWidth="1"/>
    <col min="260" max="260" width="41.42578125" style="328" customWidth="1"/>
    <col min="261" max="261" width="15.28515625" style="328" bestFit="1" customWidth="1"/>
    <col min="262" max="262" width="16.7109375" style="328" bestFit="1" customWidth="1"/>
    <col min="263" max="263" width="11.28515625" style="328" bestFit="1" customWidth="1"/>
    <col min="264" max="264" width="14" style="328" bestFit="1" customWidth="1"/>
    <col min="265" max="265" width="11.85546875" style="328" bestFit="1" customWidth="1"/>
    <col min="266" max="266" width="14.85546875" style="328" bestFit="1" customWidth="1"/>
    <col min="267" max="267" width="9.7109375" style="328" customWidth="1"/>
    <col min="268" max="268" width="4.85546875" style="328" customWidth="1"/>
    <col min="269" max="513" width="9.140625" style="328"/>
    <col min="514" max="514" width="5.42578125" style="328" bestFit="1" customWidth="1"/>
    <col min="515" max="515" width="20.42578125" style="328" bestFit="1" customWidth="1"/>
    <col min="516" max="516" width="41.42578125" style="328" customWidth="1"/>
    <col min="517" max="517" width="15.28515625" style="328" bestFit="1" customWidth="1"/>
    <col min="518" max="518" width="16.7109375" style="328" bestFit="1" customWidth="1"/>
    <col min="519" max="519" width="11.28515625" style="328" bestFit="1" customWidth="1"/>
    <col min="520" max="520" width="14" style="328" bestFit="1" customWidth="1"/>
    <col min="521" max="521" width="11.85546875" style="328" bestFit="1" customWidth="1"/>
    <col min="522" max="522" width="14.85546875" style="328" bestFit="1" customWidth="1"/>
    <col min="523" max="523" width="9.7109375" style="328" customWidth="1"/>
    <col min="524" max="524" width="4.85546875" style="328" customWidth="1"/>
    <col min="525" max="769" width="9.140625" style="328"/>
    <col min="770" max="770" width="5.42578125" style="328" bestFit="1" customWidth="1"/>
    <col min="771" max="771" width="20.42578125" style="328" bestFit="1" customWidth="1"/>
    <col min="772" max="772" width="41.42578125" style="328" customWidth="1"/>
    <col min="773" max="773" width="15.28515625" style="328" bestFit="1" customWidth="1"/>
    <col min="774" max="774" width="16.7109375" style="328" bestFit="1" customWidth="1"/>
    <col min="775" max="775" width="11.28515625" style="328" bestFit="1" customWidth="1"/>
    <col min="776" max="776" width="14" style="328" bestFit="1" customWidth="1"/>
    <col min="777" max="777" width="11.85546875" style="328" bestFit="1" customWidth="1"/>
    <col min="778" max="778" width="14.85546875" style="328" bestFit="1" customWidth="1"/>
    <col min="779" max="779" width="9.7109375" style="328" customWidth="1"/>
    <col min="780" max="780" width="4.85546875" style="328" customWidth="1"/>
    <col min="781" max="1025" width="9.140625" style="328"/>
    <col min="1026" max="1026" width="5.42578125" style="328" bestFit="1" customWidth="1"/>
    <col min="1027" max="1027" width="20.42578125" style="328" bestFit="1" customWidth="1"/>
    <col min="1028" max="1028" width="41.42578125" style="328" customWidth="1"/>
    <col min="1029" max="1029" width="15.28515625" style="328" bestFit="1" customWidth="1"/>
    <col min="1030" max="1030" width="16.7109375" style="328" bestFit="1" customWidth="1"/>
    <col min="1031" max="1031" width="11.28515625" style="328" bestFit="1" customWidth="1"/>
    <col min="1032" max="1032" width="14" style="328" bestFit="1" customWidth="1"/>
    <col min="1033" max="1033" width="11.85546875" style="328" bestFit="1" customWidth="1"/>
    <col min="1034" max="1034" width="14.85546875" style="328" bestFit="1" customWidth="1"/>
    <col min="1035" max="1035" width="9.7109375" style="328" customWidth="1"/>
    <col min="1036" max="1036" width="4.85546875" style="328" customWidth="1"/>
    <col min="1037" max="1281" width="9.140625" style="328"/>
    <col min="1282" max="1282" width="5.42578125" style="328" bestFit="1" customWidth="1"/>
    <col min="1283" max="1283" width="20.42578125" style="328" bestFit="1" customWidth="1"/>
    <col min="1284" max="1284" width="41.42578125" style="328" customWidth="1"/>
    <col min="1285" max="1285" width="15.28515625" style="328" bestFit="1" customWidth="1"/>
    <col min="1286" max="1286" width="16.7109375" style="328" bestFit="1" customWidth="1"/>
    <col min="1287" max="1287" width="11.28515625" style="328" bestFit="1" customWidth="1"/>
    <col min="1288" max="1288" width="14" style="328" bestFit="1" customWidth="1"/>
    <col min="1289" max="1289" width="11.85546875" style="328" bestFit="1" customWidth="1"/>
    <col min="1290" max="1290" width="14.85546875" style="328" bestFit="1" customWidth="1"/>
    <col min="1291" max="1291" width="9.7109375" style="328" customWidth="1"/>
    <col min="1292" max="1292" width="4.85546875" style="328" customWidth="1"/>
    <col min="1293" max="1537" width="9.140625" style="328"/>
    <col min="1538" max="1538" width="5.42578125" style="328" bestFit="1" customWidth="1"/>
    <col min="1539" max="1539" width="20.42578125" style="328" bestFit="1" customWidth="1"/>
    <col min="1540" max="1540" width="41.42578125" style="328" customWidth="1"/>
    <col min="1541" max="1541" width="15.28515625" style="328" bestFit="1" customWidth="1"/>
    <col min="1542" max="1542" width="16.7109375" style="328" bestFit="1" customWidth="1"/>
    <col min="1543" max="1543" width="11.28515625" style="328" bestFit="1" customWidth="1"/>
    <col min="1544" max="1544" width="14" style="328" bestFit="1" customWidth="1"/>
    <col min="1545" max="1545" width="11.85546875" style="328" bestFit="1" customWidth="1"/>
    <col min="1546" max="1546" width="14.85546875" style="328" bestFit="1" customWidth="1"/>
    <col min="1547" max="1547" width="9.7109375" style="328" customWidth="1"/>
    <col min="1548" max="1548" width="4.85546875" style="328" customWidth="1"/>
    <col min="1549" max="1793" width="9.140625" style="328"/>
    <col min="1794" max="1794" width="5.42578125" style="328" bestFit="1" customWidth="1"/>
    <col min="1795" max="1795" width="20.42578125" style="328" bestFit="1" customWidth="1"/>
    <col min="1796" max="1796" width="41.42578125" style="328" customWidth="1"/>
    <col min="1797" max="1797" width="15.28515625" style="328" bestFit="1" customWidth="1"/>
    <col min="1798" max="1798" width="16.7109375" style="328" bestFit="1" customWidth="1"/>
    <col min="1799" max="1799" width="11.28515625" style="328" bestFit="1" customWidth="1"/>
    <col min="1800" max="1800" width="14" style="328" bestFit="1" customWidth="1"/>
    <col min="1801" max="1801" width="11.85546875" style="328" bestFit="1" customWidth="1"/>
    <col min="1802" max="1802" width="14.85546875" style="328" bestFit="1" customWidth="1"/>
    <col min="1803" max="1803" width="9.7109375" style="328" customWidth="1"/>
    <col min="1804" max="1804" width="4.85546875" style="328" customWidth="1"/>
    <col min="1805" max="2049" width="9.140625" style="328"/>
    <col min="2050" max="2050" width="5.42578125" style="328" bestFit="1" customWidth="1"/>
    <col min="2051" max="2051" width="20.42578125" style="328" bestFit="1" customWidth="1"/>
    <col min="2052" max="2052" width="41.42578125" style="328" customWidth="1"/>
    <col min="2053" max="2053" width="15.28515625" style="328" bestFit="1" customWidth="1"/>
    <col min="2054" max="2054" width="16.7109375" style="328" bestFit="1" customWidth="1"/>
    <col min="2055" max="2055" width="11.28515625" style="328" bestFit="1" customWidth="1"/>
    <col min="2056" max="2056" width="14" style="328" bestFit="1" customWidth="1"/>
    <col min="2057" max="2057" width="11.85546875" style="328" bestFit="1" customWidth="1"/>
    <col min="2058" max="2058" width="14.85546875" style="328" bestFit="1" customWidth="1"/>
    <col min="2059" max="2059" width="9.7109375" style="328" customWidth="1"/>
    <col min="2060" max="2060" width="4.85546875" style="328" customWidth="1"/>
    <col min="2061" max="2305" width="9.140625" style="328"/>
    <col min="2306" max="2306" width="5.42578125" style="328" bestFit="1" customWidth="1"/>
    <col min="2307" max="2307" width="20.42578125" style="328" bestFit="1" customWidth="1"/>
    <col min="2308" max="2308" width="41.42578125" style="328" customWidth="1"/>
    <col min="2309" max="2309" width="15.28515625" style="328" bestFit="1" customWidth="1"/>
    <col min="2310" max="2310" width="16.7109375" style="328" bestFit="1" customWidth="1"/>
    <col min="2311" max="2311" width="11.28515625" style="328" bestFit="1" customWidth="1"/>
    <col min="2312" max="2312" width="14" style="328" bestFit="1" customWidth="1"/>
    <col min="2313" max="2313" width="11.85546875" style="328" bestFit="1" customWidth="1"/>
    <col min="2314" max="2314" width="14.85546875" style="328" bestFit="1" customWidth="1"/>
    <col min="2315" max="2315" width="9.7109375" style="328" customWidth="1"/>
    <col min="2316" max="2316" width="4.85546875" style="328" customWidth="1"/>
    <col min="2317" max="2561" width="9.140625" style="328"/>
    <col min="2562" max="2562" width="5.42578125" style="328" bestFit="1" customWidth="1"/>
    <col min="2563" max="2563" width="20.42578125" style="328" bestFit="1" customWidth="1"/>
    <col min="2564" max="2564" width="41.42578125" style="328" customWidth="1"/>
    <col min="2565" max="2565" width="15.28515625" style="328" bestFit="1" customWidth="1"/>
    <col min="2566" max="2566" width="16.7109375" style="328" bestFit="1" customWidth="1"/>
    <col min="2567" max="2567" width="11.28515625" style="328" bestFit="1" customWidth="1"/>
    <col min="2568" max="2568" width="14" style="328" bestFit="1" customWidth="1"/>
    <col min="2569" max="2569" width="11.85546875" style="328" bestFit="1" customWidth="1"/>
    <col min="2570" max="2570" width="14.85546875" style="328" bestFit="1" customWidth="1"/>
    <col min="2571" max="2571" width="9.7109375" style="328" customWidth="1"/>
    <col min="2572" max="2572" width="4.85546875" style="328" customWidth="1"/>
    <col min="2573" max="2817" width="9.140625" style="328"/>
    <col min="2818" max="2818" width="5.42578125" style="328" bestFit="1" customWidth="1"/>
    <col min="2819" max="2819" width="20.42578125" style="328" bestFit="1" customWidth="1"/>
    <col min="2820" max="2820" width="41.42578125" style="328" customWidth="1"/>
    <col min="2821" max="2821" width="15.28515625" style="328" bestFit="1" customWidth="1"/>
    <col min="2822" max="2822" width="16.7109375" style="328" bestFit="1" customWidth="1"/>
    <col min="2823" max="2823" width="11.28515625" style="328" bestFit="1" customWidth="1"/>
    <col min="2824" max="2824" width="14" style="328" bestFit="1" customWidth="1"/>
    <col min="2825" max="2825" width="11.85546875" style="328" bestFit="1" customWidth="1"/>
    <col min="2826" max="2826" width="14.85546875" style="328" bestFit="1" customWidth="1"/>
    <col min="2827" max="2827" width="9.7109375" style="328" customWidth="1"/>
    <col min="2828" max="2828" width="4.85546875" style="328" customWidth="1"/>
    <col min="2829" max="3073" width="9.140625" style="328"/>
    <col min="3074" max="3074" width="5.42578125" style="328" bestFit="1" customWidth="1"/>
    <col min="3075" max="3075" width="20.42578125" style="328" bestFit="1" customWidth="1"/>
    <col min="3076" max="3076" width="41.42578125" style="328" customWidth="1"/>
    <col min="3077" max="3077" width="15.28515625" style="328" bestFit="1" customWidth="1"/>
    <col min="3078" max="3078" width="16.7109375" style="328" bestFit="1" customWidth="1"/>
    <col min="3079" max="3079" width="11.28515625" style="328" bestFit="1" customWidth="1"/>
    <col min="3080" max="3080" width="14" style="328" bestFit="1" customWidth="1"/>
    <col min="3081" max="3081" width="11.85546875" style="328" bestFit="1" customWidth="1"/>
    <col min="3082" max="3082" width="14.85546875" style="328" bestFit="1" customWidth="1"/>
    <col min="3083" max="3083" width="9.7109375" style="328" customWidth="1"/>
    <col min="3084" max="3084" width="4.85546875" style="328" customWidth="1"/>
    <col min="3085" max="3329" width="9.140625" style="328"/>
    <col min="3330" max="3330" width="5.42578125" style="328" bestFit="1" customWidth="1"/>
    <col min="3331" max="3331" width="20.42578125" style="328" bestFit="1" customWidth="1"/>
    <col min="3332" max="3332" width="41.42578125" style="328" customWidth="1"/>
    <col min="3333" max="3333" width="15.28515625" style="328" bestFit="1" customWidth="1"/>
    <col min="3334" max="3334" width="16.7109375" style="328" bestFit="1" customWidth="1"/>
    <col min="3335" max="3335" width="11.28515625" style="328" bestFit="1" customWidth="1"/>
    <col min="3336" max="3336" width="14" style="328" bestFit="1" customWidth="1"/>
    <col min="3337" max="3337" width="11.85546875" style="328" bestFit="1" customWidth="1"/>
    <col min="3338" max="3338" width="14.85546875" style="328" bestFit="1" customWidth="1"/>
    <col min="3339" max="3339" width="9.7109375" style="328" customWidth="1"/>
    <col min="3340" max="3340" width="4.85546875" style="328" customWidth="1"/>
    <col min="3341" max="3585" width="9.140625" style="328"/>
    <col min="3586" max="3586" width="5.42578125" style="328" bestFit="1" customWidth="1"/>
    <col min="3587" max="3587" width="20.42578125" style="328" bestFit="1" customWidth="1"/>
    <col min="3588" max="3588" width="41.42578125" style="328" customWidth="1"/>
    <col min="3589" max="3589" width="15.28515625" style="328" bestFit="1" customWidth="1"/>
    <col min="3590" max="3590" width="16.7109375" style="328" bestFit="1" customWidth="1"/>
    <col min="3591" max="3591" width="11.28515625" style="328" bestFit="1" customWidth="1"/>
    <col min="3592" max="3592" width="14" style="328" bestFit="1" customWidth="1"/>
    <col min="3593" max="3593" width="11.85546875" style="328" bestFit="1" customWidth="1"/>
    <col min="3594" max="3594" width="14.85546875" style="328" bestFit="1" customWidth="1"/>
    <col min="3595" max="3595" width="9.7109375" style="328" customWidth="1"/>
    <col min="3596" max="3596" width="4.85546875" style="328" customWidth="1"/>
    <col min="3597" max="3841" width="9.140625" style="328"/>
    <col min="3842" max="3842" width="5.42578125" style="328" bestFit="1" customWidth="1"/>
    <col min="3843" max="3843" width="20.42578125" style="328" bestFit="1" customWidth="1"/>
    <col min="3844" max="3844" width="41.42578125" style="328" customWidth="1"/>
    <col min="3845" max="3845" width="15.28515625" style="328" bestFit="1" customWidth="1"/>
    <col min="3846" max="3846" width="16.7109375" style="328" bestFit="1" customWidth="1"/>
    <col min="3847" max="3847" width="11.28515625" style="328" bestFit="1" customWidth="1"/>
    <col min="3848" max="3848" width="14" style="328" bestFit="1" customWidth="1"/>
    <col min="3849" max="3849" width="11.85546875" style="328" bestFit="1" customWidth="1"/>
    <col min="3850" max="3850" width="14.85546875" style="328" bestFit="1" customWidth="1"/>
    <col min="3851" max="3851" width="9.7109375" style="328" customWidth="1"/>
    <col min="3852" max="3852" width="4.85546875" style="328" customWidth="1"/>
    <col min="3853" max="4097" width="9.140625" style="328"/>
    <col min="4098" max="4098" width="5.42578125" style="328" bestFit="1" customWidth="1"/>
    <col min="4099" max="4099" width="20.42578125" style="328" bestFit="1" customWidth="1"/>
    <col min="4100" max="4100" width="41.42578125" style="328" customWidth="1"/>
    <col min="4101" max="4101" width="15.28515625" style="328" bestFit="1" customWidth="1"/>
    <col min="4102" max="4102" width="16.7109375" style="328" bestFit="1" customWidth="1"/>
    <col min="4103" max="4103" width="11.28515625" style="328" bestFit="1" customWidth="1"/>
    <col min="4104" max="4104" width="14" style="328" bestFit="1" customWidth="1"/>
    <col min="4105" max="4105" width="11.85546875" style="328" bestFit="1" customWidth="1"/>
    <col min="4106" max="4106" width="14.85546875" style="328" bestFit="1" customWidth="1"/>
    <col min="4107" max="4107" width="9.7109375" style="328" customWidth="1"/>
    <col min="4108" max="4108" width="4.85546875" style="328" customWidth="1"/>
    <col min="4109" max="4353" width="9.140625" style="328"/>
    <col min="4354" max="4354" width="5.42578125" style="328" bestFit="1" customWidth="1"/>
    <col min="4355" max="4355" width="20.42578125" style="328" bestFit="1" customWidth="1"/>
    <col min="4356" max="4356" width="41.42578125" style="328" customWidth="1"/>
    <col min="4357" max="4357" width="15.28515625" style="328" bestFit="1" customWidth="1"/>
    <col min="4358" max="4358" width="16.7109375" style="328" bestFit="1" customWidth="1"/>
    <col min="4359" max="4359" width="11.28515625" style="328" bestFit="1" customWidth="1"/>
    <col min="4360" max="4360" width="14" style="328" bestFit="1" customWidth="1"/>
    <col min="4361" max="4361" width="11.85546875" style="328" bestFit="1" customWidth="1"/>
    <col min="4362" max="4362" width="14.85546875" style="328" bestFit="1" customWidth="1"/>
    <col min="4363" max="4363" width="9.7109375" style="328" customWidth="1"/>
    <col min="4364" max="4364" width="4.85546875" style="328" customWidth="1"/>
    <col min="4365" max="4609" width="9.140625" style="328"/>
    <col min="4610" max="4610" width="5.42578125" style="328" bestFit="1" customWidth="1"/>
    <col min="4611" max="4611" width="20.42578125" style="328" bestFit="1" customWidth="1"/>
    <col min="4612" max="4612" width="41.42578125" style="328" customWidth="1"/>
    <col min="4613" max="4613" width="15.28515625" style="328" bestFit="1" customWidth="1"/>
    <col min="4614" max="4614" width="16.7109375" style="328" bestFit="1" customWidth="1"/>
    <col min="4615" max="4615" width="11.28515625" style="328" bestFit="1" customWidth="1"/>
    <col min="4616" max="4616" width="14" style="328" bestFit="1" customWidth="1"/>
    <col min="4617" max="4617" width="11.85546875" style="328" bestFit="1" customWidth="1"/>
    <col min="4618" max="4618" width="14.85546875" style="328" bestFit="1" customWidth="1"/>
    <col min="4619" max="4619" width="9.7109375" style="328" customWidth="1"/>
    <col min="4620" max="4620" width="4.85546875" style="328" customWidth="1"/>
    <col min="4621" max="4865" width="9.140625" style="328"/>
    <col min="4866" max="4866" width="5.42578125" style="328" bestFit="1" customWidth="1"/>
    <col min="4867" max="4867" width="20.42578125" style="328" bestFit="1" customWidth="1"/>
    <col min="4868" max="4868" width="41.42578125" style="328" customWidth="1"/>
    <col min="4869" max="4869" width="15.28515625" style="328" bestFit="1" customWidth="1"/>
    <col min="4870" max="4870" width="16.7109375" style="328" bestFit="1" customWidth="1"/>
    <col min="4871" max="4871" width="11.28515625" style="328" bestFit="1" customWidth="1"/>
    <col min="4872" max="4872" width="14" style="328" bestFit="1" customWidth="1"/>
    <col min="4873" max="4873" width="11.85546875" style="328" bestFit="1" customWidth="1"/>
    <col min="4874" max="4874" width="14.85546875" style="328" bestFit="1" customWidth="1"/>
    <col min="4875" max="4875" width="9.7109375" style="328" customWidth="1"/>
    <col min="4876" max="4876" width="4.85546875" style="328" customWidth="1"/>
    <col min="4877" max="5121" width="9.140625" style="328"/>
    <col min="5122" max="5122" width="5.42578125" style="328" bestFit="1" customWidth="1"/>
    <col min="5123" max="5123" width="20.42578125" style="328" bestFit="1" customWidth="1"/>
    <col min="5124" max="5124" width="41.42578125" style="328" customWidth="1"/>
    <col min="5125" max="5125" width="15.28515625" style="328" bestFit="1" customWidth="1"/>
    <col min="5126" max="5126" width="16.7109375" style="328" bestFit="1" customWidth="1"/>
    <col min="5127" max="5127" width="11.28515625" style="328" bestFit="1" customWidth="1"/>
    <col min="5128" max="5128" width="14" style="328" bestFit="1" customWidth="1"/>
    <col min="5129" max="5129" width="11.85546875" style="328" bestFit="1" customWidth="1"/>
    <col min="5130" max="5130" width="14.85546875" style="328" bestFit="1" customWidth="1"/>
    <col min="5131" max="5131" width="9.7109375" style="328" customWidth="1"/>
    <col min="5132" max="5132" width="4.85546875" style="328" customWidth="1"/>
    <col min="5133" max="5377" width="9.140625" style="328"/>
    <col min="5378" max="5378" width="5.42578125" style="328" bestFit="1" customWidth="1"/>
    <col min="5379" max="5379" width="20.42578125" style="328" bestFit="1" customWidth="1"/>
    <col min="5380" max="5380" width="41.42578125" style="328" customWidth="1"/>
    <col min="5381" max="5381" width="15.28515625" style="328" bestFit="1" customWidth="1"/>
    <col min="5382" max="5382" width="16.7109375" style="328" bestFit="1" customWidth="1"/>
    <col min="5383" max="5383" width="11.28515625" style="328" bestFit="1" customWidth="1"/>
    <col min="5384" max="5384" width="14" style="328" bestFit="1" customWidth="1"/>
    <col min="5385" max="5385" width="11.85546875" style="328" bestFit="1" customWidth="1"/>
    <col min="5386" max="5386" width="14.85546875" style="328" bestFit="1" customWidth="1"/>
    <col min="5387" max="5387" width="9.7109375" style="328" customWidth="1"/>
    <col min="5388" max="5388" width="4.85546875" style="328" customWidth="1"/>
    <col min="5389" max="5633" width="9.140625" style="328"/>
    <col min="5634" max="5634" width="5.42578125" style="328" bestFit="1" customWidth="1"/>
    <col min="5635" max="5635" width="20.42578125" style="328" bestFit="1" customWidth="1"/>
    <col min="5636" max="5636" width="41.42578125" style="328" customWidth="1"/>
    <col min="5637" max="5637" width="15.28515625" style="328" bestFit="1" customWidth="1"/>
    <col min="5638" max="5638" width="16.7109375" style="328" bestFit="1" customWidth="1"/>
    <col min="5639" max="5639" width="11.28515625" style="328" bestFit="1" customWidth="1"/>
    <col min="5640" max="5640" width="14" style="328" bestFit="1" customWidth="1"/>
    <col min="5641" max="5641" width="11.85546875" style="328" bestFit="1" customWidth="1"/>
    <col min="5642" max="5642" width="14.85546875" style="328" bestFit="1" customWidth="1"/>
    <col min="5643" max="5643" width="9.7109375" style="328" customWidth="1"/>
    <col min="5644" max="5644" width="4.85546875" style="328" customWidth="1"/>
    <col min="5645" max="5889" width="9.140625" style="328"/>
    <col min="5890" max="5890" width="5.42578125" style="328" bestFit="1" customWidth="1"/>
    <col min="5891" max="5891" width="20.42578125" style="328" bestFit="1" customWidth="1"/>
    <col min="5892" max="5892" width="41.42578125" style="328" customWidth="1"/>
    <col min="5893" max="5893" width="15.28515625" style="328" bestFit="1" customWidth="1"/>
    <col min="5894" max="5894" width="16.7109375" style="328" bestFit="1" customWidth="1"/>
    <col min="5895" max="5895" width="11.28515625" style="328" bestFit="1" customWidth="1"/>
    <col min="5896" max="5896" width="14" style="328" bestFit="1" customWidth="1"/>
    <col min="5897" max="5897" width="11.85546875" style="328" bestFit="1" customWidth="1"/>
    <col min="5898" max="5898" width="14.85546875" style="328" bestFit="1" customWidth="1"/>
    <col min="5899" max="5899" width="9.7109375" style="328" customWidth="1"/>
    <col min="5900" max="5900" width="4.85546875" style="328" customWidth="1"/>
    <col min="5901" max="6145" width="9.140625" style="328"/>
    <col min="6146" max="6146" width="5.42578125" style="328" bestFit="1" customWidth="1"/>
    <col min="6147" max="6147" width="20.42578125" style="328" bestFit="1" customWidth="1"/>
    <col min="6148" max="6148" width="41.42578125" style="328" customWidth="1"/>
    <col min="6149" max="6149" width="15.28515625" style="328" bestFit="1" customWidth="1"/>
    <col min="6150" max="6150" width="16.7109375" style="328" bestFit="1" customWidth="1"/>
    <col min="6151" max="6151" width="11.28515625" style="328" bestFit="1" customWidth="1"/>
    <col min="6152" max="6152" width="14" style="328" bestFit="1" customWidth="1"/>
    <col min="6153" max="6153" width="11.85546875" style="328" bestFit="1" customWidth="1"/>
    <col min="6154" max="6154" width="14.85546875" style="328" bestFit="1" customWidth="1"/>
    <col min="6155" max="6155" width="9.7109375" style="328" customWidth="1"/>
    <col min="6156" max="6156" width="4.85546875" style="328" customWidth="1"/>
    <col min="6157" max="6401" width="9.140625" style="328"/>
    <col min="6402" max="6402" width="5.42578125" style="328" bestFit="1" customWidth="1"/>
    <col min="6403" max="6403" width="20.42578125" style="328" bestFit="1" customWidth="1"/>
    <col min="6404" max="6404" width="41.42578125" style="328" customWidth="1"/>
    <col min="6405" max="6405" width="15.28515625" style="328" bestFit="1" customWidth="1"/>
    <col min="6406" max="6406" width="16.7109375" style="328" bestFit="1" customWidth="1"/>
    <col min="6407" max="6407" width="11.28515625" style="328" bestFit="1" customWidth="1"/>
    <col min="6408" max="6408" width="14" style="328" bestFit="1" customWidth="1"/>
    <col min="6409" max="6409" width="11.85546875" style="328" bestFit="1" customWidth="1"/>
    <col min="6410" max="6410" width="14.85546875" style="328" bestFit="1" customWidth="1"/>
    <col min="6411" max="6411" width="9.7109375" style="328" customWidth="1"/>
    <col min="6412" max="6412" width="4.85546875" style="328" customWidth="1"/>
    <col min="6413" max="6657" width="9.140625" style="328"/>
    <col min="6658" max="6658" width="5.42578125" style="328" bestFit="1" customWidth="1"/>
    <col min="6659" max="6659" width="20.42578125" style="328" bestFit="1" customWidth="1"/>
    <col min="6660" max="6660" width="41.42578125" style="328" customWidth="1"/>
    <col min="6661" max="6661" width="15.28515625" style="328" bestFit="1" customWidth="1"/>
    <col min="6662" max="6662" width="16.7109375" style="328" bestFit="1" customWidth="1"/>
    <col min="6663" max="6663" width="11.28515625" style="328" bestFit="1" customWidth="1"/>
    <col min="6664" max="6664" width="14" style="328" bestFit="1" customWidth="1"/>
    <col min="6665" max="6665" width="11.85546875" style="328" bestFit="1" customWidth="1"/>
    <col min="6666" max="6666" width="14.85546875" style="328" bestFit="1" customWidth="1"/>
    <col min="6667" max="6667" width="9.7109375" style="328" customWidth="1"/>
    <col min="6668" max="6668" width="4.85546875" style="328" customWidth="1"/>
    <col min="6669" max="6913" width="9.140625" style="328"/>
    <col min="6914" max="6914" width="5.42578125" style="328" bestFit="1" customWidth="1"/>
    <col min="6915" max="6915" width="20.42578125" style="328" bestFit="1" customWidth="1"/>
    <col min="6916" max="6916" width="41.42578125" style="328" customWidth="1"/>
    <col min="6917" max="6917" width="15.28515625" style="328" bestFit="1" customWidth="1"/>
    <col min="6918" max="6918" width="16.7109375" style="328" bestFit="1" customWidth="1"/>
    <col min="6919" max="6919" width="11.28515625" style="328" bestFit="1" customWidth="1"/>
    <col min="6920" max="6920" width="14" style="328" bestFit="1" customWidth="1"/>
    <col min="6921" max="6921" width="11.85546875" style="328" bestFit="1" customWidth="1"/>
    <col min="6922" max="6922" width="14.85546875" style="328" bestFit="1" customWidth="1"/>
    <col min="6923" max="6923" width="9.7109375" style="328" customWidth="1"/>
    <col min="6924" max="6924" width="4.85546875" style="328" customWidth="1"/>
    <col min="6925" max="7169" width="9.140625" style="328"/>
    <col min="7170" max="7170" width="5.42578125" style="328" bestFit="1" customWidth="1"/>
    <col min="7171" max="7171" width="20.42578125" style="328" bestFit="1" customWidth="1"/>
    <col min="7172" max="7172" width="41.42578125" style="328" customWidth="1"/>
    <col min="7173" max="7173" width="15.28515625" style="328" bestFit="1" customWidth="1"/>
    <col min="7174" max="7174" width="16.7109375" style="328" bestFit="1" customWidth="1"/>
    <col min="7175" max="7175" width="11.28515625" style="328" bestFit="1" customWidth="1"/>
    <col min="7176" max="7176" width="14" style="328" bestFit="1" customWidth="1"/>
    <col min="7177" max="7177" width="11.85546875" style="328" bestFit="1" customWidth="1"/>
    <col min="7178" max="7178" width="14.85546875" style="328" bestFit="1" customWidth="1"/>
    <col min="7179" max="7179" width="9.7109375" style="328" customWidth="1"/>
    <col min="7180" max="7180" width="4.85546875" style="328" customWidth="1"/>
    <col min="7181" max="7425" width="9.140625" style="328"/>
    <col min="7426" max="7426" width="5.42578125" style="328" bestFit="1" customWidth="1"/>
    <col min="7427" max="7427" width="20.42578125" style="328" bestFit="1" customWidth="1"/>
    <col min="7428" max="7428" width="41.42578125" style="328" customWidth="1"/>
    <col min="7429" max="7429" width="15.28515625" style="328" bestFit="1" customWidth="1"/>
    <col min="7430" max="7430" width="16.7109375" style="328" bestFit="1" customWidth="1"/>
    <col min="7431" max="7431" width="11.28515625" style="328" bestFit="1" customWidth="1"/>
    <col min="7432" max="7432" width="14" style="328" bestFit="1" customWidth="1"/>
    <col min="7433" max="7433" width="11.85546875" style="328" bestFit="1" customWidth="1"/>
    <col min="7434" max="7434" width="14.85546875" style="328" bestFit="1" customWidth="1"/>
    <col min="7435" max="7435" width="9.7109375" style="328" customWidth="1"/>
    <col min="7436" max="7436" width="4.85546875" style="328" customWidth="1"/>
    <col min="7437" max="7681" width="9.140625" style="328"/>
    <col min="7682" max="7682" width="5.42578125" style="328" bestFit="1" customWidth="1"/>
    <col min="7683" max="7683" width="20.42578125" style="328" bestFit="1" customWidth="1"/>
    <col min="7684" max="7684" width="41.42578125" style="328" customWidth="1"/>
    <col min="7685" max="7685" width="15.28515625" style="328" bestFit="1" customWidth="1"/>
    <col min="7686" max="7686" width="16.7109375" style="328" bestFit="1" customWidth="1"/>
    <col min="7687" max="7687" width="11.28515625" style="328" bestFit="1" customWidth="1"/>
    <col min="7688" max="7688" width="14" style="328" bestFit="1" customWidth="1"/>
    <col min="7689" max="7689" width="11.85546875" style="328" bestFit="1" customWidth="1"/>
    <col min="7690" max="7690" width="14.85546875" style="328" bestFit="1" customWidth="1"/>
    <col min="7691" max="7691" width="9.7109375" style="328" customWidth="1"/>
    <col min="7692" max="7692" width="4.85546875" style="328" customWidth="1"/>
    <col min="7693" max="7937" width="9.140625" style="328"/>
    <col min="7938" max="7938" width="5.42578125" style="328" bestFit="1" customWidth="1"/>
    <col min="7939" max="7939" width="20.42578125" style="328" bestFit="1" customWidth="1"/>
    <col min="7940" max="7940" width="41.42578125" style="328" customWidth="1"/>
    <col min="7941" max="7941" width="15.28515625" style="328" bestFit="1" customWidth="1"/>
    <col min="7942" max="7942" width="16.7109375" style="328" bestFit="1" customWidth="1"/>
    <col min="7943" max="7943" width="11.28515625" style="328" bestFit="1" customWidth="1"/>
    <col min="7944" max="7944" width="14" style="328" bestFit="1" customWidth="1"/>
    <col min="7945" max="7945" width="11.85546875" style="328" bestFit="1" customWidth="1"/>
    <col min="7946" max="7946" width="14.85546875" style="328" bestFit="1" customWidth="1"/>
    <col min="7947" max="7947" width="9.7109375" style="328" customWidth="1"/>
    <col min="7948" max="7948" width="4.85546875" style="328" customWidth="1"/>
    <col min="7949" max="8193" width="9.140625" style="328"/>
    <col min="8194" max="8194" width="5.42578125" style="328" bestFit="1" customWidth="1"/>
    <col min="8195" max="8195" width="20.42578125" style="328" bestFit="1" customWidth="1"/>
    <col min="8196" max="8196" width="41.42578125" style="328" customWidth="1"/>
    <col min="8197" max="8197" width="15.28515625" style="328" bestFit="1" customWidth="1"/>
    <col min="8198" max="8198" width="16.7109375" style="328" bestFit="1" customWidth="1"/>
    <col min="8199" max="8199" width="11.28515625" style="328" bestFit="1" customWidth="1"/>
    <col min="8200" max="8200" width="14" style="328" bestFit="1" customWidth="1"/>
    <col min="8201" max="8201" width="11.85546875" style="328" bestFit="1" customWidth="1"/>
    <col min="8202" max="8202" width="14.85546875" style="328" bestFit="1" customWidth="1"/>
    <col min="8203" max="8203" width="9.7109375" style="328" customWidth="1"/>
    <col min="8204" max="8204" width="4.85546875" style="328" customWidth="1"/>
    <col min="8205" max="8449" width="9.140625" style="328"/>
    <col min="8450" max="8450" width="5.42578125" style="328" bestFit="1" customWidth="1"/>
    <col min="8451" max="8451" width="20.42578125" style="328" bestFit="1" customWidth="1"/>
    <col min="8452" max="8452" width="41.42578125" style="328" customWidth="1"/>
    <col min="8453" max="8453" width="15.28515625" style="328" bestFit="1" customWidth="1"/>
    <col min="8454" max="8454" width="16.7109375" style="328" bestFit="1" customWidth="1"/>
    <col min="8455" max="8455" width="11.28515625" style="328" bestFit="1" customWidth="1"/>
    <col min="8456" max="8456" width="14" style="328" bestFit="1" customWidth="1"/>
    <col min="8457" max="8457" width="11.85546875" style="328" bestFit="1" customWidth="1"/>
    <col min="8458" max="8458" width="14.85546875" style="328" bestFit="1" customWidth="1"/>
    <col min="8459" max="8459" width="9.7109375" style="328" customWidth="1"/>
    <col min="8460" max="8460" width="4.85546875" style="328" customWidth="1"/>
    <col min="8461" max="8705" width="9.140625" style="328"/>
    <col min="8706" max="8706" width="5.42578125" style="328" bestFit="1" customWidth="1"/>
    <col min="8707" max="8707" width="20.42578125" style="328" bestFit="1" customWidth="1"/>
    <col min="8708" max="8708" width="41.42578125" style="328" customWidth="1"/>
    <col min="8709" max="8709" width="15.28515625" style="328" bestFit="1" customWidth="1"/>
    <col min="8710" max="8710" width="16.7109375" style="328" bestFit="1" customWidth="1"/>
    <col min="8711" max="8711" width="11.28515625" style="328" bestFit="1" customWidth="1"/>
    <col min="8712" max="8712" width="14" style="328" bestFit="1" customWidth="1"/>
    <col min="8713" max="8713" width="11.85546875" style="328" bestFit="1" customWidth="1"/>
    <col min="8714" max="8714" width="14.85546875" style="328" bestFit="1" customWidth="1"/>
    <col min="8715" max="8715" width="9.7109375" style="328" customWidth="1"/>
    <col min="8716" max="8716" width="4.85546875" style="328" customWidth="1"/>
    <col min="8717" max="8961" width="9.140625" style="328"/>
    <col min="8962" max="8962" width="5.42578125" style="328" bestFit="1" customWidth="1"/>
    <col min="8963" max="8963" width="20.42578125" style="328" bestFit="1" customWidth="1"/>
    <col min="8964" max="8964" width="41.42578125" style="328" customWidth="1"/>
    <col min="8965" max="8965" width="15.28515625" style="328" bestFit="1" customWidth="1"/>
    <col min="8966" max="8966" width="16.7109375" style="328" bestFit="1" customWidth="1"/>
    <col min="8967" max="8967" width="11.28515625" style="328" bestFit="1" customWidth="1"/>
    <col min="8968" max="8968" width="14" style="328" bestFit="1" customWidth="1"/>
    <col min="8969" max="8969" width="11.85546875" style="328" bestFit="1" customWidth="1"/>
    <col min="8970" max="8970" width="14.85546875" style="328" bestFit="1" customWidth="1"/>
    <col min="8971" max="8971" width="9.7109375" style="328" customWidth="1"/>
    <col min="8972" max="8972" width="4.85546875" style="328" customWidth="1"/>
    <col min="8973" max="9217" width="9.140625" style="328"/>
    <col min="9218" max="9218" width="5.42578125" style="328" bestFit="1" customWidth="1"/>
    <col min="9219" max="9219" width="20.42578125" style="328" bestFit="1" customWidth="1"/>
    <col min="9220" max="9220" width="41.42578125" style="328" customWidth="1"/>
    <col min="9221" max="9221" width="15.28515625" style="328" bestFit="1" customWidth="1"/>
    <col min="9222" max="9222" width="16.7109375" style="328" bestFit="1" customWidth="1"/>
    <col min="9223" max="9223" width="11.28515625" style="328" bestFit="1" customWidth="1"/>
    <col min="9224" max="9224" width="14" style="328" bestFit="1" customWidth="1"/>
    <col min="9225" max="9225" width="11.85546875" style="328" bestFit="1" customWidth="1"/>
    <col min="9226" max="9226" width="14.85546875" style="328" bestFit="1" customWidth="1"/>
    <col min="9227" max="9227" width="9.7109375" style="328" customWidth="1"/>
    <col min="9228" max="9228" width="4.85546875" style="328" customWidth="1"/>
    <col min="9229" max="9473" width="9.140625" style="328"/>
    <col min="9474" max="9474" width="5.42578125" style="328" bestFit="1" customWidth="1"/>
    <col min="9475" max="9475" width="20.42578125" style="328" bestFit="1" customWidth="1"/>
    <col min="9476" max="9476" width="41.42578125" style="328" customWidth="1"/>
    <col min="9477" max="9477" width="15.28515625" style="328" bestFit="1" customWidth="1"/>
    <col min="9478" max="9478" width="16.7109375" style="328" bestFit="1" customWidth="1"/>
    <col min="9479" max="9479" width="11.28515625" style="328" bestFit="1" customWidth="1"/>
    <col min="9480" max="9480" width="14" style="328" bestFit="1" customWidth="1"/>
    <col min="9481" max="9481" width="11.85546875" style="328" bestFit="1" customWidth="1"/>
    <col min="9482" max="9482" width="14.85546875" style="328" bestFit="1" customWidth="1"/>
    <col min="9483" max="9483" width="9.7109375" style="328" customWidth="1"/>
    <col min="9484" max="9484" width="4.85546875" style="328" customWidth="1"/>
    <col min="9485" max="9729" width="9.140625" style="328"/>
    <col min="9730" max="9730" width="5.42578125" style="328" bestFit="1" customWidth="1"/>
    <col min="9731" max="9731" width="20.42578125" style="328" bestFit="1" customWidth="1"/>
    <col min="9732" max="9732" width="41.42578125" style="328" customWidth="1"/>
    <col min="9733" max="9733" width="15.28515625" style="328" bestFit="1" customWidth="1"/>
    <col min="9734" max="9734" width="16.7109375" style="328" bestFit="1" customWidth="1"/>
    <col min="9735" max="9735" width="11.28515625" style="328" bestFit="1" customWidth="1"/>
    <col min="9736" max="9736" width="14" style="328" bestFit="1" customWidth="1"/>
    <col min="9737" max="9737" width="11.85546875" style="328" bestFit="1" customWidth="1"/>
    <col min="9738" max="9738" width="14.85546875" style="328" bestFit="1" customWidth="1"/>
    <col min="9739" max="9739" width="9.7109375" style="328" customWidth="1"/>
    <col min="9740" max="9740" width="4.85546875" style="328" customWidth="1"/>
    <col min="9741" max="9985" width="9.140625" style="328"/>
    <col min="9986" max="9986" width="5.42578125" style="328" bestFit="1" customWidth="1"/>
    <col min="9987" max="9987" width="20.42578125" style="328" bestFit="1" customWidth="1"/>
    <col min="9988" max="9988" width="41.42578125" style="328" customWidth="1"/>
    <col min="9989" max="9989" width="15.28515625" style="328" bestFit="1" customWidth="1"/>
    <col min="9990" max="9990" width="16.7109375" style="328" bestFit="1" customWidth="1"/>
    <col min="9991" max="9991" width="11.28515625" style="328" bestFit="1" customWidth="1"/>
    <col min="9992" max="9992" width="14" style="328" bestFit="1" customWidth="1"/>
    <col min="9993" max="9993" width="11.85546875" style="328" bestFit="1" customWidth="1"/>
    <col min="9994" max="9994" width="14.85546875" style="328" bestFit="1" customWidth="1"/>
    <col min="9995" max="9995" width="9.7109375" style="328" customWidth="1"/>
    <col min="9996" max="9996" width="4.85546875" style="328" customWidth="1"/>
    <col min="9997" max="10241" width="9.140625" style="328"/>
    <col min="10242" max="10242" width="5.42578125" style="328" bestFit="1" customWidth="1"/>
    <col min="10243" max="10243" width="20.42578125" style="328" bestFit="1" customWidth="1"/>
    <col min="10244" max="10244" width="41.42578125" style="328" customWidth="1"/>
    <col min="10245" max="10245" width="15.28515625" style="328" bestFit="1" customWidth="1"/>
    <col min="10246" max="10246" width="16.7109375" style="328" bestFit="1" customWidth="1"/>
    <col min="10247" max="10247" width="11.28515625" style="328" bestFit="1" customWidth="1"/>
    <col min="10248" max="10248" width="14" style="328" bestFit="1" customWidth="1"/>
    <col min="10249" max="10249" width="11.85546875" style="328" bestFit="1" customWidth="1"/>
    <col min="10250" max="10250" width="14.85546875" style="328" bestFit="1" customWidth="1"/>
    <col min="10251" max="10251" width="9.7109375" style="328" customWidth="1"/>
    <col min="10252" max="10252" width="4.85546875" style="328" customWidth="1"/>
    <col min="10253" max="10497" width="9.140625" style="328"/>
    <col min="10498" max="10498" width="5.42578125" style="328" bestFit="1" customWidth="1"/>
    <col min="10499" max="10499" width="20.42578125" style="328" bestFit="1" customWidth="1"/>
    <col min="10500" max="10500" width="41.42578125" style="328" customWidth="1"/>
    <col min="10501" max="10501" width="15.28515625" style="328" bestFit="1" customWidth="1"/>
    <col min="10502" max="10502" width="16.7109375" style="328" bestFit="1" customWidth="1"/>
    <col min="10503" max="10503" width="11.28515625" style="328" bestFit="1" customWidth="1"/>
    <col min="10504" max="10504" width="14" style="328" bestFit="1" customWidth="1"/>
    <col min="10505" max="10505" width="11.85546875" style="328" bestFit="1" customWidth="1"/>
    <col min="10506" max="10506" width="14.85546875" style="328" bestFit="1" customWidth="1"/>
    <col min="10507" max="10507" width="9.7109375" style="328" customWidth="1"/>
    <col min="10508" max="10508" width="4.85546875" style="328" customWidth="1"/>
    <col min="10509" max="10753" width="9.140625" style="328"/>
    <col min="10754" max="10754" width="5.42578125" style="328" bestFit="1" customWidth="1"/>
    <col min="10755" max="10755" width="20.42578125" style="328" bestFit="1" customWidth="1"/>
    <col min="10756" max="10756" width="41.42578125" style="328" customWidth="1"/>
    <col min="10757" max="10757" width="15.28515625" style="328" bestFit="1" customWidth="1"/>
    <col min="10758" max="10758" width="16.7109375" style="328" bestFit="1" customWidth="1"/>
    <col min="10759" max="10759" width="11.28515625" style="328" bestFit="1" customWidth="1"/>
    <col min="10760" max="10760" width="14" style="328" bestFit="1" customWidth="1"/>
    <col min="10761" max="10761" width="11.85546875" style="328" bestFit="1" customWidth="1"/>
    <col min="10762" max="10762" width="14.85546875" style="328" bestFit="1" customWidth="1"/>
    <col min="10763" max="10763" width="9.7109375" style="328" customWidth="1"/>
    <col min="10764" max="10764" width="4.85546875" style="328" customWidth="1"/>
    <col min="10765" max="11009" width="9.140625" style="328"/>
    <col min="11010" max="11010" width="5.42578125" style="328" bestFit="1" customWidth="1"/>
    <col min="11011" max="11011" width="20.42578125" style="328" bestFit="1" customWidth="1"/>
    <col min="11012" max="11012" width="41.42578125" style="328" customWidth="1"/>
    <col min="11013" max="11013" width="15.28515625" style="328" bestFit="1" customWidth="1"/>
    <col min="11014" max="11014" width="16.7109375" style="328" bestFit="1" customWidth="1"/>
    <col min="11015" max="11015" width="11.28515625" style="328" bestFit="1" customWidth="1"/>
    <col min="11016" max="11016" width="14" style="328" bestFit="1" customWidth="1"/>
    <col min="11017" max="11017" width="11.85546875" style="328" bestFit="1" customWidth="1"/>
    <col min="11018" max="11018" width="14.85546875" style="328" bestFit="1" customWidth="1"/>
    <col min="11019" max="11019" width="9.7109375" style="328" customWidth="1"/>
    <col min="11020" max="11020" width="4.85546875" style="328" customWidth="1"/>
    <col min="11021" max="11265" width="9.140625" style="328"/>
    <col min="11266" max="11266" width="5.42578125" style="328" bestFit="1" customWidth="1"/>
    <col min="11267" max="11267" width="20.42578125" style="328" bestFit="1" customWidth="1"/>
    <col min="11268" max="11268" width="41.42578125" style="328" customWidth="1"/>
    <col min="11269" max="11269" width="15.28515625" style="328" bestFit="1" customWidth="1"/>
    <col min="11270" max="11270" width="16.7109375" style="328" bestFit="1" customWidth="1"/>
    <col min="11271" max="11271" width="11.28515625" style="328" bestFit="1" customWidth="1"/>
    <col min="11272" max="11272" width="14" style="328" bestFit="1" customWidth="1"/>
    <col min="11273" max="11273" width="11.85546875" style="328" bestFit="1" customWidth="1"/>
    <col min="11274" max="11274" width="14.85546875" style="328" bestFit="1" customWidth="1"/>
    <col min="11275" max="11275" width="9.7109375" style="328" customWidth="1"/>
    <col min="11276" max="11276" width="4.85546875" style="328" customWidth="1"/>
    <col min="11277" max="11521" width="9.140625" style="328"/>
    <col min="11522" max="11522" width="5.42578125" style="328" bestFit="1" customWidth="1"/>
    <col min="11523" max="11523" width="20.42578125" style="328" bestFit="1" customWidth="1"/>
    <col min="11524" max="11524" width="41.42578125" style="328" customWidth="1"/>
    <col min="11525" max="11525" width="15.28515625" style="328" bestFit="1" customWidth="1"/>
    <col min="11526" max="11526" width="16.7109375" style="328" bestFit="1" customWidth="1"/>
    <col min="11527" max="11527" width="11.28515625" style="328" bestFit="1" customWidth="1"/>
    <col min="11528" max="11528" width="14" style="328" bestFit="1" customWidth="1"/>
    <col min="11529" max="11529" width="11.85546875" style="328" bestFit="1" customWidth="1"/>
    <col min="11530" max="11530" width="14.85546875" style="328" bestFit="1" customWidth="1"/>
    <col min="11531" max="11531" width="9.7109375" style="328" customWidth="1"/>
    <col min="11532" max="11532" width="4.85546875" style="328" customWidth="1"/>
    <col min="11533" max="11777" width="9.140625" style="328"/>
    <col min="11778" max="11778" width="5.42578125" style="328" bestFit="1" customWidth="1"/>
    <col min="11779" max="11779" width="20.42578125" style="328" bestFit="1" customWidth="1"/>
    <col min="11780" max="11780" width="41.42578125" style="328" customWidth="1"/>
    <col min="11781" max="11781" width="15.28515625" style="328" bestFit="1" customWidth="1"/>
    <col min="11782" max="11782" width="16.7109375" style="328" bestFit="1" customWidth="1"/>
    <col min="11783" max="11783" width="11.28515625" style="328" bestFit="1" customWidth="1"/>
    <col min="11784" max="11784" width="14" style="328" bestFit="1" customWidth="1"/>
    <col min="11785" max="11785" width="11.85546875" style="328" bestFit="1" customWidth="1"/>
    <col min="11786" max="11786" width="14.85546875" style="328" bestFit="1" customWidth="1"/>
    <col min="11787" max="11787" width="9.7109375" style="328" customWidth="1"/>
    <col min="11788" max="11788" width="4.85546875" style="328" customWidth="1"/>
    <col min="11789" max="12033" width="9.140625" style="328"/>
    <col min="12034" max="12034" width="5.42578125" style="328" bestFit="1" customWidth="1"/>
    <col min="12035" max="12035" width="20.42578125" style="328" bestFit="1" customWidth="1"/>
    <col min="12036" max="12036" width="41.42578125" style="328" customWidth="1"/>
    <col min="12037" max="12037" width="15.28515625" style="328" bestFit="1" customWidth="1"/>
    <col min="12038" max="12038" width="16.7109375" style="328" bestFit="1" customWidth="1"/>
    <col min="12039" max="12039" width="11.28515625" style="328" bestFit="1" customWidth="1"/>
    <col min="12040" max="12040" width="14" style="328" bestFit="1" customWidth="1"/>
    <col min="12041" max="12041" width="11.85546875" style="328" bestFit="1" customWidth="1"/>
    <col min="12042" max="12042" width="14.85546875" style="328" bestFit="1" customWidth="1"/>
    <col min="12043" max="12043" width="9.7109375" style="328" customWidth="1"/>
    <col min="12044" max="12044" width="4.85546875" style="328" customWidth="1"/>
    <col min="12045" max="12289" width="9.140625" style="328"/>
    <col min="12290" max="12290" width="5.42578125" style="328" bestFit="1" customWidth="1"/>
    <col min="12291" max="12291" width="20.42578125" style="328" bestFit="1" customWidth="1"/>
    <col min="12292" max="12292" width="41.42578125" style="328" customWidth="1"/>
    <col min="12293" max="12293" width="15.28515625" style="328" bestFit="1" customWidth="1"/>
    <col min="12294" max="12294" width="16.7109375" style="328" bestFit="1" customWidth="1"/>
    <col min="12295" max="12295" width="11.28515625" style="328" bestFit="1" customWidth="1"/>
    <col min="12296" max="12296" width="14" style="328" bestFit="1" customWidth="1"/>
    <col min="12297" max="12297" width="11.85546875" style="328" bestFit="1" customWidth="1"/>
    <col min="12298" max="12298" width="14.85546875" style="328" bestFit="1" customWidth="1"/>
    <col min="12299" max="12299" width="9.7109375" style="328" customWidth="1"/>
    <col min="12300" max="12300" width="4.85546875" style="328" customWidth="1"/>
    <col min="12301" max="12545" width="9.140625" style="328"/>
    <col min="12546" max="12546" width="5.42578125" style="328" bestFit="1" customWidth="1"/>
    <col min="12547" max="12547" width="20.42578125" style="328" bestFit="1" customWidth="1"/>
    <col min="12548" max="12548" width="41.42578125" style="328" customWidth="1"/>
    <col min="12549" max="12549" width="15.28515625" style="328" bestFit="1" customWidth="1"/>
    <col min="12550" max="12550" width="16.7109375" style="328" bestFit="1" customWidth="1"/>
    <col min="12551" max="12551" width="11.28515625" style="328" bestFit="1" customWidth="1"/>
    <col min="12552" max="12552" width="14" style="328" bestFit="1" customWidth="1"/>
    <col min="12553" max="12553" width="11.85546875" style="328" bestFit="1" customWidth="1"/>
    <col min="12554" max="12554" width="14.85546875" style="328" bestFit="1" customWidth="1"/>
    <col min="12555" max="12555" width="9.7109375" style="328" customWidth="1"/>
    <col min="12556" max="12556" width="4.85546875" style="328" customWidth="1"/>
    <col min="12557" max="12801" width="9.140625" style="328"/>
    <col min="12802" max="12802" width="5.42578125" style="328" bestFit="1" customWidth="1"/>
    <col min="12803" max="12803" width="20.42578125" style="328" bestFit="1" customWidth="1"/>
    <col min="12804" max="12804" width="41.42578125" style="328" customWidth="1"/>
    <col min="12805" max="12805" width="15.28515625" style="328" bestFit="1" customWidth="1"/>
    <col min="12806" max="12806" width="16.7109375" style="328" bestFit="1" customWidth="1"/>
    <col min="12807" max="12807" width="11.28515625" style="328" bestFit="1" customWidth="1"/>
    <col min="12808" max="12808" width="14" style="328" bestFit="1" customWidth="1"/>
    <col min="12809" max="12809" width="11.85546875" style="328" bestFit="1" customWidth="1"/>
    <col min="12810" max="12810" width="14.85546875" style="328" bestFit="1" customWidth="1"/>
    <col min="12811" max="12811" width="9.7109375" style="328" customWidth="1"/>
    <col min="12812" max="12812" width="4.85546875" style="328" customWidth="1"/>
    <col min="12813" max="13057" width="9.140625" style="328"/>
    <col min="13058" max="13058" width="5.42578125" style="328" bestFit="1" customWidth="1"/>
    <col min="13059" max="13059" width="20.42578125" style="328" bestFit="1" customWidth="1"/>
    <col min="13060" max="13060" width="41.42578125" style="328" customWidth="1"/>
    <col min="13061" max="13061" width="15.28515625" style="328" bestFit="1" customWidth="1"/>
    <col min="13062" max="13062" width="16.7109375" style="328" bestFit="1" customWidth="1"/>
    <col min="13063" max="13063" width="11.28515625" style="328" bestFit="1" customWidth="1"/>
    <col min="13064" max="13064" width="14" style="328" bestFit="1" customWidth="1"/>
    <col min="13065" max="13065" width="11.85546875" style="328" bestFit="1" customWidth="1"/>
    <col min="13066" max="13066" width="14.85546875" style="328" bestFit="1" customWidth="1"/>
    <col min="13067" max="13067" width="9.7109375" style="328" customWidth="1"/>
    <col min="13068" max="13068" width="4.85546875" style="328" customWidth="1"/>
    <col min="13069" max="13313" width="9.140625" style="328"/>
    <col min="13314" max="13314" width="5.42578125" style="328" bestFit="1" customWidth="1"/>
    <col min="13315" max="13315" width="20.42578125" style="328" bestFit="1" customWidth="1"/>
    <col min="13316" max="13316" width="41.42578125" style="328" customWidth="1"/>
    <col min="13317" max="13317" width="15.28515625" style="328" bestFit="1" customWidth="1"/>
    <col min="13318" max="13318" width="16.7109375" style="328" bestFit="1" customWidth="1"/>
    <col min="13319" max="13319" width="11.28515625" style="328" bestFit="1" customWidth="1"/>
    <col min="13320" max="13320" width="14" style="328" bestFit="1" customWidth="1"/>
    <col min="13321" max="13321" width="11.85546875" style="328" bestFit="1" customWidth="1"/>
    <col min="13322" max="13322" width="14.85546875" style="328" bestFit="1" customWidth="1"/>
    <col min="13323" max="13323" width="9.7109375" style="328" customWidth="1"/>
    <col min="13324" max="13324" width="4.85546875" style="328" customWidth="1"/>
    <col min="13325" max="13569" width="9.140625" style="328"/>
    <col min="13570" max="13570" width="5.42578125" style="328" bestFit="1" customWidth="1"/>
    <col min="13571" max="13571" width="20.42578125" style="328" bestFit="1" customWidth="1"/>
    <col min="13572" max="13572" width="41.42578125" style="328" customWidth="1"/>
    <col min="13573" max="13573" width="15.28515625" style="328" bestFit="1" customWidth="1"/>
    <col min="13574" max="13574" width="16.7109375" style="328" bestFit="1" customWidth="1"/>
    <col min="13575" max="13575" width="11.28515625" style="328" bestFit="1" customWidth="1"/>
    <col min="13576" max="13576" width="14" style="328" bestFit="1" customWidth="1"/>
    <col min="13577" max="13577" width="11.85546875" style="328" bestFit="1" customWidth="1"/>
    <col min="13578" max="13578" width="14.85546875" style="328" bestFit="1" customWidth="1"/>
    <col min="13579" max="13579" width="9.7109375" style="328" customWidth="1"/>
    <col min="13580" max="13580" width="4.85546875" style="328" customWidth="1"/>
    <col min="13581" max="13825" width="9.140625" style="328"/>
    <col min="13826" max="13826" width="5.42578125" style="328" bestFit="1" customWidth="1"/>
    <col min="13827" max="13827" width="20.42578125" style="328" bestFit="1" customWidth="1"/>
    <col min="13828" max="13828" width="41.42578125" style="328" customWidth="1"/>
    <col min="13829" max="13829" width="15.28515625" style="328" bestFit="1" customWidth="1"/>
    <col min="13830" max="13830" width="16.7109375" style="328" bestFit="1" customWidth="1"/>
    <col min="13831" max="13831" width="11.28515625" style="328" bestFit="1" customWidth="1"/>
    <col min="13832" max="13832" width="14" style="328" bestFit="1" customWidth="1"/>
    <col min="13833" max="13833" width="11.85546875" style="328" bestFit="1" customWidth="1"/>
    <col min="13834" max="13834" width="14.85546875" style="328" bestFit="1" customWidth="1"/>
    <col min="13835" max="13835" width="9.7109375" style="328" customWidth="1"/>
    <col min="13836" max="13836" width="4.85546875" style="328" customWidth="1"/>
    <col min="13837" max="14081" width="9.140625" style="328"/>
    <col min="14082" max="14082" width="5.42578125" style="328" bestFit="1" customWidth="1"/>
    <col min="14083" max="14083" width="20.42578125" style="328" bestFit="1" customWidth="1"/>
    <col min="14084" max="14084" width="41.42578125" style="328" customWidth="1"/>
    <col min="14085" max="14085" width="15.28515625" style="328" bestFit="1" customWidth="1"/>
    <col min="14086" max="14086" width="16.7109375" style="328" bestFit="1" customWidth="1"/>
    <col min="14087" max="14087" width="11.28515625" style="328" bestFit="1" customWidth="1"/>
    <col min="14088" max="14088" width="14" style="328" bestFit="1" customWidth="1"/>
    <col min="14089" max="14089" width="11.85546875" style="328" bestFit="1" customWidth="1"/>
    <col min="14090" max="14090" width="14.85546875" style="328" bestFit="1" customWidth="1"/>
    <col min="14091" max="14091" width="9.7109375" style="328" customWidth="1"/>
    <col min="14092" max="14092" width="4.85546875" style="328" customWidth="1"/>
    <col min="14093" max="14337" width="9.140625" style="328"/>
    <col min="14338" max="14338" width="5.42578125" style="328" bestFit="1" customWidth="1"/>
    <col min="14339" max="14339" width="20.42578125" style="328" bestFit="1" customWidth="1"/>
    <col min="14340" max="14340" width="41.42578125" style="328" customWidth="1"/>
    <col min="14341" max="14341" width="15.28515625" style="328" bestFit="1" customWidth="1"/>
    <col min="14342" max="14342" width="16.7109375" style="328" bestFit="1" customWidth="1"/>
    <col min="14343" max="14343" width="11.28515625" style="328" bestFit="1" customWidth="1"/>
    <col min="14344" max="14344" width="14" style="328" bestFit="1" customWidth="1"/>
    <col min="14345" max="14345" width="11.85546875" style="328" bestFit="1" customWidth="1"/>
    <col min="14346" max="14346" width="14.85546875" style="328" bestFit="1" customWidth="1"/>
    <col min="14347" max="14347" width="9.7109375" style="328" customWidth="1"/>
    <col min="14348" max="14348" width="4.85546875" style="328" customWidth="1"/>
    <col min="14349" max="14593" width="9.140625" style="328"/>
    <col min="14594" max="14594" width="5.42578125" style="328" bestFit="1" customWidth="1"/>
    <col min="14595" max="14595" width="20.42578125" style="328" bestFit="1" customWidth="1"/>
    <col min="14596" max="14596" width="41.42578125" style="328" customWidth="1"/>
    <col min="14597" max="14597" width="15.28515625" style="328" bestFit="1" customWidth="1"/>
    <col min="14598" max="14598" width="16.7109375" style="328" bestFit="1" customWidth="1"/>
    <col min="14599" max="14599" width="11.28515625" style="328" bestFit="1" customWidth="1"/>
    <col min="14600" max="14600" width="14" style="328" bestFit="1" customWidth="1"/>
    <col min="14601" max="14601" width="11.85546875" style="328" bestFit="1" customWidth="1"/>
    <col min="14602" max="14602" width="14.85546875" style="328" bestFit="1" customWidth="1"/>
    <col min="14603" max="14603" width="9.7109375" style="328" customWidth="1"/>
    <col min="14604" max="14604" width="4.85546875" style="328" customWidth="1"/>
    <col min="14605" max="14849" width="9.140625" style="328"/>
    <col min="14850" max="14850" width="5.42578125" style="328" bestFit="1" customWidth="1"/>
    <col min="14851" max="14851" width="20.42578125" style="328" bestFit="1" customWidth="1"/>
    <col min="14852" max="14852" width="41.42578125" style="328" customWidth="1"/>
    <col min="14853" max="14853" width="15.28515625" style="328" bestFit="1" customWidth="1"/>
    <col min="14854" max="14854" width="16.7109375" style="328" bestFit="1" customWidth="1"/>
    <col min="14855" max="14855" width="11.28515625" style="328" bestFit="1" customWidth="1"/>
    <col min="14856" max="14856" width="14" style="328" bestFit="1" customWidth="1"/>
    <col min="14857" max="14857" width="11.85546875" style="328" bestFit="1" customWidth="1"/>
    <col min="14858" max="14858" width="14.85546875" style="328" bestFit="1" customWidth="1"/>
    <col min="14859" max="14859" width="9.7109375" style="328" customWidth="1"/>
    <col min="14860" max="14860" width="4.85546875" style="328" customWidth="1"/>
    <col min="14861" max="15105" width="9.140625" style="328"/>
    <col min="15106" max="15106" width="5.42578125" style="328" bestFit="1" customWidth="1"/>
    <col min="15107" max="15107" width="20.42578125" style="328" bestFit="1" customWidth="1"/>
    <col min="15108" max="15108" width="41.42578125" style="328" customWidth="1"/>
    <col min="15109" max="15109" width="15.28515625" style="328" bestFit="1" customWidth="1"/>
    <col min="15110" max="15110" width="16.7109375" style="328" bestFit="1" customWidth="1"/>
    <col min="15111" max="15111" width="11.28515625" style="328" bestFit="1" customWidth="1"/>
    <col min="15112" max="15112" width="14" style="328" bestFit="1" customWidth="1"/>
    <col min="15113" max="15113" width="11.85546875" style="328" bestFit="1" customWidth="1"/>
    <col min="15114" max="15114" width="14.85546875" style="328" bestFit="1" customWidth="1"/>
    <col min="15115" max="15115" width="9.7109375" style="328" customWidth="1"/>
    <col min="15116" max="15116" width="4.85546875" style="328" customWidth="1"/>
    <col min="15117" max="15361" width="9.140625" style="328"/>
    <col min="15362" max="15362" width="5.42578125" style="328" bestFit="1" customWidth="1"/>
    <col min="15363" max="15363" width="20.42578125" style="328" bestFit="1" customWidth="1"/>
    <col min="15364" max="15364" width="41.42578125" style="328" customWidth="1"/>
    <col min="15365" max="15365" width="15.28515625" style="328" bestFit="1" customWidth="1"/>
    <col min="15366" max="15366" width="16.7109375" style="328" bestFit="1" customWidth="1"/>
    <col min="15367" max="15367" width="11.28515625" style="328" bestFit="1" customWidth="1"/>
    <col min="15368" max="15368" width="14" style="328" bestFit="1" customWidth="1"/>
    <col min="15369" max="15369" width="11.85546875" style="328" bestFit="1" customWidth="1"/>
    <col min="15370" max="15370" width="14.85546875" style="328" bestFit="1" customWidth="1"/>
    <col min="15371" max="15371" width="9.7109375" style="328" customWidth="1"/>
    <col min="15372" max="15372" width="4.85546875" style="328" customWidth="1"/>
    <col min="15373" max="15617" width="9.140625" style="328"/>
    <col min="15618" max="15618" width="5.42578125" style="328" bestFit="1" customWidth="1"/>
    <col min="15619" max="15619" width="20.42578125" style="328" bestFit="1" customWidth="1"/>
    <col min="15620" max="15620" width="41.42578125" style="328" customWidth="1"/>
    <col min="15621" max="15621" width="15.28515625" style="328" bestFit="1" customWidth="1"/>
    <col min="15622" max="15622" width="16.7109375" style="328" bestFit="1" customWidth="1"/>
    <col min="15623" max="15623" width="11.28515625" style="328" bestFit="1" customWidth="1"/>
    <col min="15624" max="15624" width="14" style="328" bestFit="1" customWidth="1"/>
    <col min="15625" max="15625" width="11.85546875" style="328" bestFit="1" customWidth="1"/>
    <col min="15626" max="15626" width="14.85546875" style="328" bestFit="1" customWidth="1"/>
    <col min="15627" max="15627" width="9.7109375" style="328" customWidth="1"/>
    <col min="15628" max="15628" width="4.85546875" style="328" customWidth="1"/>
    <col min="15629" max="15873" width="9.140625" style="328"/>
    <col min="15874" max="15874" width="5.42578125" style="328" bestFit="1" customWidth="1"/>
    <col min="15875" max="15875" width="20.42578125" style="328" bestFit="1" customWidth="1"/>
    <col min="15876" max="15876" width="41.42578125" style="328" customWidth="1"/>
    <col min="15877" max="15877" width="15.28515625" style="328" bestFit="1" customWidth="1"/>
    <col min="15878" max="15878" width="16.7109375" style="328" bestFit="1" customWidth="1"/>
    <col min="15879" max="15879" width="11.28515625" style="328" bestFit="1" customWidth="1"/>
    <col min="15880" max="15880" width="14" style="328" bestFit="1" customWidth="1"/>
    <col min="15881" max="15881" width="11.85546875" style="328" bestFit="1" customWidth="1"/>
    <col min="15882" max="15882" width="14.85546875" style="328" bestFit="1" customWidth="1"/>
    <col min="15883" max="15883" width="9.7109375" style="328" customWidth="1"/>
    <col min="15884" max="15884" width="4.85546875" style="328" customWidth="1"/>
    <col min="15885" max="16129" width="9.140625" style="328"/>
    <col min="16130" max="16130" width="5.42578125" style="328" bestFit="1" customWidth="1"/>
    <col min="16131" max="16131" width="20.42578125" style="328" bestFit="1" customWidth="1"/>
    <col min="16132" max="16132" width="41.42578125" style="328" customWidth="1"/>
    <col min="16133" max="16133" width="15.28515625" style="328" bestFit="1" customWidth="1"/>
    <col min="16134" max="16134" width="16.7109375" style="328" bestFit="1" customWidth="1"/>
    <col min="16135" max="16135" width="11.28515625" style="328" bestFit="1" customWidth="1"/>
    <col min="16136" max="16136" width="14" style="328" bestFit="1" customWidth="1"/>
    <col min="16137" max="16137" width="11.85546875" style="328" bestFit="1" customWidth="1"/>
    <col min="16138" max="16138" width="14.85546875" style="328" bestFit="1" customWidth="1"/>
    <col min="16139" max="16139" width="9.7109375" style="328" customWidth="1"/>
    <col min="16140" max="16140" width="4.85546875" style="328" customWidth="1"/>
    <col min="16141" max="16384" width="9.140625" style="328"/>
  </cols>
  <sheetData>
    <row r="1" spans="1:13" x14ac:dyDescent="0.25">
      <c r="A1" s="402" t="s">
        <v>0</v>
      </c>
      <c r="B1" s="403"/>
      <c r="C1" s="403"/>
      <c r="D1" s="403"/>
      <c r="E1" s="403"/>
      <c r="F1" s="403"/>
      <c r="G1" s="403"/>
    </row>
    <row r="2" spans="1:13" x14ac:dyDescent="0.25">
      <c r="A2" s="404" t="s">
        <v>1369</v>
      </c>
      <c r="B2" s="404"/>
      <c r="C2" s="404"/>
      <c r="D2" s="404"/>
      <c r="E2" s="404"/>
      <c r="F2" s="404"/>
      <c r="G2" s="404"/>
    </row>
    <row r="3" spans="1:13" x14ac:dyDescent="0.25">
      <c r="A3" s="405" t="s">
        <v>1370</v>
      </c>
      <c r="B3" s="405"/>
      <c r="C3" s="405"/>
      <c r="D3" s="405"/>
      <c r="E3" s="405"/>
      <c r="F3" s="405"/>
      <c r="G3" s="405"/>
    </row>
    <row r="4" spans="1:13" ht="30" x14ac:dyDescent="0.25">
      <c r="A4" s="329" t="s">
        <v>1371</v>
      </c>
      <c r="B4" s="329" t="s">
        <v>1372</v>
      </c>
      <c r="C4" s="329" t="s">
        <v>1191</v>
      </c>
      <c r="D4" s="330" t="s">
        <v>1373</v>
      </c>
      <c r="E4" s="330" t="s">
        <v>6</v>
      </c>
      <c r="F4" s="329" t="s">
        <v>7</v>
      </c>
      <c r="G4" s="329" t="s">
        <v>8</v>
      </c>
    </row>
    <row r="5" spans="1:13" ht="26.25" x14ac:dyDescent="0.25">
      <c r="A5" s="331"/>
      <c r="B5" s="331"/>
      <c r="C5" s="332" t="s">
        <v>1374</v>
      </c>
      <c r="D5" s="331"/>
      <c r="E5" s="331"/>
      <c r="F5" s="333"/>
      <c r="G5" s="334"/>
    </row>
    <row r="6" spans="1:13" s="346" customFormat="1" ht="26.25" x14ac:dyDescent="0.25">
      <c r="A6" s="335">
        <v>1</v>
      </c>
      <c r="B6" s="336" t="s">
        <v>1375</v>
      </c>
      <c r="C6" s="337" t="s">
        <v>1376</v>
      </c>
      <c r="D6" s="338" t="s">
        <v>1377</v>
      </c>
      <c r="E6" s="339">
        <v>94334.65</v>
      </c>
      <c r="F6" s="340">
        <v>600.53478949999999</v>
      </c>
      <c r="G6" s="341">
        <f>ROUND(F6/$F$21*100,2)</f>
        <v>26.91</v>
      </c>
      <c r="H6" s="342"/>
      <c r="I6" s="343"/>
      <c r="J6" s="343"/>
      <c r="K6" s="344"/>
      <c r="L6" s="344"/>
      <c r="M6" s="345"/>
    </row>
    <row r="7" spans="1:13" s="346" customFormat="1" x14ac:dyDescent="0.25">
      <c r="A7" s="335">
        <v>2</v>
      </c>
      <c r="B7" s="336" t="s">
        <v>1378</v>
      </c>
      <c r="C7" s="336" t="s">
        <v>1379</v>
      </c>
      <c r="D7" s="338" t="s">
        <v>1377</v>
      </c>
      <c r="E7" s="339">
        <v>15880</v>
      </c>
      <c r="F7" s="340">
        <v>551.2579025</v>
      </c>
      <c r="G7" s="341">
        <f>ROUND(F7/$F$21*100,2)</f>
        <v>24.71</v>
      </c>
      <c r="H7" s="342"/>
      <c r="I7" s="343"/>
      <c r="J7" s="343"/>
      <c r="K7" s="344"/>
      <c r="L7" s="344"/>
      <c r="M7" s="345"/>
    </row>
    <row r="8" spans="1:13" s="346" customFormat="1" x14ac:dyDescent="0.25">
      <c r="A8" s="335">
        <v>3</v>
      </c>
      <c r="B8" s="336" t="s">
        <v>1380</v>
      </c>
      <c r="C8" s="336" t="s">
        <v>1381</v>
      </c>
      <c r="D8" s="338" t="s">
        <v>1377</v>
      </c>
      <c r="E8" s="339">
        <v>14618.698</v>
      </c>
      <c r="F8" s="340">
        <v>326.5813149</v>
      </c>
      <c r="G8" s="341">
        <f>ROUND(F8/$F$21*100,2)</f>
        <v>14.64</v>
      </c>
      <c r="H8" s="342"/>
      <c r="I8" s="343"/>
      <c r="J8" s="343"/>
      <c r="K8" s="344"/>
      <c r="L8" s="344"/>
      <c r="M8" s="345"/>
    </row>
    <row r="9" spans="1:13" s="346" customFormat="1" ht="26.25" x14ac:dyDescent="0.25">
      <c r="A9" s="335">
        <v>4</v>
      </c>
      <c r="B9" s="336" t="s">
        <v>1382</v>
      </c>
      <c r="C9" s="337" t="s">
        <v>1383</v>
      </c>
      <c r="D9" s="338" t="s">
        <v>1377</v>
      </c>
      <c r="E9" s="339">
        <v>9090.65</v>
      </c>
      <c r="F9" s="340">
        <v>217.4202803</v>
      </c>
      <c r="G9" s="341">
        <f>ROUND(F9/$F$21*100,2)</f>
        <v>9.74</v>
      </c>
      <c r="H9" s="347"/>
      <c r="I9" s="343"/>
      <c r="J9" s="343"/>
      <c r="K9" s="344"/>
      <c r="L9" s="344"/>
      <c r="M9" s="345"/>
    </row>
    <row r="10" spans="1:13" s="346" customFormat="1" x14ac:dyDescent="0.25">
      <c r="A10" s="335">
        <v>5</v>
      </c>
      <c r="B10" s="336" t="s">
        <v>1384</v>
      </c>
      <c r="C10" s="337" t="s">
        <v>1385</v>
      </c>
      <c r="D10" s="338" t="s">
        <v>1377</v>
      </c>
      <c r="E10" s="339">
        <v>5884</v>
      </c>
      <c r="F10" s="340">
        <v>209.27254059999999</v>
      </c>
      <c r="G10" s="341">
        <f>ROUND(F10/$F$21*100,2)</f>
        <v>9.3800000000000008</v>
      </c>
      <c r="H10" s="342"/>
      <c r="I10" s="343"/>
      <c r="J10" s="343"/>
      <c r="K10" s="344"/>
      <c r="L10" s="344"/>
      <c r="M10" s="345"/>
    </row>
    <row r="11" spans="1:13" s="346" customFormat="1" x14ac:dyDescent="0.25">
      <c r="A11" s="335">
        <v>6</v>
      </c>
      <c r="B11" s="336" t="s">
        <v>1386</v>
      </c>
      <c r="C11" s="337" t="s">
        <v>1387</v>
      </c>
      <c r="D11" s="338" t="s">
        <v>1377</v>
      </c>
      <c r="E11" s="339">
        <v>4.0000000000000001E-3</v>
      </c>
      <c r="F11" s="340">
        <v>0</v>
      </c>
      <c r="G11" s="341" t="s">
        <v>1155</v>
      </c>
      <c r="H11" s="342"/>
      <c r="I11" s="348"/>
      <c r="J11" s="348"/>
      <c r="K11" s="344"/>
      <c r="L11" s="344"/>
      <c r="M11" s="345"/>
    </row>
    <row r="12" spans="1:13" s="346" customFormat="1" x14ac:dyDescent="0.25">
      <c r="A12" s="335"/>
      <c r="B12" s="349"/>
      <c r="C12" s="349"/>
      <c r="D12" s="349"/>
      <c r="E12" s="349"/>
      <c r="F12" s="349"/>
      <c r="G12" s="349"/>
      <c r="H12" s="342"/>
      <c r="I12" s="343"/>
      <c r="J12" s="343"/>
      <c r="K12" s="344"/>
      <c r="L12" s="344"/>
      <c r="M12" s="345"/>
    </row>
    <row r="13" spans="1:13" ht="25.5" x14ac:dyDescent="0.25">
      <c r="A13" s="334"/>
      <c r="B13" s="334"/>
      <c r="C13" s="350" t="s">
        <v>1388</v>
      </c>
      <c r="D13" s="350"/>
      <c r="E13" s="350"/>
      <c r="F13" s="351">
        <f>SUM(F6:F11)</f>
        <v>1905.0668278000001</v>
      </c>
      <c r="G13" s="352">
        <f>ROUND(F13/$F$21*100,2)</f>
        <v>85.38</v>
      </c>
      <c r="H13" s="353"/>
      <c r="I13" s="354"/>
      <c r="J13" s="354"/>
      <c r="K13" s="355"/>
      <c r="L13" s="354"/>
    </row>
    <row r="14" spans="1:13" x14ac:dyDescent="0.25">
      <c r="A14" s="334"/>
      <c r="B14" s="334"/>
      <c r="C14" s="334"/>
      <c r="D14" s="334"/>
      <c r="E14" s="334"/>
      <c r="F14" s="356"/>
      <c r="G14" s="334"/>
      <c r="I14" s="354"/>
      <c r="J14" s="354"/>
      <c r="K14" s="354"/>
      <c r="L14" s="354"/>
    </row>
    <row r="15" spans="1:13" x14ac:dyDescent="0.25">
      <c r="A15" s="331"/>
      <c r="B15" s="331"/>
      <c r="C15" s="357" t="s">
        <v>1389</v>
      </c>
      <c r="D15" s="357"/>
      <c r="E15" s="357"/>
      <c r="F15" s="358"/>
      <c r="G15" s="334"/>
    </row>
    <row r="16" spans="1:13" x14ac:dyDescent="0.25">
      <c r="A16" s="334"/>
      <c r="B16" s="334"/>
      <c r="C16" s="359" t="s">
        <v>1170</v>
      </c>
      <c r="D16" s="357"/>
      <c r="E16" s="357"/>
      <c r="F16" s="360">
        <v>319.94425079999996</v>
      </c>
      <c r="G16" s="361">
        <f>F16/$F$21*100</f>
        <v>14.339006586260028</v>
      </c>
    </row>
    <row r="17" spans="1:15" x14ac:dyDescent="0.25">
      <c r="A17" s="334"/>
      <c r="B17" s="334"/>
      <c r="C17" s="362" t="s">
        <v>124</v>
      </c>
      <c r="D17" s="363"/>
      <c r="E17" s="363"/>
      <c r="F17" s="364">
        <f>F16</f>
        <v>319.94425079999996</v>
      </c>
      <c r="G17" s="365">
        <f>F17/$F$21*100</f>
        <v>14.339006586260028</v>
      </c>
    </row>
    <row r="18" spans="1:15" x14ac:dyDescent="0.25">
      <c r="A18" s="334"/>
      <c r="B18" s="334"/>
      <c r="C18" s="334"/>
      <c r="D18" s="334"/>
      <c r="E18" s="334"/>
      <c r="F18" s="356"/>
      <c r="G18" s="334"/>
    </row>
    <row r="19" spans="1:15" x14ac:dyDescent="0.25">
      <c r="A19" s="334"/>
      <c r="B19" s="334"/>
      <c r="C19" s="359" t="s">
        <v>1390</v>
      </c>
      <c r="D19" s="357"/>
      <c r="E19" s="357"/>
      <c r="F19" s="360">
        <v>6.2749514000001909</v>
      </c>
      <c r="G19" s="360">
        <f>F19/$F$21*100</f>
        <v>0.2812257736405131</v>
      </c>
      <c r="H19" s="366"/>
      <c r="I19" s="366"/>
      <c r="J19" s="366"/>
      <c r="M19" s="367"/>
      <c r="N19" s="367"/>
      <c r="O19" s="367"/>
    </row>
    <row r="20" spans="1:15" x14ac:dyDescent="0.25">
      <c r="A20" s="334"/>
      <c r="B20" s="334"/>
      <c r="C20" s="334"/>
      <c r="D20" s="334"/>
      <c r="E20" s="334"/>
      <c r="F20" s="356"/>
      <c r="G20" s="334"/>
      <c r="O20" s="367"/>
    </row>
    <row r="21" spans="1:15" x14ac:dyDescent="0.25">
      <c r="A21" s="334"/>
      <c r="B21" s="334"/>
      <c r="C21" s="362" t="s">
        <v>131</v>
      </c>
      <c r="D21" s="363"/>
      <c r="E21" s="363"/>
      <c r="F21" s="364">
        <v>2231.2860300000002</v>
      </c>
      <c r="G21" s="368">
        <f>G19+G17+G13</f>
        <v>100.00023235990054</v>
      </c>
      <c r="H21" s="353"/>
      <c r="I21" s="369"/>
      <c r="J21" s="369"/>
    </row>
    <row r="22" spans="1:15" x14ac:dyDescent="0.25">
      <c r="A22" s="370"/>
      <c r="B22" s="370"/>
      <c r="C22" s="370"/>
      <c r="D22" s="370"/>
      <c r="E22" s="370"/>
      <c r="F22" s="371"/>
      <c r="G22" s="370"/>
      <c r="I22" s="366"/>
      <c r="J22" s="366"/>
    </row>
    <row r="23" spans="1:15" x14ac:dyDescent="0.25">
      <c r="A23" s="370"/>
      <c r="B23" s="401" t="s">
        <v>1391</v>
      </c>
      <c r="C23" s="401"/>
      <c r="D23" s="372"/>
      <c r="E23" s="372"/>
      <c r="F23" s="372"/>
      <c r="G23" s="373"/>
      <c r="I23" s="374"/>
      <c r="J23" s="374"/>
    </row>
    <row r="24" spans="1:15" x14ac:dyDescent="0.25">
      <c r="A24" s="370"/>
      <c r="B24" s="375" t="s">
        <v>133</v>
      </c>
      <c r="C24" s="376"/>
      <c r="D24" s="376"/>
      <c r="E24" s="376"/>
      <c r="F24" s="376"/>
      <c r="G24" s="376"/>
    </row>
    <row r="25" spans="1:15" x14ac:dyDescent="0.25">
      <c r="A25" s="370"/>
      <c r="B25" s="399" t="s">
        <v>1297</v>
      </c>
      <c r="C25" s="399"/>
      <c r="D25" s="376"/>
      <c r="E25" s="376"/>
      <c r="F25" s="377"/>
      <c r="G25" s="377"/>
    </row>
    <row r="26" spans="1:15" x14ac:dyDescent="0.25">
      <c r="A26" s="370"/>
      <c r="B26" s="399" t="s">
        <v>1392</v>
      </c>
      <c r="C26" s="399"/>
      <c r="D26" s="376"/>
      <c r="E26" s="376"/>
      <c r="F26" s="378"/>
      <c r="G26" s="378"/>
    </row>
    <row r="27" spans="1:15" x14ac:dyDescent="0.25">
      <c r="A27" s="370"/>
      <c r="B27" s="399" t="s">
        <v>137</v>
      </c>
      <c r="C27" s="399"/>
      <c r="D27" s="379"/>
      <c r="E27" s="379"/>
      <c r="F27" s="376" t="s">
        <v>1295</v>
      </c>
      <c r="G27" s="376"/>
    </row>
    <row r="28" spans="1:15" x14ac:dyDescent="0.25">
      <c r="A28" s="370"/>
      <c r="B28" s="380"/>
      <c r="C28" s="380"/>
      <c r="D28" s="379"/>
      <c r="E28" s="379"/>
      <c r="F28" s="376"/>
      <c r="G28" s="376"/>
    </row>
    <row r="29" spans="1:15" x14ac:dyDescent="0.25">
      <c r="A29" s="370"/>
      <c r="B29" s="381"/>
      <c r="C29" s="382" t="s">
        <v>138</v>
      </c>
      <c r="D29" s="382" t="s">
        <v>139</v>
      </c>
      <c r="E29" s="383"/>
      <c r="F29" s="383"/>
      <c r="G29" s="376"/>
    </row>
    <row r="30" spans="1:15" x14ac:dyDescent="0.25">
      <c r="A30" s="370"/>
      <c r="B30" s="384" t="s">
        <v>1304</v>
      </c>
      <c r="C30" s="385">
        <v>43465</v>
      </c>
      <c r="D30" s="385">
        <v>43496</v>
      </c>
      <c r="E30" s="386"/>
      <c r="F30" s="386"/>
      <c r="G30" s="387"/>
    </row>
    <row r="31" spans="1:15" x14ac:dyDescent="0.25">
      <c r="A31" s="370"/>
      <c r="B31" s="388" t="s">
        <v>143</v>
      </c>
      <c r="C31" s="389">
        <v>15.893000000000001</v>
      </c>
      <c r="D31" s="389">
        <v>17.375699999999998</v>
      </c>
      <c r="E31" s="390"/>
      <c r="F31" s="387"/>
      <c r="G31" s="387"/>
    </row>
    <row r="32" spans="1:15" x14ac:dyDescent="0.25">
      <c r="A32" s="370"/>
      <c r="B32" s="388" t="s">
        <v>144</v>
      </c>
      <c r="C32" s="389">
        <v>14.1853</v>
      </c>
      <c r="D32" s="389">
        <v>15.5046</v>
      </c>
      <c r="E32" s="390"/>
      <c r="F32" s="387"/>
      <c r="G32" s="387"/>
    </row>
    <row r="33" spans="1:7" x14ac:dyDescent="0.25">
      <c r="A33" s="370"/>
      <c r="B33" s="388" t="s">
        <v>145</v>
      </c>
      <c r="C33" s="389">
        <v>15.3545</v>
      </c>
      <c r="D33" s="389">
        <v>16.779</v>
      </c>
      <c r="E33" s="390"/>
      <c r="F33" s="387"/>
      <c r="G33" s="387"/>
    </row>
    <row r="34" spans="1:7" x14ac:dyDescent="0.25">
      <c r="A34" s="370"/>
      <c r="B34" s="388" t="s">
        <v>146</v>
      </c>
      <c r="C34" s="389">
        <v>13.1655</v>
      </c>
      <c r="D34" s="389">
        <v>14.386900000000001</v>
      </c>
      <c r="E34" s="390"/>
      <c r="F34" s="387"/>
      <c r="G34" s="387"/>
    </row>
    <row r="35" spans="1:7" x14ac:dyDescent="0.25">
      <c r="A35" s="370"/>
      <c r="B35" s="379"/>
      <c r="C35" s="376"/>
      <c r="D35" s="376"/>
      <c r="E35" s="376"/>
      <c r="F35" s="376"/>
      <c r="G35" s="376"/>
    </row>
    <row r="36" spans="1:7" x14ac:dyDescent="0.25">
      <c r="A36" s="370"/>
      <c r="B36" s="400" t="s">
        <v>1307</v>
      </c>
      <c r="C36" s="400"/>
      <c r="D36" s="400"/>
      <c r="E36" s="391"/>
      <c r="F36" s="391"/>
      <c r="G36" s="372"/>
    </row>
    <row r="37" spans="1:7" x14ac:dyDescent="0.25">
      <c r="A37" s="370"/>
      <c r="B37" s="399" t="s">
        <v>1393</v>
      </c>
      <c r="C37" s="399"/>
      <c r="D37" s="399"/>
      <c r="E37" s="376"/>
      <c r="F37" s="376"/>
      <c r="G37" s="376"/>
    </row>
    <row r="38" spans="1:7" ht="15" customHeight="1" x14ac:dyDescent="0.25">
      <c r="A38" s="370"/>
      <c r="B38" s="392" t="s">
        <v>1394</v>
      </c>
      <c r="C38" s="392"/>
      <c r="D38" s="392"/>
      <c r="E38" s="393"/>
      <c r="F38" s="393"/>
      <c r="G38" s="376"/>
    </row>
    <row r="39" spans="1:7" x14ac:dyDescent="0.25">
      <c r="A39" s="370"/>
      <c r="B39" s="401" t="s">
        <v>1395</v>
      </c>
      <c r="C39" s="401"/>
      <c r="D39" s="401"/>
      <c r="E39" s="372"/>
      <c r="F39" s="372"/>
      <c r="G39" s="372"/>
    </row>
    <row r="40" spans="1:7" x14ac:dyDescent="0.25">
      <c r="A40" s="370"/>
      <c r="B40" s="370"/>
      <c r="C40" s="370"/>
      <c r="D40" s="370"/>
      <c r="E40" s="370"/>
      <c r="F40" s="370"/>
      <c r="G40" s="370"/>
    </row>
    <row r="41" spans="1:7" x14ac:dyDescent="0.25">
      <c r="A41" s="370"/>
      <c r="B41" s="370"/>
      <c r="C41" s="370"/>
      <c r="D41" s="370"/>
      <c r="E41" s="370"/>
      <c r="F41" s="370"/>
      <c r="G41" s="370"/>
    </row>
    <row r="42" spans="1:7" x14ac:dyDescent="0.25">
      <c r="A42" s="370"/>
      <c r="B42" s="370"/>
      <c r="C42" s="370"/>
      <c r="D42" s="370"/>
      <c r="E42" s="370"/>
      <c r="F42" s="370"/>
      <c r="G42" s="370"/>
    </row>
    <row r="43" spans="1:7" x14ac:dyDescent="0.25">
      <c r="A43" s="370"/>
      <c r="B43" s="370"/>
      <c r="C43" s="370"/>
      <c r="D43" s="370"/>
      <c r="E43" s="370"/>
      <c r="F43" s="370"/>
      <c r="G43" s="370"/>
    </row>
    <row r="44" spans="1:7" x14ac:dyDescent="0.25">
      <c r="A44" s="370"/>
      <c r="B44" s="370"/>
      <c r="C44" s="370"/>
      <c r="D44" s="370"/>
      <c r="E44" s="370"/>
      <c r="F44" s="370"/>
      <c r="G44" s="370"/>
    </row>
    <row r="45" spans="1:7" x14ac:dyDescent="0.25">
      <c r="A45" s="370"/>
      <c r="B45" s="370"/>
      <c r="C45" s="370"/>
      <c r="D45" s="370"/>
      <c r="E45" s="370"/>
      <c r="F45" s="370"/>
      <c r="G45" s="370"/>
    </row>
    <row r="46" spans="1:7" x14ac:dyDescent="0.25">
      <c r="A46" s="370"/>
      <c r="B46" s="370"/>
      <c r="C46" s="370"/>
      <c r="D46" s="370"/>
      <c r="E46" s="370"/>
      <c r="F46" s="370"/>
      <c r="G46" s="370"/>
    </row>
    <row r="47" spans="1:7" x14ac:dyDescent="0.25">
      <c r="A47" s="370"/>
      <c r="B47" s="370"/>
      <c r="C47" s="370"/>
      <c r="D47" s="370"/>
      <c r="E47" s="370"/>
      <c r="F47" s="370"/>
      <c r="G47" s="370"/>
    </row>
    <row r="48" spans="1:7" x14ac:dyDescent="0.25">
      <c r="A48" s="370"/>
      <c r="B48" s="370"/>
      <c r="C48" s="370"/>
      <c r="D48" s="370"/>
      <c r="E48" s="370"/>
      <c r="F48" s="370"/>
      <c r="G48" s="370"/>
    </row>
    <row r="49" spans="1:7" x14ac:dyDescent="0.25">
      <c r="A49" s="370"/>
      <c r="B49" s="370"/>
      <c r="C49" s="370"/>
      <c r="D49" s="370"/>
      <c r="E49" s="370"/>
      <c r="F49" s="370"/>
      <c r="G49" s="370"/>
    </row>
    <row r="50" spans="1:7" x14ac:dyDescent="0.25">
      <c r="A50" s="370"/>
      <c r="B50" s="370"/>
      <c r="C50" s="370"/>
      <c r="D50" s="370"/>
      <c r="E50" s="370"/>
      <c r="F50" s="370"/>
      <c r="G50" s="370"/>
    </row>
  </sheetData>
  <mergeCells count="10">
    <mergeCell ref="B27:C27"/>
    <mergeCell ref="B36:D36"/>
    <mergeCell ref="B37:D37"/>
    <mergeCell ref="B39:D39"/>
    <mergeCell ref="A1:G1"/>
    <mergeCell ref="A2:G2"/>
    <mergeCell ref="A3:G3"/>
    <mergeCell ref="B23:C23"/>
    <mergeCell ref="B25:C25"/>
    <mergeCell ref="B26:C2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104"/>
  <sheetViews>
    <sheetView workbookViewId="0">
      <selection sqref="A1:G1"/>
    </sheetView>
  </sheetViews>
  <sheetFormatPr defaultRowHeight="12.75" x14ac:dyDescent="0.2"/>
  <cols>
    <col min="1" max="1" width="5.85546875" style="162" bestFit="1" customWidth="1"/>
    <col min="2" max="2" width="14.140625" style="162" bestFit="1" customWidth="1"/>
    <col min="3" max="3" width="37.7109375" style="162" bestFit="1" customWidth="1"/>
    <col min="4" max="4" width="26.85546875" style="162" bestFit="1" customWidth="1"/>
    <col min="5" max="5" width="13.85546875" style="162" bestFit="1" customWidth="1"/>
    <col min="6" max="6" width="17.42578125" style="186" bestFit="1" customWidth="1"/>
    <col min="7" max="7" width="8.5703125" style="192" bestFit="1" customWidth="1"/>
    <col min="8" max="8" width="9.140625" style="162"/>
    <col min="9" max="9" width="10.28515625" style="162" bestFit="1" customWidth="1"/>
    <col min="10" max="10" width="19.85546875" style="162" bestFit="1" customWidth="1"/>
    <col min="11" max="16384" width="9.140625" style="162"/>
  </cols>
  <sheetData>
    <row r="1" spans="1:12" ht="15" customHeight="1" x14ac:dyDescent="0.2">
      <c r="A1" s="394" t="s">
        <v>0</v>
      </c>
      <c r="B1" s="395"/>
      <c r="C1" s="395"/>
      <c r="D1" s="395"/>
      <c r="E1" s="395"/>
      <c r="F1" s="395"/>
      <c r="G1" s="396"/>
    </row>
    <row r="2" spans="1:12" ht="15" customHeight="1" x14ac:dyDescent="0.2">
      <c r="A2" s="407" t="s">
        <v>1189</v>
      </c>
      <c r="B2" s="407"/>
      <c r="C2" s="407"/>
      <c r="D2" s="407"/>
      <c r="E2" s="407"/>
      <c r="F2" s="407"/>
      <c r="G2" s="407"/>
    </row>
    <row r="3" spans="1:12" ht="15" customHeight="1" x14ac:dyDescent="0.2">
      <c r="A3" s="394" t="s">
        <v>1153</v>
      </c>
      <c r="B3" s="395"/>
      <c r="C3" s="395"/>
      <c r="D3" s="395"/>
      <c r="E3" s="395"/>
      <c r="F3" s="395"/>
      <c r="G3" s="396"/>
    </row>
    <row r="4" spans="1:12" ht="30" x14ac:dyDescent="0.2">
      <c r="A4" s="163" t="s">
        <v>2</v>
      </c>
      <c r="B4" s="164" t="s">
        <v>1190</v>
      </c>
      <c r="C4" s="165" t="s">
        <v>1191</v>
      </c>
      <c r="D4" s="166" t="s">
        <v>5</v>
      </c>
      <c r="E4" s="167" t="s">
        <v>6</v>
      </c>
      <c r="F4" s="168" t="s">
        <v>1192</v>
      </c>
      <c r="G4" s="169" t="s">
        <v>1193</v>
      </c>
    </row>
    <row r="5" spans="1:12" x14ac:dyDescent="0.2">
      <c r="A5" s="170"/>
      <c r="B5" s="171"/>
      <c r="C5" s="172" t="s">
        <v>1194</v>
      </c>
      <c r="D5" s="173"/>
      <c r="E5" s="173"/>
      <c r="F5" s="174"/>
      <c r="G5" s="175"/>
    </row>
    <row r="6" spans="1:12" x14ac:dyDescent="0.2">
      <c r="A6" s="170"/>
      <c r="B6" s="171"/>
      <c r="C6" s="172" t="s">
        <v>1195</v>
      </c>
      <c r="D6" s="173"/>
      <c r="E6" s="173"/>
      <c r="F6" s="174"/>
      <c r="G6" s="175"/>
    </row>
    <row r="7" spans="1:12" x14ac:dyDescent="0.2">
      <c r="A7" s="170"/>
      <c r="B7" s="171"/>
      <c r="C7" s="172" t="s">
        <v>1196</v>
      </c>
      <c r="D7" s="173"/>
      <c r="E7" s="176" t="s">
        <v>1197</v>
      </c>
      <c r="F7" s="176" t="s">
        <v>1197</v>
      </c>
      <c r="G7" s="177" t="s">
        <v>1197</v>
      </c>
    </row>
    <row r="8" spans="1:12" x14ac:dyDescent="0.2">
      <c r="A8" s="170"/>
      <c r="B8" s="171"/>
      <c r="C8" s="178" t="s">
        <v>107</v>
      </c>
      <c r="D8" s="179" t="s">
        <v>1198</v>
      </c>
      <c r="E8" s="179" t="s">
        <v>1198</v>
      </c>
      <c r="F8" s="176" t="s">
        <v>1197</v>
      </c>
      <c r="G8" s="177" t="s">
        <v>1197</v>
      </c>
    </row>
    <row r="9" spans="1:12" x14ac:dyDescent="0.2">
      <c r="A9" s="170"/>
      <c r="B9" s="171"/>
      <c r="C9" s="178" t="s">
        <v>1199</v>
      </c>
      <c r="D9" s="179" t="s">
        <v>1198</v>
      </c>
      <c r="E9" s="180"/>
      <c r="F9" s="176" t="s">
        <v>1197</v>
      </c>
      <c r="G9" s="177" t="s">
        <v>1197</v>
      </c>
    </row>
    <row r="10" spans="1:12" x14ac:dyDescent="0.2">
      <c r="A10" s="170"/>
      <c r="B10" s="171"/>
      <c r="C10" s="179"/>
      <c r="D10" s="179"/>
      <c r="E10" s="180"/>
      <c r="F10" s="176"/>
      <c r="G10" s="177"/>
    </row>
    <row r="11" spans="1:12" x14ac:dyDescent="0.2">
      <c r="A11" s="170"/>
      <c r="B11" s="171"/>
      <c r="C11" s="181" t="s">
        <v>1200</v>
      </c>
      <c r="D11" s="179"/>
      <c r="E11" s="180"/>
      <c r="F11" s="182"/>
      <c r="G11" s="183"/>
    </row>
    <row r="12" spans="1:12" x14ac:dyDescent="0.2">
      <c r="A12" s="170"/>
      <c r="B12" s="171"/>
      <c r="C12" s="181" t="s">
        <v>1201</v>
      </c>
      <c r="D12" s="179"/>
      <c r="E12" s="180"/>
      <c r="F12" s="182"/>
      <c r="G12" s="183"/>
    </row>
    <row r="13" spans="1:12" x14ac:dyDescent="0.2">
      <c r="A13" s="184">
        <v>1</v>
      </c>
      <c r="B13" s="171" t="s">
        <v>1202</v>
      </c>
      <c r="C13" s="179" t="s">
        <v>1203</v>
      </c>
      <c r="D13" s="179" t="s">
        <v>1204</v>
      </c>
      <c r="E13" s="180">
        <v>3715</v>
      </c>
      <c r="F13" s="182">
        <v>201.71652950000004</v>
      </c>
      <c r="G13" s="185">
        <f t="shared" ref="G13:G18" si="0">F13/$F$78</f>
        <v>3.5309782375330542E-2</v>
      </c>
      <c r="H13" s="186"/>
      <c r="I13" s="187"/>
      <c r="J13" s="188"/>
      <c r="K13" s="188"/>
      <c r="L13" s="189"/>
    </row>
    <row r="14" spans="1:12" x14ac:dyDescent="0.2">
      <c r="A14" s="184">
        <v>2</v>
      </c>
      <c r="B14" s="171" t="s">
        <v>1205</v>
      </c>
      <c r="C14" s="179" t="s">
        <v>1206</v>
      </c>
      <c r="D14" s="179" t="s">
        <v>1207</v>
      </c>
      <c r="E14" s="180">
        <v>2163</v>
      </c>
      <c r="F14" s="182">
        <v>189.24458089999999</v>
      </c>
      <c r="G14" s="185">
        <f t="shared" si="0"/>
        <v>3.3126610812970754E-2</v>
      </c>
      <c r="H14" s="186"/>
      <c r="I14" s="190"/>
      <c r="J14" s="191"/>
      <c r="K14" s="186"/>
    </row>
    <row r="15" spans="1:12" x14ac:dyDescent="0.2">
      <c r="A15" s="184">
        <v>3</v>
      </c>
      <c r="B15" s="171" t="s">
        <v>1208</v>
      </c>
      <c r="C15" s="179" t="s">
        <v>1209</v>
      </c>
      <c r="D15" s="179" t="s">
        <v>1207</v>
      </c>
      <c r="E15" s="180">
        <v>5684</v>
      </c>
      <c r="F15" s="182">
        <v>121.40861049999999</v>
      </c>
      <c r="G15" s="185">
        <f t="shared" si="0"/>
        <v>2.1252158292988429E-2</v>
      </c>
      <c r="H15" s="186"/>
      <c r="I15" s="190"/>
      <c r="J15" s="191"/>
      <c r="K15" s="186"/>
    </row>
    <row r="16" spans="1:12" x14ac:dyDescent="0.2">
      <c r="A16" s="184">
        <v>4</v>
      </c>
      <c r="B16" s="171" t="s">
        <v>1210</v>
      </c>
      <c r="C16" s="179" t="s">
        <v>1211</v>
      </c>
      <c r="D16" s="179" t="s">
        <v>1212</v>
      </c>
      <c r="E16" s="180">
        <v>6545</v>
      </c>
      <c r="F16" s="182">
        <v>65.06457069999999</v>
      </c>
      <c r="G16" s="185">
        <f t="shared" si="0"/>
        <v>1.1389328566458939E-2</v>
      </c>
      <c r="H16" s="186"/>
      <c r="I16" s="190"/>
      <c r="J16" s="191"/>
      <c r="K16" s="186"/>
    </row>
    <row r="17" spans="1:14" x14ac:dyDescent="0.2">
      <c r="A17" s="184">
        <v>5</v>
      </c>
      <c r="B17" s="171" t="s">
        <v>1213</v>
      </c>
      <c r="C17" s="179" t="s">
        <v>1214</v>
      </c>
      <c r="D17" s="179" t="s">
        <v>1212</v>
      </c>
      <c r="E17" s="180">
        <v>24749</v>
      </c>
      <c r="F17" s="182">
        <v>53.970696500000003</v>
      </c>
      <c r="G17" s="185">
        <f t="shared" si="0"/>
        <v>9.4473841721533953E-3</v>
      </c>
      <c r="H17" s="186"/>
      <c r="I17" s="190"/>
      <c r="J17" s="191"/>
      <c r="K17" s="186"/>
    </row>
    <row r="18" spans="1:14" x14ac:dyDescent="0.2">
      <c r="A18" s="184">
        <v>6</v>
      </c>
      <c r="B18" s="171" t="s">
        <v>1215</v>
      </c>
      <c r="C18" s="179" t="s">
        <v>1216</v>
      </c>
      <c r="D18" s="179" t="s">
        <v>1212</v>
      </c>
      <c r="E18" s="180">
        <v>387</v>
      </c>
      <c r="F18" s="182">
        <v>17.660881500000002</v>
      </c>
      <c r="G18" s="185">
        <f t="shared" si="0"/>
        <v>3.0914763597571274E-3</v>
      </c>
      <c r="H18" s="186"/>
      <c r="I18" s="190"/>
      <c r="J18" s="191"/>
      <c r="K18" s="186"/>
    </row>
    <row r="19" spans="1:14" x14ac:dyDescent="0.2">
      <c r="A19" s="170"/>
      <c r="B19" s="171"/>
      <c r="C19" s="179"/>
      <c r="D19" s="179"/>
      <c r="E19" s="180"/>
      <c r="F19" s="182"/>
      <c r="G19" s="185"/>
      <c r="H19" s="192"/>
    </row>
    <row r="20" spans="1:14" x14ac:dyDescent="0.2">
      <c r="A20" s="170"/>
      <c r="B20" s="171"/>
      <c r="C20" s="181" t="s">
        <v>107</v>
      </c>
      <c r="D20" s="179"/>
      <c r="E20" s="180"/>
      <c r="F20" s="193">
        <f>SUM(F13:F19)</f>
        <v>649.06586960000004</v>
      </c>
      <c r="G20" s="194">
        <f>F20/F78</f>
        <v>0.11361674057965919</v>
      </c>
      <c r="H20" s="192"/>
    </row>
    <row r="21" spans="1:14" x14ac:dyDescent="0.2">
      <c r="A21" s="170"/>
      <c r="B21" s="171"/>
      <c r="C21" s="179"/>
      <c r="D21" s="179"/>
      <c r="E21" s="180"/>
      <c r="F21" s="193"/>
      <c r="G21" s="195"/>
    </row>
    <row r="22" spans="1:14" x14ac:dyDescent="0.2">
      <c r="A22" s="170"/>
      <c r="B22" s="171"/>
      <c r="C22" s="181" t="s">
        <v>1217</v>
      </c>
      <c r="D22" s="179"/>
      <c r="E22" s="180"/>
      <c r="F22" s="182"/>
      <c r="G22" s="183"/>
    </row>
    <row r="23" spans="1:14" x14ac:dyDescent="0.2">
      <c r="A23" s="184">
        <v>1</v>
      </c>
      <c r="B23" s="171" t="s">
        <v>1218</v>
      </c>
      <c r="C23" s="179" t="s">
        <v>1219</v>
      </c>
      <c r="D23" s="179" t="s">
        <v>1220</v>
      </c>
      <c r="E23" s="180">
        <v>312</v>
      </c>
      <c r="F23" s="182">
        <v>380.91163879999993</v>
      </c>
      <c r="G23" s="185">
        <f t="shared" ref="G23:G48" si="1">F23/$F$78</f>
        <v>6.6677267864944642E-2</v>
      </c>
      <c r="H23" s="186"/>
      <c r="I23" s="196"/>
      <c r="J23" s="186"/>
      <c r="K23" s="186"/>
      <c r="N23" s="197"/>
    </row>
    <row r="24" spans="1:14" x14ac:dyDescent="0.2">
      <c r="A24" s="184">
        <v>2</v>
      </c>
      <c r="B24" s="171" t="s">
        <v>1221</v>
      </c>
      <c r="C24" s="179" t="s">
        <v>1222</v>
      </c>
      <c r="D24" s="179" t="s">
        <v>1223</v>
      </c>
      <c r="E24" s="180">
        <v>424</v>
      </c>
      <c r="F24" s="182">
        <v>339.09689229999998</v>
      </c>
      <c r="G24" s="185">
        <f t="shared" si="1"/>
        <v>5.9357740790716394E-2</v>
      </c>
      <c r="H24" s="186"/>
      <c r="I24" s="196"/>
      <c r="J24" s="186"/>
      <c r="K24" s="186"/>
      <c r="N24" s="197"/>
    </row>
    <row r="25" spans="1:14" x14ac:dyDescent="0.2">
      <c r="A25" s="184">
        <v>3</v>
      </c>
      <c r="B25" s="171" t="s">
        <v>1224</v>
      </c>
      <c r="C25" s="179" t="s">
        <v>1225</v>
      </c>
      <c r="D25" s="179" t="s">
        <v>1226</v>
      </c>
      <c r="E25" s="180">
        <v>4185</v>
      </c>
      <c r="F25" s="182">
        <v>310.44361470000001</v>
      </c>
      <c r="G25" s="185">
        <f t="shared" si="1"/>
        <v>5.4342083427862883E-2</v>
      </c>
      <c r="H25" s="186"/>
      <c r="I25" s="196"/>
      <c r="J25" s="186"/>
      <c r="K25" s="186"/>
      <c r="N25" s="197"/>
    </row>
    <row r="26" spans="1:14" x14ac:dyDescent="0.2">
      <c r="A26" s="184">
        <v>4</v>
      </c>
      <c r="B26" s="171" t="s">
        <v>1227</v>
      </c>
      <c r="C26" s="179" t="s">
        <v>1228</v>
      </c>
      <c r="D26" s="179" t="s">
        <v>1229</v>
      </c>
      <c r="E26" s="180">
        <v>2269</v>
      </c>
      <c r="F26" s="182">
        <v>268.25893379999997</v>
      </c>
      <c r="G26" s="185">
        <f t="shared" si="1"/>
        <v>4.6957800613539706E-2</v>
      </c>
      <c r="H26" s="186"/>
      <c r="I26" s="196"/>
      <c r="J26" s="186"/>
      <c r="K26" s="186"/>
      <c r="N26" s="197"/>
    </row>
    <row r="27" spans="1:14" x14ac:dyDescent="0.2">
      <c r="A27" s="184">
        <v>5</v>
      </c>
      <c r="B27" s="171" t="s">
        <v>1230</v>
      </c>
      <c r="C27" s="179" t="s">
        <v>1231</v>
      </c>
      <c r="D27" s="179" t="s">
        <v>1232</v>
      </c>
      <c r="E27" s="180">
        <v>1972</v>
      </c>
      <c r="F27" s="182">
        <v>250.4308541</v>
      </c>
      <c r="G27" s="185">
        <f t="shared" si="1"/>
        <v>4.3837056785865199E-2</v>
      </c>
      <c r="H27" s="186"/>
      <c r="I27" s="196"/>
      <c r="J27" s="186"/>
      <c r="K27" s="186"/>
      <c r="N27" s="197"/>
    </row>
    <row r="28" spans="1:14" x14ac:dyDescent="0.2">
      <c r="A28" s="184">
        <v>6</v>
      </c>
      <c r="B28" s="171" t="s">
        <v>1233</v>
      </c>
      <c r="C28" s="179" t="s">
        <v>1234</v>
      </c>
      <c r="D28" s="179" t="s">
        <v>1235</v>
      </c>
      <c r="E28" s="180">
        <v>3483</v>
      </c>
      <c r="F28" s="182">
        <v>238.6754468</v>
      </c>
      <c r="G28" s="185">
        <f t="shared" si="1"/>
        <v>4.1779313305322266E-2</v>
      </c>
      <c r="H28" s="186"/>
      <c r="I28" s="196"/>
      <c r="J28" s="186"/>
      <c r="K28" s="186"/>
      <c r="N28" s="197"/>
    </row>
    <row r="29" spans="1:14" x14ac:dyDescent="0.2">
      <c r="A29" s="184">
        <v>7</v>
      </c>
      <c r="B29" s="171" t="s">
        <v>1236</v>
      </c>
      <c r="C29" s="179" t="s">
        <v>1237</v>
      </c>
      <c r="D29" s="179" t="s">
        <v>1238</v>
      </c>
      <c r="E29" s="180">
        <v>6873</v>
      </c>
      <c r="F29" s="182">
        <v>234.97637349999997</v>
      </c>
      <c r="G29" s="185">
        <f t="shared" si="1"/>
        <v>4.1131803289474023E-2</v>
      </c>
      <c r="H29" s="186"/>
      <c r="I29" s="196"/>
      <c r="J29" s="186"/>
      <c r="K29" s="186"/>
      <c r="N29" s="197"/>
    </row>
    <row r="30" spans="1:14" x14ac:dyDescent="0.2">
      <c r="A30" s="184">
        <v>8</v>
      </c>
      <c r="B30" s="171" t="s">
        <v>1239</v>
      </c>
      <c r="C30" s="179" t="s">
        <v>1240</v>
      </c>
      <c r="D30" s="179" t="s">
        <v>1241</v>
      </c>
      <c r="E30" s="180">
        <v>2338</v>
      </c>
      <c r="F30" s="182">
        <v>223.2391648</v>
      </c>
      <c r="G30" s="185">
        <f t="shared" si="1"/>
        <v>3.9077245411058635E-2</v>
      </c>
      <c r="H30" s="186"/>
      <c r="I30" s="196"/>
      <c r="J30" s="186"/>
      <c r="K30" s="186"/>
      <c r="N30" s="197"/>
    </row>
    <row r="31" spans="1:14" x14ac:dyDescent="0.2">
      <c r="A31" s="184">
        <v>9</v>
      </c>
      <c r="B31" s="171" t="s">
        <v>1242</v>
      </c>
      <c r="C31" s="179" t="s">
        <v>1243</v>
      </c>
      <c r="D31" s="179" t="s">
        <v>1212</v>
      </c>
      <c r="E31" s="180">
        <v>970</v>
      </c>
      <c r="F31" s="182">
        <v>221.65462639999996</v>
      </c>
      <c r="G31" s="185">
        <f t="shared" si="1"/>
        <v>3.8799877432301316E-2</v>
      </c>
      <c r="H31" s="186"/>
      <c r="I31" s="196"/>
      <c r="J31" s="186"/>
      <c r="K31" s="186"/>
      <c r="N31" s="197"/>
    </row>
    <row r="32" spans="1:14" x14ac:dyDescent="0.2">
      <c r="A32" s="184">
        <v>10</v>
      </c>
      <c r="B32" s="171" t="s">
        <v>1244</v>
      </c>
      <c r="C32" s="179" t="s">
        <v>1245</v>
      </c>
      <c r="D32" s="179" t="s">
        <v>1223</v>
      </c>
      <c r="E32" s="180">
        <v>1813</v>
      </c>
      <c r="F32" s="182">
        <v>214.66900429999998</v>
      </c>
      <c r="G32" s="185">
        <f t="shared" si="1"/>
        <v>3.7577068390728455E-2</v>
      </c>
      <c r="H32" s="186"/>
      <c r="I32" s="196"/>
      <c r="J32" s="186"/>
      <c r="K32" s="186"/>
      <c r="N32" s="197"/>
    </row>
    <row r="33" spans="1:14" x14ac:dyDescent="0.2">
      <c r="A33" s="184">
        <v>11</v>
      </c>
      <c r="B33" s="171" t="s">
        <v>1246</v>
      </c>
      <c r="C33" s="179" t="s">
        <v>1247</v>
      </c>
      <c r="D33" s="179" t="s">
        <v>1248</v>
      </c>
      <c r="E33" s="180">
        <v>2543</v>
      </c>
      <c r="F33" s="182">
        <v>201.44714289999999</v>
      </c>
      <c r="G33" s="185">
        <f t="shared" si="1"/>
        <v>3.5262627180640202E-2</v>
      </c>
      <c r="H33" s="186"/>
      <c r="I33" s="196"/>
      <c r="J33" s="186"/>
      <c r="K33" s="186"/>
      <c r="N33" s="197"/>
    </row>
    <row r="34" spans="1:14" x14ac:dyDescent="0.2">
      <c r="A34" s="184">
        <v>12</v>
      </c>
      <c r="B34" s="171" t="s">
        <v>1249</v>
      </c>
      <c r="C34" s="179" t="s">
        <v>1250</v>
      </c>
      <c r="D34" s="179" t="s">
        <v>1251</v>
      </c>
      <c r="E34" s="180">
        <v>5719</v>
      </c>
      <c r="F34" s="182">
        <v>191.42002539999999</v>
      </c>
      <c r="G34" s="185">
        <f t="shared" si="1"/>
        <v>3.350741486534569E-2</v>
      </c>
      <c r="H34" s="186"/>
      <c r="I34" s="196"/>
      <c r="J34" s="186"/>
      <c r="K34" s="186"/>
      <c r="N34" s="197"/>
    </row>
    <row r="35" spans="1:14" x14ac:dyDescent="0.2">
      <c r="A35" s="184">
        <v>13</v>
      </c>
      <c r="B35" s="171" t="s">
        <v>1252</v>
      </c>
      <c r="C35" s="179" t="s">
        <v>1253</v>
      </c>
      <c r="D35" s="179" t="s">
        <v>1254</v>
      </c>
      <c r="E35" s="180">
        <v>2573</v>
      </c>
      <c r="F35" s="182">
        <v>189.16558469999998</v>
      </c>
      <c r="G35" s="185">
        <f t="shared" si="1"/>
        <v>3.3112782800772685E-2</v>
      </c>
      <c r="H35" s="186"/>
      <c r="I35" s="196"/>
      <c r="J35" s="186"/>
      <c r="K35" s="186"/>
      <c r="N35" s="197"/>
    </row>
    <row r="36" spans="1:14" x14ac:dyDescent="0.2">
      <c r="A36" s="184">
        <v>14</v>
      </c>
      <c r="B36" s="171" t="s">
        <v>1255</v>
      </c>
      <c r="C36" s="179" t="s">
        <v>1256</v>
      </c>
      <c r="D36" s="179" t="s">
        <v>1257</v>
      </c>
      <c r="E36" s="180">
        <v>5623</v>
      </c>
      <c r="F36" s="182">
        <v>188.8858343</v>
      </c>
      <c r="G36" s="185">
        <f t="shared" si="1"/>
        <v>3.3063813458657311E-2</v>
      </c>
      <c r="H36" s="186"/>
      <c r="I36" s="196"/>
      <c r="J36" s="186"/>
      <c r="K36" s="186"/>
      <c r="N36" s="197"/>
    </row>
    <row r="37" spans="1:14" x14ac:dyDescent="0.2">
      <c r="A37" s="184">
        <v>15</v>
      </c>
      <c r="B37" s="171" t="s">
        <v>1258</v>
      </c>
      <c r="C37" s="179" t="s">
        <v>1259</v>
      </c>
      <c r="D37" s="179" t="s">
        <v>1260</v>
      </c>
      <c r="E37" s="180">
        <v>4946</v>
      </c>
      <c r="F37" s="182">
        <v>176.4734115</v>
      </c>
      <c r="G37" s="185">
        <f t="shared" si="1"/>
        <v>3.089106168216697E-2</v>
      </c>
      <c r="H37" s="186"/>
      <c r="I37" s="196"/>
      <c r="J37" s="186"/>
      <c r="K37" s="186"/>
      <c r="N37" s="197"/>
    </row>
    <row r="38" spans="1:14" x14ac:dyDescent="0.2">
      <c r="A38" s="184">
        <v>16</v>
      </c>
      <c r="B38" s="171" t="s">
        <v>1261</v>
      </c>
      <c r="C38" s="179" t="s">
        <v>1262</v>
      </c>
      <c r="D38" s="179" t="s">
        <v>1263</v>
      </c>
      <c r="E38" s="180">
        <v>2705</v>
      </c>
      <c r="F38" s="182">
        <v>162.31294750000001</v>
      </c>
      <c r="G38" s="185">
        <f t="shared" si="1"/>
        <v>2.8412321326019299E-2</v>
      </c>
      <c r="H38" s="186"/>
      <c r="I38" s="196"/>
      <c r="J38" s="186"/>
      <c r="K38" s="186"/>
      <c r="N38" s="197"/>
    </row>
    <row r="39" spans="1:14" x14ac:dyDescent="0.2">
      <c r="A39" s="184">
        <v>17</v>
      </c>
      <c r="B39" s="171" t="s">
        <v>1264</v>
      </c>
      <c r="C39" s="179" t="s">
        <v>1265</v>
      </c>
      <c r="D39" s="179" t="s">
        <v>1266</v>
      </c>
      <c r="E39" s="180">
        <v>2596</v>
      </c>
      <c r="F39" s="182">
        <v>150.9887234</v>
      </c>
      <c r="G39" s="185">
        <f t="shared" si="1"/>
        <v>2.6430054976644725E-2</v>
      </c>
      <c r="H39" s="186"/>
      <c r="I39" s="196"/>
      <c r="J39" s="186"/>
      <c r="K39" s="186"/>
      <c r="N39" s="197"/>
    </row>
    <row r="40" spans="1:14" x14ac:dyDescent="0.2">
      <c r="A40" s="184">
        <v>18</v>
      </c>
      <c r="B40" s="171" t="s">
        <v>1267</v>
      </c>
      <c r="C40" s="179" t="s">
        <v>1268</v>
      </c>
      <c r="D40" s="179" t="s">
        <v>1269</v>
      </c>
      <c r="E40" s="180">
        <v>1928</v>
      </c>
      <c r="F40" s="182">
        <v>144.34762130000001</v>
      </c>
      <c r="G40" s="185">
        <f t="shared" si="1"/>
        <v>2.5267552972150591E-2</v>
      </c>
      <c r="H40" s="186"/>
      <c r="I40" s="196"/>
      <c r="J40" s="186"/>
      <c r="K40" s="186"/>
      <c r="N40" s="197"/>
    </row>
    <row r="41" spans="1:14" x14ac:dyDescent="0.2">
      <c r="A41" s="184">
        <v>19</v>
      </c>
      <c r="B41" s="171" t="s">
        <v>1270</v>
      </c>
      <c r="C41" s="179" t="s">
        <v>1271</v>
      </c>
      <c r="D41" s="179" t="s">
        <v>1272</v>
      </c>
      <c r="E41" s="180">
        <v>17661</v>
      </c>
      <c r="F41" s="182">
        <v>127.4591417</v>
      </c>
      <c r="G41" s="185">
        <f t="shared" si="1"/>
        <v>2.2311282899468175E-2</v>
      </c>
      <c r="H41" s="186"/>
      <c r="I41" s="196"/>
      <c r="J41" s="186"/>
      <c r="K41" s="186"/>
      <c r="N41" s="197"/>
    </row>
    <row r="42" spans="1:14" x14ac:dyDescent="0.2">
      <c r="A42" s="184">
        <v>20</v>
      </c>
      <c r="B42" s="171" t="s">
        <v>1273</v>
      </c>
      <c r="C42" s="179" t="s">
        <v>1274</v>
      </c>
      <c r="D42" s="179" t="s">
        <v>1238</v>
      </c>
      <c r="E42" s="180">
        <v>1548</v>
      </c>
      <c r="F42" s="182">
        <v>123.89142320000001</v>
      </c>
      <c r="G42" s="185">
        <f t="shared" si="1"/>
        <v>2.1686766088061103E-2</v>
      </c>
      <c r="H42" s="186"/>
      <c r="I42" s="196"/>
      <c r="J42" s="186"/>
      <c r="K42" s="186"/>
      <c r="N42" s="197"/>
    </row>
    <row r="43" spans="1:14" x14ac:dyDescent="0.2">
      <c r="A43" s="184">
        <v>21</v>
      </c>
      <c r="B43" s="171" t="s">
        <v>1275</v>
      </c>
      <c r="C43" s="179" t="s">
        <v>1276</v>
      </c>
      <c r="D43" s="179" t="s">
        <v>1254</v>
      </c>
      <c r="E43" s="180">
        <v>1650</v>
      </c>
      <c r="F43" s="182">
        <v>120.3694785</v>
      </c>
      <c r="G43" s="185">
        <f t="shared" si="1"/>
        <v>2.1070261822380938E-2</v>
      </c>
      <c r="H43" s="186"/>
      <c r="I43" s="196"/>
      <c r="J43" s="186"/>
      <c r="K43" s="186"/>
      <c r="N43" s="197"/>
    </row>
    <row r="44" spans="1:14" x14ac:dyDescent="0.2">
      <c r="A44" s="184">
        <v>22</v>
      </c>
      <c r="B44" s="171" t="s">
        <v>1277</v>
      </c>
      <c r="C44" s="179" t="s">
        <v>1278</v>
      </c>
      <c r="D44" s="179" t="s">
        <v>1279</v>
      </c>
      <c r="E44" s="180">
        <v>1446</v>
      </c>
      <c r="F44" s="182">
        <v>106.59834799999999</v>
      </c>
      <c r="G44" s="185">
        <f t="shared" si="1"/>
        <v>1.8659672951837843E-2</v>
      </c>
      <c r="H44" s="186"/>
      <c r="I44" s="196"/>
      <c r="J44" s="186"/>
      <c r="K44" s="186"/>
      <c r="N44" s="197"/>
    </row>
    <row r="45" spans="1:14" x14ac:dyDescent="0.2">
      <c r="A45" s="184">
        <v>23</v>
      </c>
      <c r="B45" s="171" t="s">
        <v>1280</v>
      </c>
      <c r="C45" s="179" t="s">
        <v>1281</v>
      </c>
      <c r="D45" s="179" t="s">
        <v>1260</v>
      </c>
      <c r="E45" s="180">
        <v>977</v>
      </c>
      <c r="F45" s="182">
        <v>106.56298459999999</v>
      </c>
      <c r="G45" s="185">
        <f t="shared" si="1"/>
        <v>1.8653482710705167E-2</v>
      </c>
      <c r="H45" s="186"/>
      <c r="I45" s="196"/>
      <c r="J45" s="186"/>
      <c r="K45" s="186"/>
      <c r="N45" s="197"/>
    </row>
    <row r="46" spans="1:14" x14ac:dyDescent="0.2">
      <c r="A46" s="184">
        <v>24</v>
      </c>
      <c r="B46" s="171" t="s">
        <v>1282</v>
      </c>
      <c r="C46" s="179" t="s">
        <v>1283</v>
      </c>
      <c r="D46" s="179" t="s">
        <v>1212</v>
      </c>
      <c r="E46" s="180">
        <v>2385</v>
      </c>
      <c r="F46" s="182">
        <v>100.64165179999999</v>
      </c>
      <c r="G46" s="185">
        <f t="shared" si="1"/>
        <v>1.7616973838288214E-2</v>
      </c>
      <c r="H46" s="186"/>
      <c r="I46" s="196"/>
      <c r="J46" s="186"/>
      <c r="K46" s="186"/>
      <c r="N46" s="197"/>
    </row>
    <row r="47" spans="1:14" x14ac:dyDescent="0.2">
      <c r="A47" s="184">
        <v>25</v>
      </c>
      <c r="B47" s="171" t="s">
        <v>1284</v>
      </c>
      <c r="C47" s="179" t="s">
        <v>1285</v>
      </c>
      <c r="D47" s="179" t="s">
        <v>1212</v>
      </c>
      <c r="E47" s="180">
        <v>125</v>
      </c>
      <c r="F47" s="182">
        <v>53.543612300000007</v>
      </c>
      <c r="G47" s="185">
        <f t="shared" si="1"/>
        <v>9.3726245567895897E-3</v>
      </c>
      <c r="H47" s="186"/>
      <c r="I47" s="196"/>
      <c r="J47" s="186"/>
      <c r="K47" s="186"/>
      <c r="N47" s="197"/>
    </row>
    <row r="48" spans="1:14" x14ac:dyDescent="0.2">
      <c r="A48" s="184">
        <v>26</v>
      </c>
      <c r="B48" s="171" t="s">
        <v>1282</v>
      </c>
      <c r="C48" s="179" t="s">
        <v>1283</v>
      </c>
      <c r="D48" s="179" t="s">
        <v>1212</v>
      </c>
      <c r="E48" s="180">
        <v>615</v>
      </c>
      <c r="F48" s="182">
        <v>25.918595</v>
      </c>
      <c r="G48" s="185">
        <f t="shared" si="1"/>
        <v>4.536960610976257E-3</v>
      </c>
      <c r="H48" s="186"/>
      <c r="I48" s="196"/>
      <c r="J48" s="186"/>
      <c r="K48" s="186"/>
      <c r="N48" s="197"/>
    </row>
    <row r="49" spans="1:14" x14ac:dyDescent="0.2">
      <c r="A49" s="170"/>
      <c r="B49" s="171"/>
      <c r="C49" s="179"/>
      <c r="D49" s="179"/>
      <c r="E49" s="180"/>
      <c r="F49" s="182"/>
      <c r="G49" s="185"/>
      <c r="H49" s="192"/>
      <c r="J49" s="186"/>
      <c r="N49" s="197"/>
    </row>
    <row r="50" spans="1:14" x14ac:dyDescent="0.2">
      <c r="A50" s="170"/>
      <c r="B50" s="171"/>
      <c r="C50" s="178" t="s">
        <v>107</v>
      </c>
      <c r="D50" s="179"/>
      <c r="E50" s="179"/>
      <c r="F50" s="176">
        <f>SUM(F23:F48)</f>
        <v>4852.3830755999998</v>
      </c>
      <c r="G50" s="194">
        <f>F50/F78</f>
        <v>0.84939291205271827</v>
      </c>
      <c r="H50" s="192"/>
      <c r="N50" s="197"/>
    </row>
    <row r="51" spans="1:14" x14ac:dyDescent="0.2">
      <c r="A51" s="170"/>
      <c r="B51" s="171"/>
      <c r="C51" s="178"/>
      <c r="D51" s="179"/>
      <c r="E51" s="179"/>
      <c r="F51" s="176"/>
      <c r="G51" s="177"/>
      <c r="N51" s="197"/>
    </row>
    <row r="52" spans="1:14" x14ac:dyDescent="0.2">
      <c r="A52" s="170"/>
      <c r="B52" s="171"/>
      <c r="C52" s="178" t="s">
        <v>1286</v>
      </c>
      <c r="D52" s="179" t="s">
        <v>1198</v>
      </c>
      <c r="E52" s="176" t="s">
        <v>1197</v>
      </c>
      <c r="F52" s="176" t="s">
        <v>1197</v>
      </c>
      <c r="G52" s="177" t="s">
        <v>1197</v>
      </c>
      <c r="N52" s="197"/>
    </row>
    <row r="53" spans="1:14" x14ac:dyDescent="0.2">
      <c r="A53" s="170"/>
      <c r="B53" s="171"/>
      <c r="C53" s="178" t="s">
        <v>107</v>
      </c>
      <c r="D53" s="179" t="s">
        <v>1198</v>
      </c>
      <c r="E53" s="176" t="s">
        <v>1197</v>
      </c>
      <c r="F53" s="176" t="s">
        <v>1197</v>
      </c>
      <c r="G53" s="177" t="s">
        <v>1197</v>
      </c>
      <c r="N53" s="197"/>
    </row>
    <row r="54" spans="1:14" x14ac:dyDescent="0.2">
      <c r="A54" s="170"/>
      <c r="B54" s="171"/>
      <c r="C54" s="178" t="s">
        <v>1199</v>
      </c>
      <c r="D54" s="179" t="s">
        <v>1198</v>
      </c>
      <c r="E54" s="179" t="s">
        <v>1198</v>
      </c>
      <c r="F54" s="176">
        <f>F50+F20</f>
        <v>5501.4489451999998</v>
      </c>
      <c r="G54" s="198">
        <f>F54/$F$78</f>
        <v>0.96300965263237748</v>
      </c>
      <c r="N54" s="197"/>
    </row>
    <row r="55" spans="1:14" x14ac:dyDescent="0.2">
      <c r="A55" s="170"/>
      <c r="B55" s="171"/>
      <c r="C55" s="199"/>
      <c r="D55" s="179"/>
      <c r="E55" s="179"/>
      <c r="F55" s="200"/>
      <c r="G55" s="177"/>
      <c r="N55" s="197"/>
    </row>
    <row r="56" spans="1:14" x14ac:dyDescent="0.2">
      <c r="A56" s="170"/>
      <c r="B56" s="171"/>
      <c r="C56" s="199" t="s">
        <v>1287</v>
      </c>
      <c r="D56" s="179"/>
      <c r="E56" s="179"/>
      <c r="F56" s="200"/>
      <c r="G56" s="177"/>
    </row>
    <row r="57" spans="1:14" x14ac:dyDescent="0.2">
      <c r="A57" s="170"/>
      <c r="B57" s="171"/>
      <c r="C57" s="201" t="s">
        <v>1288</v>
      </c>
      <c r="D57" s="179"/>
      <c r="E57" s="176" t="s">
        <v>1197</v>
      </c>
      <c r="F57" s="176" t="s">
        <v>1197</v>
      </c>
      <c r="G57" s="176" t="s">
        <v>1197</v>
      </c>
    </row>
    <row r="58" spans="1:14" x14ac:dyDescent="0.2">
      <c r="A58" s="170"/>
      <c r="B58" s="171"/>
      <c r="C58" s="201" t="s">
        <v>1289</v>
      </c>
      <c r="D58" s="179"/>
      <c r="E58" s="176" t="s">
        <v>1197</v>
      </c>
      <c r="F58" s="176" t="s">
        <v>1197</v>
      </c>
      <c r="G58" s="176" t="s">
        <v>1197</v>
      </c>
    </row>
    <row r="59" spans="1:14" x14ac:dyDescent="0.2">
      <c r="A59" s="170"/>
      <c r="B59" s="171"/>
      <c r="C59" s="201" t="s">
        <v>1290</v>
      </c>
      <c r="D59" s="179"/>
      <c r="E59" s="176" t="s">
        <v>1197</v>
      </c>
      <c r="F59" s="176" t="s">
        <v>1197</v>
      </c>
      <c r="G59" s="176" t="s">
        <v>1197</v>
      </c>
    </row>
    <row r="60" spans="1:14" x14ac:dyDescent="0.2">
      <c r="A60" s="170"/>
      <c r="B60" s="171"/>
      <c r="C60" s="201"/>
      <c r="D60" s="179"/>
      <c r="E60" s="179"/>
      <c r="F60" s="202"/>
      <c r="G60" s="203"/>
    </row>
    <row r="61" spans="1:14" x14ac:dyDescent="0.2">
      <c r="A61" s="170"/>
      <c r="B61" s="171"/>
      <c r="C61" s="204" t="s">
        <v>1291</v>
      </c>
      <c r="D61" s="179"/>
      <c r="E61" s="179"/>
      <c r="F61" s="202"/>
      <c r="G61" s="203"/>
    </row>
    <row r="62" spans="1:14" x14ac:dyDescent="0.2">
      <c r="A62" s="170"/>
      <c r="B62" s="171"/>
      <c r="C62" s="178" t="s">
        <v>107</v>
      </c>
      <c r="D62" s="179" t="s">
        <v>1198</v>
      </c>
      <c r="E62" s="176" t="s">
        <v>1197</v>
      </c>
      <c r="F62" s="176" t="s">
        <v>1197</v>
      </c>
      <c r="G62" s="177" t="s">
        <v>1197</v>
      </c>
    </row>
    <row r="63" spans="1:14" x14ac:dyDescent="0.2">
      <c r="A63" s="170"/>
      <c r="B63" s="171"/>
      <c r="C63" s="178" t="s">
        <v>1199</v>
      </c>
      <c r="D63" s="179" t="s">
        <v>1198</v>
      </c>
      <c r="E63" s="179" t="s">
        <v>1198</v>
      </c>
      <c r="F63" s="176" t="s">
        <v>1197</v>
      </c>
      <c r="G63" s="177" t="s">
        <v>1197</v>
      </c>
    </row>
    <row r="64" spans="1:14" x14ac:dyDescent="0.2">
      <c r="A64" s="170"/>
      <c r="B64" s="171"/>
      <c r="C64" s="178"/>
      <c r="D64" s="179"/>
      <c r="E64" s="179"/>
      <c r="F64" s="176"/>
      <c r="G64" s="177"/>
    </row>
    <row r="65" spans="1:8" x14ac:dyDescent="0.2">
      <c r="A65" s="170"/>
      <c r="B65" s="171"/>
      <c r="C65" s="178" t="s">
        <v>1292</v>
      </c>
      <c r="D65" s="179"/>
      <c r="E65" s="179"/>
      <c r="F65" s="176"/>
      <c r="G65" s="177"/>
    </row>
    <row r="66" spans="1:8" x14ac:dyDescent="0.2">
      <c r="A66" s="170"/>
      <c r="B66" s="171"/>
      <c r="C66" s="178" t="s">
        <v>1293</v>
      </c>
      <c r="D66" s="179"/>
      <c r="E66" s="176" t="s">
        <v>1197</v>
      </c>
      <c r="F66" s="176" t="s">
        <v>1197</v>
      </c>
      <c r="G66" s="177" t="s">
        <v>1197</v>
      </c>
    </row>
    <row r="67" spans="1:8" hidden="1" x14ac:dyDescent="0.2">
      <c r="A67" s="170"/>
      <c r="B67" s="171"/>
      <c r="C67" s="171"/>
      <c r="D67" s="179"/>
      <c r="E67" s="179" t="s">
        <v>1198</v>
      </c>
      <c r="F67" s="176" t="s">
        <v>1197</v>
      </c>
      <c r="G67" s="177" t="s">
        <v>1197</v>
      </c>
    </row>
    <row r="68" spans="1:8" x14ac:dyDescent="0.2">
      <c r="A68" s="170"/>
      <c r="B68" s="171"/>
      <c r="C68" s="178" t="s">
        <v>107</v>
      </c>
      <c r="D68" s="179"/>
      <c r="E68" s="179"/>
      <c r="F68" s="176" t="s">
        <v>1197</v>
      </c>
      <c r="G68" s="177" t="s">
        <v>1197</v>
      </c>
    </row>
    <row r="69" spans="1:8" x14ac:dyDescent="0.2">
      <c r="A69" s="170"/>
      <c r="B69" s="171"/>
      <c r="C69" s="178"/>
      <c r="D69" s="179"/>
      <c r="E69" s="179"/>
      <c r="F69" s="176"/>
      <c r="G69" s="177"/>
    </row>
    <row r="70" spans="1:8" x14ac:dyDescent="0.2">
      <c r="A70" s="170"/>
      <c r="B70" s="171"/>
      <c r="C70" s="178" t="s">
        <v>1294</v>
      </c>
      <c r="D70" s="179" t="s">
        <v>1198</v>
      </c>
      <c r="E70" s="179" t="s">
        <v>1198</v>
      </c>
      <c r="F70" s="205" t="s">
        <v>1198</v>
      </c>
      <c r="G70" s="206" t="s">
        <v>1198</v>
      </c>
    </row>
    <row r="71" spans="1:8" x14ac:dyDescent="0.2">
      <c r="A71" s="170"/>
      <c r="B71" s="171"/>
      <c r="C71" s="129" t="s">
        <v>1170</v>
      </c>
      <c r="D71" s="179" t="s">
        <v>1295</v>
      </c>
      <c r="E71" s="180"/>
      <c r="F71" s="182">
        <v>217.9620209</v>
      </c>
      <c r="G71" s="185">
        <f>F71/$F$78</f>
        <v>3.8153499582523037E-2</v>
      </c>
      <c r="H71" s="186"/>
    </row>
    <row r="72" spans="1:8" x14ac:dyDescent="0.2">
      <c r="A72" s="170"/>
      <c r="B72" s="171"/>
      <c r="C72" s="178" t="s">
        <v>107</v>
      </c>
      <c r="D72" s="179" t="s">
        <v>1198</v>
      </c>
      <c r="E72" s="179" t="s">
        <v>1198</v>
      </c>
      <c r="F72" s="176">
        <f>F71</f>
        <v>217.9620209</v>
      </c>
      <c r="G72" s="198">
        <f>G71</f>
        <v>3.8153499582523037E-2</v>
      </c>
    </row>
    <row r="73" spans="1:8" x14ac:dyDescent="0.2">
      <c r="A73" s="170"/>
      <c r="B73" s="171"/>
      <c r="C73" s="178"/>
      <c r="D73" s="179"/>
      <c r="E73" s="179"/>
      <c r="F73" s="176"/>
      <c r="G73" s="177"/>
    </row>
    <row r="74" spans="1:8" x14ac:dyDescent="0.2">
      <c r="A74" s="170"/>
      <c r="B74" s="171"/>
      <c r="C74" s="178" t="s">
        <v>130</v>
      </c>
      <c r="D74" s="179" t="s">
        <v>1198</v>
      </c>
      <c r="E74" s="179" t="s">
        <v>1198</v>
      </c>
      <c r="F74" s="182">
        <v>-6.6448166000000128</v>
      </c>
      <c r="G74" s="185">
        <f>F74/$F$78</f>
        <v>-1.1631522149005852E-3</v>
      </c>
      <c r="H74" s="186"/>
    </row>
    <row r="75" spans="1:8" x14ac:dyDescent="0.2">
      <c r="A75" s="170"/>
      <c r="B75" s="171"/>
      <c r="C75" s="178" t="s">
        <v>107</v>
      </c>
      <c r="D75" s="179"/>
      <c r="E75" s="179"/>
      <c r="F75" s="176">
        <f>F74</f>
        <v>-6.6448166000000128</v>
      </c>
      <c r="G75" s="198">
        <f>G74</f>
        <v>-1.1631522149005852E-3</v>
      </c>
    </row>
    <row r="76" spans="1:8" x14ac:dyDescent="0.2">
      <c r="A76" s="170"/>
      <c r="B76" s="171"/>
      <c r="C76" s="178" t="s">
        <v>1199</v>
      </c>
      <c r="D76" s="179"/>
      <c r="E76" s="179"/>
      <c r="F76" s="176">
        <f>F72+F75</f>
        <v>211.31720429999999</v>
      </c>
      <c r="G76" s="198">
        <f>F76/$F$78</f>
        <v>3.6990347367622453E-2</v>
      </c>
      <c r="H76" s="186"/>
    </row>
    <row r="77" spans="1:8" x14ac:dyDescent="0.2">
      <c r="A77" s="170"/>
      <c r="B77" s="171"/>
      <c r="C77" s="178"/>
      <c r="D77" s="179"/>
      <c r="E77" s="179"/>
      <c r="F77" s="176"/>
      <c r="G77" s="177"/>
    </row>
    <row r="78" spans="1:8" x14ac:dyDescent="0.2">
      <c r="A78" s="170"/>
      <c r="B78" s="171"/>
      <c r="C78" s="178" t="s">
        <v>1296</v>
      </c>
      <c r="D78" s="179" t="s">
        <v>1198</v>
      </c>
      <c r="E78" s="179" t="s">
        <v>1198</v>
      </c>
      <c r="F78" s="176">
        <v>5712.7661495000002</v>
      </c>
      <c r="G78" s="198">
        <f>G76+G54</f>
        <v>0.99999999999999989</v>
      </c>
    </row>
    <row r="79" spans="1:8" x14ac:dyDescent="0.2">
      <c r="A79" s="207"/>
      <c r="B79" s="187"/>
      <c r="C79" s="188"/>
      <c r="D79" s="187"/>
      <c r="E79" s="187"/>
      <c r="F79" s="208"/>
      <c r="G79" s="209"/>
      <c r="H79" s="186"/>
    </row>
    <row r="80" spans="1:8" x14ac:dyDescent="0.2">
      <c r="A80" s="207"/>
      <c r="B80" s="210" t="s">
        <v>133</v>
      </c>
      <c r="C80" s="210"/>
      <c r="D80" s="211"/>
      <c r="E80" s="211"/>
      <c r="F80" s="212"/>
      <c r="G80" s="209"/>
    </row>
    <row r="81" spans="1:7" x14ac:dyDescent="0.2">
      <c r="A81" s="207"/>
      <c r="B81" s="408" t="s">
        <v>1297</v>
      </c>
      <c r="C81" s="408"/>
      <c r="D81" s="408"/>
      <c r="E81" s="211"/>
      <c r="F81" s="212"/>
      <c r="G81" s="209"/>
    </row>
    <row r="82" spans="1:7" x14ac:dyDescent="0.2">
      <c r="A82" s="207"/>
      <c r="B82" s="408" t="s">
        <v>1298</v>
      </c>
      <c r="C82" s="408"/>
      <c r="D82" s="408"/>
      <c r="E82" s="211"/>
      <c r="F82" s="211"/>
      <c r="G82" s="209"/>
    </row>
    <row r="83" spans="1:7" x14ac:dyDescent="0.2">
      <c r="A83" s="207"/>
      <c r="B83" s="406" t="s">
        <v>1299</v>
      </c>
      <c r="C83" s="406"/>
      <c r="D83" s="406"/>
      <c r="E83" s="211"/>
      <c r="F83" s="211"/>
      <c r="G83" s="213"/>
    </row>
    <row r="84" spans="1:7" ht="15.75" customHeight="1" x14ac:dyDescent="0.2">
      <c r="A84" s="207"/>
      <c r="B84" s="214"/>
      <c r="C84" s="409" t="s">
        <v>1300</v>
      </c>
      <c r="D84" s="409"/>
      <c r="E84" s="409" t="s">
        <v>1301</v>
      </c>
      <c r="F84" s="409"/>
    </row>
    <row r="85" spans="1:7" x14ac:dyDescent="0.2">
      <c r="A85" s="207"/>
      <c r="B85" s="215"/>
      <c r="C85" s="216" t="s">
        <v>1302</v>
      </c>
      <c r="D85" s="217" t="s">
        <v>1303</v>
      </c>
      <c r="E85" s="216" t="s">
        <v>1302</v>
      </c>
      <c r="F85" s="217" t="s">
        <v>1303</v>
      </c>
    </row>
    <row r="86" spans="1:7" x14ac:dyDescent="0.2">
      <c r="A86" s="207"/>
      <c r="B86" s="199" t="s">
        <v>1304</v>
      </c>
      <c r="C86" s="218">
        <v>43465</v>
      </c>
      <c r="D86" s="218">
        <v>43496</v>
      </c>
      <c r="E86" s="218">
        <v>43465</v>
      </c>
      <c r="F86" s="218">
        <v>43496</v>
      </c>
      <c r="G86" s="162"/>
    </row>
    <row r="87" spans="1:7" x14ac:dyDescent="0.2">
      <c r="A87" s="207"/>
      <c r="B87" s="219" t="s">
        <v>1305</v>
      </c>
      <c r="C87" s="220">
        <v>13.1206</v>
      </c>
      <c r="D87" s="220">
        <v>14.422700000000001</v>
      </c>
      <c r="E87" s="220">
        <v>12.848699999999999</v>
      </c>
      <c r="F87" s="220">
        <v>14.1198</v>
      </c>
      <c r="G87" s="162"/>
    </row>
    <row r="88" spans="1:7" x14ac:dyDescent="0.2">
      <c r="A88" s="207"/>
      <c r="B88" s="219" t="s">
        <v>1306</v>
      </c>
      <c r="C88" s="220">
        <v>13.1206</v>
      </c>
      <c r="D88" s="220">
        <v>14.422700000000001</v>
      </c>
      <c r="E88" s="220">
        <v>12.848699999999999</v>
      </c>
      <c r="F88" s="220">
        <v>14.1198</v>
      </c>
      <c r="G88" s="162"/>
    </row>
    <row r="89" spans="1:7" x14ac:dyDescent="0.2">
      <c r="A89" s="207"/>
      <c r="B89" s="207"/>
      <c r="C89" s="211"/>
      <c r="D89" s="211"/>
      <c r="E89" s="221"/>
      <c r="F89" s="221"/>
      <c r="G89" s="213"/>
    </row>
    <row r="90" spans="1:7" x14ac:dyDescent="0.2">
      <c r="A90" s="207"/>
      <c r="B90" s="408" t="s">
        <v>1307</v>
      </c>
      <c r="C90" s="408"/>
      <c r="D90" s="408"/>
      <c r="E90" s="211"/>
      <c r="F90" s="211"/>
      <c r="G90" s="213"/>
    </row>
    <row r="91" spans="1:7" x14ac:dyDescent="0.2">
      <c r="A91" s="207"/>
      <c r="B91" s="408" t="s">
        <v>1308</v>
      </c>
      <c r="C91" s="408"/>
      <c r="D91" s="408"/>
      <c r="E91" s="211"/>
      <c r="F91" s="211"/>
      <c r="G91" s="222"/>
    </row>
    <row r="92" spans="1:7" x14ac:dyDescent="0.2">
      <c r="A92" s="207"/>
      <c r="B92" s="408" t="s">
        <v>1309</v>
      </c>
      <c r="C92" s="408"/>
      <c r="D92" s="408"/>
      <c r="E92" s="212"/>
      <c r="F92" s="211"/>
      <c r="G92" s="213"/>
    </row>
    <row r="93" spans="1:7" x14ac:dyDescent="0.2">
      <c r="A93" s="207"/>
      <c r="B93" s="410" t="s">
        <v>1310</v>
      </c>
      <c r="C93" s="410"/>
      <c r="D93" s="410"/>
      <c r="E93" s="211"/>
      <c r="F93" s="211"/>
      <c r="G93" s="213"/>
    </row>
    <row r="94" spans="1:7" x14ac:dyDescent="0.2">
      <c r="A94" s="207"/>
      <c r="B94" s="408" t="s">
        <v>1311</v>
      </c>
      <c r="C94" s="408"/>
      <c r="D94" s="408"/>
      <c r="E94" s="211"/>
      <c r="F94" s="211"/>
      <c r="G94" s="213"/>
    </row>
    <row r="95" spans="1:7" x14ac:dyDescent="0.2">
      <c r="A95" s="207"/>
      <c r="B95" s="207"/>
      <c r="C95" s="223"/>
      <c r="D95" s="207"/>
      <c r="E95" s="207"/>
      <c r="F95" s="222"/>
      <c r="G95" s="213"/>
    </row>
    <row r="96" spans="1:7" x14ac:dyDescent="0.2">
      <c r="A96" s="207"/>
      <c r="B96" s="207"/>
      <c r="C96" s="207"/>
      <c r="D96" s="207"/>
      <c r="E96" s="207"/>
      <c r="F96" s="222"/>
      <c r="G96" s="213"/>
    </row>
    <row r="97" spans="1:7" x14ac:dyDescent="0.2">
      <c r="A97" s="207"/>
      <c r="B97" s="207"/>
      <c r="C97" s="207"/>
      <c r="D97" s="207"/>
      <c r="E97" s="207"/>
      <c r="F97" s="222"/>
      <c r="G97" s="213"/>
    </row>
    <row r="98" spans="1:7" x14ac:dyDescent="0.2">
      <c r="A98" s="207"/>
      <c r="B98" s="207"/>
      <c r="C98" s="207"/>
      <c r="D98" s="207"/>
      <c r="E98" s="207"/>
      <c r="F98" s="222"/>
      <c r="G98" s="213"/>
    </row>
    <row r="99" spans="1:7" x14ac:dyDescent="0.2">
      <c r="A99" s="207"/>
      <c r="B99" s="207"/>
      <c r="C99" s="207"/>
      <c r="D99" s="207"/>
      <c r="E99" s="207"/>
      <c r="F99" s="222"/>
      <c r="G99" s="213"/>
    </row>
    <row r="100" spans="1:7" x14ac:dyDescent="0.2">
      <c r="A100" s="207"/>
      <c r="B100" s="207"/>
      <c r="C100" s="207"/>
      <c r="D100" s="207"/>
      <c r="E100" s="207"/>
      <c r="F100" s="222"/>
      <c r="G100" s="213"/>
    </row>
    <row r="101" spans="1:7" x14ac:dyDescent="0.2">
      <c r="A101" s="207"/>
      <c r="B101" s="207"/>
      <c r="C101" s="207"/>
      <c r="D101" s="207"/>
      <c r="E101" s="207"/>
      <c r="F101" s="222"/>
      <c r="G101" s="213"/>
    </row>
    <row r="102" spans="1:7" x14ac:dyDescent="0.2">
      <c r="A102" s="207"/>
      <c r="B102" s="207"/>
      <c r="C102" s="207"/>
      <c r="D102" s="207"/>
      <c r="E102" s="207"/>
      <c r="F102" s="222"/>
      <c r="G102" s="213"/>
    </row>
    <row r="103" spans="1:7" x14ac:dyDescent="0.2">
      <c r="A103" s="207"/>
      <c r="B103" s="207"/>
      <c r="C103" s="207"/>
      <c r="D103" s="207"/>
      <c r="E103" s="207"/>
      <c r="F103" s="222"/>
      <c r="G103" s="213"/>
    </row>
    <row r="104" spans="1:7" x14ac:dyDescent="0.2">
      <c r="A104" s="207"/>
      <c r="B104" s="207"/>
      <c r="C104" s="207"/>
      <c r="D104" s="207"/>
      <c r="E104" s="207"/>
      <c r="F104" s="222"/>
      <c r="G104" s="213"/>
    </row>
  </sheetData>
  <mergeCells count="13">
    <mergeCell ref="B94:D94"/>
    <mergeCell ref="C84:D84"/>
    <mergeCell ref="E84:F84"/>
    <mergeCell ref="B90:D90"/>
    <mergeCell ref="B91:D91"/>
    <mergeCell ref="B92:D92"/>
    <mergeCell ref="B93:D93"/>
    <mergeCell ref="B83:D83"/>
    <mergeCell ref="A1:G1"/>
    <mergeCell ref="A2:G2"/>
    <mergeCell ref="A3:G3"/>
    <mergeCell ref="B81:D81"/>
    <mergeCell ref="B82:D8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104"/>
  <sheetViews>
    <sheetView workbookViewId="0">
      <selection sqref="A1:G1"/>
    </sheetView>
  </sheetViews>
  <sheetFormatPr defaultRowHeight="12.75" x14ac:dyDescent="0.2"/>
  <cols>
    <col min="1" max="1" width="5.85546875" style="162" bestFit="1" customWidth="1"/>
    <col min="2" max="2" width="14.140625" style="162" bestFit="1" customWidth="1"/>
    <col min="3" max="3" width="37.7109375" style="162" bestFit="1" customWidth="1"/>
    <col min="4" max="4" width="26.85546875" style="162" bestFit="1" customWidth="1"/>
    <col min="5" max="5" width="13.85546875" style="162" bestFit="1" customWidth="1"/>
    <col min="6" max="6" width="10.7109375" style="186" bestFit="1" customWidth="1"/>
    <col min="7" max="7" width="9.7109375" style="192" bestFit="1" customWidth="1"/>
    <col min="8" max="16384" width="9.140625" style="162"/>
  </cols>
  <sheetData>
    <row r="1" spans="1:10" ht="18.75" customHeight="1" x14ac:dyDescent="0.2">
      <c r="A1" s="411" t="s">
        <v>0</v>
      </c>
      <c r="B1" s="411"/>
      <c r="C1" s="411"/>
      <c r="D1" s="411"/>
      <c r="E1" s="411"/>
      <c r="F1" s="411"/>
      <c r="G1" s="411"/>
    </row>
    <row r="2" spans="1:10" ht="15" customHeight="1" x14ac:dyDescent="0.2">
      <c r="A2" s="407" t="s">
        <v>1312</v>
      </c>
      <c r="B2" s="407"/>
      <c r="C2" s="407"/>
      <c r="D2" s="407"/>
      <c r="E2" s="407"/>
      <c r="F2" s="407"/>
      <c r="G2" s="407"/>
    </row>
    <row r="3" spans="1:10" ht="15" customHeight="1" x14ac:dyDescent="0.2">
      <c r="A3" s="394" t="s">
        <v>1153</v>
      </c>
      <c r="B3" s="395"/>
      <c r="C3" s="395"/>
      <c r="D3" s="395"/>
      <c r="E3" s="395"/>
      <c r="F3" s="395"/>
      <c r="G3" s="396"/>
    </row>
    <row r="4" spans="1:10" ht="30" x14ac:dyDescent="0.2">
      <c r="A4" s="163" t="s">
        <v>2</v>
      </c>
      <c r="B4" s="164" t="s">
        <v>1190</v>
      </c>
      <c r="C4" s="224" t="s">
        <v>1191</v>
      </c>
      <c r="D4" s="167" t="s">
        <v>5</v>
      </c>
      <c r="E4" s="225" t="s">
        <v>6</v>
      </c>
      <c r="F4" s="226" t="s">
        <v>1192</v>
      </c>
      <c r="G4" s="227" t="s">
        <v>1193</v>
      </c>
    </row>
    <row r="5" spans="1:10" x14ac:dyDescent="0.2">
      <c r="A5" s="170"/>
      <c r="B5" s="171"/>
      <c r="C5" s="172" t="s">
        <v>1194</v>
      </c>
      <c r="D5" s="173"/>
      <c r="E5" s="173"/>
      <c r="F5" s="174"/>
      <c r="G5" s="175"/>
    </row>
    <row r="6" spans="1:10" x14ac:dyDescent="0.2">
      <c r="A6" s="170"/>
      <c r="B6" s="171"/>
      <c r="C6" s="172" t="s">
        <v>1195</v>
      </c>
      <c r="D6" s="173"/>
      <c r="E6" s="173"/>
      <c r="F6" s="174"/>
      <c r="G6" s="175"/>
    </row>
    <row r="7" spans="1:10" x14ac:dyDescent="0.2">
      <c r="A7" s="170"/>
      <c r="B7" s="171"/>
      <c r="C7" s="172" t="s">
        <v>1196</v>
      </c>
      <c r="D7" s="173"/>
      <c r="E7" s="176" t="s">
        <v>1197</v>
      </c>
      <c r="F7" s="176" t="s">
        <v>1197</v>
      </c>
      <c r="G7" s="177" t="s">
        <v>1197</v>
      </c>
    </row>
    <row r="8" spans="1:10" x14ac:dyDescent="0.2">
      <c r="A8" s="170"/>
      <c r="B8" s="228"/>
      <c r="C8" s="178" t="s">
        <v>107</v>
      </c>
      <c r="D8" s="179" t="s">
        <v>1198</v>
      </c>
      <c r="E8" s="179" t="s">
        <v>1198</v>
      </c>
      <c r="F8" s="176" t="s">
        <v>1197</v>
      </c>
      <c r="G8" s="177" t="s">
        <v>1197</v>
      </c>
    </row>
    <row r="9" spans="1:10" x14ac:dyDescent="0.2">
      <c r="A9" s="170"/>
      <c r="B9" s="228"/>
      <c r="C9" s="178" t="s">
        <v>1199</v>
      </c>
      <c r="D9" s="179" t="s">
        <v>1198</v>
      </c>
      <c r="E9" s="180"/>
      <c r="F9" s="176" t="s">
        <v>1197</v>
      </c>
      <c r="G9" s="177" t="s">
        <v>1197</v>
      </c>
    </row>
    <row r="10" spans="1:10" x14ac:dyDescent="0.2">
      <c r="A10" s="170"/>
      <c r="B10" s="228"/>
      <c r="C10" s="179"/>
      <c r="D10" s="179"/>
      <c r="E10" s="180"/>
      <c r="F10" s="176"/>
      <c r="G10" s="177"/>
    </row>
    <row r="11" spans="1:10" x14ac:dyDescent="0.2">
      <c r="A11" s="170"/>
      <c r="B11" s="228"/>
      <c r="C11" s="181" t="s">
        <v>1200</v>
      </c>
      <c r="D11" s="179"/>
      <c r="E11" s="180"/>
      <c r="F11" s="182"/>
      <c r="G11" s="183"/>
    </row>
    <row r="12" spans="1:10" x14ac:dyDescent="0.2">
      <c r="A12" s="170"/>
      <c r="B12" s="228"/>
      <c r="C12" s="181" t="s">
        <v>1201</v>
      </c>
      <c r="D12" s="179"/>
      <c r="E12" s="180"/>
      <c r="F12" s="182"/>
      <c r="G12" s="183"/>
    </row>
    <row r="13" spans="1:10" x14ac:dyDescent="0.2">
      <c r="A13" s="229">
        <v>1</v>
      </c>
      <c r="B13" s="171" t="s">
        <v>1202</v>
      </c>
      <c r="C13" s="171" t="s">
        <v>1203</v>
      </c>
      <c r="D13" s="179" t="s">
        <v>1204</v>
      </c>
      <c r="E13" s="180">
        <v>2681</v>
      </c>
      <c r="F13" s="182">
        <v>145.57254800000001</v>
      </c>
      <c r="G13" s="185">
        <f>F13/$F$77</f>
        <v>3.5316780580012787E-2</v>
      </c>
      <c r="H13" s="186"/>
      <c r="I13" s="186"/>
      <c r="J13" s="191"/>
    </row>
    <row r="14" spans="1:10" x14ac:dyDescent="0.2">
      <c r="A14" s="229">
        <v>2</v>
      </c>
      <c r="B14" s="171" t="s">
        <v>1205</v>
      </c>
      <c r="C14" s="171" t="s">
        <v>1206</v>
      </c>
      <c r="D14" s="179" t="s">
        <v>1207</v>
      </c>
      <c r="E14" s="180">
        <v>1563</v>
      </c>
      <c r="F14" s="182">
        <v>136.7495515</v>
      </c>
      <c r="G14" s="185">
        <f t="shared" ref="G14:G20" si="0">F14/$F$77</f>
        <v>3.3176268266875829E-2</v>
      </c>
      <c r="H14" s="186"/>
      <c r="I14" s="186"/>
      <c r="J14" s="191"/>
    </row>
    <row r="15" spans="1:10" x14ac:dyDescent="0.2">
      <c r="A15" s="229">
        <v>3</v>
      </c>
      <c r="B15" s="171" t="s">
        <v>1208</v>
      </c>
      <c r="C15" s="171" t="s">
        <v>1209</v>
      </c>
      <c r="D15" s="179" t="s">
        <v>1207</v>
      </c>
      <c r="E15" s="180">
        <v>4079</v>
      </c>
      <c r="F15" s="182">
        <v>87.126270600000012</v>
      </c>
      <c r="G15" s="185">
        <f t="shared" si="0"/>
        <v>2.113736019469151E-2</v>
      </c>
      <c r="H15" s="186"/>
      <c r="I15" s="186"/>
      <c r="J15" s="191"/>
    </row>
    <row r="16" spans="1:10" x14ac:dyDescent="0.2">
      <c r="A16" s="229">
        <v>4</v>
      </c>
      <c r="B16" s="171" t="s">
        <v>1210</v>
      </c>
      <c r="C16" s="171" t="s">
        <v>1211</v>
      </c>
      <c r="D16" s="179" t="s">
        <v>1212</v>
      </c>
      <c r="E16" s="180">
        <v>4724</v>
      </c>
      <c r="F16" s="182">
        <v>46.961805199999993</v>
      </c>
      <c r="G16" s="185">
        <f t="shared" si="0"/>
        <v>1.1393217970531801E-2</v>
      </c>
      <c r="H16" s="186"/>
      <c r="I16" s="186"/>
      <c r="J16" s="191"/>
    </row>
    <row r="17" spans="1:10" x14ac:dyDescent="0.2">
      <c r="A17" s="229">
        <v>5</v>
      </c>
      <c r="B17" s="171" t="s">
        <v>1213</v>
      </c>
      <c r="C17" s="171" t="s">
        <v>1214</v>
      </c>
      <c r="D17" s="179" t="s">
        <v>1212</v>
      </c>
      <c r="E17" s="180">
        <v>17875</v>
      </c>
      <c r="F17" s="182">
        <v>38.9804113</v>
      </c>
      <c r="G17" s="185">
        <f t="shared" si="0"/>
        <v>9.4568835382393048E-3</v>
      </c>
      <c r="H17" s="186"/>
      <c r="I17" s="186"/>
      <c r="J17" s="191"/>
    </row>
    <row r="18" spans="1:10" x14ac:dyDescent="0.2">
      <c r="A18" s="229">
        <v>6</v>
      </c>
      <c r="B18" s="171" t="s">
        <v>1215</v>
      </c>
      <c r="C18" s="171" t="s">
        <v>1216</v>
      </c>
      <c r="D18" s="179" t="s">
        <v>1212</v>
      </c>
      <c r="E18" s="180">
        <v>280</v>
      </c>
      <c r="F18" s="182">
        <v>12.777896200000001</v>
      </c>
      <c r="G18" s="185">
        <f t="shared" si="0"/>
        <v>3.0999948999283792E-3</v>
      </c>
      <c r="H18" s="186"/>
      <c r="I18" s="186"/>
      <c r="J18" s="191"/>
    </row>
    <row r="19" spans="1:10" x14ac:dyDescent="0.2">
      <c r="A19" s="170"/>
      <c r="B19" s="171"/>
      <c r="C19" s="171"/>
      <c r="D19" s="179"/>
      <c r="E19" s="180"/>
      <c r="F19" s="182"/>
      <c r="G19" s="185"/>
    </row>
    <row r="20" spans="1:10" x14ac:dyDescent="0.2">
      <c r="A20" s="170"/>
      <c r="B20" s="171"/>
      <c r="C20" s="230" t="s">
        <v>107</v>
      </c>
      <c r="D20" s="179"/>
      <c r="E20" s="180"/>
      <c r="F20" s="193">
        <f>SUM(F13:F18)</f>
        <v>468.16848280000005</v>
      </c>
      <c r="G20" s="194">
        <f t="shared" si="0"/>
        <v>0.11358050545027962</v>
      </c>
    </row>
    <row r="21" spans="1:10" x14ac:dyDescent="0.2">
      <c r="A21" s="170"/>
      <c r="B21" s="171"/>
      <c r="C21" s="179"/>
      <c r="D21" s="179"/>
      <c r="E21" s="180"/>
      <c r="F21" s="193"/>
      <c r="G21" s="195"/>
    </row>
    <row r="22" spans="1:10" x14ac:dyDescent="0.2">
      <c r="A22" s="170"/>
      <c r="B22" s="171"/>
      <c r="C22" s="181" t="s">
        <v>1217</v>
      </c>
      <c r="D22" s="179"/>
      <c r="E22" s="180"/>
      <c r="F22" s="182"/>
      <c r="G22" s="183"/>
    </row>
    <row r="23" spans="1:10" x14ac:dyDescent="0.2">
      <c r="A23" s="184">
        <v>1</v>
      </c>
      <c r="B23" s="171" t="s">
        <v>1218</v>
      </c>
      <c r="C23" s="171" t="s">
        <v>1219</v>
      </c>
      <c r="D23" s="179" t="s">
        <v>1220</v>
      </c>
      <c r="E23" s="180">
        <v>225</v>
      </c>
      <c r="F23" s="182">
        <v>274.69589329999997</v>
      </c>
      <c r="G23" s="185">
        <f t="shared" ref="G23:G47" si="1">F23/$F$77</f>
        <v>6.6642885098821672E-2</v>
      </c>
      <c r="H23" s="186"/>
      <c r="I23" s="186"/>
      <c r="J23" s="186"/>
    </row>
    <row r="24" spans="1:10" x14ac:dyDescent="0.2">
      <c r="A24" s="184">
        <v>2</v>
      </c>
      <c r="B24" s="171" t="s">
        <v>1221</v>
      </c>
      <c r="C24" s="171" t="s">
        <v>1222</v>
      </c>
      <c r="D24" s="179" t="s">
        <v>1223</v>
      </c>
      <c r="E24" s="180">
        <v>307</v>
      </c>
      <c r="F24" s="182">
        <v>245.52534420000001</v>
      </c>
      <c r="G24" s="185">
        <f t="shared" si="1"/>
        <v>5.9565933461187444E-2</v>
      </c>
      <c r="H24" s="186"/>
      <c r="I24" s="186"/>
      <c r="J24" s="186"/>
    </row>
    <row r="25" spans="1:10" x14ac:dyDescent="0.2">
      <c r="A25" s="184">
        <v>3</v>
      </c>
      <c r="B25" s="171" t="s">
        <v>1224</v>
      </c>
      <c r="C25" s="171" t="s">
        <v>1225</v>
      </c>
      <c r="D25" s="179" t="s">
        <v>1226</v>
      </c>
      <c r="E25" s="180">
        <v>3024</v>
      </c>
      <c r="F25" s="182">
        <v>224.32054739999998</v>
      </c>
      <c r="G25" s="185">
        <f t="shared" si="1"/>
        <v>5.4421521509083956E-2</v>
      </c>
      <c r="H25" s="186"/>
      <c r="I25" s="186"/>
      <c r="J25" s="186"/>
    </row>
    <row r="26" spans="1:10" x14ac:dyDescent="0.2">
      <c r="A26" s="184">
        <v>4</v>
      </c>
      <c r="B26" s="171" t="s">
        <v>1227</v>
      </c>
      <c r="C26" s="171" t="s">
        <v>1228</v>
      </c>
      <c r="D26" s="179" t="s">
        <v>1229</v>
      </c>
      <c r="E26" s="180">
        <v>1638</v>
      </c>
      <c r="F26" s="182">
        <v>193.65717660000001</v>
      </c>
      <c r="G26" s="185">
        <f t="shared" si="1"/>
        <v>4.6982402298316489E-2</v>
      </c>
      <c r="H26" s="186"/>
      <c r="I26" s="186"/>
      <c r="J26" s="186"/>
    </row>
    <row r="27" spans="1:10" x14ac:dyDescent="0.2">
      <c r="A27" s="184">
        <v>5</v>
      </c>
      <c r="B27" s="171" t="s">
        <v>1230</v>
      </c>
      <c r="C27" s="171" t="s">
        <v>1231</v>
      </c>
      <c r="D27" s="179" t="s">
        <v>1232</v>
      </c>
      <c r="E27" s="180">
        <v>1410</v>
      </c>
      <c r="F27" s="182">
        <v>179.06060059999999</v>
      </c>
      <c r="G27" s="185">
        <f t="shared" si="1"/>
        <v>4.3441184679377222E-2</v>
      </c>
      <c r="H27" s="186"/>
      <c r="I27" s="186"/>
      <c r="J27" s="186"/>
    </row>
    <row r="28" spans="1:10" x14ac:dyDescent="0.2">
      <c r="A28" s="184">
        <v>6</v>
      </c>
      <c r="B28" s="171" t="s">
        <v>1233</v>
      </c>
      <c r="C28" s="171" t="s">
        <v>1234</v>
      </c>
      <c r="D28" s="179" t="s">
        <v>1235</v>
      </c>
      <c r="E28" s="180">
        <v>2514</v>
      </c>
      <c r="F28" s="182">
        <v>172.27392280000001</v>
      </c>
      <c r="G28" s="185">
        <f t="shared" si="1"/>
        <v>4.179469559868982E-2</v>
      </c>
      <c r="H28" s="186"/>
      <c r="I28" s="186"/>
      <c r="J28" s="186"/>
    </row>
    <row r="29" spans="1:10" x14ac:dyDescent="0.2">
      <c r="A29" s="184">
        <v>7</v>
      </c>
      <c r="B29" s="171" t="s">
        <v>1236</v>
      </c>
      <c r="C29" s="171" t="s">
        <v>1237</v>
      </c>
      <c r="D29" s="179" t="s">
        <v>1238</v>
      </c>
      <c r="E29" s="180">
        <v>4928</v>
      </c>
      <c r="F29" s="182">
        <v>168.4800769</v>
      </c>
      <c r="G29" s="185">
        <f t="shared" si="1"/>
        <v>4.0874285637845544E-2</v>
      </c>
      <c r="H29" s="186"/>
      <c r="I29" s="186"/>
      <c r="J29" s="186"/>
    </row>
    <row r="30" spans="1:10" x14ac:dyDescent="0.2">
      <c r="A30" s="184">
        <v>8</v>
      </c>
      <c r="B30" s="171" t="s">
        <v>1239</v>
      </c>
      <c r="C30" s="171" t="s">
        <v>1240</v>
      </c>
      <c r="D30" s="179" t="s">
        <v>1241</v>
      </c>
      <c r="E30" s="180">
        <v>1689</v>
      </c>
      <c r="F30" s="182">
        <v>161.27072260000003</v>
      </c>
      <c r="G30" s="185">
        <f t="shared" si="1"/>
        <v>3.9125252681874542E-2</v>
      </c>
      <c r="H30" s="186"/>
      <c r="I30" s="186"/>
      <c r="J30" s="186"/>
    </row>
    <row r="31" spans="1:10" x14ac:dyDescent="0.2">
      <c r="A31" s="184">
        <v>9</v>
      </c>
      <c r="B31" s="171" t="s">
        <v>1242</v>
      </c>
      <c r="C31" s="171" t="s">
        <v>1243</v>
      </c>
      <c r="D31" s="179" t="s">
        <v>1212</v>
      </c>
      <c r="E31" s="180">
        <v>701</v>
      </c>
      <c r="F31" s="182">
        <v>160.18545680000003</v>
      </c>
      <c r="G31" s="185">
        <f t="shared" si="1"/>
        <v>3.8861960635014223E-2</v>
      </c>
      <c r="H31" s="186"/>
      <c r="I31" s="186"/>
      <c r="J31" s="186"/>
    </row>
    <row r="32" spans="1:10" x14ac:dyDescent="0.2">
      <c r="A32" s="184">
        <v>10</v>
      </c>
      <c r="B32" s="171" t="s">
        <v>1244</v>
      </c>
      <c r="C32" s="171" t="s">
        <v>1245</v>
      </c>
      <c r="D32" s="179" t="s">
        <v>1223</v>
      </c>
      <c r="E32" s="180">
        <v>1311</v>
      </c>
      <c r="F32" s="182">
        <v>155.22948960000002</v>
      </c>
      <c r="G32" s="185">
        <f t="shared" si="1"/>
        <v>3.7659613018180993E-2</v>
      </c>
      <c r="H32" s="186"/>
      <c r="I32" s="186"/>
      <c r="J32" s="186"/>
    </row>
    <row r="33" spans="1:10" x14ac:dyDescent="0.2">
      <c r="A33" s="184">
        <v>11</v>
      </c>
      <c r="B33" s="171" t="s">
        <v>1246</v>
      </c>
      <c r="C33" s="171" t="s">
        <v>1247</v>
      </c>
      <c r="D33" s="179" t="s">
        <v>1248</v>
      </c>
      <c r="E33" s="180">
        <v>1834</v>
      </c>
      <c r="F33" s="182">
        <v>145.28276049999999</v>
      </c>
      <c r="G33" s="185">
        <f t="shared" si="1"/>
        <v>3.5246476379853217E-2</v>
      </c>
      <c r="H33" s="186"/>
      <c r="I33" s="186"/>
      <c r="J33" s="186"/>
    </row>
    <row r="34" spans="1:10" x14ac:dyDescent="0.2">
      <c r="A34" s="184">
        <v>12</v>
      </c>
      <c r="B34" s="171" t="s">
        <v>1249</v>
      </c>
      <c r="C34" s="171" t="s">
        <v>1250</v>
      </c>
      <c r="D34" s="179" t="s">
        <v>1251</v>
      </c>
      <c r="E34" s="180">
        <v>4102</v>
      </c>
      <c r="F34" s="182">
        <v>137.29759470000002</v>
      </c>
      <c r="G34" s="185">
        <f t="shared" si="1"/>
        <v>3.3309226861807949E-2</v>
      </c>
      <c r="H34" s="186"/>
      <c r="I34" s="186"/>
      <c r="J34" s="186"/>
    </row>
    <row r="35" spans="1:10" x14ac:dyDescent="0.2">
      <c r="A35" s="184">
        <v>13</v>
      </c>
      <c r="B35" s="171" t="s">
        <v>1252</v>
      </c>
      <c r="C35" s="171" t="s">
        <v>1253</v>
      </c>
      <c r="D35" s="179" t="s">
        <v>1254</v>
      </c>
      <c r="E35" s="180">
        <v>1857</v>
      </c>
      <c r="F35" s="182">
        <v>136.5256474</v>
      </c>
      <c r="G35" s="185">
        <f t="shared" si="1"/>
        <v>3.3121947778024692E-2</v>
      </c>
      <c r="H35" s="186"/>
      <c r="I35" s="186"/>
      <c r="J35" s="186"/>
    </row>
    <row r="36" spans="1:10" x14ac:dyDescent="0.2">
      <c r="A36" s="184">
        <v>14</v>
      </c>
      <c r="B36" s="171" t="s">
        <v>1255</v>
      </c>
      <c r="C36" s="171" t="s">
        <v>1256</v>
      </c>
      <c r="D36" s="179" t="s">
        <v>1257</v>
      </c>
      <c r="E36" s="180">
        <v>4029</v>
      </c>
      <c r="F36" s="182">
        <v>135.34074810000001</v>
      </c>
      <c r="G36" s="185">
        <f t="shared" si="1"/>
        <v>3.2834484041472455E-2</v>
      </c>
      <c r="H36" s="186"/>
      <c r="I36" s="186"/>
      <c r="J36" s="186"/>
    </row>
    <row r="37" spans="1:10" x14ac:dyDescent="0.2">
      <c r="A37" s="184">
        <v>15</v>
      </c>
      <c r="B37" s="171" t="s">
        <v>1258</v>
      </c>
      <c r="C37" s="171" t="s">
        <v>1259</v>
      </c>
      <c r="D37" s="179" t="s">
        <v>1260</v>
      </c>
      <c r="E37" s="180">
        <v>3551</v>
      </c>
      <c r="F37" s="182">
        <v>126.69977440000001</v>
      </c>
      <c r="G37" s="185">
        <f t="shared" si="1"/>
        <v>3.073813156050495E-2</v>
      </c>
      <c r="H37" s="186"/>
      <c r="I37" s="186"/>
      <c r="J37" s="186"/>
    </row>
    <row r="38" spans="1:10" x14ac:dyDescent="0.2">
      <c r="A38" s="184">
        <v>16</v>
      </c>
      <c r="B38" s="171" t="s">
        <v>1261</v>
      </c>
      <c r="C38" s="171" t="s">
        <v>1262</v>
      </c>
      <c r="D38" s="179" t="s">
        <v>1263</v>
      </c>
      <c r="E38" s="180">
        <v>2015</v>
      </c>
      <c r="F38" s="182">
        <v>120.90964480000001</v>
      </c>
      <c r="G38" s="185">
        <f t="shared" si="1"/>
        <v>2.9333411100346228E-2</v>
      </c>
      <c r="H38" s="186"/>
      <c r="I38" s="186"/>
      <c r="J38" s="186"/>
    </row>
    <row r="39" spans="1:10" x14ac:dyDescent="0.2">
      <c r="A39" s="184">
        <v>17</v>
      </c>
      <c r="B39" s="171" t="s">
        <v>1264</v>
      </c>
      <c r="C39" s="171" t="s">
        <v>1265</v>
      </c>
      <c r="D39" s="179" t="s">
        <v>1266</v>
      </c>
      <c r="E39" s="180">
        <v>1862</v>
      </c>
      <c r="F39" s="182">
        <v>108.29776699999999</v>
      </c>
      <c r="G39" s="185">
        <f t="shared" si="1"/>
        <v>2.6273693268351321E-2</v>
      </c>
      <c r="H39" s="186"/>
      <c r="I39" s="186"/>
      <c r="J39" s="186"/>
    </row>
    <row r="40" spans="1:10" x14ac:dyDescent="0.2">
      <c r="A40" s="184">
        <v>18</v>
      </c>
      <c r="B40" s="171" t="s">
        <v>1267</v>
      </c>
      <c r="C40" s="171" t="s">
        <v>1268</v>
      </c>
      <c r="D40" s="179" t="s">
        <v>1269</v>
      </c>
      <c r="E40" s="180">
        <v>1392</v>
      </c>
      <c r="F40" s="182">
        <v>104.21778470000001</v>
      </c>
      <c r="G40" s="185">
        <f t="shared" si="1"/>
        <v>2.5283864886289645E-2</v>
      </c>
      <c r="H40" s="186"/>
      <c r="I40" s="186"/>
      <c r="J40" s="186"/>
    </row>
    <row r="41" spans="1:10" x14ac:dyDescent="0.2">
      <c r="A41" s="184">
        <v>19</v>
      </c>
      <c r="B41" s="171" t="s">
        <v>1270</v>
      </c>
      <c r="C41" s="171" t="s">
        <v>1271</v>
      </c>
      <c r="D41" s="179" t="s">
        <v>1272</v>
      </c>
      <c r="E41" s="180">
        <v>12748</v>
      </c>
      <c r="F41" s="182">
        <v>92.002102899999997</v>
      </c>
      <c r="G41" s="185">
        <f t="shared" si="1"/>
        <v>2.2320266600122009E-2</v>
      </c>
      <c r="H41" s="186"/>
      <c r="I41" s="186"/>
      <c r="J41" s="186"/>
    </row>
    <row r="42" spans="1:10" x14ac:dyDescent="0.2">
      <c r="A42" s="184">
        <v>20</v>
      </c>
      <c r="B42" s="171" t="s">
        <v>1282</v>
      </c>
      <c r="C42" s="171" t="s">
        <v>1283</v>
      </c>
      <c r="D42" s="179" t="s">
        <v>1212</v>
      </c>
      <c r="E42" s="180">
        <v>2167</v>
      </c>
      <c r="F42" s="182">
        <v>91.442540700000009</v>
      </c>
      <c r="G42" s="185">
        <f t="shared" si="1"/>
        <v>2.2184513426121998E-2</v>
      </c>
      <c r="H42" s="186"/>
      <c r="I42" s="186"/>
      <c r="J42" s="186"/>
    </row>
    <row r="43" spans="1:10" x14ac:dyDescent="0.2">
      <c r="A43" s="184">
        <v>21</v>
      </c>
      <c r="B43" s="171" t="s">
        <v>1273</v>
      </c>
      <c r="C43" s="171" t="s">
        <v>1274</v>
      </c>
      <c r="D43" s="179" t="s">
        <v>1238</v>
      </c>
      <c r="E43" s="180">
        <v>1110</v>
      </c>
      <c r="F43" s="182">
        <v>88.836873199999999</v>
      </c>
      <c r="G43" s="185">
        <f t="shared" si="1"/>
        <v>2.1552362731322244E-2</v>
      </c>
      <c r="H43" s="186"/>
      <c r="I43" s="186"/>
      <c r="J43" s="186"/>
    </row>
    <row r="44" spans="1:10" x14ac:dyDescent="0.2">
      <c r="A44" s="184">
        <v>22</v>
      </c>
      <c r="B44" s="171" t="s">
        <v>1275</v>
      </c>
      <c r="C44" s="171" t="s">
        <v>1276</v>
      </c>
      <c r="D44" s="179" t="s">
        <v>1254</v>
      </c>
      <c r="E44" s="180">
        <v>1185</v>
      </c>
      <c r="F44" s="182">
        <v>86.447170900000003</v>
      </c>
      <c r="G44" s="185">
        <f t="shared" si="1"/>
        <v>2.0972606500218479E-2</v>
      </c>
      <c r="H44" s="186"/>
      <c r="I44" s="186"/>
      <c r="J44" s="186"/>
    </row>
    <row r="45" spans="1:10" x14ac:dyDescent="0.2">
      <c r="A45" s="184">
        <v>23</v>
      </c>
      <c r="B45" s="171" t="s">
        <v>1277</v>
      </c>
      <c r="C45" s="171" t="s">
        <v>1278</v>
      </c>
      <c r="D45" s="179" t="s">
        <v>1279</v>
      </c>
      <c r="E45" s="180">
        <v>1044</v>
      </c>
      <c r="F45" s="182">
        <v>76.9631227</v>
      </c>
      <c r="G45" s="185">
        <f t="shared" si="1"/>
        <v>1.8671719046564339E-2</v>
      </c>
      <c r="H45" s="186"/>
      <c r="I45" s="186"/>
      <c r="J45" s="186"/>
    </row>
    <row r="46" spans="1:10" x14ac:dyDescent="0.2">
      <c r="A46" s="184">
        <v>24</v>
      </c>
      <c r="B46" s="171" t="s">
        <v>1280</v>
      </c>
      <c r="C46" s="171" t="s">
        <v>1281</v>
      </c>
      <c r="D46" s="179" t="s">
        <v>1260</v>
      </c>
      <c r="E46" s="180">
        <v>705</v>
      </c>
      <c r="F46" s="182">
        <v>76.895500699999999</v>
      </c>
      <c r="G46" s="185">
        <f t="shared" si="1"/>
        <v>1.8655313540380702E-2</v>
      </c>
      <c r="H46" s="186"/>
      <c r="I46" s="186"/>
      <c r="J46" s="186"/>
    </row>
    <row r="47" spans="1:10" x14ac:dyDescent="0.2">
      <c r="A47" s="184">
        <v>25</v>
      </c>
      <c r="B47" s="171" t="s">
        <v>1284</v>
      </c>
      <c r="C47" s="171" t="s">
        <v>1285</v>
      </c>
      <c r="D47" s="179" t="s">
        <v>1212</v>
      </c>
      <c r="E47" s="180">
        <v>95</v>
      </c>
      <c r="F47" s="182">
        <v>40.693145299999998</v>
      </c>
      <c r="G47" s="185">
        <f t="shared" si="1"/>
        <v>9.8724031654009274E-3</v>
      </c>
      <c r="H47" s="186"/>
      <c r="I47" s="186"/>
      <c r="J47" s="186"/>
    </row>
    <row r="48" spans="1:10" x14ac:dyDescent="0.2">
      <c r="A48" s="170"/>
      <c r="B48" s="171"/>
      <c r="C48" s="171"/>
      <c r="D48" s="179"/>
      <c r="E48" s="182" t="s">
        <v>1198</v>
      </c>
      <c r="F48" s="182"/>
      <c r="G48" s="185"/>
    </row>
    <row r="49" spans="1:8" x14ac:dyDescent="0.2">
      <c r="A49" s="170"/>
      <c r="B49" s="171"/>
      <c r="C49" s="178" t="s">
        <v>107</v>
      </c>
      <c r="D49" s="179"/>
      <c r="E49" s="179" t="s">
        <v>1198</v>
      </c>
      <c r="F49" s="176">
        <f>SUM(F23:F47)</f>
        <v>3502.5514087999995</v>
      </c>
      <c r="G49" s="194">
        <f>F49/$F$77</f>
        <v>0.8497401555051729</v>
      </c>
      <c r="H49" s="192"/>
    </row>
    <row r="50" spans="1:8" x14ac:dyDescent="0.2">
      <c r="A50" s="170"/>
      <c r="B50" s="171"/>
      <c r="C50" s="178"/>
      <c r="D50" s="179"/>
      <c r="E50" s="179"/>
      <c r="F50" s="176"/>
      <c r="G50" s="177"/>
    </row>
    <row r="51" spans="1:8" x14ac:dyDescent="0.2">
      <c r="A51" s="170"/>
      <c r="B51" s="171"/>
      <c r="C51" s="178" t="s">
        <v>1286</v>
      </c>
      <c r="D51" s="179" t="s">
        <v>1198</v>
      </c>
      <c r="E51" s="176" t="s">
        <v>1197</v>
      </c>
      <c r="F51" s="176" t="s">
        <v>1197</v>
      </c>
      <c r="G51" s="177" t="s">
        <v>1197</v>
      </c>
    </row>
    <row r="52" spans="1:8" x14ac:dyDescent="0.2">
      <c r="A52" s="170"/>
      <c r="B52" s="171"/>
      <c r="C52" s="178" t="s">
        <v>107</v>
      </c>
      <c r="D52" s="179" t="s">
        <v>1198</v>
      </c>
      <c r="E52" s="176" t="s">
        <v>1197</v>
      </c>
      <c r="F52" s="176" t="s">
        <v>1197</v>
      </c>
      <c r="G52" s="177" t="s">
        <v>1197</v>
      </c>
    </row>
    <row r="53" spans="1:8" x14ac:dyDescent="0.2">
      <c r="A53" s="170"/>
      <c r="B53" s="171"/>
      <c r="C53" s="178" t="s">
        <v>1199</v>
      </c>
      <c r="D53" s="179" t="s">
        <v>1198</v>
      </c>
      <c r="E53" s="179" t="s">
        <v>1198</v>
      </c>
      <c r="F53" s="176">
        <f>F49+F20</f>
        <v>3970.7198915999998</v>
      </c>
      <c r="G53" s="194">
        <f>F53/$F$77</f>
        <v>0.96332066095545255</v>
      </c>
    </row>
    <row r="54" spans="1:8" x14ac:dyDescent="0.2">
      <c r="A54" s="170"/>
      <c r="B54" s="171"/>
      <c r="C54" s="199"/>
      <c r="D54" s="179"/>
      <c r="E54" s="179"/>
      <c r="F54" s="200"/>
      <c r="G54" s="177"/>
    </row>
    <row r="55" spans="1:8" x14ac:dyDescent="0.2">
      <c r="A55" s="170"/>
      <c r="B55" s="171"/>
      <c r="C55" s="199" t="s">
        <v>1287</v>
      </c>
      <c r="D55" s="179"/>
      <c r="E55" s="179"/>
      <c r="F55" s="200"/>
      <c r="G55" s="177"/>
    </row>
    <row r="56" spans="1:8" x14ac:dyDescent="0.2">
      <c r="A56" s="170"/>
      <c r="B56" s="171"/>
      <c r="C56" s="201" t="s">
        <v>1288</v>
      </c>
      <c r="D56" s="179"/>
      <c r="E56" s="176" t="s">
        <v>1197</v>
      </c>
      <c r="F56" s="176" t="s">
        <v>1197</v>
      </c>
      <c r="G56" s="176" t="s">
        <v>1197</v>
      </c>
    </row>
    <row r="57" spans="1:8" x14ac:dyDescent="0.2">
      <c r="A57" s="170"/>
      <c r="B57" s="171"/>
      <c r="C57" s="201" t="s">
        <v>1289</v>
      </c>
      <c r="D57" s="179"/>
      <c r="E57" s="176" t="s">
        <v>1197</v>
      </c>
      <c r="F57" s="176" t="s">
        <v>1197</v>
      </c>
      <c r="G57" s="176" t="s">
        <v>1197</v>
      </c>
    </row>
    <row r="58" spans="1:8" x14ac:dyDescent="0.2">
      <c r="A58" s="170"/>
      <c r="B58" s="171"/>
      <c r="C58" s="201" t="s">
        <v>1290</v>
      </c>
      <c r="D58" s="179"/>
      <c r="E58" s="176" t="s">
        <v>1197</v>
      </c>
      <c r="F58" s="176" t="s">
        <v>1197</v>
      </c>
      <c r="G58" s="176" t="s">
        <v>1197</v>
      </c>
    </row>
    <row r="59" spans="1:8" x14ac:dyDescent="0.2">
      <c r="A59" s="170"/>
      <c r="B59" s="171"/>
      <c r="C59" s="201"/>
      <c r="D59" s="179"/>
      <c r="E59" s="179"/>
      <c r="F59" s="202"/>
      <c r="G59" s="203"/>
    </row>
    <row r="60" spans="1:8" x14ac:dyDescent="0.2">
      <c r="A60" s="170"/>
      <c r="B60" s="171"/>
      <c r="C60" s="231" t="s">
        <v>1291</v>
      </c>
      <c r="D60" s="179"/>
      <c r="E60" s="179"/>
      <c r="F60" s="202"/>
      <c r="G60" s="203"/>
    </row>
    <row r="61" spans="1:8" x14ac:dyDescent="0.2">
      <c r="A61" s="170"/>
      <c r="B61" s="171"/>
      <c r="C61" s="178" t="s">
        <v>107</v>
      </c>
      <c r="D61" s="179" t="s">
        <v>1198</v>
      </c>
      <c r="E61" s="176" t="s">
        <v>1197</v>
      </c>
      <c r="F61" s="176" t="s">
        <v>1197</v>
      </c>
      <c r="G61" s="177" t="s">
        <v>1197</v>
      </c>
    </row>
    <row r="62" spans="1:8" x14ac:dyDescent="0.2">
      <c r="A62" s="170"/>
      <c r="B62" s="171"/>
      <c r="C62" s="178" t="s">
        <v>1199</v>
      </c>
      <c r="D62" s="179" t="s">
        <v>1198</v>
      </c>
      <c r="E62" s="179" t="s">
        <v>1198</v>
      </c>
      <c r="F62" s="176" t="s">
        <v>1197</v>
      </c>
      <c r="G62" s="177" t="s">
        <v>1197</v>
      </c>
    </row>
    <row r="63" spans="1:8" x14ac:dyDescent="0.2">
      <c r="A63" s="170"/>
      <c r="B63" s="171"/>
      <c r="C63" s="178"/>
      <c r="D63" s="179"/>
      <c r="E63" s="179"/>
      <c r="F63" s="176"/>
      <c r="G63" s="177"/>
    </row>
    <row r="64" spans="1:8" x14ac:dyDescent="0.2">
      <c r="A64" s="170"/>
      <c r="B64" s="171"/>
      <c r="C64" s="178" t="s">
        <v>1292</v>
      </c>
      <c r="D64" s="179"/>
      <c r="E64" s="179"/>
      <c r="F64" s="176"/>
      <c r="G64" s="177"/>
    </row>
    <row r="65" spans="1:9" x14ac:dyDescent="0.2">
      <c r="A65" s="170"/>
      <c r="B65" s="171"/>
      <c r="C65" s="178" t="s">
        <v>1293</v>
      </c>
      <c r="D65" s="179"/>
      <c r="E65" s="176" t="s">
        <v>1197</v>
      </c>
      <c r="F65" s="176" t="s">
        <v>1197</v>
      </c>
      <c r="G65" s="177" t="s">
        <v>1197</v>
      </c>
    </row>
    <row r="66" spans="1:9" hidden="1" x14ac:dyDescent="0.2">
      <c r="A66" s="170"/>
      <c r="B66" s="171"/>
      <c r="C66" s="171"/>
      <c r="D66" s="179"/>
      <c r="E66" s="180"/>
      <c r="F66" s="232"/>
      <c r="G66" s="185"/>
    </row>
    <row r="67" spans="1:9" x14ac:dyDescent="0.2">
      <c r="A67" s="170"/>
      <c r="B67" s="171"/>
      <c r="C67" s="178" t="s">
        <v>107</v>
      </c>
      <c r="D67" s="179"/>
      <c r="E67" s="179"/>
      <c r="F67" s="176" t="s">
        <v>1197</v>
      </c>
      <c r="G67" s="177" t="s">
        <v>1197</v>
      </c>
    </row>
    <row r="68" spans="1:9" x14ac:dyDescent="0.2">
      <c r="A68" s="170"/>
      <c r="B68" s="171"/>
      <c r="C68" s="178"/>
      <c r="D68" s="179"/>
      <c r="E68" s="179"/>
      <c r="F68" s="176"/>
      <c r="G68" s="177"/>
    </row>
    <row r="69" spans="1:9" x14ac:dyDescent="0.2">
      <c r="A69" s="170"/>
      <c r="B69" s="171"/>
      <c r="C69" s="178" t="s">
        <v>1294</v>
      </c>
      <c r="D69" s="179" t="s">
        <v>1198</v>
      </c>
      <c r="E69" s="179" t="s">
        <v>1198</v>
      </c>
      <c r="F69" s="205" t="s">
        <v>1198</v>
      </c>
      <c r="G69" s="206" t="s">
        <v>1198</v>
      </c>
    </row>
    <row r="70" spans="1:9" x14ac:dyDescent="0.2">
      <c r="A70" s="170"/>
      <c r="B70" s="171"/>
      <c r="C70" s="129" t="s">
        <v>1170</v>
      </c>
      <c r="D70" s="179" t="s">
        <v>1295</v>
      </c>
      <c r="E70" s="180"/>
      <c r="F70" s="182">
        <v>153.9731707</v>
      </c>
      <c r="G70" s="185">
        <f>F70/$F$77</f>
        <v>3.7354822454716899E-2</v>
      </c>
      <c r="H70" s="191"/>
    </row>
    <row r="71" spans="1:9" x14ac:dyDescent="0.2">
      <c r="A71" s="170"/>
      <c r="B71" s="171"/>
      <c r="C71" s="178" t="s">
        <v>107</v>
      </c>
      <c r="D71" s="179" t="s">
        <v>1198</v>
      </c>
      <c r="E71" s="179" t="s">
        <v>1198</v>
      </c>
      <c r="F71" s="176">
        <f>F70</f>
        <v>153.9731707</v>
      </c>
      <c r="G71" s="194">
        <f>F71/$F$77</f>
        <v>3.7354822454716899E-2</v>
      </c>
    </row>
    <row r="72" spans="1:9" x14ac:dyDescent="0.2">
      <c r="A72" s="170"/>
      <c r="B72" s="171"/>
      <c r="C72" s="178"/>
      <c r="D72" s="179"/>
      <c r="E72" s="179"/>
      <c r="F72" s="176"/>
      <c r="G72" s="177"/>
    </row>
    <row r="73" spans="1:9" x14ac:dyDescent="0.2">
      <c r="A73" s="170"/>
      <c r="B73" s="171"/>
      <c r="C73" s="178" t="s">
        <v>130</v>
      </c>
      <c r="D73" s="179" t="s">
        <v>1198</v>
      </c>
      <c r="E73" s="179" t="s">
        <v>1198</v>
      </c>
      <c r="F73" s="182">
        <v>-2.7842810000001919</v>
      </c>
      <c r="G73" s="185">
        <f>F73/$F$77</f>
        <v>-6.7548341016951462E-4</v>
      </c>
      <c r="H73" s="186"/>
    </row>
    <row r="74" spans="1:9" x14ac:dyDescent="0.2">
      <c r="A74" s="170"/>
      <c r="B74" s="171"/>
      <c r="C74" s="178" t="s">
        <v>107</v>
      </c>
      <c r="D74" s="179"/>
      <c r="E74" s="179"/>
      <c r="F74" s="176">
        <f>F73</f>
        <v>-2.7842810000001919</v>
      </c>
      <c r="G74" s="198">
        <f>F74/$F$77</f>
        <v>-6.7548341016951462E-4</v>
      </c>
      <c r="I74" s="186"/>
    </row>
    <row r="75" spans="1:9" x14ac:dyDescent="0.2">
      <c r="A75" s="170"/>
      <c r="B75" s="171"/>
      <c r="C75" s="178" t="s">
        <v>1199</v>
      </c>
      <c r="D75" s="179"/>
      <c r="E75" s="179"/>
      <c r="F75" s="176">
        <f>F71+F74</f>
        <v>151.18888969999981</v>
      </c>
      <c r="G75" s="198">
        <f>F75/$F$77</f>
        <v>3.6679339044547385E-2</v>
      </c>
      <c r="H75" s="186"/>
    </row>
    <row r="76" spans="1:9" x14ac:dyDescent="0.2">
      <c r="A76" s="170"/>
      <c r="B76" s="171"/>
      <c r="C76" s="178"/>
      <c r="D76" s="179"/>
      <c r="E76" s="179"/>
      <c r="F76" s="176"/>
      <c r="G76" s="177"/>
    </row>
    <row r="77" spans="1:9" x14ac:dyDescent="0.2">
      <c r="A77" s="170"/>
      <c r="B77" s="171"/>
      <c r="C77" s="178" t="s">
        <v>1296</v>
      </c>
      <c r="D77" s="179" t="s">
        <v>1198</v>
      </c>
      <c r="E77" s="179" t="s">
        <v>1198</v>
      </c>
      <c r="F77" s="176">
        <v>4121.9087812999996</v>
      </c>
      <c r="G77" s="198">
        <f>G75+G53</f>
        <v>0.99999999999999989</v>
      </c>
    </row>
    <row r="78" spans="1:9" x14ac:dyDescent="0.2">
      <c r="A78" s="207"/>
      <c r="B78" s="187"/>
      <c r="C78" s="188"/>
      <c r="D78" s="187"/>
      <c r="E78" s="187"/>
      <c r="F78" s="233"/>
      <c r="G78" s="209"/>
      <c r="H78" s="234"/>
    </row>
    <row r="79" spans="1:9" x14ac:dyDescent="0.2">
      <c r="A79" s="207"/>
      <c r="B79" s="235" t="s">
        <v>133</v>
      </c>
      <c r="C79" s="207"/>
      <c r="D79" s="236"/>
      <c r="E79" s="236"/>
      <c r="F79" s="237"/>
      <c r="G79" s="209"/>
    </row>
    <row r="80" spans="1:9" x14ac:dyDescent="0.2">
      <c r="A80" s="207"/>
      <c r="B80" s="412" t="s">
        <v>1297</v>
      </c>
      <c r="C80" s="412"/>
      <c r="D80" s="412"/>
      <c r="E80" s="236"/>
      <c r="F80" s="237"/>
      <c r="G80" s="209"/>
    </row>
    <row r="81" spans="1:7" x14ac:dyDescent="0.2">
      <c r="A81" s="207"/>
      <c r="B81" s="412" t="s">
        <v>1298</v>
      </c>
      <c r="C81" s="412"/>
      <c r="D81" s="412"/>
      <c r="E81" s="236"/>
      <c r="F81" s="236"/>
      <c r="G81" s="209"/>
    </row>
    <row r="82" spans="1:7" x14ac:dyDescent="0.2">
      <c r="A82" s="207"/>
      <c r="B82" s="406" t="s">
        <v>1299</v>
      </c>
      <c r="C82" s="406"/>
      <c r="D82" s="406"/>
      <c r="E82" s="236"/>
      <c r="F82" s="236"/>
      <c r="G82" s="213"/>
    </row>
    <row r="83" spans="1:7" x14ac:dyDescent="0.2">
      <c r="A83" s="207"/>
      <c r="B83" s="214"/>
      <c r="C83" s="409" t="s">
        <v>1300</v>
      </c>
      <c r="D83" s="409"/>
      <c r="E83" s="409" t="s">
        <v>1301</v>
      </c>
      <c r="F83" s="409"/>
      <c r="G83" s="207"/>
    </row>
    <row r="84" spans="1:7" x14ac:dyDescent="0.2">
      <c r="A84" s="207"/>
      <c r="B84" s="215"/>
      <c r="C84" s="216" t="s">
        <v>1302</v>
      </c>
      <c r="D84" s="217" t="s">
        <v>1303</v>
      </c>
      <c r="E84" s="216" t="s">
        <v>1302</v>
      </c>
      <c r="F84" s="217" t="s">
        <v>1303</v>
      </c>
      <c r="G84" s="207"/>
    </row>
    <row r="85" spans="1:7" x14ac:dyDescent="0.2">
      <c r="A85" s="207"/>
      <c r="B85" s="199" t="s">
        <v>1304</v>
      </c>
      <c r="C85" s="218">
        <v>43465</v>
      </c>
      <c r="D85" s="218">
        <v>43496</v>
      </c>
      <c r="E85" s="218">
        <v>43465</v>
      </c>
      <c r="F85" s="218">
        <v>43496</v>
      </c>
      <c r="G85" s="207"/>
    </row>
    <row r="86" spans="1:7" x14ac:dyDescent="0.2">
      <c r="A86" s="207"/>
      <c r="B86" s="219" t="s">
        <v>1305</v>
      </c>
      <c r="C86" s="220">
        <v>13.2654</v>
      </c>
      <c r="D86" s="220">
        <v>14.583299999999999</v>
      </c>
      <c r="E86" s="220">
        <v>12.998799999999999</v>
      </c>
      <c r="F86" s="220">
        <v>14.286099999999999</v>
      </c>
      <c r="G86" s="207"/>
    </row>
    <row r="87" spans="1:7" x14ac:dyDescent="0.2">
      <c r="A87" s="207"/>
      <c r="B87" s="219" t="s">
        <v>1306</v>
      </c>
      <c r="C87" s="220">
        <v>13.2654</v>
      </c>
      <c r="D87" s="220">
        <v>14.583299999999999</v>
      </c>
      <c r="E87" s="220">
        <v>12.998799999999999</v>
      </c>
      <c r="F87" s="220">
        <v>14.286099999999999</v>
      </c>
      <c r="G87" s="207"/>
    </row>
    <row r="88" spans="1:7" x14ac:dyDescent="0.2">
      <c r="A88" s="207"/>
      <c r="B88" s="207"/>
      <c r="C88" s="236"/>
      <c r="D88" s="236"/>
      <c r="E88" s="238"/>
      <c r="F88" s="238"/>
      <c r="G88" s="213"/>
    </row>
    <row r="89" spans="1:7" x14ac:dyDescent="0.2">
      <c r="A89" s="207"/>
      <c r="B89" s="412" t="s">
        <v>1307</v>
      </c>
      <c r="C89" s="412"/>
      <c r="D89" s="412"/>
      <c r="E89" s="236"/>
      <c r="F89" s="236"/>
      <c r="G89" s="213"/>
    </row>
    <row r="90" spans="1:7" x14ac:dyDescent="0.2">
      <c r="A90" s="207"/>
      <c r="B90" s="412" t="s">
        <v>1308</v>
      </c>
      <c r="C90" s="412"/>
      <c r="D90" s="412"/>
      <c r="E90" s="236"/>
      <c r="F90" s="236"/>
      <c r="G90" s="213"/>
    </row>
    <row r="91" spans="1:7" x14ac:dyDescent="0.2">
      <c r="A91" s="207"/>
      <c r="B91" s="412" t="s">
        <v>1313</v>
      </c>
      <c r="C91" s="412"/>
      <c r="D91" s="412"/>
      <c r="E91" s="237"/>
      <c r="F91" s="236"/>
      <c r="G91" s="213"/>
    </row>
    <row r="92" spans="1:7" x14ac:dyDescent="0.2">
      <c r="A92" s="207"/>
      <c r="B92" s="413" t="s">
        <v>1314</v>
      </c>
      <c r="C92" s="413"/>
      <c r="D92" s="413"/>
      <c r="E92" s="236"/>
      <c r="F92" s="236"/>
      <c r="G92" s="213"/>
    </row>
    <row r="93" spans="1:7" x14ac:dyDescent="0.2">
      <c r="A93" s="207"/>
      <c r="B93" s="412" t="s">
        <v>1311</v>
      </c>
      <c r="C93" s="412"/>
      <c r="D93" s="412"/>
      <c r="E93" s="236"/>
      <c r="F93" s="236"/>
      <c r="G93" s="213"/>
    </row>
    <row r="94" spans="1:7" x14ac:dyDescent="0.2">
      <c r="A94" s="207"/>
      <c r="B94" s="207"/>
      <c r="C94" s="239"/>
      <c r="D94" s="207"/>
      <c r="E94" s="207"/>
      <c r="F94" s="222"/>
      <c r="G94" s="213"/>
    </row>
    <row r="95" spans="1:7" x14ac:dyDescent="0.2">
      <c r="A95" s="207"/>
      <c r="B95" s="207"/>
      <c r="C95" s="207"/>
      <c r="D95" s="207"/>
      <c r="E95" s="207"/>
      <c r="F95" s="222"/>
      <c r="G95" s="213"/>
    </row>
    <row r="96" spans="1:7" x14ac:dyDescent="0.2">
      <c r="A96" s="207"/>
      <c r="B96" s="207"/>
      <c r="C96" s="207"/>
      <c r="D96" s="240"/>
      <c r="E96" s="207"/>
      <c r="F96" s="222"/>
      <c r="G96" s="213"/>
    </row>
    <row r="97" spans="1:7" x14ac:dyDescent="0.2">
      <c r="A97" s="207"/>
      <c r="B97" s="207"/>
      <c r="C97" s="207"/>
      <c r="D97" s="207"/>
      <c r="E97" s="207"/>
      <c r="F97" s="222"/>
      <c r="G97" s="213"/>
    </row>
    <row r="98" spans="1:7" x14ac:dyDescent="0.2">
      <c r="A98" s="207"/>
      <c r="B98" s="207"/>
      <c r="C98" s="207"/>
      <c r="D98" s="207"/>
      <c r="E98" s="207"/>
      <c r="F98" s="222"/>
      <c r="G98" s="213"/>
    </row>
    <row r="99" spans="1:7" x14ac:dyDescent="0.2">
      <c r="A99" s="207"/>
      <c r="B99" s="207"/>
      <c r="C99" s="207"/>
      <c r="D99" s="207"/>
      <c r="E99" s="207"/>
      <c r="F99" s="222"/>
      <c r="G99" s="213"/>
    </row>
    <row r="100" spans="1:7" x14ac:dyDescent="0.2">
      <c r="A100" s="207"/>
      <c r="B100" s="207"/>
      <c r="C100" s="207"/>
      <c r="D100" s="207"/>
      <c r="E100" s="207"/>
      <c r="F100" s="222"/>
      <c r="G100" s="213"/>
    </row>
    <row r="101" spans="1:7" x14ac:dyDescent="0.2">
      <c r="A101" s="207"/>
      <c r="B101" s="207"/>
      <c r="C101" s="207"/>
      <c r="D101" s="207"/>
      <c r="E101" s="207"/>
      <c r="F101" s="222"/>
      <c r="G101" s="213"/>
    </row>
    <row r="102" spans="1:7" x14ac:dyDescent="0.2">
      <c r="A102" s="207"/>
      <c r="B102" s="207"/>
      <c r="C102" s="207"/>
      <c r="D102" s="207"/>
      <c r="E102" s="207"/>
      <c r="F102" s="222"/>
      <c r="G102" s="213"/>
    </row>
    <row r="103" spans="1:7" x14ac:dyDescent="0.2">
      <c r="A103" s="207"/>
      <c r="B103" s="207"/>
      <c r="C103" s="207"/>
      <c r="D103" s="207"/>
      <c r="E103" s="207"/>
      <c r="F103" s="222"/>
      <c r="G103" s="213"/>
    </row>
    <row r="104" spans="1:7" x14ac:dyDescent="0.2">
      <c r="A104" s="207"/>
      <c r="B104" s="207"/>
      <c r="C104" s="207"/>
      <c r="D104" s="207"/>
      <c r="E104" s="207"/>
      <c r="F104" s="222"/>
      <c r="G104" s="213"/>
    </row>
  </sheetData>
  <mergeCells count="13">
    <mergeCell ref="B93:D93"/>
    <mergeCell ref="C83:D83"/>
    <mergeCell ref="E83:F83"/>
    <mergeCell ref="B89:D89"/>
    <mergeCell ref="B90:D90"/>
    <mergeCell ref="B91:D91"/>
    <mergeCell ref="B92:D92"/>
    <mergeCell ref="B82:D82"/>
    <mergeCell ref="A1:G1"/>
    <mergeCell ref="A2:G2"/>
    <mergeCell ref="A3:G3"/>
    <mergeCell ref="B80:D80"/>
    <mergeCell ref="B81:D8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L126"/>
  <sheetViews>
    <sheetView zoomScaleNormal="100" workbookViewId="0"/>
  </sheetViews>
  <sheetFormatPr defaultRowHeight="12.75" x14ac:dyDescent="0.2"/>
  <cols>
    <col min="1" max="1" width="9.140625" style="241"/>
    <col min="2" max="2" width="40.85546875" style="241" customWidth="1"/>
    <col min="3" max="3" width="46" style="241" customWidth="1"/>
    <col min="4" max="4" width="18.7109375" style="241" customWidth="1"/>
    <col min="5" max="5" width="21.28515625" style="241" customWidth="1"/>
    <col min="6" max="6" width="16.5703125" style="241" customWidth="1"/>
    <col min="7" max="7" width="19" style="241" customWidth="1"/>
    <col min="8" max="8" width="17.5703125" style="241" customWidth="1"/>
    <col min="9" max="9" width="13.28515625" style="243" customWidth="1"/>
    <col min="10" max="10" width="13.5703125" style="241" customWidth="1"/>
    <col min="11" max="11" width="20.5703125" style="241" customWidth="1"/>
    <col min="12" max="12" width="12.42578125" style="241" bestFit="1" customWidth="1"/>
    <col min="13" max="16384" width="9.140625" style="241"/>
  </cols>
  <sheetData>
    <row r="1" spans="2:9" x14ac:dyDescent="0.2">
      <c r="G1" s="242" t="s">
        <v>1315</v>
      </c>
    </row>
    <row r="2" spans="2:9" x14ac:dyDescent="0.2">
      <c r="B2" s="414" t="s">
        <v>1316</v>
      </c>
      <c r="C2" s="414"/>
      <c r="D2" s="414"/>
      <c r="E2" s="414"/>
      <c r="F2" s="414"/>
      <c r="G2" s="414"/>
    </row>
    <row r="3" spans="2:9" x14ac:dyDescent="0.2">
      <c r="B3" s="414" t="s">
        <v>1317</v>
      </c>
      <c r="C3" s="414"/>
      <c r="D3" s="414"/>
      <c r="E3" s="414"/>
      <c r="F3" s="414"/>
      <c r="G3" s="414"/>
    </row>
    <row r="4" spans="2:9" x14ac:dyDescent="0.2">
      <c r="B4" s="244"/>
      <c r="C4" s="244"/>
      <c r="D4" s="244"/>
      <c r="E4" s="244"/>
      <c r="F4" s="244"/>
      <c r="G4" s="244"/>
    </row>
    <row r="5" spans="2:9" x14ac:dyDescent="0.2">
      <c r="B5" s="414" t="s">
        <v>1318</v>
      </c>
      <c r="C5" s="414"/>
      <c r="D5" s="414"/>
      <c r="E5" s="414"/>
      <c r="F5" s="414"/>
      <c r="G5" s="414"/>
    </row>
    <row r="6" spans="2:9" x14ac:dyDescent="0.2">
      <c r="B6" s="244" t="s">
        <v>1319</v>
      </c>
    </row>
    <row r="8" spans="2:9" ht="25.5" x14ac:dyDescent="0.2">
      <c r="B8" s="245" t="s">
        <v>1320</v>
      </c>
      <c r="C8" s="245" t="s">
        <v>1321</v>
      </c>
      <c r="D8" s="245" t="s">
        <v>1322</v>
      </c>
      <c r="E8" s="246" t="s">
        <v>1323</v>
      </c>
      <c r="F8" s="246" t="s">
        <v>1324</v>
      </c>
      <c r="G8" s="246" t="s">
        <v>1325</v>
      </c>
    </row>
    <row r="9" spans="2:9" ht="15" x14ac:dyDescent="0.25">
      <c r="B9" s="247" t="s">
        <v>717</v>
      </c>
      <c r="C9" s="247" t="s">
        <v>1172</v>
      </c>
      <c r="D9" s="248" t="s">
        <v>1326</v>
      </c>
      <c r="E9" s="249">
        <v>93.442899999999995</v>
      </c>
      <c r="F9" s="249">
        <v>94.1</v>
      </c>
      <c r="G9" s="250">
        <v>8.83</v>
      </c>
      <c r="I9" s="251"/>
    </row>
    <row r="10" spans="2:9" ht="15" x14ac:dyDescent="0.25">
      <c r="B10" s="247" t="s">
        <v>717</v>
      </c>
      <c r="C10" s="247" t="s">
        <v>1173</v>
      </c>
      <c r="D10" s="248" t="s">
        <v>1326</v>
      </c>
      <c r="E10" s="249">
        <v>423.11250000000001</v>
      </c>
      <c r="F10" s="249">
        <v>426.7</v>
      </c>
      <c r="G10" s="250">
        <v>20.18</v>
      </c>
      <c r="I10" s="251"/>
    </row>
    <row r="11" spans="2:9" x14ac:dyDescent="0.2">
      <c r="B11" s="247" t="s">
        <v>717</v>
      </c>
      <c r="C11" s="247" t="s">
        <v>1174</v>
      </c>
      <c r="D11" s="248" t="s">
        <v>1326</v>
      </c>
      <c r="E11" s="249">
        <v>292</v>
      </c>
      <c r="F11" s="249">
        <v>295.2</v>
      </c>
      <c r="G11" s="249">
        <v>21.87</v>
      </c>
    </row>
    <row r="12" spans="2:9" x14ac:dyDescent="0.2">
      <c r="B12" s="247" t="s">
        <v>717</v>
      </c>
      <c r="C12" s="247" t="s">
        <v>1175</v>
      </c>
      <c r="D12" s="248" t="s">
        <v>1326</v>
      </c>
      <c r="E12" s="249">
        <v>683.05499999999995</v>
      </c>
      <c r="F12" s="249">
        <v>683.65</v>
      </c>
      <c r="G12" s="250">
        <v>24.11</v>
      </c>
    </row>
    <row r="13" spans="2:9" x14ac:dyDescent="0.2">
      <c r="B13" s="247" t="s">
        <v>717</v>
      </c>
      <c r="C13" s="247" t="s">
        <v>1176</v>
      </c>
      <c r="D13" s="248" t="s">
        <v>1326</v>
      </c>
      <c r="E13" s="249">
        <v>341.96820000000002</v>
      </c>
      <c r="F13" s="249">
        <v>365.3</v>
      </c>
      <c r="G13" s="249">
        <v>39.04</v>
      </c>
    </row>
    <row r="14" spans="2:9" x14ac:dyDescent="0.2">
      <c r="B14" s="247" t="s">
        <v>717</v>
      </c>
      <c r="C14" s="247" t="s">
        <v>1177</v>
      </c>
      <c r="D14" s="248" t="s">
        <v>1326</v>
      </c>
      <c r="E14" s="249">
        <v>1433.5590999999999</v>
      </c>
      <c r="F14" s="249">
        <v>1436.8</v>
      </c>
      <c r="G14" s="250">
        <v>39.020000000000003</v>
      </c>
    </row>
    <row r="15" spans="2:9" x14ac:dyDescent="0.2">
      <c r="B15" s="247" t="s">
        <v>717</v>
      </c>
      <c r="C15" s="247" t="s">
        <v>1178</v>
      </c>
      <c r="D15" s="248" t="s">
        <v>1326</v>
      </c>
      <c r="E15" s="249">
        <v>6552.6682000000001</v>
      </c>
      <c r="F15" s="249">
        <v>6665</v>
      </c>
      <c r="G15" s="250">
        <v>48.54</v>
      </c>
    </row>
    <row r="16" spans="2:9" x14ac:dyDescent="0.2">
      <c r="B16" s="247" t="s">
        <v>717</v>
      </c>
      <c r="C16" s="247" t="s">
        <v>1179</v>
      </c>
      <c r="D16" s="248" t="s">
        <v>1326</v>
      </c>
      <c r="E16" s="249">
        <v>972.87840000000006</v>
      </c>
      <c r="F16" s="249">
        <v>1000.65</v>
      </c>
      <c r="G16" s="250">
        <v>48.99</v>
      </c>
    </row>
    <row r="17" spans="2:9" x14ac:dyDescent="0.2">
      <c r="B17" s="247" t="s">
        <v>717</v>
      </c>
      <c r="C17" s="247" t="s">
        <v>1180</v>
      </c>
      <c r="D17" s="248" t="s">
        <v>1326</v>
      </c>
      <c r="E17" s="249">
        <v>1893.6306</v>
      </c>
      <c r="F17" s="249">
        <v>1931.25</v>
      </c>
      <c r="G17" s="250">
        <v>52.81</v>
      </c>
    </row>
    <row r="18" spans="2:9" ht="15" x14ac:dyDescent="0.25">
      <c r="B18" s="247" t="s">
        <v>717</v>
      </c>
      <c r="C18" s="247" t="s">
        <v>1181</v>
      </c>
      <c r="D18" s="248" t="s">
        <v>1326</v>
      </c>
      <c r="E18" s="249">
        <v>277.12670000000003</v>
      </c>
      <c r="F18" s="249">
        <v>280</v>
      </c>
      <c r="G18" s="250">
        <v>53.35</v>
      </c>
      <c r="I18" s="251"/>
    </row>
    <row r="19" spans="2:9" x14ac:dyDescent="0.2">
      <c r="B19" s="247" t="s">
        <v>717</v>
      </c>
      <c r="C19" s="247" t="s">
        <v>1182</v>
      </c>
      <c r="D19" s="248" t="s">
        <v>1326</v>
      </c>
      <c r="E19" s="249">
        <v>434.32319999999999</v>
      </c>
      <c r="F19" s="249">
        <v>446.85</v>
      </c>
      <c r="G19" s="250">
        <v>55.11</v>
      </c>
    </row>
    <row r="20" spans="2:9" x14ac:dyDescent="0.2">
      <c r="B20" s="247" t="s">
        <v>717</v>
      </c>
      <c r="C20" s="247" t="s">
        <v>1183</v>
      </c>
      <c r="D20" s="248" t="s">
        <v>1326</v>
      </c>
      <c r="E20" s="249">
        <v>1402.4892</v>
      </c>
      <c r="F20" s="249">
        <v>1417.85</v>
      </c>
      <c r="G20" s="250">
        <v>55.56</v>
      </c>
    </row>
    <row r="21" spans="2:9" x14ac:dyDescent="0.2">
      <c r="B21" s="247" t="s">
        <v>717</v>
      </c>
      <c r="C21" s="247" t="s">
        <v>1184</v>
      </c>
      <c r="D21" s="248" t="s">
        <v>1326</v>
      </c>
      <c r="E21" s="249">
        <v>315.12650000000002</v>
      </c>
      <c r="F21" s="249">
        <v>320.89999999999998</v>
      </c>
      <c r="G21" s="250">
        <v>55.98</v>
      </c>
    </row>
    <row r="22" spans="2:9" x14ac:dyDescent="0.2">
      <c r="B22" s="247" t="s">
        <v>717</v>
      </c>
      <c r="C22" s="247" t="s">
        <v>1185</v>
      </c>
      <c r="D22" s="248" t="s">
        <v>1326</v>
      </c>
      <c r="E22" s="249">
        <v>1223.3662999999999</v>
      </c>
      <c r="F22" s="249">
        <v>1231.4000000000001</v>
      </c>
      <c r="G22" s="250">
        <v>56.53</v>
      </c>
    </row>
    <row r="23" spans="2:9" x14ac:dyDescent="0.2">
      <c r="B23" s="252"/>
      <c r="C23" s="253"/>
      <c r="D23" s="254"/>
      <c r="E23" s="255"/>
      <c r="F23" s="255"/>
      <c r="G23" s="255"/>
    </row>
    <row r="25" spans="2:9" x14ac:dyDescent="0.2">
      <c r="B25" s="244" t="s">
        <v>1327</v>
      </c>
    </row>
    <row r="27" spans="2:9" x14ac:dyDescent="0.2">
      <c r="B27" s="256" t="s">
        <v>1320</v>
      </c>
      <c r="C27" s="256" t="s">
        <v>1328</v>
      </c>
    </row>
    <row r="28" spans="2:9" x14ac:dyDescent="0.2">
      <c r="B28" s="257" t="s">
        <v>717</v>
      </c>
      <c r="C28" s="258">
        <v>-0.28510000000000002</v>
      </c>
    </row>
    <row r="30" spans="2:9" x14ac:dyDescent="0.2">
      <c r="B30" s="244" t="s">
        <v>1329</v>
      </c>
    </row>
    <row r="31" spans="2:9" x14ac:dyDescent="0.2">
      <c r="B31" s="244"/>
    </row>
    <row r="32" spans="2:9" ht="63.75" x14ac:dyDescent="0.2">
      <c r="B32" s="245" t="s">
        <v>1320</v>
      </c>
      <c r="C32" s="246" t="s">
        <v>1330</v>
      </c>
      <c r="D32" s="246" t="s">
        <v>1331</v>
      </c>
      <c r="E32" s="246" t="s">
        <v>1332</v>
      </c>
      <c r="F32" s="246" t="s">
        <v>1333</v>
      </c>
      <c r="G32" s="246" t="s">
        <v>1334</v>
      </c>
    </row>
    <row r="33" spans="2:10" x14ac:dyDescent="0.2">
      <c r="B33" s="259" t="s">
        <v>1</v>
      </c>
      <c r="C33" s="260">
        <v>34</v>
      </c>
      <c r="D33" s="260">
        <f>10+24</f>
        <v>34</v>
      </c>
      <c r="E33" s="261">
        <f>94.25+229.34</f>
        <v>323.59000000000003</v>
      </c>
      <c r="F33" s="261">
        <v>321.85000000000002</v>
      </c>
      <c r="G33" s="262">
        <v>-1.74</v>
      </c>
      <c r="H33" s="263"/>
      <c r="I33" s="264"/>
      <c r="J33" s="265"/>
    </row>
    <row r="34" spans="2:10" x14ac:dyDescent="0.2">
      <c r="B34" s="266" t="s">
        <v>1154</v>
      </c>
      <c r="C34" s="260">
        <f>65+70+70+65+65+70+50+70+70+60+70+100+70+100+100</f>
        <v>1095</v>
      </c>
      <c r="D34" s="260">
        <f>65+70+35+35+65+65+70+50+70+70+25+35+70+100+70+50+50+100-135</f>
        <v>960</v>
      </c>
      <c r="E34" s="261">
        <f>495.24+577.11+264.21+262.14+563.7+510.87+738.47+535.64+796.15+525.05+193.66+273.55+579.99+432.1+580.46+539.74+515.4+748.65</f>
        <v>9132.1299999999992</v>
      </c>
      <c r="F34" s="261">
        <f>517.64+551.92+579.3+497.48+497.25+749.35+512.71+792.43+526.66+475.21+524.19+491.48+615.53+1175.03+783.94</f>
        <v>9290.119999999999</v>
      </c>
      <c r="G34" s="262">
        <f>22.1-25.19+52.95-79.84+10.89-22.93-3.71+1.6+8-55.8+59.37+35.07+119.9+35.29</f>
        <v>157.69999999999999</v>
      </c>
      <c r="H34" s="263"/>
      <c r="I34" s="264"/>
      <c r="J34" s="265"/>
    </row>
    <row r="35" spans="2:10" x14ac:dyDescent="0.2">
      <c r="B35" s="267" t="s">
        <v>499</v>
      </c>
      <c r="C35" s="268">
        <f>45+45+80+75+30+35+45+75+40+50+80+50+60+70+70</f>
        <v>850</v>
      </c>
      <c r="D35" s="268">
        <f>45+45+40+40+75+135+25+25+40+50+80+50+60+35+35+70-80</f>
        <v>770</v>
      </c>
      <c r="E35" s="269">
        <f>(4294.76+4342.41+3079.22+3057.12+6101.48+11660.79+2075.22+2028.21+3167.86+5356.4+3479.14+4369.94+5897.7+3607.8+3771.18+3869.25)/10</f>
        <v>7015.848</v>
      </c>
      <c r="F35" s="270">
        <f>(4307.62+4312.36+6362.22+5936.49+2400.22+2761.96+3445.27+5740.75+3068.17+5142.73+4050.16+3928.15+5622.48+8457.94+3637.93)/10</f>
        <v>6917.4449999999997</v>
      </c>
      <c r="G35" s="262">
        <f>(12.86-30.05+225.88-164.98-1515.73-213.67+571.02-441.79-275.22+1078.6-231.32)/10</f>
        <v>-98.440000000000012</v>
      </c>
      <c r="H35" s="271"/>
      <c r="I35" s="264"/>
      <c r="J35" s="265"/>
    </row>
    <row r="36" spans="2:10" x14ac:dyDescent="0.2">
      <c r="B36" s="267" t="s">
        <v>579</v>
      </c>
      <c r="C36" s="260">
        <f>100+135+65+250+150+150+31+140+370</f>
        <v>1391</v>
      </c>
      <c r="D36" s="260">
        <f>100+135+65+250+75+75+150+31+140+370</f>
        <v>1391</v>
      </c>
      <c r="E36" s="261">
        <f>1298.84+1312.17+631.84+1764.22+704.27+696.82+854.05+340.73+870.34+2151.15</f>
        <v>10624.43</v>
      </c>
      <c r="F36" s="261">
        <f>1293.83+1282.53+616.17+1723.92+1451.56+814.43+332.5+971.78+2207.03</f>
        <v>10693.750000000002</v>
      </c>
      <c r="G36" s="262">
        <f>-5.02-29.64-15.67-40.29+50.46-39.62+8.23-101.44+55.88</f>
        <v>-117.11000000000001</v>
      </c>
      <c r="H36" s="263"/>
      <c r="I36" s="264"/>
      <c r="J36" s="265"/>
    </row>
    <row r="37" spans="2:10" x14ac:dyDescent="0.2">
      <c r="B37" s="266" t="s">
        <v>302</v>
      </c>
      <c r="C37" s="260">
        <f>250+500+248+102+194+106+200+500+300+200</f>
        <v>2600</v>
      </c>
      <c r="D37" s="260">
        <f>11+39+100+100+300+200+350+300+200+500+300+200</f>
        <v>2600</v>
      </c>
      <c r="E37" s="261">
        <f>102.88+366.37+933.05+945.54+616.46+417.6+2873.68+2521.47+1680.88+2876.56+1345.8+838.73929</f>
        <v>15519.029289999999</v>
      </c>
      <c r="F37" s="261">
        <f>2375.1+1214.03+2107.26+844.05+1725.99+921.45+1692.93+2899.67+1383.01+824</f>
        <v>15987.490000000002</v>
      </c>
      <c r="G37" s="262">
        <f>27.27+179.97+77.64+138.03+23.11+37.21+14.73929</f>
        <v>497.96928999999994</v>
      </c>
      <c r="H37" s="263"/>
      <c r="I37" s="264"/>
      <c r="J37" s="265"/>
    </row>
    <row r="38" spans="2:10" x14ac:dyDescent="0.2">
      <c r="B38" s="266" t="s">
        <v>1335</v>
      </c>
      <c r="C38" s="260">
        <f>4+30+40*0+24+32+100+259</f>
        <v>449</v>
      </c>
      <c r="D38" s="260">
        <f>34+40*0+24+30+2+100+259</f>
        <v>449</v>
      </c>
      <c r="E38" s="261">
        <f>360.42+198.99+282.67+19.13+1919.28</f>
        <v>2780.4900000000002</v>
      </c>
      <c r="F38" s="261">
        <f>316.96+193.17+302.72+1986.05</f>
        <v>2798.9</v>
      </c>
      <c r="G38" s="262">
        <f>-43.47-5.82+0.92+66.77</f>
        <v>18.399999999999999</v>
      </c>
      <c r="H38" s="263"/>
      <c r="I38" s="264"/>
      <c r="J38" s="265"/>
    </row>
    <row r="39" spans="2:10" x14ac:dyDescent="0.2">
      <c r="B39" s="266" t="s">
        <v>398</v>
      </c>
      <c r="C39" s="260">
        <v>40</v>
      </c>
      <c r="D39" s="260">
        <v>40</v>
      </c>
      <c r="E39" s="261">
        <v>272.66169600000001</v>
      </c>
      <c r="F39" s="261">
        <v>280.682928</v>
      </c>
      <c r="G39" s="262">
        <v>8.0212320000000012</v>
      </c>
      <c r="H39" s="272"/>
      <c r="I39" s="264"/>
      <c r="J39" s="265"/>
    </row>
    <row r="40" spans="2:10" x14ac:dyDescent="0.2">
      <c r="B40" s="266" t="s">
        <v>1158</v>
      </c>
      <c r="C40" s="260">
        <v>20</v>
      </c>
      <c r="D40" s="260">
        <v>20</v>
      </c>
      <c r="E40" s="261">
        <v>136.312848</v>
      </c>
      <c r="F40" s="261">
        <v>140.32946400000003</v>
      </c>
      <c r="G40" s="262">
        <v>4.016616</v>
      </c>
      <c r="H40" s="272"/>
      <c r="I40" s="264"/>
      <c r="J40" s="265"/>
    </row>
    <row r="41" spans="2:10" x14ac:dyDescent="0.2">
      <c r="B41" s="266" t="s">
        <v>1336</v>
      </c>
      <c r="C41" s="260">
        <v>28</v>
      </c>
      <c r="D41" s="260">
        <v>28</v>
      </c>
      <c r="E41" s="261">
        <v>133.5535601</v>
      </c>
      <c r="F41" s="261">
        <v>139.64186800000002</v>
      </c>
      <c r="G41" s="262">
        <v>6.08830790000001</v>
      </c>
      <c r="H41" s="272"/>
      <c r="I41" s="264"/>
      <c r="J41" s="265"/>
    </row>
    <row r="42" spans="2:10" x14ac:dyDescent="0.2">
      <c r="B42" s="247" t="s">
        <v>717</v>
      </c>
      <c r="C42" s="260">
        <f>14+11+14+11+10+32+31+37+45+10+10+35+5+17+35+14+25+34+44+21+21+0+571</f>
        <v>1047</v>
      </c>
      <c r="D42" s="260">
        <f>476+571</f>
        <v>1047</v>
      </c>
      <c r="E42" s="261">
        <f>3101.2066704+3729.11</f>
        <v>6830.3166703999996</v>
      </c>
      <c r="F42" s="261">
        <f>3047.37+3699.91</f>
        <v>6747.28</v>
      </c>
      <c r="G42" s="262">
        <f>53.84-29.2</f>
        <v>24.640000000000004</v>
      </c>
      <c r="H42" s="272"/>
      <c r="I42" s="264"/>
      <c r="J42" s="265"/>
    </row>
    <row r="43" spans="2:10" x14ac:dyDescent="0.2">
      <c r="B43" s="273"/>
      <c r="C43" s="274"/>
      <c r="D43" s="274"/>
      <c r="E43" s="275"/>
      <c r="F43" s="275"/>
      <c r="G43" s="272"/>
      <c r="H43" s="272"/>
      <c r="I43" s="264"/>
      <c r="J43" s="265"/>
    </row>
    <row r="44" spans="2:10" x14ac:dyDescent="0.2">
      <c r="F44" s="275"/>
      <c r="G44" s="276"/>
      <c r="H44" s="277"/>
      <c r="J44" s="278"/>
    </row>
    <row r="45" spans="2:10" x14ac:dyDescent="0.2">
      <c r="B45" s="244" t="s">
        <v>1337</v>
      </c>
      <c r="G45" s="276"/>
    </row>
    <row r="47" spans="2:10" ht="25.5" x14ac:dyDescent="0.2">
      <c r="B47" s="245" t="s">
        <v>1320</v>
      </c>
      <c r="C47" s="245" t="s">
        <v>1321</v>
      </c>
      <c r="D47" s="245" t="s">
        <v>1322</v>
      </c>
      <c r="E47" s="246" t="s">
        <v>1323</v>
      </c>
      <c r="F47" s="246" t="s">
        <v>1324</v>
      </c>
      <c r="G47" s="246" t="s">
        <v>1338</v>
      </c>
      <c r="I47" s="279"/>
    </row>
    <row r="48" spans="2:10" x14ac:dyDescent="0.2">
      <c r="B48" s="247" t="s">
        <v>717</v>
      </c>
      <c r="C48" s="247" t="s">
        <v>1171</v>
      </c>
      <c r="D48" s="248" t="s">
        <v>1339</v>
      </c>
      <c r="E48" s="249">
        <v>10828.9</v>
      </c>
      <c r="F48" s="249">
        <v>10856.2</v>
      </c>
      <c r="G48" s="250">
        <v>18.52</v>
      </c>
      <c r="I48" s="279"/>
    </row>
    <row r="49" spans="2:12" x14ac:dyDescent="0.2">
      <c r="B49" s="247"/>
      <c r="C49" s="247"/>
      <c r="D49" s="248"/>
      <c r="E49" s="280"/>
      <c r="F49" s="280"/>
      <c r="G49" s="250"/>
      <c r="I49" s="279"/>
      <c r="L49" s="265"/>
    </row>
    <row r="50" spans="2:12" x14ac:dyDescent="0.2">
      <c r="B50" s="281"/>
      <c r="C50" s="282"/>
      <c r="D50" s="283"/>
      <c r="E50" s="284"/>
      <c r="F50" s="285"/>
      <c r="G50" s="285"/>
      <c r="I50" s="279"/>
      <c r="L50" s="265"/>
    </row>
    <row r="51" spans="2:12" x14ac:dyDescent="0.2">
      <c r="B51" s="244" t="s">
        <v>1340</v>
      </c>
    </row>
    <row r="53" spans="2:12" x14ac:dyDescent="0.2">
      <c r="B53" s="256" t="s">
        <v>1320</v>
      </c>
      <c r="C53" s="256" t="s">
        <v>1328</v>
      </c>
      <c r="H53" s="241" t="s">
        <v>1295</v>
      </c>
    </row>
    <row r="54" spans="2:12" x14ac:dyDescent="0.2">
      <c r="B54" s="247" t="s">
        <v>717</v>
      </c>
      <c r="C54" s="286">
        <v>1.4200000000000001E-2</v>
      </c>
    </row>
    <row r="55" spans="2:12" x14ac:dyDescent="0.2">
      <c r="B55" s="287"/>
      <c r="C55" s="287"/>
    </row>
    <row r="56" spans="2:12" x14ac:dyDescent="0.2">
      <c r="B56" s="244" t="s">
        <v>1341</v>
      </c>
    </row>
    <row r="57" spans="2:12" x14ac:dyDescent="0.2">
      <c r="B57" s="244"/>
    </row>
    <row r="58" spans="2:12" ht="63.75" x14ac:dyDescent="0.2">
      <c r="B58" s="245" t="s">
        <v>1320</v>
      </c>
      <c r="C58" s="246" t="s">
        <v>1330</v>
      </c>
      <c r="D58" s="246" t="s">
        <v>1331</v>
      </c>
      <c r="E58" s="246" t="s">
        <v>1332</v>
      </c>
      <c r="F58" s="246" t="s">
        <v>1342</v>
      </c>
      <c r="G58" s="246" t="s">
        <v>1343</v>
      </c>
    </row>
    <row r="59" spans="2:12" x14ac:dyDescent="0.2">
      <c r="B59" s="259" t="s">
        <v>1</v>
      </c>
      <c r="C59" s="288">
        <f>75+169</f>
        <v>244</v>
      </c>
      <c r="D59" s="288">
        <f>75+169</f>
        <v>244</v>
      </c>
      <c r="E59" s="289">
        <f>806.26+900.74</f>
        <v>1707</v>
      </c>
      <c r="F59" s="290">
        <f>853.91+908.49</f>
        <v>1762.4</v>
      </c>
      <c r="G59" s="289">
        <f>47.65+7.75</f>
        <v>55.4</v>
      </c>
      <c r="H59" s="276"/>
      <c r="I59" s="264"/>
      <c r="J59" s="265"/>
      <c r="K59" s="265"/>
    </row>
    <row r="60" spans="2:12" x14ac:dyDescent="0.2">
      <c r="B60" s="266" t="s">
        <v>1154</v>
      </c>
      <c r="C60" s="288">
        <f>265+60+60+80+265+50+150+105+85+60+100+250+100+110-325+200+150+100</f>
        <v>1865</v>
      </c>
      <c r="D60" s="288">
        <f>265+80+40+80+315+75+37+38+105+85+60+100+250+100+110+200+80+70+100</f>
        <v>2190</v>
      </c>
      <c r="E60" s="289">
        <f>1647.65+450.98+463.03+587.29+1733.09+337.05+1167.79+762.07+538.06+543.42+958.29+1223.48+649.58+629.87+527.75+535.64+854.31</f>
        <v>13609.35</v>
      </c>
      <c r="F60" s="290">
        <f>1740.99+632+309.35+581.2+2053.67+586.63+301.62+304.36+780.98+585.89+548.61+925.8+863.67+629.04+687.34+504.75+287.63+239.92+837.62</f>
        <v>13401.069999999998</v>
      </c>
      <c r="G60" s="289">
        <f>93.34+27.35-6.09-16.46+24.82+18.91+47.82+5.19-32.49-359.81-20.54+57.47-23-8.09-16.68</f>
        <v>-208.26000000000005</v>
      </c>
      <c r="H60" s="263"/>
      <c r="I60" s="264"/>
      <c r="J60" s="265"/>
      <c r="K60" s="265"/>
    </row>
    <row r="61" spans="2:12" x14ac:dyDescent="0.2">
      <c r="B61" s="267" t="s">
        <v>302</v>
      </c>
      <c r="C61" s="288">
        <f>599+973+200+435+500+500+435+50+19+150+916+916+100+15+55+56+164+213+250+150+200+6183</f>
        <v>13079</v>
      </c>
      <c r="D61" s="288">
        <f>599+600+573+500+435+935+50+19+150+916+916+100+70+220+600+213+6183</f>
        <v>13079</v>
      </c>
      <c r="E61" s="289">
        <f>6452.09+5306.49+1093.66+3059.97+3488.37+3099.4+2750.03+283.26+100.6+746.78+5601.99+5324.57+615.48+97.04+359.58+278.21+842.38+1092.15+1715.13+1030.36+1393.34+27967.07</f>
        <v>72697.949999999983</v>
      </c>
      <c r="F61" s="290">
        <f>6819.91+3317.31+3234.99+3080.2+2731.58+5269.66+283+95.4+816.74+5286.34+4240.99+502.86+504.95+1122.13+1102.38+4153.68+27115.82</f>
        <v>69677.94</v>
      </c>
      <c r="G61" s="289">
        <f>367.82+152.14-736.57-579.77-0.26-5.19+69.96-315.65-1083.58-112.62+48.32+1.54+10.2346982+14.84-851.25</f>
        <v>-3020.0353017999996</v>
      </c>
      <c r="H61" s="276"/>
      <c r="I61" s="264"/>
      <c r="J61" s="265"/>
      <c r="K61" s="265"/>
    </row>
    <row r="62" spans="2:12" x14ac:dyDescent="0.2">
      <c r="B62" s="259" t="s">
        <v>1335</v>
      </c>
      <c r="C62" s="291">
        <f>80+76+50+30+30+30+167+100+150+40+30+29+579</f>
        <v>1391</v>
      </c>
      <c r="D62" s="291">
        <f>80+76+50+30+30+30+83+84+100+150+40+30+29+579</f>
        <v>1391</v>
      </c>
      <c r="E62" s="262">
        <f>649.02+635.56+318.54+317.43+258.48+316.69+1203.1+911.09+876.48+384.55+209.3895+154.3863+2500.72</f>
        <v>8735.4357999999993</v>
      </c>
      <c r="F62" s="262">
        <f>665.37+597.32+309.16+316.93+249.79+314.7+594.86+644.82+895.26+880.35+421.16+216.711+159.8335+2339.27</f>
        <v>8605.5344999999998</v>
      </c>
      <c r="G62" s="262">
        <f>16.34-38.24-9.38-0.5-8.69-1.99-3.09+39.66-15.83+3.87+36.61+7.32+5.447-161.45</f>
        <v>-129.923</v>
      </c>
      <c r="H62" s="276"/>
      <c r="I62" s="264"/>
      <c r="J62" s="265"/>
      <c r="K62" s="265"/>
    </row>
    <row r="63" spans="2:12" x14ac:dyDescent="0.2">
      <c r="B63" s="259" t="s">
        <v>579</v>
      </c>
      <c r="C63" s="291">
        <f>60+100</f>
        <v>160</v>
      </c>
      <c r="D63" s="291">
        <f>60+100</f>
        <v>160</v>
      </c>
      <c r="E63" s="262">
        <f>484.04+1000.62</f>
        <v>1484.66</v>
      </c>
      <c r="F63" s="262">
        <f>473.7+952.77</f>
        <v>1426.47</v>
      </c>
      <c r="G63" s="262">
        <f>-10.34-47.85</f>
        <v>-58.19</v>
      </c>
      <c r="H63" s="276"/>
      <c r="I63" s="264"/>
      <c r="J63" s="265"/>
      <c r="K63" s="265"/>
    </row>
    <row r="64" spans="2:12" x14ac:dyDescent="0.2">
      <c r="B64" s="266" t="s">
        <v>499</v>
      </c>
      <c r="C64" s="288">
        <f>40+50+100+80+50+100+150+80+150+100+25+30+60+40+100+60+100+100+80+200-230+170+305</f>
        <v>1940</v>
      </c>
      <c r="D64" s="288">
        <f>40+50+100+45+130+55+150+80+75+37+38+100+25+30+60+20+20+100+60+200+80+200+70+100+305</f>
        <v>2170</v>
      </c>
      <c r="E64" s="289">
        <f>(3040.09+4586.39+6217.96+5928.02+3781.79+7698.84+11039.4+5816.42+11641.67+6548.46+1682.45+2900.41+5819.54+4138.3+6533.12+5281.27+9213.35+9581.48+3947.1+7923.14)/10+605.726+1645.37</f>
        <v>14583.016</v>
      </c>
      <c r="F64" s="290">
        <f>(2775.6+4588.54+6567.86+3514.8+10241.64+4255.82+11065.03+6320.57+5889.89+3018.23+3044.5+6491.66+1629.6+3034.87+6325.66+2125.34+2052.98+6252+5193.81+18516+4112.52+6958)/10+252.013+342.738+1604.12622</f>
        <v>14596.36922</v>
      </c>
      <c r="G64" s="289">
        <f>(-264.49+2.15+349.9+603.61+840.73-109.35+134.47+506.12+40.02-281.12-87.46-278.83+165.42-965.14)/10-10.98-41.244</f>
        <v>13.379000000000048</v>
      </c>
      <c r="H64" s="276"/>
      <c r="I64" s="264"/>
      <c r="J64" s="265"/>
      <c r="K64" s="265"/>
    </row>
    <row r="65" spans="1:11" x14ac:dyDescent="0.2">
      <c r="B65" s="266" t="s">
        <v>1344</v>
      </c>
      <c r="C65" s="288">
        <v>2000</v>
      </c>
      <c r="D65" s="288">
        <v>2000</v>
      </c>
      <c r="E65" s="289">
        <v>16379.0301354</v>
      </c>
      <c r="F65" s="290">
        <v>16186.211001499998</v>
      </c>
      <c r="G65" s="289">
        <v>-192.81913390000105</v>
      </c>
      <c r="H65" s="276"/>
      <c r="I65" s="264"/>
      <c r="J65" s="265"/>
      <c r="K65" s="265"/>
    </row>
    <row r="66" spans="1:11" x14ac:dyDescent="0.2">
      <c r="B66" s="266" t="s">
        <v>1336</v>
      </c>
      <c r="C66" s="288">
        <v>23</v>
      </c>
      <c r="D66" s="288">
        <f>20+3</f>
        <v>23</v>
      </c>
      <c r="E66" s="289">
        <v>152.71</v>
      </c>
      <c r="F66" s="290">
        <f>124.06+18.04</f>
        <v>142.1</v>
      </c>
      <c r="G66" s="289">
        <v>-10.6</v>
      </c>
      <c r="H66" s="276"/>
      <c r="I66" s="264"/>
      <c r="J66" s="265"/>
      <c r="K66" s="265"/>
    </row>
    <row r="67" spans="1:11" x14ac:dyDescent="0.2">
      <c r="B67" s="247" t="s">
        <v>717</v>
      </c>
      <c r="C67" s="288">
        <f>25+45</f>
        <v>70</v>
      </c>
      <c r="D67" s="288">
        <f>25+45</f>
        <v>70</v>
      </c>
      <c r="E67" s="292">
        <f>195.7725263+367.98</f>
        <v>563.7525263</v>
      </c>
      <c r="F67" s="292">
        <f>202.3477825+365.27</f>
        <v>567.61778249999998</v>
      </c>
      <c r="G67" s="292">
        <f>6.57525620000001-2.71</f>
        <v>3.8652562000000099</v>
      </c>
      <c r="H67" s="276"/>
    </row>
    <row r="68" spans="1:11" x14ac:dyDescent="0.2">
      <c r="B68" s="273"/>
      <c r="C68" s="293"/>
      <c r="D68" s="293"/>
      <c r="E68" s="294"/>
      <c r="F68" s="294"/>
      <c r="G68" s="294"/>
      <c r="H68" s="276"/>
    </row>
    <row r="69" spans="1:11" x14ac:dyDescent="0.2">
      <c r="B69" s="273"/>
      <c r="C69" s="293"/>
      <c r="D69" s="293"/>
      <c r="E69" s="294"/>
      <c r="F69" s="294"/>
      <c r="G69" s="294"/>
      <c r="H69" s="276"/>
    </row>
    <row r="70" spans="1:11" x14ac:dyDescent="0.2">
      <c r="B70" s="244" t="s">
        <v>1345</v>
      </c>
    </row>
    <row r="71" spans="1:11" x14ac:dyDescent="0.2">
      <c r="A71" s="295"/>
      <c r="B71" s="295"/>
    </row>
    <row r="72" spans="1:11" ht="25.5" x14ac:dyDescent="0.2">
      <c r="A72" s="295"/>
      <c r="B72" s="246" t="s">
        <v>1320</v>
      </c>
      <c r="C72" s="246" t="s">
        <v>1321</v>
      </c>
      <c r="D72" s="296" t="s">
        <v>1346</v>
      </c>
      <c r="E72" s="246" t="s">
        <v>1347</v>
      </c>
      <c r="F72" s="246" t="s">
        <v>1348</v>
      </c>
      <c r="G72" s="246" t="s">
        <v>1349</v>
      </c>
    </row>
    <row r="73" spans="1:11" x14ac:dyDescent="0.2">
      <c r="A73" s="295"/>
      <c r="B73" s="297" t="s">
        <v>758</v>
      </c>
      <c r="C73" s="298" t="s">
        <v>1186</v>
      </c>
      <c r="D73" s="299" t="s">
        <v>1350</v>
      </c>
      <c r="E73" s="300">
        <v>925</v>
      </c>
      <c r="F73" s="301">
        <v>577.97360000000003</v>
      </c>
      <c r="G73" s="301">
        <v>203.48269999999999</v>
      </c>
    </row>
    <row r="74" spans="1:11" x14ac:dyDescent="0.2">
      <c r="A74" s="295"/>
      <c r="B74" s="297" t="s">
        <v>758</v>
      </c>
      <c r="C74" s="298" t="s">
        <v>1187</v>
      </c>
      <c r="D74" s="299" t="s">
        <v>1350</v>
      </c>
      <c r="E74" s="300">
        <v>250</v>
      </c>
      <c r="F74" s="301">
        <v>575.24</v>
      </c>
      <c r="G74" s="301">
        <v>306.37689999999998</v>
      </c>
    </row>
    <row r="75" spans="1:11" x14ac:dyDescent="0.2">
      <c r="A75" s="295"/>
      <c r="B75" s="297" t="s">
        <v>744</v>
      </c>
      <c r="C75" s="298" t="s">
        <v>1186</v>
      </c>
      <c r="D75" s="299" t="s">
        <v>1350</v>
      </c>
      <c r="E75" s="300">
        <v>515</v>
      </c>
      <c r="F75" s="301">
        <v>581.33429999999998</v>
      </c>
      <c r="G75" s="301">
        <v>203.48269999999999</v>
      </c>
    </row>
    <row r="76" spans="1:11" x14ac:dyDescent="0.2">
      <c r="A76" s="295"/>
      <c r="B76" s="297" t="s">
        <v>744</v>
      </c>
      <c r="C76" s="298" t="s">
        <v>1187</v>
      </c>
      <c r="D76" s="299" t="s">
        <v>1350</v>
      </c>
      <c r="E76" s="300">
        <v>140</v>
      </c>
      <c r="F76" s="301">
        <v>575.14</v>
      </c>
      <c r="G76" s="301">
        <v>306.37689999999998</v>
      </c>
    </row>
    <row r="77" spans="1:11" x14ac:dyDescent="0.2">
      <c r="A77" s="295"/>
      <c r="D77" s="302"/>
      <c r="E77" s="302"/>
      <c r="F77" s="303"/>
      <c r="G77" s="303"/>
    </row>
    <row r="78" spans="1:11" x14ac:dyDescent="0.2">
      <c r="A78" s="295"/>
      <c r="B78" s="304"/>
      <c r="C78" s="282"/>
      <c r="D78" s="302"/>
      <c r="E78" s="303"/>
      <c r="F78" s="303"/>
    </row>
    <row r="79" spans="1:11" x14ac:dyDescent="0.2">
      <c r="A79" s="295"/>
      <c r="B79" s="244" t="s">
        <v>1351</v>
      </c>
      <c r="G79" s="241" t="s">
        <v>1295</v>
      </c>
    </row>
    <row r="80" spans="1:11" x14ac:dyDescent="0.2">
      <c r="A80" s="295"/>
      <c r="B80" s="244"/>
    </row>
    <row r="81" spans="1:7" x14ac:dyDescent="0.2">
      <c r="A81" s="295"/>
      <c r="B81" s="256" t="s">
        <v>1320</v>
      </c>
      <c r="C81" s="256" t="s">
        <v>1328</v>
      </c>
    </row>
    <row r="82" spans="1:7" x14ac:dyDescent="0.2">
      <c r="A82" s="295"/>
      <c r="B82" s="297" t="s">
        <v>758</v>
      </c>
      <c r="C82" s="305">
        <v>2.0699999999999998</v>
      </c>
    </row>
    <row r="83" spans="1:7" x14ac:dyDescent="0.2">
      <c r="A83" s="295"/>
      <c r="B83" s="297" t="s">
        <v>744</v>
      </c>
      <c r="C83" s="306">
        <v>2.0299999999999998</v>
      </c>
    </row>
    <row r="84" spans="1:7" x14ac:dyDescent="0.2">
      <c r="A84" s="295"/>
      <c r="B84" s="281"/>
    </row>
    <row r="85" spans="1:7" x14ac:dyDescent="0.2">
      <c r="A85" s="295"/>
      <c r="B85" s="244" t="s">
        <v>1352</v>
      </c>
    </row>
    <row r="86" spans="1:7" x14ac:dyDescent="0.2">
      <c r="A86" s="295"/>
      <c r="B86" s="295"/>
    </row>
    <row r="87" spans="1:7" ht="51" x14ac:dyDescent="0.2">
      <c r="A87" s="295"/>
      <c r="B87" s="245" t="s">
        <v>1320</v>
      </c>
      <c r="C87" s="246" t="s">
        <v>1353</v>
      </c>
      <c r="D87" s="246" t="s">
        <v>1332</v>
      </c>
      <c r="E87" s="246" t="s">
        <v>1333</v>
      </c>
      <c r="F87" s="246" t="s">
        <v>1354</v>
      </c>
    </row>
    <row r="88" spans="1:7" x14ac:dyDescent="0.2">
      <c r="A88" s="295"/>
      <c r="B88" s="259" t="s">
        <v>302</v>
      </c>
      <c r="C88" s="288">
        <v>8000</v>
      </c>
      <c r="D88" s="307">
        <v>266.14780000000002</v>
      </c>
      <c r="E88" s="307">
        <v>157.908275</v>
      </c>
      <c r="F88" s="307">
        <v>-108.239525</v>
      </c>
    </row>
    <row r="89" spans="1:7" x14ac:dyDescent="0.2">
      <c r="A89" s="295"/>
      <c r="B89" s="259" t="s">
        <v>570</v>
      </c>
      <c r="C89" s="288">
        <v>1700</v>
      </c>
      <c r="D89" s="307">
        <v>56.714762499999999</v>
      </c>
      <c r="E89" s="307">
        <v>33.549373799999998</v>
      </c>
      <c r="F89" s="307">
        <v>-23.165388700000001</v>
      </c>
    </row>
    <row r="90" spans="1:7" x14ac:dyDescent="0.2">
      <c r="A90" s="295"/>
      <c r="B90" s="308"/>
      <c r="C90" s="309"/>
      <c r="D90" s="310"/>
      <c r="E90" s="310"/>
      <c r="F90" s="310"/>
    </row>
    <row r="91" spans="1:7" x14ac:dyDescent="0.2">
      <c r="A91" s="295"/>
    </row>
    <row r="92" spans="1:7" x14ac:dyDescent="0.2">
      <c r="B92" s="244" t="s">
        <v>1355</v>
      </c>
    </row>
    <row r="94" spans="1:7" ht="25.5" x14ac:dyDescent="0.2">
      <c r="B94" s="246" t="s">
        <v>1320</v>
      </c>
      <c r="C94" s="246" t="s">
        <v>1321</v>
      </c>
      <c r="D94" s="296" t="s">
        <v>1346</v>
      </c>
      <c r="E94" s="246" t="s">
        <v>1347</v>
      </c>
      <c r="F94" s="246" t="s">
        <v>1348</v>
      </c>
      <c r="G94" s="246" t="s">
        <v>1349</v>
      </c>
    </row>
    <row r="95" spans="1:7" x14ac:dyDescent="0.2">
      <c r="A95" s="295"/>
      <c r="B95" s="311" t="s">
        <v>1356</v>
      </c>
      <c r="C95" s="311" t="s">
        <v>1356</v>
      </c>
      <c r="D95" s="311" t="s">
        <v>1356</v>
      </c>
      <c r="E95" s="311" t="s">
        <v>1356</v>
      </c>
      <c r="F95" s="311" t="s">
        <v>1356</v>
      </c>
      <c r="G95" s="311" t="s">
        <v>1356</v>
      </c>
    </row>
    <row r="96" spans="1:7" x14ac:dyDescent="0.2">
      <c r="A96" s="295"/>
      <c r="B96" s="304"/>
      <c r="C96" s="282"/>
      <c r="D96" s="312"/>
      <c r="E96" s="313"/>
      <c r="F96" s="303"/>
      <c r="G96" s="303"/>
    </row>
    <row r="97" spans="2:7" x14ac:dyDescent="0.2">
      <c r="B97" s="244" t="s">
        <v>1357</v>
      </c>
    </row>
    <row r="98" spans="2:7" x14ac:dyDescent="0.2">
      <c r="B98" s="244"/>
    </row>
    <row r="99" spans="2:7" x14ac:dyDescent="0.2">
      <c r="B99" s="256" t="s">
        <v>1320</v>
      </c>
      <c r="C99" s="256" t="s">
        <v>1328</v>
      </c>
    </row>
    <row r="100" spans="2:7" x14ac:dyDescent="0.2">
      <c r="B100" s="311" t="s">
        <v>1356</v>
      </c>
      <c r="C100" s="311" t="s">
        <v>1356</v>
      </c>
      <c r="D100" s="314"/>
    </row>
    <row r="101" spans="2:7" x14ac:dyDescent="0.2">
      <c r="B101" s="273"/>
      <c r="C101" s="315"/>
    </row>
    <row r="102" spans="2:7" x14ac:dyDescent="0.2">
      <c r="B102" s="244" t="s">
        <v>1358</v>
      </c>
    </row>
    <row r="103" spans="2:7" x14ac:dyDescent="0.2">
      <c r="B103" s="295"/>
    </row>
    <row r="104" spans="2:7" ht="51" x14ac:dyDescent="0.2">
      <c r="B104" s="245" t="s">
        <v>1320</v>
      </c>
      <c r="C104" s="246" t="s">
        <v>1353</v>
      </c>
      <c r="D104" s="246" t="s">
        <v>1359</v>
      </c>
      <c r="E104" s="246" t="s">
        <v>1360</v>
      </c>
      <c r="F104" s="246" t="s">
        <v>1354</v>
      </c>
    </row>
    <row r="105" spans="2:7" x14ac:dyDescent="0.2">
      <c r="B105" s="297" t="s">
        <v>616</v>
      </c>
      <c r="C105" s="316">
        <f>3080+2500+660</f>
        <v>6240</v>
      </c>
      <c r="D105" s="249">
        <f>264.91+33.99+128.75</f>
        <v>427.65000000000003</v>
      </c>
      <c r="E105" s="317">
        <f>739.59+249.17+56.51</f>
        <v>1045.27</v>
      </c>
      <c r="F105" s="317">
        <f>473.52+120.59+22.52</f>
        <v>616.63</v>
      </c>
    </row>
    <row r="106" spans="2:7" x14ac:dyDescent="0.2">
      <c r="B106" s="304"/>
      <c r="C106" s="318"/>
      <c r="D106" s="319"/>
      <c r="E106" s="320"/>
      <c r="F106" s="320"/>
    </row>
    <row r="107" spans="2:7" x14ac:dyDescent="0.2">
      <c r="E107" s="287"/>
      <c r="F107" s="321"/>
      <c r="G107" s="265"/>
    </row>
    <row r="108" spans="2:7" x14ac:dyDescent="0.2">
      <c r="B108" s="244" t="s">
        <v>1361</v>
      </c>
    </row>
    <row r="109" spans="2:7" x14ac:dyDescent="0.2">
      <c r="B109" s="244"/>
    </row>
    <row r="110" spans="2:7" x14ac:dyDescent="0.2">
      <c r="E110" s="265"/>
    </row>
    <row r="111" spans="2:7" x14ac:dyDescent="0.2">
      <c r="B111" s="244" t="s">
        <v>1362</v>
      </c>
      <c r="E111" s="265"/>
    </row>
    <row r="112" spans="2:7" x14ac:dyDescent="0.2">
      <c r="E112" s="265"/>
    </row>
    <row r="113" spans="2:10" ht="25.5" x14ac:dyDescent="0.2">
      <c r="B113" s="245" t="s">
        <v>1320</v>
      </c>
      <c r="C113" s="246" t="s">
        <v>1321</v>
      </c>
      <c r="D113" s="246" t="s">
        <v>1322</v>
      </c>
      <c r="E113" s="246" t="s">
        <v>1363</v>
      </c>
      <c r="F113" s="246" t="s">
        <v>1364</v>
      </c>
      <c r="G113" s="246" t="s">
        <v>1365</v>
      </c>
    </row>
    <row r="114" spans="2:10" x14ac:dyDescent="0.2">
      <c r="B114" s="322" t="s">
        <v>1356</v>
      </c>
      <c r="C114" s="323" t="s">
        <v>1356</v>
      </c>
      <c r="D114" s="324" t="s">
        <v>1356</v>
      </c>
      <c r="E114" s="325" t="s">
        <v>1356</v>
      </c>
      <c r="F114" s="325" t="s">
        <v>1356</v>
      </c>
      <c r="G114" s="325" t="s">
        <v>1356</v>
      </c>
    </row>
    <row r="115" spans="2:10" x14ac:dyDescent="0.2">
      <c r="E115" s="265"/>
    </row>
    <row r="116" spans="2:10" x14ac:dyDescent="0.2">
      <c r="B116" s="242" t="s">
        <v>1366</v>
      </c>
      <c r="E116" s="265"/>
    </row>
    <row r="117" spans="2:10" x14ac:dyDescent="0.2">
      <c r="B117" s="242"/>
      <c r="E117" s="265"/>
    </row>
    <row r="118" spans="2:10" x14ac:dyDescent="0.2">
      <c r="B118" s="256" t="s">
        <v>1320</v>
      </c>
      <c r="C118" s="256" t="s">
        <v>1328</v>
      </c>
      <c r="E118" s="265"/>
    </row>
    <row r="119" spans="2:10" x14ac:dyDescent="0.2">
      <c r="B119" s="326" t="s">
        <v>1356</v>
      </c>
      <c r="C119" s="257" t="s">
        <v>1356</v>
      </c>
      <c r="E119" s="265"/>
    </row>
    <row r="120" spans="2:10" x14ac:dyDescent="0.2">
      <c r="E120" s="265"/>
    </row>
    <row r="121" spans="2:10" x14ac:dyDescent="0.2">
      <c r="B121" s="242" t="s">
        <v>1367</v>
      </c>
      <c r="E121" s="265"/>
    </row>
    <row r="122" spans="2:10" x14ac:dyDescent="0.2">
      <c r="E122" s="265"/>
    </row>
    <row r="123" spans="2:10" ht="63.75" x14ac:dyDescent="0.2">
      <c r="B123" s="245" t="s">
        <v>1320</v>
      </c>
      <c r="C123" s="246" t="s">
        <v>1330</v>
      </c>
      <c r="D123" s="246" t="s">
        <v>1331</v>
      </c>
      <c r="E123" s="246" t="s">
        <v>1332</v>
      </c>
      <c r="F123" s="246" t="s">
        <v>1333</v>
      </c>
      <c r="G123" s="246" t="s">
        <v>1334</v>
      </c>
    </row>
    <row r="124" spans="2:10" x14ac:dyDescent="0.2">
      <c r="B124" s="257" t="s">
        <v>1356</v>
      </c>
      <c r="C124" s="257" t="s">
        <v>1356</v>
      </c>
      <c r="D124" s="291" t="s">
        <v>1356</v>
      </c>
      <c r="E124" s="257" t="s">
        <v>1356</v>
      </c>
      <c r="F124" s="327" t="s">
        <v>1356</v>
      </c>
      <c r="G124" s="327" t="s">
        <v>1356</v>
      </c>
      <c r="I124" s="264"/>
      <c r="J124" s="265"/>
    </row>
    <row r="125" spans="2:10" x14ac:dyDescent="0.2">
      <c r="E125" s="265"/>
    </row>
    <row r="126" spans="2:10" x14ac:dyDescent="0.2">
      <c r="B126" s="241" t="s">
        <v>1368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4" fitToHeight="2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240"/>
  <sheetViews>
    <sheetView workbookViewId="0"/>
  </sheetViews>
  <sheetFormatPr defaultRowHeight="15" x14ac:dyDescent="0.25"/>
  <cols>
    <col min="1" max="1" width="54.140625" customWidth="1"/>
    <col min="2" max="2" width="68" customWidth="1"/>
    <col min="3" max="3" width="14.42578125" bestFit="1" customWidth="1"/>
  </cols>
  <sheetData>
    <row r="1" spans="1:3" x14ac:dyDescent="0.25">
      <c r="A1" s="1" t="s">
        <v>759</v>
      </c>
      <c r="B1" s="2"/>
    </row>
    <row r="2" spans="1:3" x14ac:dyDescent="0.25">
      <c r="A2" s="1" t="s">
        <v>760</v>
      </c>
      <c r="B2" s="3"/>
    </row>
    <row r="3" spans="1:3" x14ac:dyDescent="0.25">
      <c r="A3" s="1" t="s">
        <v>761</v>
      </c>
      <c r="B3" s="2"/>
    </row>
    <row r="4" spans="1:3" x14ac:dyDescent="0.25">
      <c r="A4" s="1" t="s">
        <v>762</v>
      </c>
      <c r="B4" s="4"/>
    </row>
    <row r="5" spans="1:3" x14ac:dyDescent="0.25">
      <c r="A5" s="1" t="s">
        <v>763</v>
      </c>
      <c r="B5" s="4" t="s">
        <v>764</v>
      </c>
    </row>
    <row r="6" spans="1:3" x14ac:dyDescent="0.25">
      <c r="A6" s="1" t="s">
        <v>765</v>
      </c>
      <c r="B6" s="2"/>
    </row>
    <row r="7" spans="1:3" x14ac:dyDescent="0.25">
      <c r="A7" s="1" t="s">
        <v>766</v>
      </c>
      <c r="B7" s="5"/>
    </row>
    <row r="8" spans="1:3" x14ac:dyDescent="0.25">
      <c r="A8" s="1" t="s">
        <v>767</v>
      </c>
      <c r="B8" s="2" t="s">
        <v>768</v>
      </c>
    </row>
    <row r="13" spans="1:3" x14ac:dyDescent="0.25">
      <c r="A13" s="8" t="s">
        <v>769</v>
      </c>
      <c r="B13" s="8"/>
      <c r="C13" s="8"/>
    </row>
    <row r="14" spans="1:3" x14ac:dyDescent="0.25">
      <c r="A14" t="s">
        <v>770</v>
      </c>
      <c r="B14" t="s">
        <v>771</v>
      </c>
    </row>
    <row r="15" spans="1:3" x14ac:dyDescent="0.25">
      <c r="A15" t="s">
        <v>772</v>
      </c>
      <c r="B15" t="s">
        <v>773</v>
      </c>
    </row>
    <row r="16" spans="1:3" x14ac:dyDescent="0.25">
      <c r="A16" s="11" t="s">
        <v>131</v>
      </c>
      <c r="B16" s="12"/>
      <c r="C16" s="12"/>
    </row>
    <row r="17" spans="1:3" x14ac:dyDescent="0.25">
      <c r="A17" t="s">
        <v>774</v>
      </c>
      <c r="B17" t="s">
        <v>775</v>
      </c>
    </row>
    <row r="18" spans="1:3" x14ac:dyDescent="0.25">
      <c r="A18" t="s">
        <v>776</v>
      </c>
      <c r="B18" t="s">
        <v>777</v>
      </c>
    </row>
    <row r="19" spans="1:3" x14ac:dyDescent="0.25">
      <c r="A19" t="s">
        <v>778</v>
      </c>
      <c r="B19" t="s">
        <v>779</v>
      </c>
    </row>
    <row r="20" spans="1:3" x14ac:dyDescent="0.25">
      <c r="A20" s="13" t="s">
        <v>780</v>
      </c>
      <c r="B20" s="13"/>
      <c r="C20" s="13"/>
    </row>
    <row r="21" spans="1:3" ht="120" customHeight="1" x14ac:dyDescent="0.25">
      <c r="A21" t="s">
        <v>781</v>
      </c>
      <c r="B21" s="15" t="s">
        <v>782</v>
      </c>
    </row>
    <row r="22" spans="1:3" ht="120" customHeight="1" x14ac:dyDescent="0.25">
      <c r="A22" t="s">
        <v>783</v>
      </c>
      <c r="B22" s="15" t="s">
        <v>784</v>
      </c>
    </row>
    <row r="23" spans="1:3" ht="75" customHeight="1" x14ac:dyDescent="0.25">
      <c r="A23" t="s">
        <v>785</v>
      </c>
      <c r="B23" s="15" t="s">
        <v>786</v>
      </c>
    </row>
    <row r="24" spans="1:3" ht="105" customHeight="1" x14ac:dyDescent="0.25">
      <c r="A24" t="s">
        <v>787</v>
      </c>
      <c r="B24" s="15" t="s">
        <v>788</v>
      </c>
    </row>
    <row r="25" spans="1:3" x14ac:dyDescent="0.25">
      <c r="A25" s="9" t="s">
        <v>789</v>
      </c>
      <c r="B25" s="10"/>
      <c r="C25" s="10"/>
    </row>
    <row r="26" spans="1:3" x14ac:dyDescent="0.25">
      <c r="A26" t="s">
        <v>790</v>
      </c>
      <c r="B26" t="s">
        <v>791</v>
      </c>
    </row>
    <row r="27" spans="1:3" x14ac:dyDescent="0.25">
      <c r="A27" t="s">
        <v>792</v>
      </c>
      <c r="B27" t="s">
        <v>793</v>
      </c>
    </row>
    <row r="28" spans="1:3" x14ac:dyDescent="0.25">
      <c r="A28" s="9" t="s">
        <v>794</v>
      </c>
      <c r="B28" s="10"/>
      <c r="C28" s="10"/>
    </row>
    <row r="29" spans="1:3" x14ac:dyDescent="0.25">
      <c r="A29" t="s">
        <v>795</v>
      </c>
      <c r="B29" t="s">
        <v>796</v>
      </c>
    </row>
    <row r="30" spans="1:3" x14ac:dyDescent="0.25">
      <c r="A30" t="s">
        <v>797</v>
      </c>
      <c r="B30" t="s">
        <v>798</v>
      </c>
    </row>
    <row r="31" spans="1:3" x14ac:dyDescent="0.25">
      <c r="A31" s="9" t="s">
        <v>799</v>
      </c>
      <c r="B31" s="10"/>
      <c r="C31" s="10"/>
    </row>
    <row r="32" spans="1:3" x14ac:dyDescent="0.25">
      <c r="A32" t="s">
        <v>800</v>
      </c>
      <c r="B32" t="s">
        <v>801</v>
      </c>
    </row>
    <row r="33" spans="1:3" x14ac:dyDescent="0.25">
      <c r="A33" t="s">
        <v>802</v>
      </c>
      <c r="B33" t="s">
        <v>803</v>
      </c>
    </row>
    <row r="34" spans="1:3" x14ac:dyDescent="0.25">
      <c r="A34" s="7" t="s">
        <v>804</v>
      </c>
      <c r="B34" s="6"/>
      <c r="C34" s="6"/>
    </row>
    <row r="35" spans="1:3" x14ac:dyDescent="0.25">
      <c r="A35" t="s">
        <v>805</v>
      </c>
      <c r="B35" t="s">
        <v>806</v>
      </c>
      <c r="C35" t="s">
        <v>807</v>
      </c>
    </row>
    <row r="36" spans="1:3" ht="90" customHeight="1" x14ac:dyDescent="0.25">
      <c r="A36" t="s">
        <v>808</v>
      </c>
      <c r="B36" s="15" t="s">
        <v>809</v>
      </c>
    </row>
    <row r="37" spans="1:3" x14ac:dyDescent="0.25">
      <c r="A37" t="s">
        <v>810</v>
      </c>
      <c r="B37" t="s">
        <v>811</v>
      </c>
    </row>
    <row r="38" spans="1:3" x14ac:dyDescent="0.25">
      <c r="A38" t="s">
        <v>812</v>
      </c>
      <c r="B38" t="s">
        <v>813</v>
      </c>
    </row>
    <row r="39" spans="1:3" x14ac:dyDescent="0.25">
      <c r="A39" s="7" t="s">
        <v>814</v>
      </c>
      <c r="B39" s="6"/>
      <c r="C39" s="6"/>
    </row>
    <row r="40" spans="1:3" x14ac:dyDescent="0.25">
      <c r="A40" t="s">
        <v>815</v>
      </c>
      <c r="B40" t="s">
        <v>816</v>
      </c>
      <c r="C40" t="s">
        <v>807</v>
      </c>
    </row>
    <row r="41" spans="1:3" x14ac:dyDescent="0.25">
      <c r="A41" t="s">
        <v>817</v>
      </c>
      <c r="B41" t="s">
        <v>818</v>
      </c>
    </row>
    <row r="42" spans="1:3" x14ac:dyDescent="0.25">
      <c r="A42" t="s">
        <v>819</v>
      </c>
      <c r="B42" t="s">
        <v>820</v>
      </c>
    </row>
    <row r="43" spans="1:3" x14ac:dyDescent="0.25">
      <c r="A43" t="s">
        <v>821</v>
      </c>
      <c r="B43" t="s">
        <v>822</v>
      </c>
    </row>
    <row r="44" spans="1:3" x14ac:dyDescent="0.25">
      <c r="A44" t="s">
        <v>823</v>
      </c>
      <c r="B44" t="s">
        <v>824</v>
      </c>
    </row>
    <row r="45" spans="1:3" x14ac:dyDescent="0.25">
      <c r="A45" t="s">
        <v>825</v>
      </c>
      <c r="B45" t="s">
        <v>826</v>
      </c>
    </row>
    <row r="46" spans="1:3" x14ac:dyDescent="0.25">
      <c r="A46" t="s">
        <v>827</v>
      </c>
      <c r="B46" t="s">
        <v>828</v>
      </c>
    </row>
    <row r="47" spans="1:3" ht="90" customHeight="1" x14ac:dyDescent="0.25">
      <c r="A47" t="s">
        <v>829</v>
      </c>
      <c r="B47" s="15" t="s">
        <v>809</v>
      </c>
    </row>
    <row r="48" spans="1:3" x14ac:dyDescent="0.25">
      <c r="A48" t="s">
        <v>830</v>
      </c>
      <c r="B48" t="s">
        <v>831</v>
      </c>
    </row>
    <row r="49" spans="1:3" x14ac:dyDescent="0.25">
      <c r="A49" t="s">
        <v>832</v>
      </c>
      <c r="B49" t="s">
        <v>833</v>
      </c>
    </row>
    <row r="50" spans="1:3" x14ac:dyDescent="0.25">
      <c r="A50" s="7" t="s">
        <v>834</v>
      </c>
      <c r="B50" s="6"/>
      <c r="C50" s="6"/>
    </row>
    <row r="51" spans="1:3" x14ac:dyDescent="0.25">
      <c r="A51" t="s">
        <v>835</v>
      </c>
      <c r="B51" t="s">
        <v>836</v>
      </c>
      <c r="C51" t="s">
        <v>807</v>
      </c>
    </row>
    <row r="52" spans="1:3" x14ac:dyDescent="0.25">
      <c r="A52" t="s">
        <v>837</v>
      </c>
      <c r="B52" t="s">
        <v>818</v>
      </c>
    </row>
    <row r="53" spans="1:3" x14ac:dyDescent="0.25">
      <c r="A53" t="s">
        <v>838</v>
      </c>
      <c r="B53" t="s">
        <v>820</v>
      </c>
    </row>
    <row r="54" spans="1:3" x14ac:dyDescent="0.25">
      <c r="A54" t="s">
        <v>839</v>
      </c>
      <c r="B54" t="s">
        <v>822</v>
      </c>
    </row>
    <row r="55" spans="1:3" x14ac:dyDescent="0.25">
      <c r="A55" t="s">
        <v>840</v>
      </c>
      <c r="B55" t="s">
        <v>824</v>
      </c>
    </row>
    <row r="56" spans="1:3" x14ac:dyDescent="0.25">
      <c r="A56" t="s">
        <v>841</v>
      </c>
      <c r="B56" t="s">
        <v>826</v>
      </c>
    </row>
    <row r="57" spans="1:3" x14ac:dyDescent="0.25">
      <c r="A57" t="s">
        <v>842</v>
      </c>
      <c r="B57" t="s">
        <v>828</v>
      </c>
    </row>
    <row r="58" spans="1:3" ht="90" customHeight="1" x14ac:dyDescent="0.25">
      <c r="A58" t="s">
        <v>843</v>
      </c>
      <c r="B58" s="15" t="s">
        <v>809</v>
      </c>
    </row>
    <row r="59" spans="1:3" x14ac:dyDescent="0.25">
      <c r="A59" t="s">
        <v>844</v>
      </c>
      <c r="B59" t="s">
        <v>845</v>
      </c>
    </row>
    <row r="60" spans="1:3" x14ac:dyDescent="0.25">
      <c r="A60" t="s">
        <v>846</v>
      </c>
      <c r="B60" t="s">
        <v>847</v>
      </c>
    </row>
    <row r="61" spans="1:3" x14ac:dyDescent="0.25">
      <c r="A61" s="7" t="s">
        <v>848</v>
      </c>
      <c r="B61" s="6"/>
      <c r="C61" s="6"/>
    </row>
    <row r="62" spans="1:3" x14ac:dyDescent="0.25">
      <c r="A62" t="s">
        <v>849</v>
      </c>
      <c r="B62" t="s">
        <v>850</v>
      </c>
      <c r="C62" t="s">
        <v>807</v>
      </c>
    </row>
    <row r="63" spans="1:3" x14ac:dyDescent="0.25">
      <c r="A63" t="s">
        <v>851</v>
      </c>
      <c r="B63" t="s">
        <v>818</v>
      </c>
    </row>
    <row r="64" spans="1:3" x14ac:dyDescent="0.25">
      <c r="A64" t="s">
        <v>852</v>
      </c>
      <c r="B64" t="s">
        <v>820</v>
      </c>
    </row>
    <row r="65" spans="1:3" x14ac:dyDescent="0.25">
      <c r="A65" t="s">
        <v>853</v>
      </c>
      <c r="B65" t="s">
        <v>822</v>
      </c>
    </row>
    <row r="66" spans="1:3" x14ac:dyDescent="0.25">
      <c r="A66" t="s">
        <v>854</v>
      </c>
      <c r="B66" t="s">
        <v>824</v>
      </c>
    </row>
    <row r="67" spans="1:3" x14ac:dyDescent="0.25">
      <c r="A67" t="s">
        <v>855</v>
      </c>
      <c r="B67" t="s">
        <v>826</v>
      </c>
    </row>
    <row r="68" spans="1:3" x14ac:dyDescent="0.25">
      <c r="A68" t="s">
        <v>856</v>
      </c>
      <c r="B68" t="s">
        <v>828</v>
      </c>
    </row>
    <row r="69" spans="1:3" ht="90" customHeight="1" x14ac:dyDescent="0.25">
      <c r="A69" t="s">
        <v>857</v>
      </c>
      <c r="B69" s="15" t="s">
        <v>809</v>
      </c>
    </row>
    <row r="70" spans="1:3" x14ac:dyDescent="0.25">
      <c r="A70" t="s">
        <v>858</v>
      </c>
      <c r="B70" t="s">
        <v>859</v>
      </c>
    </row>
    <row r="71" spans="1:3" x14ac:dyDescent="0.25">
      <c r="A71" t="s">
        <v>860</v>
      </c>
      <c r="B71" t="s">
        <v>861</v>
      </c>
    </row>
    <row r="72" spans="1:3" x14ac:dyDescent="0.25">
      <c r="A72" s="7" t="s">
        <v>862</v>
      </c>
      <c r="B72" s="6"/>
      <c r="C72" s="6"/>
    </row>
    <row r="73" spans="1:3" x14ac:dyDescent="0.25">
      <c r="A73" t="s">
        <v>863</v>
      </c>
      <c r="B73" t="s">
        <v>864</v>
      </c>
      <c r="C73" t="s">
        <v>807</v>
      </c>
    </row>
    <row r="74" spans="1:3" x14ac:dyDescent="0.25">
      <c r="A74" t="s">
        <v>865</v>
      </c>
      <c r="B74" t="s">
        <v>818</v>
      </c>
    </row>
    <row r="75" spans="1:3" x14ac:dyDescent="0.25">
      <c r="A75" t="s">
        <v>866</v>
      </c>
      <c r="B75" t="s">
        <v>820</v>
      </c>
    </row>
    <row r="76" spans="1:3" x14ac:dyDescent="0.25">
      <c r="A76" t="s">
        <v>867</v>
      </c>
      <c r="B76" t="s">
        <v>822</v>
      </c>
    </row>
    <row r="77" spans="1:3" x14ac:dyDescent="0.25">
      <c r="A77" t="s">
        <v>868</v>
      </c>
      <c r="B77" t="s">
        <v>824</v>
      </c>
    </row>
    <row r="78" spans="1:3" x14ac:dyDescent="0.25">
      <c r="A78" t="s">
        <v>869</v>
      </c>
      <c r="B78" t="s">
        <v>826</v>
      </c>
    </row>
    <row r="79" spans="1:3" x14ac:dyDescent="0.25">
      <c r="A79" t="s">
        <v>870</v>
      </c>
      <c r="B79" t="s">
        <v>828</v>
      </c>
    </row>
    <row r="80" spans="1:3" ht="90" customHeight="1" x14ac:dyDescent="0.25">
      <c r="A80" t="s">
        <v>871</v>
      </c>
      <c r="B80" s="15" t="s">
        <v>809</v>
      </c>
    </row>
    <row r="81" spans="1:3" x14ac:dyDescent="0.25">
      <c r="A81" t="s">
        <v>872</v>
      </c>
      <c r="B81" t="s">
        <v>873</v>
      </c>
    </row>
    <row r="82" spans="1:3" x14ac:dyDescent="0.25">
      <c r="A82" t="s">
        <v>874</v>
      </c>
      <c r="B82" t="s">
        <v>875</v>
      </c>
    </row>
    <row r="83" spans="1:3" x14ac:dyDescent="0.25">
      <c r="A83" s="7" t="s">
        <v>876</v>
      </c>
      <c r="B83" s="6"/>
      <c r="C83" s="6"/>
    </row>
    <row r="84" spans="1:3" x14ac:dyDescent="0.25">
      <c r="A84" t="s">
        <v>877</v>
      </c>
      <c r="B84" t="s">
        <v>878</v>
      </c>
      <c r="C84" t="s">
        <v>807</v>
      </c>
    </row>
    <row r="85" spans="1:3" x14ac:dyDescent="0.25">
      <c r="A85" t="s">
        <v>879</v>
      </c>
      <c r="B85" t="s">
        <v>818</v>
      </c>
    </row>
    <row r="86" spans="1:3" x14ac:dyDescent="0.25">
      <c r="A86" t="s">
        <v>880</v>
      </c>
      <c r="B86" t="s">
        <v>820</v>
      </c>
    </row>
    <row r="87" spans="1:3" x14ac:dyDescent="0.25">
      <c r="A87" t="s">
        <v>881</v>
      </c>
      <c r="B87" t="s">
        <v>822</v>
      </c>
    </row>
    <row r="88" spans="1:3" x14ac:dyDescent="0.25">
      <c r="A88" t="s">
        <v>882</v>
      </c>
      <c r="B88" t="s">
        <v>824</v>
      </c>
    </row>
    <row r="89" spans="1:3" x14ac:dyDescent="0.25">
      <c r="A89" t="s">
        <v>883</v>
      </c>
      <c r="B89" t="s">
        <v>826</v>
      </c>
    </row>
    <row r="90" spans="1:3" x14ac:dyDescent="0.25">
      <c r="A90" t="s">
        <v>884</v>
      </c>
      <c r="B90" t="s">
        <v>828</v>
      </c>
    </row>
    <row r="91" spans="1:3" ht="90" customHeight="1" x14ac:dyDescent="0.25">
      <c r="A91" t="s">
        <v>885</v>
      </c>
      <c r="B91" s="15" t="s">
        <v>809</v>
      </c>
    </row>
    <row r="92" spans="1:3" x14ac:dyDescent="0.25">
      <c r="A92" t="s">
        <v>886</v>
      </c>
      <c r="B92" t="s">
        <v>887</v>
      </c>
    </row>
    <row r="93" spans="1:3" x14ac:dyDescent="0.25">
      <c r="A93" t="s">
        <v>888</v>
      </c>
      <c r="B93" t="s">
        <v>889</v>
      </c>
    </row>
    <row r="94" spans="1:3" x14ac:dyDescent="0.25">
      <c r="A94" s="7" t="s">
        <v>890</v>
      </c>
      <c r="B94" s="6"/>
      <c r="C94" s="6"/>
    </row>
    <row r="95" spans="1:3" x14ac:dyDescent="0.25">
      <c r="A95" t="s">
        <v>891</v>
      </c>
      <c r="B95" t="s">
        <v>892</v>
      </c>
      <c r="C95" t="s">
        <v>807</v>
      </c>
    </row>
    <row r="96" spans="1:3" x14ac:dyDescent="0.25">
      <c r="A96" t="s">
        <v>893</v>
      </c>
      <c r="B96" t="s">
        <v>818</v>
      </c>
    </row>
    <row r="97" spans="1:3" x14ac:dyDescent="0.25">
      <c r="A97" t="s">
        <v>894</v>
      </c>
      <c r="B97" t="s">
        <v>820</v>
      </c>
    </row>
    <row r="98" spans="1:3" x14ac:dyDescent="0.25">
      <c r="A98" t="s">
        <v>895</v>
      </c>
      <c r="B98" t="s">
        <v>822</v>
      </c>
    </row>
    <row r="99" spans="1:3" x14ac:dyDescent="0.25">
      <c r="A99" t="s">
        <v>896</v>
      </c>
      <c r="B99" t="s">
        <v>824</v>
      </c>
    </row>
    <row r="100" spans="1:3" x14ac:dyDescent="0.25">
      <c r="A100" t="s">
        <v>897</v>
      </c>
      <c r="B100" t="s">
        <v>826</v>
      </c>
    </row>
    <row r="101" spans="1:3" x14ac:dyDescent="0.25">
      <c r="A101" t="s">
        <v>898</v>
      </c>
      <c r="B101" t="s">
        <v>828</v>
      </c>
    </row>
    <row r="102" spans="1:3" ht="90" customHeight="1" x14ac:dyDescent="0.25">
      <c r="A102" t="s">
        <v>899</v>
      </c>
      <c r="B102" s="15" t="s">
        <v>809</v>
      </c>
    </row>
    <row r="103" spans="1:3" x14ac:dyDescent="0.25">
      <c r="A103" t="s">
        <v>900</v>
      </c>
      <c r="B103" t="s">
        <v>901</v>
      </c>
    </row>
    <row r="104" spans="1:3" x14ac:dyDescent="0.25">
      <c r="A104" t="s">
        <v>902</v>
      </c>
      <c r="B104" t="s">
        <v>903</v>
      </c>
    </row>
    <row r="105" spans="1:3" x14ac:dyDescent="0.25">
      <c r="A105" s="7" t="s">
        <v>904</v>
      </c>
      <c r="B105" s="6"/>
      <c r="C105" s="6"/>
    </row>
    <row r="106" spans="1:3" x14ac:dyDescent="0.25">
      <c r="A106" t="s">
        <v>905</v>
      </c>
      <c r="B106" t="s">
        <v>906</v>
      </c>
      <c r="C106" t="s">
        <v>807</v>
      </c>
    </row>
    <row r="107" spans="1:3" x14ac:dyDescent="0.25">
      <c r="A107" t="s">
        <v>907</v>
      </c>
      <c r="B107" t="s">
        <v>818</v>
      </c>
    </row>
    <row r="108" spans="1:3" x14ac:dyDescent="0.25">
      <c r="A108" t="s">
        <v>908</v>
      </c>
      <c r="B108" t="s">
        <v>820</v>
      </c>
    </row>
    <row r="109" spans="1:3" x14ac:dyDescent="0.25">
      <c r="A109" t="s">
        <v>909</v>
      </c>
      <c r="B109" t="s">
        <v>822</v>
      </c>
    </row>
    <row r="110" spans="1:3" x14ac:dyDescent="0.25">
      <c r="A110" t="s">
        <v>910</v>
      </c>
      <c r="B110" t="s">
        <v>824</v>
      </c>
    </row>
    <row r="111" spans="1:3" x14ac:dyDescent="0.25">
      <c r="A111" t="s">
        <v>911</v>
      </c>
      <c r="B111" t="s">
        <v>826</v>
      </c>
    </row>
    <row r="112" spans="1:3" x14ac:dyDescent="0.25">
      <c r="A112" t="s">
        <v>912</v>
      </c>
      <c r="B112" t="s">
        <v>828</v>
      </c>
    </row>
    <row r="113" spans="1:3" ht="90" customHeight="1" x14ac:dyDescent="0.25">
      <c r="A113" t="s">
        <v>913</v>
      </c>
      <c r="B113" s="15" t="s">
        <v>809</v>
      </c>
    </row>
    <row r="114" spans="1:3" x14ac:dyDescent="0.25">
      <c r="A114" t="s">
        <v>914</v>
      </c>
      <c r="B114" t="s">
        <v>915</v>
      </c>
    </row>
    <row r="115" spans="1:3" x14ac:dyDescent="0.25">
      <c r="A115" t="s">
        <v>916</v>
      </c>
      <c r="B115" t="s">
        <v>917</v>
      </c>
    </row>
    <row r="116" spans="1:3" x14ac:dyDescent="0.25">
      <c r="A116" s="7" t="s">
        <v>918</v>
      </c>
      <c r="B116" s="6"/>
      <c r="C116" s="6"/>
    </row>
    <row r="117" spans="1:3" x14ac:dyDescent="0.25">
      <c r="A117" t="s">
        <v>919</v>
      </c>
      <c r="B117" t="s">
        <v>920</v>
      </c>
      <c r="C117" t="s">
        <v>807</v>
      </c>
    </row>
    <row r="118" spans="1:3" x14ac:dyDescent="0.25">
      <c r="A118" t="s">
        <v>921</v>
      </c>
      <c r="B118" t="s">
        <v>818</v>
      </c>
    </row>
    <row r="119" spans="1:3" x14ac:dyDescent="0.25">
      <c r="A119" t="s">
        <v>922</v>
      </c>
      <c r="B119" t="s">
        <v>820</v>
      </c>
    </row>
    <row r="120" spans="1:3" x14ac:dyDescent="0.25">
      <c r="A120" t="s">
        <v>923</v>
      </c>
      <c r="B120" t="s">
        <v>822</v>
      </c>
    </row>
    <row r="121" spans="1:3" x14ac:dyDescent="0.25">
      <c r="A121" t="s">
        <v>924</v>
      </c>
      <c r="B121" t="s">
        <v>824</v>
      </c>
    </row>
    <row r="122" spans="1:3" x14ac:dyDescent="0.25">
      <c r="A122" t="s">
        <v>925</v>
      </c>
      <c r="B122" t="s">
        <v>826</v>
      </c>
    </row>
    <row r="123" spans="1:3" x14ac:dyDescent="0.25">
      <c r="A123" t="s">
        <v>926</v>
      </c>
      <c r="B123" t="s">
        <v>828</v>
      </c>
    </row>
    <row r="124" spans="1:3" ht="90" customHeight="1" x14ac:dyDescent="0.25">
      <c r="A124" t="s">
        <v>927</v>
      </c>
      <c r="B124" s="15" t="s">
        <v>809</v>
      </c>
    </row>
    <row r="125" spans="1:3" x14ac:dyDescent="0.25">
      <c r="A125" t="s">
        <v>928</v>
      </c>
      <c r="B125" t="s">
        <v>929</v>
      </c>
    </row>
    <row r="126" spans="1:3" x14ac:dyDescent="0.25">
      <c r="A126" t="s">
        <v>930</v>
      </c>
      <c r="B126" t="s">
        <v>931</v>
      </c>
    </row>
    <row r="127" spans="1:3" x14ac:dyDescent="0.25">
      <c r="A127" s="7" t="s">
        <v>932</v>
      </c>
      <c r="B127" s="6"/>
      <c r="C127" s="6"/>
    </row>
    <row r="128" spans="1:3" x14ac:dyDescent="0.25">
      <c r="A128" t="s">
        <v>933</v>
      </c>
      <c r="B128" t="s">
        <v>934</v>
      </c>
      <c r="C128" t="s">
        <v>807</v>
      </c>
    </row>
    <row r="129" spans="1:3" x14ac:dyDescent="0.25">
      <c r="A129" t="s">
        <v>935</v>
      </c>
      <c r="B129" t="s">
        <v>818</v>
      </c>
    </row>
    <row r="130" spans="1:3" x14ac:dyDescent="0.25">
      <c r="A130" t="s">
        <v>936</v>
      </c>
      <c r="B130" t="s">
        <v>820</v>
      </c>
    </row>
    <row r="131" spans="1:3" x14ac:dyDescent="0.25">
      <c r="A131" t="s">
        <v>937</v>
      </c>
      <c r="B131" t="s">
        <v>822</v>
      </c>
    </row>
    <row r="132" spans="1:3" x14ac:dyDescent="0.25">
      <c r="A132" t="s">
        <v>938</v>
      </c>
      <c r="B132" t="s">
        <v>824</v>
      </c>
    </row>
    <row r="133" spans="1:3" x14ac:dyDescent="0.25">
      <c r="A133" t="s">
        <v>939</v>
      </c>
      <c r="B133" t="s">
        <v>826</v>
      </c>
    </row>
    <row r="134" spans="1:3" x14ac:dyDescent="0.25">
      <c r="A134" t="s">
        <v>940</v>
      </c>
      <c r="B134" t="s">
        <v>828</v>
      </c>
    </row>
    <row r="135" spans="1:3" ht="90" customHeight="1" x14ac:dyDescent="0.25">
      <c r="A135" t="s">
        <v>941</v>
      </c>
      <c r="B135" s="15" t="s">
        <v>809</v>
      </c>
    </row>
    <row r="136" spans="1:3" x14ac:dyDescent="0.25">
      <c r="A136" t="s">
        <v>942</v>
      </c>
      <c r="B136" t="s">
        <v>943</v>
      </c>
    </row>
    <row r="137" spans="1:3" x14ac:dyDescent="0.25">
      <c r="A137" t="s">
        <v>944</v>
      </c>
      <c r="B137" t="s">
        <v>945</v>
      </c>
    </row>
    <row r="138" spans="1:3" x14ac:dyDescent="0.25">
      <c r="A138" s="7" t="s">
        <v>946</v>
      </c>
      <c r="B138" s="6"/>
      <c r="C138" s="6"/>
    </row>
    <row r="139" spans="1:3" x14ac:dyDescent="0.25">
      <c r="A139" t="s">
        <v>947</v>
      </c>
      <c r="B139" t="s">
        <v>948</v>
      </c>
      <c r="C139" t="s">
        <v>807</v>
      </c>
    </row>
    <row r="140" spans="1:3" x14ac:dyDescent="0.25">
      <c r="A140" t="s">
        <v>949</v>
      </c>
      <c r="B140" t="s">
        <v>818</v>
      </c>
    </row>
    <row r="141" spans="1:3" x14ac:dyDescent="0.25">
      <c r="A141" t="s">
        <v>950</v>
      </c>
      <c r="B141" t="s">
        <v>820</v>
      </c>
    </row>
    <row r="142" spans="1:3" x14ac:dyDescent="0.25">
      <c r="A142" t="s">
        <v>951</v>
      </c>
      <c r="B142" t="s">
        <v>822</v>
      </c>
    </row>
    <row r="143" spans="1:3" x14ac:dyDescent="0.25">
      <c r="A143" t="s">
        <v>952</v>
      </c>
      <c r="B143" t="s">
        <v>824</v>
      </c>
    </row>
    <row r="144" spans="1:3" x14ac:dyDescent="0.25">
      <c r="A144" t="s">
        <v>953</v>
      </c>
      <c r="B144" t="s">
        <v>826</v>
      </c>
    </row>
    <row r="145" spans="1:3" x14ac:dyDescent="0.25">
      <c r="A145" t="s">
        <v>954</v>
      </c>
      <c r="B145" t="s">
        <v>828</v>
      </c>
    </row>
    <row r="146" spans="1:3" ht="90" customHeight="1" x14ac:dyDescent="0.25">
      <c r="A146" t="s">
        <v>955</v>
      </c>
      <c r="B146" s="15" t="s">
        <v>809</v>
      </c>
    </row>
    <row r="147" spans="1:3" x14ac:dyDescent="0.25">
      <c r="A147" t="s">
        <v>956</v>
      </c>
      <c r="B147" t="s">
        <v>957</v>
      </c>
    </row>
    <row r="148" spans="1:3" x14ac:dyDescent="0.25">
      <c r="A148" t="s">
        <v>958</v>
      </c>
      <c r="B148" t="s">
        <v>959</v>
      </c>
    </row>
    <row r="149" spans="1:3" x14ac:dyDescent="0.25">
      <c r="A149" s="7" t="s">
        <v>960</v>
      </c>
      <c r="B149" s="6"/>
      <c r="C149" s="6"/>
    </row>
    <row r="150" spans="1:3" x14ac:dyDescent="0.25">
      <c r="A150" t="s">
        <v>961</v>
      </c>
      <c r="B150" t="s">
        <v>962</v>
      </c>
      <c r="C150" t="s">
        <v>807</v>
      </c>
    </row>
    <row r="151" spans="1:3" x14ac:dyDescent="0.25">
      <c r="A151" t="s">
        <v>963</v>
      </c>
      <c r="B151" t="s">
        <v>818</v>
      </c>
    </row>
    <row r="152" spans="1:3" x14ac:dyDescent="0.25">
      <c r="A152" t="s">
        <v>964</v>
      </c>
      <c r="B152" t="s">
        <v>820</v>
      </c>
    </row>
    <row r="153" spans="1:3" x14ac:dyDescent="0.25">
      <c r="A153" t="s">
        <v>965</v>
      </c>
      <c r="B153" t="s">
        <v>822</v>
      </c>
    </row>
    <row r="154" spans="1:3" x14ac:dyDescent="0.25">
      <c r="A154" t="s">
        <v>966</v>
      </c>
      <c r="B154" t="s">
        <v>824</v>
      </c>
    </row>
    <row r="155" spans="1:3" x14ac:dyDescent="0.25">
      <c r="A155" t="s">
        <v>967</v>
      </c>
      <c r="B155" t="s">
        <v>826</v>
      </c>
    </row>
    <row r="156" spans="1:3" x14ac:dyDescent="0.25">
      <c r="A156" t="s">
        <v>968</v>
      </c>
      <c r="B156" t="s">
        <v>828</v>
      </c>
    </row>
    <row r="157" spans="1:3" ht="90" customHeight="1" x14ac:dyDescent="0.25">
      <c r="A157" t="s">
        <v>969</v>
      </c>
      <c r="B157" s="15" t="s">
        <v>809</v>
      </c>
    </row>
    <row r="158" spans="1:3" x14ac:dyDescent="0.25">
      <c r="A158" t="s">
        <v>970</v>
      </c>
      <c r="B158" t="s">
        <v>971</v>
      </c>
    </row>
    <row r="159" spans="1:3" x14ac:dyDescent="0.25">
      <c r="A159" t="s">
        <v>972</v>
      </c>
      <c r="B159" t="s">
        <v>973</v>
      </c>
    </row>
    <row r="160" spans="1:3" x14ac:dyDescent="0.25">
      <c r="A160" s="7" t="s">
        <v>974</v>
      </c>
      <c r="B160" s="6"/>
      <c r="C160" s="6"/>
    </row>
    <row r="161" spans="1:3" x14ac:dyDescent="0.25">
      <c r="A161" t="s">
        <v>975</v>
      </c>
      <c r="B161" t="s">
        <v>976</v>
      </c>
      <c r="C161" t="s">
        <v>807</v>
      </c>
    </row>
    <row r="162" spans="1:3" x14ac:dyDescent="0.25">
      <c r="A162" t="s">
        <v>977</v>
      </c>
      <c r="B162" t="s">
        <v>818</v>
      </c>
    </row>
    <row r="163" spans="1:3" x14ac:dyDescent="0.25">
      <c r="A163" t="s">
        <v>978</v>
      </c>
      <c r="B163" t="s">
        <v>820</v>
      </c>
    </row>
    <row r="164" spans="1:3" x14ac:dyDescent="0.25">
      <c r="A164" t="s">
        <v>979</v>
      </c>
      <c r="B164" t="s">
        <v>822</v>
      </c>
    </row>
    <row r="165" spans="1:3" x14ac:dyDescent="0.25">
      <c r="A165" t="s">
        <v>980</v>
      </c>
      <c r="B165" t="s">
        <v>824</v>
      </c>
    </row>
    <row r="166" spans="1:3" x14ac:dyDescent="0.25">
      <c r="A166" t="s">
        <v>981</v>
      </c>
      <c r="B166" t="s">
        <v>826</v>
      </c>
    </row>
    <row r="167" spans="1:3" x14ac:dyDescent="0.25">
      <c r="A167" t="s">
        <v>982</v>
      </c>
      <c r="B167" t="s">
        <v>828</v>
      </c>
    </row>
    <row r="168" spans="1:3" ht="90" customHeight="1" x14ac:dyDescent="0.25">
      <c r="A168" t="s">
        <v>983</v>
      </c>
      <c r="B168" s="15" t="s">
        <v>809</v>
      </c>
    </row>
    <row r="169" spans="1:3" x14ac:dyDescent="0.25">
      <c r="A169" t="s">
        <v>984</v>
      </c>
      <c r="B169" t="s">
        <v>985</v>
      </c>
    </row>
    <row r="170" spans="1:3" x14ac:dyDescent="0.25">
      <c r="A170" t="s">
        <v>986</v>
      </c>
      <c r="B170" t="s">
        <v>987</v>
      </c>
    </row>
    <row r="171" spans="1:3" x14ac:dyDescent="0.25">
      <c r="A171" s="7" t="s">
        <v>988</v>
      </c>
      <c r="B171" s="6"/>
      <c r="C171" s="6"/>
    </row>
    <row r="172" spans="1:3" x14ac:dyDescent="0.25">
      <c r="A172" t="s">
        <v>989</v>
      </c>
      <c r="B172" t="s">
        <v>990</v>
      </c>
      <c r="C172" t="s">
        <v>807</v>
      </c>
    </row>
    <row r="173" spans="1:3" x14ac:dyDescent="0.25">
      <c r="A173" t="s">
        <v>991</v>
      </c>
      <c r="B173" t="s">
        <v>818</v>
      </c>
    </row>
    <row r="174" spans="1:3" x14ac:dyDescent="0.25">
      <c r="A174" t="s">
        <v>992</v>
      </c>
      <c r="B174" t="s">
        <v>820</v>
      </c>
    </row>
    <row r="175" spans="1:3" x14ac:dyDescent="0.25">
      <c r="A175" t="s">
        <v>993</v>
      </c>
      <c r="B175" t="s">
        <v>822</v>
      </c>
    </row>
    <row r="176" spans="1:3" x14ac:dyDescent="0.25">
      <c r="A176" t="s">
        <v>994</v>
      </c>
      <c r="B176" t="s">
        <v>824</v>
      </c>
    </row>
    <row r="177" spans="1:3" x14ac:dyDescent="0.25">
      <c r="A177" t="s">
        <v>995</v>
      </c>
      <c r="B177" t="s">
        <v>826</v>
      </c>
    </row>
    <row r="178" spans="1:3" x14ac:dyDescent="0.25">
      <c r="A178" t="s">
        <v>996</v>
      </c>
      <c r="B178" t="s">
        <v>828</v>
      </c>
    </row>
    <row r="179" spans="1:3" ht="90" customHeight="1" x14ac:dyDescent="0.25">
      <c r="A179" t="s">
        <v>997</v>
      </c>
      <c r="B179" s="15" t="s">
        <v>809</v>
      </c>
    </row>
    <row r="180" spans="1:3" x14ac:dyDescent="0.25">
      <c r="A180" t="s">
        <v>998</v>
      </c>
      <c r="B180" t="s">
        <v>999</v>
      </c>
    </row>
    <row r="181" spans="1:3" x14ac:dyDescent="0.25">
      <c r="A181" t="s">
        <v>1000</v>
      </c>
      <c r="B181" t="s">
        <v>1001</v>
      </c>
    </row>
    <row r="182" spans="1:3" x14ac:dyDescent="0.25">
      <c r="A182" s="7" t="s">
        <v>1002</v>
      </c>
      <c r="B182" s="6"/>
      <c r="C182" s="6"/>
    </row>
    <row r="183" spans="1:3" x14ac:dyDescent="0.25">
      <c r="A183" t="s">
        <v>1003</v>
      </c>
      <c r="B183" t="s">
        <v>1004</v>
      </c>
      <c r="C183" t="s">
        <v>807</v>
      </c>
    </row>
    <row r="184" spans="1:3" x14ac:dyDescent="0.25">
      <c r="A184" t="s">
        <v>1005</v>
      </c>
      <c r="B184" t="s">
        <v>818</v>
      </c>
    </row>
    <row r="185" spans="1:3" x14ac:dyDescent="0.25">
      <c r="A185" t="s">
        <v>1006</v>
      </c>
      <c r="B185" t="s">
        <v>820</v>
      </c>
    </row>
    <row r="186" spans="1:3" x14ac:dyDescent="0.25">
      <c r="A186" t="s">
        <v>1007</v>
      </c>
      <c r="B186" t="s">
        <v>822</v>
      </c>
    </row>
    <row r="187" spans="1:3" x14ac:dyDescent="0.25">
      <c r="A187" t="s">
        <v>1008</v>
      </c>
      <c r="B187" t="s">
        <v>824</v>
      </c>
    </row>
    <row r="188" spans="1:3" x14ac:dyDescent="0.25">
      <c r="A188" t="s">
        <v>1009</v>
      </c>
      <c r="B188" t="s">
        <v>826</v>
      </c>
    </row>
    <row r="189" spans="1:3" x14ac:dyDescent="0.25">
      <c r="A189" t="s">
        <v>1010</v>
      </c>
      <c r="B189" t="s">
        <v>828</v>
      </c>
    </row>
    <row r="190" spans="1:3" ht="90" customHeight="1" x14ac:dyDescent="0.25">
      <c r="A190" t="s">
        <v>1011</v>
      </c>
      <c r="B190" s="15" t="s">
        <v>809</v>
      </c>
    </row>
    <row r="191" spans="1:3" x14ac:dyDescent="0.25">
      <c r="A191" t="s">
        <v>1012</v>
      </c>
      <c r="B191" t="s">
        <v>1013</v>
      </c>
    </row>
    <row r="192" spans="1:3" x14ac:dyDescent="0.25">
      <c r="A192" t="s">
        <v>1014</v>
      </c>
      <c r="B192" t="s">
        <v>1015</v>
      </c>
    </row>
    <row r="193" spans="1:3" x14ac:dyDescent="0.25">
      <c r="A193" s="7" t="s">
        <v>1016</v>
      </c>
      <c r="B193" s="6"/>
      <c r="C193" s="6"/>
    </row>
    <row r="194" spans="1:3" x14ac:dyDescent="0.25">
      <c r="A194" t="s">
        <v>1017</v>
      </c>
      <c r="B194" t="s">
        <v>1018</v>
      </c>
      <c r="C194" t="s">
        <v>807</v>
      </c>
    </row>
    <row r="195" spans="1:3" x14ac:dyDescent="0.25">
      <c r="A195" t="s">
        <v>1019</v>
      </c>
      <c r="B195" t="s">
        <v>818</v>
      </c>
    </row>
    <row r="196" spans="1:3" x14ac:dyDescent="0.25">
      <c r="A196" t="s">
        <v>1020</v>
      </c>
      <c r="B196" t="s">
        <v>820</v>
      </c>
    </row>
    <row r="197" spans="1:3" x14ac:dyDescent="0.25">
      <c r="A197" t="s">
        <v>1021</v>
      </c>
      <c r="B197" t="s">
        <v>822</v>
      </c>
    </row>
    <row r="198" spans="1:3" x14ac:dyDescent="0.25">
      <c r="A198" t="s">
        <v>1022</v>
      </c>
      <c r="B198" t="s">
        <v>824</v>
      </c>
    </row>
    <row r="199" spans="1:3" x14ac:dyDescent="0.25">
      <c r="A199" t="s">
        <v>1023</v>
      </c>
      <c r="B199" t="s">
        <v>826</v>
      </c>
    </row>
    <row r="200" spans="1:3" x14ac:dyDescent="0.25">
      <c r="A200" t="s">
        <v>1024</v>
      </c>
      <c r="B200" t="s">
        <v>828</v>
      </c>
    </row>
    <row r="201" spans="1:3" ht="90" customHeight="1" x14ac:dyDescent="0.25">
      <c r="A201" t="s">
        <v>1025</v>
      </c>
      <c r="B201" s="15" t="s">
        <v>809</v>
      </c>
    </row>
    <row r="202" spans="1:3" x14ac:dyDescent="0.25">
      <c r="A202" t="s">
        <v>1026</v>
      </c>
      <c r="B202" t="s">
        <v>1027</v>
      </c>
    </row>
    <row r="203" spans="1:3" x14ac:dyDescent="0.25">
      <c r="A203" t="s">
        <v>1028</v>
      </c>
      <c r="B203" t="s">
        <v>1029</v>
      </c>
    </row>
    <row r="204" spans="1:3" x14ac:dyDescent="0.25">
      <c r="A204" s="7" t="s">
        <v>1030</v>
      </c>
      <c r="B204" s="6"/>
      <c r="C204" s="6"/>
    </row>
    <row r="205" spans="1:3" x14ac:dyDescent="0.25">
      <c r="A205" t="s">
        <v>1031</v>
      </c>
      <c r="B205" t="s">
        <v>1032</v>
      </c>
      <c r="C205" t="s">
        <v>807</v>
      </c>
    </row>
    <row r="206" spans="1:3" x14ac:dyDescent="0.25">
      <c r="A206" t="s">
        <v>1033</v>
      </c>
      <c r="B206" t="s">
        <v>818</v>
      </c>
    </row>
    <row r="207" spans="1:3" x14ac:dyDescent="0.25">
      <c r="A207" t="s">
        <v>1034</v>
      </c>
      <c r="B207" t="s">
        <v>820</v>
      </c>
    </row>
    <row r="208" spans="1:3" x14ac:dyDescent="0.25">
      <c r="A208" t="s">
        <v>1035</v>
      </c>
      <c r="B208" t="s">
        <v>822</v>
      </c>
    </row>
    <row r="209" spans="1:3" x14ac:dyDescent="0.25">
      <c r="A209" t="s">
        <v>1036</v>
      </c>
      <c r="B209" t="s">
        <v>824</v>
      </c>
    </row>
    <row r="210" spans="1:3" x14ac:dyDescent="0.25">
      <c r="A210" t="s">
        <v>1037</v>
      </c>
      <c r="B210" t="s">
        <v>826</v>
      </c>
    </row>
    <row r="211" spans="1:3" x14ac:dyDescent="0.25">
      <c r="A211" t="s">
        <v>1038</v>
      </c>
      <c r="B211" t="s">
        <v>828</v>
      </c>
    </row>
    <row r="212" spans="1:3" ht="90" customHeight="1" x14ac:dyDescent="0.25">
      <c r="A212" t="s">
        <v>1039</v>
      </c>
      <c r="B212" s="15" t="s">
        <v>809</v>
      </c>
    </row>
    <row r="213" spans="1:3" x14ac:dyDescent="0.25">
      <c r="A213" t="s">
        <v>1040</v>
      </c>
      <c r="B213" t="s">
        <v>1041</v>
      </c>
    </row>
    <row r="214" spans="1:3" x14ac:dyDescent="0.25">
      <c r="A214" t="s">
        <v>1042</v>
      </c>
      <c r="B214" t="s">
        <v>1043</v>
      </c>
    </row>
    <row r="215" spans="1:3" x14ac:dyDescent="0.25">
      <c r="A215" s="7" t="s">
        <v>1044</v>
      </c>
      <c r="B215" s="6"/>
      <c r="C215" s="6"/>
    </row>
    <row r="216" spans="1:3" x14ac:dyDescent="0.25">
      <c r="A216" t="s">
        <v>1045</v>
      </c>
      <c r="B216" t="s">
        <v>1046</v>
      </c>
      <c r="C216" t="s">
        <v>807</v>
      </c>
    </row>
    <row r="217" spans="1:3" x14ac:dyDescent="0.25">
      <c r="A217" t="s">
        <v>1047</v>
      </c>
      <c r="B217" t="s">
        <v>820</v>
      </c>
    </row>
    <row r="218" spans="1:3" x14ac:dyDescent="0.25">
      <c r="A218" t="s">
        <v>1048</v>
      </c>
      <c r="B218" t="s">
        <v>822</v>
      </c>
    </row>
    <row r="219" spans="1:3" x14ac:dyDescent="0.25">
      <c r="A219" t="s">
        <v>1049</v>
      </c>
      <c r="B219" t="s">
        <v>824</v>
      </c>
    </row>
    <row r="220" spans="1:3" x14ac:dyDescent="0.25">
      <c r="A220" t="s">
        <v>1050</v>
      </c>
      <c r="B220" t="s">
        <v>826</v>
      </c>
    </row>
    <row r="221" spans="1:3" x14ac:dyDescent="0.25">
      <c r="A221" t="s">
        <v>1051</v>
      </c>
      <c r="B221" t="s">
        <v>828</v>
      </c>
    </row>
    <row r="222" spans="1:3" ht="90" customHeight="1" x14ac:dyDescent="0.25">
      <c r="A222" t="s">
        <v>1052</v>
      </c>
      <c r="B222" s="15" t="s">
        <v>809</v>
      </c>
    </row>
    <row r="223" spans="1:3" x14ac:dyDescent="0.25">
      <c r="A223" s="7" t="s">
        <v>1053</v>
      </c>
      <c r="B223" s="6"/>
      <c r="C223" s="6"/>
    </row>
    <row r="224" spans="1:3" x14ac:dyDescent="0.25">
      <c r="A224" t="s">
        <v>1054</v>
      </c>
      <c r="B224" t="s">
        <v>1055</v>
      </c>
      <c r="C224" t="s">
        <v>807</v>
      </c>
    </row>
    <row r="225" spans="1:3" x14ac:dyDescent="0.25">
      <c r="A225" t="s">
        <v>1056</v>
      </c>
      <c r="B225" t="s">
        <v>820</v>
      </c>
    </row>
    <row r="226" spans="1:3" x14ac:dyDescent="0.25">
      <c r="A226" t="s">
        <v>1057</v>
      </c>
      <c r="B226" t="s">
        <v>822</v>
      </c>
    </row>
    <row r="227" spans="1:3" x14ac:dyDescent="0.25">
      <c r="A227" t="s">
        <v>1058</v>
      </c>
      <c r="B227" t="s">
        <v>824</v>
      </c>
    </row>
    <row r="228" spans="1:3" x14ac:dyDescent="0.25">
      <c r="A228" t="s">
        <v>1059</v>
      </c>
      <c r="B228" t="s">
        <v>826</v>
      </c>
    </row>
    <row r="229" spans="1:3" x14ac:dyDescent="0.25">
      <c r="A229" t="s">
        <v>1060</v>
      </c>
      <c r="B229" t="s">
        <v>828</v>
      </c>
    </row>
    <row r="230" spans="1:3" ht="90" customHeight="1" x14ac:dyDescent="0.25">
      <c r="A230" t="s">
        <v>1061</v>
      </c>
      <c r="B230" s="15" t="s">
        <v>809</v>
      </c>
    </row>
    <row r="231" spans="1:3" x14ac:dyDescent="0.25">
      <c r="A231" s="13" t="s">
        <v>1062</v>
      </c>
      <c r="B231" s="14"/>
      <c r="C231" s="14"/>
    </row>
    <row r="232" spans="1:3" x14ac:dyDescent="0.25">
      <c r="A232" t="s">
        <v>1063</v>
      </c>
      <c r="B232" t="s">
        <v>1064</v>
      </c>
      <c r="C232" t="s">
        <v>807</v>
      </c>
    </row>
    <row r="233" spans="1:3" x14ac:dyDescent="0.25">
      <c r="A233" s="13" t="s">
        <v>1065</v>
      </c>
      <c r="B233" s="14"/>
      <c r="C233" s="14"/>
    </row>
    <row r="234" spans="1:3" x14ac:dyDescent="0.25">
      <c r="A234" t="s">
        <v>1066</v>
      </c>
      <c r="B234" t="s">
        <v>1067</v>
      </c>
      <c r="C234" t="s">
        <v>807</v>
      </c>
    </row>
    <row r="235" spans="1:3" x14ac:dyDescent="0.25">
      <c r="A235" s="13" t="s">
        <v>1068</v>
      </c>
      <c r="B235" s="14"/>
      <c r="C235" s="14"/>
    </row>
    <row r="236" spans="1:3" x14ac:dyDescent="0.25">
      <c r="A236" t="s">
        <v>1069</v>
      </c>
      <c r="B236" t="s">
        <v>1070</v>
      </c>
      <c r="C236" t="s">
        <v>807</v>
      </c>
    </row>
    <row r="237" spans="1:3" x14ac:dyDescent="0.25">
      <c r="A237" s="13" t="s">
        <v>1071</v>
      </c>
      <c r="B237" s="14"/>
      <c r="C237" s="14"/>
    </row>
    <row r="238" spans="1:3" x14ac:dyDescent="0.25">
      <c r="A238" t="s">
        <v>1072</v>
      </c>
      <c r="B238" t="s">
        <v>1073</v>
      </c>
      <c r="C238" t="s">
        <v>807</v>
      </c>
    </row>
    <row r="239" spans="1:3" x14ac:dyDescent="0.25">
      <c r="A239" s="13" t="s">
        <v>1074</v>
      </c>
      <c r="B239" s="14"/>
      <c r="C239" s="14"/>
    </row>
    <row r="240" spans="1:3" x14ac:dyDescent="0.25">
      <c r="A240" t="s">
        <v>1075</v>
      </c>
      <c r="B240" t="s">
        <v>1076</v>
      </c>
      <c r="C240" t="s">
        <v>807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283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203</v>
      </c>
      <c r="C7" s="26" t="s">
        <v>204</v>
      </c>
      <c r="D7" s="17" t="s">
        <v>205</v>
      </c>
      <c r="E7" s="62">
        <v>69263</v>
      </c>
      <c r="F7" s="68">
        <v>422.157985</v>
      </c>
      <c r="G7" s="20">
        <v>3.8044004999999999E-2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76170</v>
      </c>
      <c r="F8" s="68">
        <v>412.84140000000002</v>
      </c>
      <c r="G8" s="20">
        <v>3.7204413999999998E-2</v>
      </c>
    </row>
    <row r="9" spans="1:7" ht="25.5" x14ac:dyDescent="0.2">
      <c r="A9" s="21">
        <v>3</v>
      </c>
      <c r="B9" s="22" t="s">
        <v>28</v>
      </c>
      <c r="C9" s="26" t="s">
        <v>29</v>
      </c>
      <c r="D9" s="17" t="s">
        <v>19</v>
      </c>
      <c r="E9" s="62">
        <v>311371</v>
      </c>
      <c r="F9" s="68">
        <v>408.83012300000001</v>
      </c>
      <c r="G9" s="20">
        <v>3.6842925999999998E-2</v>
      </c>
    </row>
    <row r="10" spans="1:7" ht="25.5" x14ac:dyDescent="0.2">
      <c r="A10" s="21">
        <v>4</v>
      </c>
      <c r="B10" s="22" t="s">
        <v>157</v>
      </c>
      <c r="C10" s="26" t="s">
        <v>158</v>
      </c>
      <c r="D10" s="17" t="s">
        <v>159</v>
      </c>
      <c r="E10" s="62">
        <v>63720</v>
      </c>
      <c r="F10" s="68">
        <v>400.79880000000003</v>
      </c>
      <c r="G10" s="20">
        <v>3.6119159999999997E-2</v>
      </c>
    </row>
    <row r="11" spans="1:7" ht="25.5" x14ac:dyDescent="0.2">
      <c r="A11" s="21">
        <v>5</v>
      </c>
      <c r="B11" s="22" t="s">
        <v>61</v>
      </c>
      <c r="C11" s="26" t="s">
        <v>62</v>
      </c>
      <c r="D11" s="17" t="s">
        <v>22</v>
      </c>
      <c r="E11" s="62">
        <v>278327</v>
      </c>
      <c r="F11" s="68">
        <v>333.157419</v>
      </c>
      <c r="G11" s="20">
        <v>3.0023457999999999E-2</v>
      </c>
    </row>
    <row r="12" spans="1:7" ht="12.75" x14ac:dyDescent="0.2">
      <c r="A12" s="21">
        <v>6</v>
      </c>
      <c r="B12" s="22" t="s">
        <v>234</v>
      </c>
      <c r="C12" s="26" t="s">
        <v>235</v>
      </c>
      <c r="D12" s="17" t="s">
        <v>236</v>
      </c>
      <c r="E12" s="62">
        <v>112234</v>
      </c>
      <c r="F12" s="68">
        <v>306.39882</v>
      </c>
      <c r="G12" s="20">
        <v>2.7612029E-2</v>
      </c>
    </row>
    <row r="13" spans="1:7" ht="25.5" x14ac:dyDescent="0.2">
      <c r="A13" s="21">
        <v>7</v>
      </c>
      <c r="B13" s="22" t="s">
        <v>165</v>
      </c>
      <c r="C13" s="26" t="s">
        <v>166</v>
      </c>
      <c r="D13" s="17" t="s">
        <v>25</v>
      </c>
      <c r="E13" s="62">
        <v>60820</v>
      </c>
      <c r="F13" s="68">
        <v>304.92106999999999</v>
      </c>
      <c r="G13" s="20">
        <v>2.7478856999999999E-2</v>
      </c>
    </row>
    <row r="14" spans="1:7" ht="25.5" x14ac:dyDescent="0.2">
      <c r="A14" s="21">
        <v>8</v>
      </c>
      <c r="B14" s="22" t="s">
        <v>49</v>
      </c>
      <c r="C14" s="26" t="s">
        <v>50</v>
      </c>
      <c r="D14" s="17" t="s">
        <v>25</v>
      </c>
      <c r="E14" s="62">
        <v>139267</v>
      </c>
      <c r="F14" s="68">
        <v>261.54342600000001</v>
      </c>
      <c r="G14" s="20">
        <v>2.3569752999999999E-2</v>
      </c>
    </row>
    <row r="15" spans="1:7" ht="25.5" x14ac:dyDescent="0.2">
      <c r="A15" s="21">
        <v>9</v>
      </c>
      <c r="B15" s="22" t="s">
        <v>36</v>
      </c>
      <c r="C15" s="26" t="s">
        <v>37</v>
      </c>
      <c r="D15" s="17" t="s">
        <v>38</v>
      </c>
      <c r="E15" s="62">
        <v>70480</v>
      </c>
      <c r="F15" s="68">
        <v>259.1902</v>
      </c>
      <c r="G15" s="20">
        <v>2.3357685E-2</v>
      </c>
    </row>
    <row r="16" spans="1:7" ht="25.5" x14ac:dyDescent="0.2">
      <c r="A16" s="21">
        <v>10</v>
      </c>
      <c r="B16" s="22" t="s">
        <v>191</v>
      </c>
      <c r="C16" s="26" t="s">
        <v>192</v>
      </c>
      <c r="D16" s="17" t="s">
        <v>35</v>
      </c>
      <c r="E16" s="62">
        <v>51856</v>
      </c>
      <c r="F16" s="68">
        <v>256.661272</v>
      </c>
      <c r="G16" s="20">
        <v>2.3129783000000001E-2</v>
      </c>
    </row>
    <row r="17" spans="1:7" ht="12.75" x14ac:dyDescent="0.2">
      <c r="A17" s="21">
        <v>11</v>
      </c>
      <c r="B17" s="22" t="s">
        <v>178</v>
      </c>
      <c r="C17" s="26" t="s">
        <v>179</v>
      </c>
      <c r="D17" s="17" t="s">
        <v>180</v>
      </c>
      <c r="E17" s="62">
        <v>125377</v>
      </c>
      <c r="F17" s="68">
        <v>252.38390100000001</v>
      </c>
      <c r="G17" s="20">
        <v>2.2744316000000001E-2</v>
      </c>
    </row>
    <row r="18" spans="1:7" ht="38.25" x14ac:dyDescent="0.2">
      <c r="A18" s="21">
        <v>12</v>
      </c>
      <c r="B18" s="22" t="s">
        <v>92</v>
      </c>
      <c r="C18" s="26" t="s">
        <v>93</v>
      </c>
      <c r="D18" s="17" t="s">
        <v>94</v>
      </c>
      <c r="E18" s="62">
        <v>317233</v>
      </c>
      <c r="F18" s="68">
        <v>248.71067199999999</v>
      </c>
      <c r="G18" s="20">
        <v>2.2413292000000001E-2</v>
      </c>
    </row>
    <row r="19" spans="1:7" ht="12.75" x14ac:dyDescent="0.2">
      <c r="A19" s="21">
        <v>13</v>
      </c>
      <c r="B19" s="22" t="s">
        <v>163</v>
      </c>
      <c r="C19" s="26" t="s">
        <v>164</v>
      </c>
      <c r="D19" s="17" t="s">
        <v>16</v>
      </c>
      <c r="E19" s="62">
        <v>166306</v>
      </c>
      <c r="F19" s="68">
        <v>246.21603300000001</v>
      </c>
      <c r="G19" s="20">
        <v>2.218848E-2</v>
      </c>
    </row>
    <row r="20" spans="1:7" ht="12.75" x14ac:dyDescent="0.2">
      <c r="A20" s="21">
        <v>14</v>
      </c>
      <c r="B20" s="22" t="s">
        <v>68</v>
      </c>
      <c r="C20" s="26" t="s">
        <v>69</v>
      </c>
      <c r="D20" s="17" t="s">
        <v>16</v>
      </c>
      <c r="E20" s="62">
        <v>253785</v>
      </c>
      <c r="F20" s="68">
        <v>234.751125</v>
      </c>
      <c r="G20" s="20">
        <v>2.1155285999999999E-2</v>
      </c>
    </row>
    <row r="21" spans="1:7" ht="25.5" x14ac:dyDescent="0.2">
      <c r="A21" s="21">
        <v>15</v>
      </c>
      <c r="B21" s="22" t="s">
        <v>189</v>
      </c>
      <c r="C21" s="26" t="s">
        <v>190</v>
      </c>
      <c r="D21" s="17" t="s">
        <v>162</v>
      </c>
      <c r="E21" s="62">
        <v>42013</v>
      </c>
      <c r="F21" s="68">
        <v>230.58835049999999</v>
      </c>
      <c r="G21" s="20">
        <v>2.0780145999999999E-2</v>
      </c>
    </row>
    <row r="22" spans="1:7" ht="12.75" x14ac:dyDescent="0.2">
      <c r="A22" s="21">
        <v>16</v>
      </c>
      <c r="B22" s="22" t="s">
        <v>77</v>
      </c>
      <c r="C22" s="26" t="s">
        <v>78</v>
      </c>
      <c r="D22" s="17" t="s">
        <v>16</v>
      </c>
      <c r="E22" s="62">
        <v>32403</v>
      </c>
      <c r="F22" s="68">
        <v>229.67246399999999</v>
      </c>
      <c r="G22" s="20">
        <v>2.0697607999999999E-2</v>
      </c>
    </row>
    <row r="23" spans="1:7" ht="25.5" x14ac:dyDescent="0.2">
      <c r="A23" s="21">
        <v>17</v>
      </c>
      <c r="B23" s="22" t="s">
        <v>51</v>
      </c>
      <c r="C23" s="26" t="s">
        <v>52</v>
      </c>
      <c r="D23" s="17" t="s">
        <v>22</v>
      </c>
      <c r="E23" s="62">
        <v>286703</v>
      </c>
      <c r="F23" s="68">
        <v>228.0722365</v>
      </c>
      <c r="G23" s="20">
        <v>2.0553399E-2</v>
      </c>
    </row>
    <row r="24" spans="1:7" ht="12.75" x14ac:dyDescent="0.2">
      <c r="A24" s="21">
        <v>18</v>
      </c>
      <c r="B24" s="22" t="s">
        <v>284</v>
      </c>
      <c r="C24" s="26" t="s">
        <v>285</v>
      </c>
      <c r="D24" s="17" t="s">
        <v>175</v>
      </c>
      <c r="E24" s="62">
        <v>22051</v>
      </c>
      <c r="F24" s="68">
        <v>223.0348395</v>
      </c>
      <c r="G24" s="20">
        <v>2.0099439E-2</v>
      </c>
    </row>
    <row r="25" spans="1:7" ht="25.5" x14ac:dyDescent="0.2">
      <c r="A25" s="21">
        <v>19</v>
      </c>
      <c r="B25" s="22" t="s">
        <v>43</v>
      </c>
      <c r="C25" s="26" t="s">
        <v>44</v>
      </c>
      <c r="D25" s="17" t="s">
        <v>19</v>
      </c>
      <c r="E25" s="62">
        <v>4478</v>
      </c>
      <c r="F25" s="68">
        <v>220.89750100000001</v>
      </c>
      <c r="G25" s="20">
        <v>1.9906825999999999E-2</v>
      </c>
    </row>
    <row r="26" spans="1:7" ht="25.5" x14ac:dyDescent="0.2">
      <c r="A26" s="21">
        <v>20</v>
      </c>
      <c r="B26" s="22" t="s">
        <v>268</v>
      </c>
      <c r="C26" s="26" t="s">
        <v>269</v>
      </c>
      <c r="D26" s="17" t="s">
        <v>25</v>
      </c>
      <c r="E26" s="62">
        <v>89133</v>
      </c>
      <c r="F26" s="68">
        <v>214.00833299999999</v>
      </c>
      <c r="G26" s="20">
        <v>1.9285989E-2</v>
      </c>
    </row>
    <row r="27" spans="1:7" ht="12.75" x14ac:dyDescent="0.2">
      <c r="A27" s="21">
        <v>21</v>
      </c>
      <c r="B27" s="22" t="s">
        <v>170</v>
      </c>
      <c r="C27" s="26" t="s">
        <v>171</v>
      </c>
      <c r="D27" s="17" t="s">
        <v>172</v>
      </c>
      <c r="E27" s="62">
        <v>87547</v>
      </c>
      <c r="F27" s="68">
        <v>209.58751799999999</v>
      </c>
      <c r="G27" s="20">
        <v>1.8887594000000001E-2</v>
      </c>
    </row>
    <row r="28" spans="1:7" ht="25.5" x14ac:dyDescent="0.2">
      <c r="A28" s="21">
        <v>22</v>
      </c>
      <c r="B28" s="22" t="s">
        <v>210</v>
      </c>
      <c r="C28" s="26" t="s">
        <v>211</v>
      </c>
      <c r="D28" s="17" t="s">
        <v>65</v>
      </c>
      <c r="E28" s="62">
        <v>45318</v>
      </c>
      <c r="F28" s="68">
        <v>202.45816500000001</v>
      </c>
      <c r="G28" s="20">
        <v>1.8245111000000001E-2</v>
      </c>
    </row>
    <row r="29" spans="1:7" ht="25.5" x14ac:dyDescent="0.2">
      <c r="A29" s="21">
        <v>23</v>
      </c>
      <c r="B29" s="22" t="s">
        <v>95</v>
      </c>
      <c r="C29" s="26" t="s">
        <v>96</v>
      </c>
      <c r="D29" s="17" t="s">
        <v>97</v>
      </c>
      <c r="E29" s="62">
        <v>67035</v>
      </c>
      <c r="F29" s="68">
        <v>200.09947500000001</v>
      </c>
      <c r="G29" s="20">
        <v>1.8032551000000001E-2</v>
      </c>
    </row>
    <row r="30" spans="1:7" ht="12.75" x14ac:dyDescent="0.2">
      <c r="A30" s="21">
        <v>24</v>
      </c>
      <c r="B30" s="22" t="s">
        <v>266</v>
      </c>
      <c r="C30" s="26" t="s">
        <v>267</v>
      </c>
      <c r="D30" s="17" t="s">
        <v>16</v>
      </c>
      <c r="E30" s="62">
        <v>100000</v>
      </c>
      <c r="F30" s="68">
        <v>199.85</v>
      </c>
      <c r="G30" s="20">
        <v>1.8010069E-2</v>
      </c>
    </row>
    <row r="31" spans="1:7" ht="25.5" x14ac:dyDescent="0.2">
      <c r="A31" s="21">
        <v>25</v>
      </c>
      <c r="B31" s="22" t="s">
        <v>197</v>
      </c>
      <c r="C31" s="26" t="s">
        <v>198</v>
      </c>
      <c r="D31" s="17" t="s">
        <v>65</v>
      </c>
      <c r="E31" s="62">
        <v>11000</v>
      </c>
      <c r="F31" s="68">
        <v>198.33</v>
      </c>
      <c r="G31" s="20">
        <v>1.7873090000000001E-2</v>
      </c>
    </row>
    <row r="32" spans="1:7" ht="25.5" x14ac:dyDescent="0.2">
      <c r="A32" s="21">
        <v>26</v>
      </c>
      <c r="B32" s="22" t="s">
        <v>214</v>
      </c>
      <c r="C32" s="26" t="s">
        <v>215</v>
      </c>
      <c r="D32" s="17" t="s">
        <v>169</v>
      </c>
      <c r="E32" s="62">
        <v>183660</v>
      </c>
      <c r="F32" s="68">
        <v>195.13874999999999</v>
      </c>
      <c r="G32" s="20">
        <v>1.7585501E-2</v>
      </c>
    </row>
    <row r="33" spans="1:7" ht="12.75" x14ac:dyDescent="0.2">
      <c r="A33" s="21">
        <v>27</v>
      </c>
      <c r="B33" s="22" t="s">
        <v>270</v>
      </c>
      <c r="C33" s="26" t="s">
        <v>271</v>
      </c>
      <c r="D33" s="17" t="s">
        <v>272</v>
      </c>
      <c r="E33" s="62">
        <v>27041</v>
      </c>
      <c r="F33" s="68">
        <v>192.22094849999999</v>
      </c>
      <c r="G33" s="20">
        <v>1.7322555E-2</v>
      </c>
    </row>
    <row r="34" spans="1:7" ht="25.5" x14ac:dyDescent="0.2">
      <c r="A34" s="21">
        <v>28</v>
      </c>
      <c r="B34" s="22" t="s">
        <v>155</v>
      </c>
      <c r="C34" s="26" t="s">
        <v>156</v>
      </c>
      <c r="D34" s="17" t="s">
        <v>25</v>
      </c>
      <c r="E34" s="62">
        <v>52017</v>
      </c>
      <c r="F34" s="68">
        <v>187.57330200000001</v>
      </c>
      <c r="G34" s="20">
        <v>1.6903718000000002E-2</v>
      </c>
    </row>
    <row r="35" spans="1:7" ht="12.75" x14ac:dyDescent="0.2">
      <c r="A35" s="21">
        <v>29</v>
      </c>
      <c r="B35" s="22" t="s">
        <v>237</v>
      </c>
      <c r="C35" s="26" t="s">
        <v>238</v>
      </c>
      <c r="D35" s="17" t="s">
        <v>205</v>
      </c>
      <c r="E35" s="62">
        <v>20642</v>
      </c>
      <c r="F35" s="68">
        <v>180.41108</v>
      </c>
      <c r="G35" s="20">
        <v>1.6258274E-2</v>
      </c>
    </row>
    <row r="36" spans="1:7" ht="25.5" x14ac:dyDescent="0.2">
      <c r="A36" s="21">
        <v>30</v>
      </c>
      <c r="B36" s="22" t="s">
        <v>100</v>
      </c>
      <c r="C36" s="26" t="s">
        <v>101</v>
      </c>
      <c r="D36" s="17" t="s">
        <v>25</v>
      </c>
      <c r="E36" s="62">
        <v>30455</v>
      </c>
      <c r="F36" s="68">
        <v>178.52721</v>
      </c>
      <c r="G36" s="20">
        <v>1.6088503000000001E-2</v>
      </c>
    </row>
    <row r="37" spans="1:7" ht="12.75" x14ac:dyDescent="0.2">
      <c r="A37" s="21">
        <v>31</v>
      </c>
      <c r="B37" s="22" t="s">
        <v>193</v>
      </c>
      <c r="C37" s="26" t="s">
        <v>194</v>
      </c>
      <c r="D37" s="17" t="s">
        <v>175</v>
      </c>
      <c r="E37" s="62">
        <v>16577</v>
      </c>
      <c r="F37" s="68">
        <v>168.27312699999999</v>
      </c>
      <c r="G37" s="20">
        <v>1.5164426E-2</v>
      </c>
    </row>
    <row r="38" spans="1:7" ht="12.75" x14ac:dyDescent="0.2">
      <c r="A38" s="21">
        <v>32</v>
      </c>
      <c r="B38" s="22" t="s">
        <v>245</v>
      </c>
      <c r="C38" s="26" t="s">
        <v>246</v>
      </c>
      <c r="D38" s="17" t="s">
        <v>172</v>
      </c>
      <c r="E38" s="62">
        <v>48550</v>
      </c>
      <c r="F38" s="68">
        <v>161.453025</v>
      </c>
      <c r="G38" s="20">
        <v>1.4549813E-2</v>
      </c>
    </row>
    <row r="39" spans="1:7" ht="12.75" x14ac:dyDescent="0.2">
      <c r="A39" s="21">
        <v>33</v>
      </c>
      <c r="B39" s="22" t="s">
        <v>242</v>
      </c>
      <c r="C39" s="26" t="s">
        <v>243</v>
      </c>
      <c r="D39" s="17" t="s">
        <v>244</v>
      </c>
      <c r="E39" s="62">
        <v>99856</v>
      </c>
      <c r="F39" s="68">
        <v>160.11909600000001</v>
      </c>
      <c r="G39" s="20">
        <v>1.4429602E-2</v>
      </c>
    </row>
    <row r="40" spans="1:7" ht="12.75" x14ac:dyDescent="0.2">
      <c r="A40" s="21">
        <v>34</v>
      </c>
      <c r="B40" s="22" t="s">
        <v>181</v>
      </c>
      <c r="C40" s="26" t="s">
        <v>182</v>
      </c>
      <c r="D40" s="17" t="s">
        <v>16</v>
      </c>
      <c r="E40" s="62">
        <v>189159</v>
      </c>
      <c r="F40" s="68">
        <v>159.3664575</v>
      </c>
      <c r="G40" s="20">
        <v>1.4361776E-2</v>
      </c>
    </row>
    <row r="41" spans="1:7" ht="12.75" x14ac:dyDescent="0.2">
      <c r="A41" s="21">
        <v>35</v>
      </c>
      <c r="B41" s="22" t="s">
        <v>187</v>
      </c>
      <c r="C41" s="26" t="s">
        <v>188</v>
      </c>
      <c r="D41" s="17" t="s">
        <v>13</v>
      </c>
      <c r="E41" s="62">
        <v>88481</v>
      </c>
      <c r="F41" s="68">
        <v>157.62890150000001</v>
      </c>
      <c r="G41" s="20">
        <v>1.4205191000000001E-2</v>
      </c>
    </row>
    <row r="42" spans="1:7" ht="25.5" x14ac:dyDescent="0.2">
      <c r="A42" s="21">
        <v>36</v>
      </c>
      <c r="B42" s="22" t="s">
        <v>208</v>
      </c>
      <c r="C42" s="26" t="s">
        <v>209</v>
      </c>
      <c r="D42" s="17" t="s">
        <v>169</v>
      </c>
      <c r="E42" s="62">
        <v>57118</v>
      </c>
      <c r="F42" s="68">
        <v>148.24976899999999</v>
      </c>
      <c r="G42" s="20">
        <v>1.3359963000000001E-2</v>
      </c>
    </row>
    <row r="43" spans="1:7" ht="12.75" x14ac:dyDescent="0.2">
      <c r="A43" s="21">
        <v>37</v>
      </c>
      <c r="B43" s="22" t="s">
        <v>273</v>
      </c>
      <c r="C43" s="26" t="s">
        <v>274</v>
      </c>
      <c r="D43" s="17" t="s">
        <v>172</v>
      </c>
      <c r="E43" s="62">
        <v>36118</v>
      </c>
      <c r="F43" s="68">
        <v>146.51266699999999</v>
      </c>
      <c r="G43" s="20">
        <v>1.3203418999999999E-2</v>
      </c>
    </row>
    <row r="44" spans="1:7" ht="25.5" x14ac:dyDescent="0.2">
      <c r="A44" s="21">
        <v>38</v>
      </c>
      <c r="B44" s="22" t="s">
        <v>206</v>
      </c>
      <c r="C44" s="26" t="s">
        <v>207</v>
      </c>
      <c r="D44" s="17" t="s">
        <v>35</v>
      </c>
      <c r="E44" s="62">
        <v>149092</v>
      </c>
      <c r="F44" s="68">
        <v>144.69378599999999</v>
      </c>
      <c r="G44" s="20">
        <v>1.3039505E-2</v>
      </c>
    </row>
    <row r="45" spans="1:7" ht="12.75" x14ac:dyDescent="0.2">
      <c r="A45" s="21">
        <v>39</v>
      </c>
      <c r="B45" s="22" t="s">
        <v>173</v>
      </c>
      <c r="C45" s="26" t="s">
        <v>174</v>
      </c>
      <c r="D45" s="17" t="s">
        <v>175</v>
      </c>
      <c r="E45" s="62">
        <v>48672</v>
      </c>
      <c r="F45" s="68">
        <v>137.06035199999999</v>
      </c>
      <c r="G45" s="20">
        <v>1.2351595999999999E-2</v>
      </c>
    </row>
    <row r="46" spans="1:7" ht="12.75" x14ac:dyDescent="0.2">
      <c r="A46" s="21">
        <v>40</v>
      </c>
      <c r="B46" s="22" t="s">
        <v>212</v>
      </c>
      <c r="C46" s="26" t="s">
        <v>213</v>
      </c>
      <c r="D46" s="17" t="s">
        <v>159</v>
      </c>
      <c r="E46" s="62">
        <v>56443</v>
      </c>
      <c r="F46" s="68">
        <v>133.4030305</v>
      </c>
      <c r="G46" s="20">
        <v>1.2022005000000001E-2</v>
      </c>
    </row>
    <row r="47" spans="1:7" ht="12.75" x14ac:dyDescent="0.2">
      <c r="A47" s="21">
        <v>41</v>
      </c>
      <c r="B47" s="22" t="s">
        <v>229</v>
      </c>
      <c r="C47" s="26" t="s">
        <v>230</v>
      </c>
      <c r="D47" s="17" t="s">
        <v>60</v>
      </c>
      <c r="E47" s="62">
        <v>79310</v>
      </c>
      <c r="F47" s="68">
        <v>124.59601000000001</v>
      </c>
      <c r="G47" s="20">
        <v>1.1228335000000001E-2</v>
      </c>
    </row>
    <row r="48" spans="1:7" ht="25.5" x14ac:dyDescent="0.2">
      <c r="A48" s="21">
        <v>42</v>
      </c>
      <c r="B48" s="22" t="s">
        <v>275</v>
      </c>
      <c r="C48" s="26" t="s">
        <v>276</v>
      </c>
      <c r="D48" s="17" t="s">
        <v>25</v>
      </c>
      <c r="E48" s="62">
        <v>19538</v>
      </c>
      <c r="F48" s="68">
        <v>122.757254</v>
      </c>
      <c r="G48" s="20">
        <v>1.106263E-2</v>
      </c>
    </row>
    <row r="49" spans="1:7" ht="12.75" x14ac:dyDescent="0.2">
      <c r="A49" s="21">
        <v>43</v>
      </c>
      <c r="B49" s="22" t="s">
        <v>66</v>
      </c>
      <c r="C49" s="26" t="s">
        <v>67</v>
      </c>
      <c r="D49" s="17" t="s">
        <v>60</v>
      </c>
      <c r="E49" s="62">
        <v>57550</v>
      </c>
      <c r="F49" s="68">
        <v>121.113975</v>
      </c>
      <c r="G49" s="20">
        <v>1.0914541E-2</v>
      </c>
    </row>
    <row r="50" spans="1:7" ht="51" x14ac:dyDescent="0.2">
      <c r="A50" s="21">
        <v>44</v>
      </c>
      <c r="B50" s="22" t="s">
        <v>247</v>
      </c>
      <c r="C50" s="26" t="s">
        <v>248</v>
      </c>
      <c r="D50" s="17" t="s">
        <v>241</v>
      </c>
      <c r="E50" s="62">
        <v>64938</v>
      </c>
      <c r="F50" s="68">
        <v>119.128761</v>
      </c>
      <c r="G50" s="20">
        <v>1.0735638E-2</v>
      </c>
    </row>
    <row r="51" spans="1:7" ht="12.75" x14ac:dyDescent="0.2">
      <c r="A51" s="21">
        <v>45</v>
      </c>
      <c r="B51" s="22" t="s">
        <v>249</v>
      </c>
      <c r="C51" s="26" t="s">
        <v>250</v>
      </c>
      <c r="D51" s="17" t="s">
        <v>205</v>
      </c>
      <c r="E51" s="62">
        <v>12700</v>
      </c>
      <c r="F51" s="68">
        <v>117.1448</v>
      </c>
      <c r="G51" s="20">
        <v>1.0556846999999999E-2</v>
      </c>
    </row>
    <row r="52" spans="1:7" ht="25.5" x14ac:dyDescent="0.2">
      <c r="A52" s="21">
        <v>46</v>
      </c>
      <c r="B52" s="22" t="s">
        <v>183</v>
      </c>
      <c r="C52" s="26" t="s">
        <v>184</v>
      </c>
      <c r="D52" s="17" t="s">
        <v>65</v>
      </c>
      <c r="E52" s="62">
        <v>70939</v>
      </c>
      <c r="F52" s="68">
        <v>115.24040549999999</v>
      </c>
      <c r="G52" s="20">
        <v>1.0385227E-2</v>
      </c>
    </row>
    <row r="53" spans="1:7" ht="12.75" x14ac:dyDescent="0.2">
      <c r="A53" s="21">
        <v>47</v>
      </c>
      <c r="B53" s="22" t="s">
        <v>195</v>
      </c>
      <c r="C53" s="26" t="s">
        <v>196</v>
      </c>
      <c r="D53" s="17" t="s">
        <v>38</v>
      </c>
      <c r="E53" s="62">
        <v>145919</v>
      </c>
      <c r="F53" s="68">
        <v>114.0356985</v>
      </c>
      <c r="G53" s="20">
        <v>1.0276662000000001E-2</v>
      </c>
    </row>
    <row r="54" spans="1:7" ht="12.75" x14ac:dyDescent="0.2">
      <c r="A54" s="21">
        <v>48</v>
      </c>
      <c r="B54" s="22" t="s">
        <v>254</v>
      </c>
      <c r="C54" s="26" t="s">
        <v>255</v>
      </c>
      <c r="D54" s="17" t="s">
        <v>180</v>
      </c>
      <c r="E54" s="62">
        <v>87696</v>
      </c>
      <c r="F54" s="68">
        <v>111.46161600000001</v>
      </c>
      <c r="G54" s="20">
        <v>1.0044691E-2</v>
      </c>
    </row>
    <row r="55" spans="1:7" ht="25.5" x14ac:dyDescent="0.2">
      <c r="A55" s="21">
        <v>49</v>
      </c>
      <c r="B55" s="22" t="s">
        <v>26</v>
      </c>
      <c r="C55" s="26" t="s">
        <v>27</v>
      </c>
      <c r="D55" s="17" t="s">
        <v>25</v>
      </c>
      <c r="E55" s="62">
        <v>18382</v>
      </c>
      <c r="F55" s="68">
        <v>103.895064</v>
      </c>
      <c r="G55" s="20">
        <v>9.3628080000000002E-3</v>
      </c>
    </row>
    <row r="56" spans="1:7" ht="25.5" x14ac:dyDescent="0.2">
      <c r="A56" s="21">
        <v>50</v>
      </c>
      <c r="B56" s="22" t="s">
        <v>256</v>
      </c>
      <c r="C56" s="26" t="s">
        <v>257</v>
      </c>
      <c r="D56" s="17" t="s">
        <v>19</v>
      </c>
      <c r="E56" s="62">
        <v>90741</v>
      </c>
      <c r="F56" s="68">
        <v>96.548423999999997</v>
      </c>
      <c r="G56" s="20">
        <v>8.7007439999999998E-3</v>
      </c>
    </row>
    <row r="57" spans="1:7" ht="12.75" x14ac:dyDescent="0.2">
      <c r="A57" s="21">
        <v>51</v>
      </c>
      <c r="B57" s="22" t="s">
        <v>86</v>
      </c>
      <c r="C57" s="26" t="s">
        <v>87</v>
      </c>
      <c r="D57" s="17" t="s">
        <v>60</v>
      </c>
      <c r="E57" s="62">
        <v>41775</v>
      </c>
      <c r="F57" s="68">
        <v>88.646550000000005</v>
      </c>
      <c r="G57" s="20">
        <v>7.9886439999999996E-3</v>
      </c>
    </row>
    <row r="58" spans="1:7" ht="25.5" x14ac:dyDescent="0.2">
      <c r="A58" s="21">
        <v>52</v>
      </c>
      <c r="B58" s="22" t="s">
        <v>281</v>
      </c>
      <c r="C58" s="26" t="s">
        <v>282</v>
      </c>
      <c r="D58" s="17" t="s">
        <v>35</v>
      </c>
      <c r="E58" s="62">
        <v>148485</v>
      </c>
      <c r="F58" s="68">
        <v>88.645544999999998</v>
      </c>
      <c r="G58" s="20">
        <v>7.9885530000000007E-3</v>
      </c>
    </row>
    <row r="59" spans="1:7" ht="25.5" x14ac:dyDescent="0.2">
      <c r="A59" s="21">
        <v>53</v>
      </c>
      <c r="B59" s="22" t="s">
        <v>82</v>
      </c>
      <c r="C59" s="26" t="s">
        <v>83</v>
      </c>
      <c r="D59" s="17" t="s">
        <v>65</v>
      </c>
      <c r="E59" s="62">
        <v>33620</v>
      </c>
      <c r="F59" s="68">
        <v>83.259929999999997</v>
      </c>
      <c r="G59" s="20">
        <v>7.5032129999999999E-3</v>
      </c>
    </row>
    <row r="60" spans="1:7" ht="12.75" x14ac:dyDescent="0.2">
      <c r="A60" s="21">
        <v>54</v>
      </c>
      <c r="B60" s="22" t="s">
        <v>218</v>
      </c>
      <c r="C60" s="26" t="s">
        <v>219</v>
      </c>
      <c r="D60" s="17" t="s">
        <v>180</v>
      </c>
      <c r="E60" s="62">
        <v>28650</v>
      </c>
      <c r="F60" s="68">
        <v>82.999049999999997</v>
      </c>
      <c r="G60" s="20">
        <v>7.4797029999999999E-3</v>
      </c>
    </row>
    <row r="61" spans="1:7" ht="25.5" x14ac:dyDescent="0.2">
      <c r="A61" s="21">
        <v>55</v>
      </c>
      <c r="B61" s="22" t="s">
        <v>98</v>
      </c>
      <c r="C61" s="26" t="s">
        <v>99</v>
      </c>
      <c r="D61" s="17" t="s">
        <v>19</v>
      </c>
      <c r="E61" s="62">
        <v>58939</v>
      </c>
      <c r="F61" s="68">
        <v>74.793591000000006</v>
      </c>
      <c r="G61" s="20">
        <v>6.7402440000000003E-3</v>
      </c>
    </row>
    <row r="62" spans="1:7" ht="12.75" x14ac:dyDescent="0.2">
      <c r="A62" s="21">
        <v>56</v>
      </c>
      <c r="B62" s="22" t="s">
        <v>224</v>
      </c>
      <c r="C62" s="26" t="s">
        <v>225</v>
      </c>
      <c r="D62" s="17" t="s">
        <v>226</v>
      </c>
      <c r="E62" s="62">
        <v>5091</v>
      </c>
      <c r="F62" s="68">
        <v>72.312563999999995</v>
      </c>
      <c r="G62" s="20">
        <v>6.5166590000000002E-3</v>
      </c>
    </row>
    <row r="63" spans="1:7" ht="25.5" x14ac:dyDescent="0.2">
      <c r="A63" s="21">
        <v>57</v>
      </c>
      <c r="B63" s="22" t="s">
        <v>227</v>
      </c>
      <c r="C63" s="26" t="s">
        <v>228</v>
      </c>
      <c r="D63" s="17" t="s">
        <v>169</v>
      </c>
      <c r="E63" s="62">
        <v>32356</v>
      </c>
      <c r="F63" s="68">
        <v>71.167022000000003</v>
      </c>
      <c r="G63" s="20">
        <v>6.4134250000000004E-3</v>
      </c>
    </row>
    <row r="64" spans="1:7" ht="12.75" x14ac:dyDescent="0.2">
      <c r="A64" s="21">
        <v>58</v>
      </c>
      <c r="B64" s="22" t="s">
        <v>102</v>
      </c>
      <c r="C64" s="26" t="s">
        <v>103</v>
      </c>
      <c r="D64" s="17" t="s">
        <v>60</v>
      </c>
      <c r="E64" s="62">
        <v>52124</v>
      </c>
      <c r="F64" s="68">
        <v>61.376010000000001</v>
      </c>
      <c r="G64" s="20">
        <v>5.5310790000000004E-3</v>
      </c>
    </row>
    <row r="65" spans="1:7" ht="38.25" x14ac:dyDescent="0.2">
      <c r="A65" s="21">
        <v>59</v>
      </c>
      <c r="B65" s="22" t="s">
        <v>261</v>
      </c>
      <c r="C65" s="26" t="s">
        <v>262</v>
      </c>
      <c r="D65" s="17" t="s">
        <v>263</v>
      </c>
      <c r="E65" s="62">
        <v>37037</v>
      </c>
      <c r="F65" s="68">
        <v>46.499953499999997</v>
      </c>
      <c r="G65" s="20">
        <v>4.1904799999999999E-3</v>
      </c>
    </row>
    <row r="66" spans="1:7" ht="12.75" x14ac:dyDescent="0.2">
      <c r="A66" s="21">
        <v>60</v>
      </c>
      <c r="B66" s="22" t="s">
        <v>279</v>
      </c>
      <c r="C66" s="26" t="s">
        <v>280</v>
      </c>
      <c r="D66" s="17" t="s">
        <v>175</v>
      </c>
      <c r="E66" s="62">
        <v>120000</v>
      </c>
      <c r="F66" s="68">
        <v>35.4</v>
      </c>
      <c r="G66" s="20">
        <v>3.190175E-3</v>
      </c>
    </row>
    <row r="67" spans="1:7" ht="25.5" x14ac:dyDescent="0.2">
      <c r="A67" s="21">
        <v>61</v>
      </c>
      <c r="B67" s="22" t="s">
        <v>231</v>
      </c>
      <c r="C67" s="26" t="s">
        <v>232</v>
      </c>
      <c r="D67" s="17" t="s">
        <v>25</v>
      </c>
      <c r="E67" s="62">
        <v>26736</v>
      </c>
      <c r="F67" s="68">
        <v>26.241384</v>
      </c>
      <c r="G67" s="20">
        <v>2.3648190000000002E-3</v>
      </c>
    </row>
    <row r="68" spans="1:7" ht="51" x14ac:dyDescent="0.2">
      <c r="A68" s="21">
        <v>62</v>
      </c>
      <c r="B68" s="22" t="s">
        <v>239</v>
      </c>
      <c r="C68" s="26" t="s">
        <v>240</v>
      </c>
      <c r="D68" s="17" t="s">
        <v>241</v>
      </c>
      <c r="E68" s="62">
        <v>4300</v>
      </c>
      <c r="F68" s="68">
        <v>8.8493999999999993</v>
      </c>
      <c r="G68" s="20">
        <v>7.9748999999999998E-4</v>
      </c>
    </row>
    <row r="69" spans="1:7" ht="12.75" x14ac:dyDescent="0.2">
      <c r="A69" s="16"/>
      <c r="B69" s="17"/>
      <c r="C69" s="23" t="s">
        <v>107</v>
      </c>
      <c r="D69" s="27"/>
      <c r="E69" s="64"/>
      <c r="F69" s="70">
        <v>11041.905638000002</v>
      </c>
      <c r="G69" s="28">
        <v>0.99507371999999972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16"/>
      <c r="B71" s="17"/>
      <c r="C71" s="23" t="s">
        <v>108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2"/>
      <c r="F73" s="68"/>
      <c r="G73" s="20"/>
    </row>
    <row r="74" spans="1:7" ht="12.75" x14ac:dyDescent="0.2">
      <c r="A74" s="31"/>
      <c r="B74" s="32"/>
      <c r="C74" s="23" t="s">
        <v>109</v>
      </c>
      <c r="D74" s="24"/>
      <c r="E74" s="63"/>
      <c r="F74" s="69"/>
      <c r="G74" s="25"/>
    </row>
    <row r="75" spans="1:7" ht="12.75" x14ac:dyDescent="0.2">
      <c r="A75" s="33"/>
      <c r="B75" s="34"/>
      <c r="C75" s="23" t="s">
        <v>107</v>
      </c>
      <c r="D75" s="35"/>
      <c r="E75" s="65"/>
      <c r="F75" s="71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6"/>
      <c r="F76" s="72"/>
      <c r="G76" s="38"/>
    </row>
    <row r="77" spans="1:7" ht="12.75" x14ac:dyDescent="0.2">
      <c r="A77" s="16"/>
      <c r="B77" s="17"/>
      <c r="C77" s="23" t="s">
        <v>111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112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12.75" x14ac:dyDescent="0.2">
      <c r="A83" s="16"/>
      <c r="B83" s="17"/>
      <c r="C83" s="23" t="s">
        <v>113</v>
      </c>
      <c r="D83" s="24"/>
      <c r="E83" s="63"/>
      <c r="F83" s="69"/>
      <c r="G83" s="25"/>
    </row>
    <row r="84" spans="1:7" ht="12.75" x14ac:dyDescent="0.2">
      <c r="A84" s="16"/>
      <c r="B84" s="17"/>
      <c r="C84" s="23" t="s">
        <v>107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21"/>
      <c r="B86" s="22"/>
      <c r="C86" s="39" t="s">
        <v>114</v>
      </c>
      <c r="D86" s="40"/>
      <c r="E86" s="64"/>
      <c r="F86" s="70">
        <v>11041.905638000002</v>
      </c>
      <c r="G86" s="28">
        <v>0.99507371999999972</v>
      </c>
    </row>
    <row r="87" spans="1:7" ht="12.75" x14ac:dyDescent="0.2">
      <c r="A87" s="16"/>
      <c r="B87" s="17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115</v>
      </c>
      <c r="D88" s="19"/>
      <c r="E88" s="62"/>
      <c r="F88" s="68"/>
      <c r="G88" s="20"/>
    </row>
    <row r="89" spans="1:7" ht="25.5" x14ac:dyDescent="0.2">
      <c r="A89" s="16"/>
      <c r="B89" s="17"/>
      <c r="C89" s="23" t="s">
        <v>10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16"/>
      <c r="B92" s="41"/>
      <c r="C92" s="23" t="s">
        <v>116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74"/>
      <c r="G94" s="43"/>
    </row>
    <row r="95" spans="1:7" ht="12.75" x14ac:dyDescent="0.2">
      <c r="A95" s="16"/>
      <c r="B95" s="17"/>
      <c r="C95" s="23" t="s">
        <v>117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27"/>
      <c r="E96" s="64"/>
      <c r="F96" s="70">
        <v>0</v>
      </c>
      <c r="G96" s="28">
        <v>0</v>
      </c>
    </row>
    <row r="97" spans="1:7" ht="12.75" x14ac:dyDescent="0.2">
      <c r="A97" s="16"/>
      <c r="B97" s="17"/>
      <c r="C97" s="29"/>
      <c r="D97" s="19"/>
      <c r="E97" s="62"/>
      <c r="F97" s="68"/>
      <c r="G97" s="20"/>
    </row>
    <row r="98" spans="1:7" ht="25.5" x14ac:dyDescent="0.2">
      <c r="A98" s="16"/>
      <c r="B98" s="41"/>
      <c r="C98" s="23" t="s">
        <v>118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107</v>
      </c>
      <c r="D99" s="27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19"/>
      <c r="E100" s="62"/>
      <c r="F100" s="68"/>
      <c r="G100" s="20"/>
    </row>
    <row r="101" spans="1:7" ht="12.75" x14ac:dyDescent="0.2">
      <c r="A101" s="21"/>
      <c r="B101" s="22"/>
      <c r="C101" s="44" t="s">
        <v>119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6"/>
      <c r="D102" s="19"/>
      <c r="E102" s="62"/>
      <c r="F102" s="68"/>
      <c r="G102" s="20"/>
    </row>
    <row r="103" spans="1:7" ht="12.75" x14ac:dyDescent="0.2">
      <c r="A103" s="16"/>
      <c r="B103" s="17"/>
      <c r="C103" s="18" t="s">
        <v>120</v>
      </c>
      <c r="D103" s="19"/>
      <c r="E103" s="62"/>
      <c r="F103" s="68"/>
      <c r="G103" s="20"/>
    </row>
    <row r="104" spans="1:7" ht="12.75" x14ac:dyDescent="0.2">
      <c r="A104" s="21"/>
      <c r="B104" s="22"/>
      <c r="C104" s="23" t="s">
        <v>121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122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123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21"/>
      <c r="B113" s="22"/>
      <c r="C113" s="23" t="s">
        <v>1169</v>
      </c>
      <c r="D113" s="24"/>
      <c r="E113" s="63"/>
      <c r="F113" s="69"/>
      <c r="G113" s="25"/>
    </row>
    <row r="114" spans="1:7" ht="12.75" x14ac:dyDescent="0.2">
      <c r="A114" s="21">
        <v>1</v>
      </c>
      <c r="B114" s="22"/>
      <c r="C114" s="26" t="s">
        <v>1170</v>
      </c>
      <c r="D114" s="30"/>
      <c r="E114" s="62"/>
      <c r="F114" s="68">
        <v>154.97299649999999</v>
      </c>
      <c r="G114" s="20">
        <v>1.3965846000000001E-2</v>
      </c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154.97299649999999</v>
      </c>
      <c r="G115" s="28">
        <v>1.3965846000000001E-2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39" t="s">
        <v>124</v>
      </c>
      <c r="D117" s="40"/>
      <c r="E117" s="64"/>
      <c r="F117" s="70">
        <v>154.97299649999999</v>
      </c>
      <c r="G117" s="28">
        <v>1.3965846000000001E-2</v>
      </c>
    </row>
    <row r="118" spans="1:7" ht="12.75" x14ac:dyDescent="0.2">
      <c r="A118" s="21"/>
      <c r="B118" s="22"/>
      <c r="C118" s="45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125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126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107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12.75" x14ac:dyDescent="0.2">
      <c r="A123" s="16"/>
      <c r="B123" s="17"/>
      <c r="C123" s="18" t="s">
        <v>127</v>
      </c>
      <c r="D123" s="19"/>
      <c r="E123" s="62"/>
      <c r="F123" s="68"/>
      <c r="G123" s="20"/>
    </row>
    <row r="124" spans="1:7" ht="25.5" x14ac:dyDescent="0.2">
      <c r="A124" s="21"/>
      <c r="B124" s="22"/>
      <c r="C124" s="23" t="s">
        <v>128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107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68"/>
      <c r="G126" s="20"/>
    </row>
    <row r="127" spans="1:7" ht="25.5" x14ac:dyDescent="0.2">
      <c r="A127" s="21"/>
      <c r="B127" s="22"/>
      <c r="C127" s="23" t="s">
        <v>129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107</v>
      </c>
      <c r="D128" s="40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22"/>
      <c r="E129" s="62"/>
      <c r="F129" s="74"/>
      <c r="G129" s="43"/>
    </row>
    <row r="130" spans="1:7" ht="25.5" x14ac:dyDescent="0.2">
      <c r="A130" s="21"/>
      <c r="B130" s="22"/>
      <c r="C130" s="45" t="s">
        <v>130</v>
      </c>
      <c r="D130" s="22"/>
      <c r="E130" s="62"/>
      <c r="F130" s="156">
        <v>-100.3081734</v>
      </c>
      <c r="G130" s="157">
        <v>-9.0395649999999994E-3</v>
      </c>
    </row>
    <row r="131" spans="1:7" ht="12.75" x14ac:dyDescent="0.2">
      <c r="A131" s="21"/>
      <c r="B131" s="22"/>
      <c r="C131" s="46" t="s">
        <v>131</v>
      </c>
      <c r="D131" s="27"/>
      <c r="E131" s="64"/>
      <c r="F131" s="70">
        <v>11096.570461100004</v>
      </c>
      <c r="G131" s="28">
        <v>1.0000000009999996</v>
      </c>
    </row>
    <row r="133" spans="1:7" ht="12.75" x14ac:dyDescent="0.2">
      <c r="B133" s="397"/>
      <c r="C133" s="397"/>
      <c r="D133" s="397"/>
      <c r="E133" s="397"/>
      <c r="F133" s="397"/>
    </row>
    <row r="134" spans="1:7" ht="12.75" x14ac:dyDescent="0.2">
      <c r="B134" s="397"/>
      <c r="C134" s="397"/>
      <c r="D134" s="397"/>
      <c r="E134" s="397"/>
      <c r="F134" s="397"/>
    </row>
    <row r="136" spans="1:7" ht="12.75" x14ac:dyDescent="0.2">
      <c r="B136" s="52" t="s">
        <v>133</v>
      </c>
      <c r="C136" s="53"/>
      <c r="D136" s="54"/>
    </row>
    <row r="137" spans="1:7" ht="12.75" x14ac:dyDescent="0.2">
      <c r="B137" s="55" t="s">
        <v>134</v>
      </c>
      <c r="C137" s="56"/>
      <c r="D137" s="81" t="s">
        <v>135</v>
      </c>
    </row>
    <row r="138" spans="1:7" ht="12.75" x14ac:dyDescent="0.2">
      <c r="B138" s="55" t="s">
        <v>136</v>
      </c>
      <c r="C138" s="56"/>
      <c r="D138" s="81" t="s">
        <v>135</v>
      </c>
    </row>
    <row r="139" spans="1:7" ht="12.75" x14ac:dyDescent="0.2">
      <c r="B139" s="57" t="s">
        <v>137</v>
      </c>
      <c r="C139" s="56"/>
      <c r="D139" s="58"/>
    </row>
    <row r="140" spans="1:7" ht="25.5" customHeight="1" x14ac:dyDescent="0.2">
      <c r="B140" s="58"/>
      <c r="C140" s="48" t="s">
        <v>138</v>
      </c>
      <c r="D140" s="49" t="s">
        <v>139</v>
      </c>
    </row>
    <row r="141" spans="1:7" ht="12.75" customHeight="1" x14ac:dyDescent="0.2">
      <c r="B141" s="75" t="s">
        <v>140</v>
      </c>
      <c r="C141" s="76" t="s">
        <v>141</v>
      </c>
      <c r="D141" s="76" t="s">
        <v>142</v>
      </c>
    </row>
    <row r="142" spans="1:7" ht="12.75" x14ac:dyDescent="0.2">
      <c r="B142" s="58" t="s">
        <v>143</v>
      </c>
      <c r="C142" s="59">
        <v>8.9984000000000002</v>
      </c>
      <c r="D142" s="59">
        <v>8.4671000000000003</v>
      </c>
    </row>
    <row r="143" spans="1:7" ht="12.75" x14ac:dyDescent="0.2">
      <c r="B143" s="58" t="s">
        <v>144</v>
      </c>
      <c r="C143" s="59">
        <v>8.9984000000000002</v>
      </c>
      <c r="D143" s="59">
        <v>8.4671000000000003</v>
      </c>
    </row>
    <row r="144" spans="1:7" ht="12.75" x14ac:dyDescent="0.2">
      <c r="B144" s="58" t="s">
        <v>145</v>
      </c>
      <c r="C144" s="59">
        <v>8.8504000000000005</v>
      </c>
      <c r="D144" s="59">
        <v>8.3211999999999993</v>
      </c>
    </row>
    <row r="145" spans="2:4" ht="12.75" x14ac:dyDescent="0.2">
      <c r="B145" s="58" t="s">
        <v>146</v>
      </c>
      <c r="C145" s="59">
        <v>8.8504000000000005</v>
      </c>
      <c r="D145" s="59">
        <v>8.3213000000000008</v>
      </c>
    </row>
    <row r="147" spans="2:4" ht="12.75" x14ac:dyDescent="0.2">
      <c r="B147" s="77" t="s">
        <v>147</v>
      </c>
      <c r="C147" s="60"/>
      <c r="D147" s="78" t="s">
        <v>135</v>
      </c>
    </row>
    <row r="148" spans="2:4" ht="24.75" customHeight="1" x14ac:dyDescent="0.2">
      <c r="B148" s="79"/>
      <c r="C148" s="79"/>
    </row>
    <row r="149" spans="2:4" ht="15" x14ac:dyDescent="0.25">
      <c r="B149" s="82"/>
      <c r="C149" s="80"/>
      <c r="D149"/>
    </row>
    <row r="151" spans="2:4" ht="12.75" x14ac:dyDescent="0.2">
      <c r="B151" s="57" t="s">
        <v>148</v>
      </c>
      <c r="C151" s="56"/>
      <c r="D151" s="83" t="s">
        <v>135</v>
      </c>
    </row>
    <row r="152" spans="2:4" ht="12.75" x14ac:dyDescent="0.2">
      <c r="B152" s="57" t="s">
        <v>149</v>
      </c>
      <c r="C152" s="56"/>
      <c r="D152" s="83" t="s">
        <v>135</v>
      </c>
    </row>
    <row r="153" spans="2:4" ht="12.75" x14ac:dyDescent="0.2">
      <c r="B153" s="57" t="s">
        <v>150</v>
      </c>
      <c r="C153" s="56"/>
      <c r="D153" s="61">
        <v>0.15119937921828938</v>
      </c>
    </row>
    <row r="154" spans="2:4" ht="12.75" x14ac:dyDescent="0.2">
      <c r="B154" s="57" t="s">
        <v>151</v>
      </c>
      <c r="C154" s="56"/>
      <c r="D154" s="61" t="s">
        <v>135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286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19</v>
      </c>
      <c r="E7" s="62">
        <v>225222</v>
      </c>
      <c r="F7" s="68">
        <v>295.71648599999997</v>
      </c>
      <c r="G7" s="20">
        <v>4.1670885999999997E-2</v>
      </c>
    </row>
    <row r="8" spans="1:7" ht="25.5" x14ac:dyDescent="0.2">
      <c r="A8" s="21">
        <v>2</v>
      </c>
      <c r="B8" s="22" t="s">
        <v>157</v>
      </c>
      <c r="C8" s="26" t="s">
        <v>158</v>
      </c>
      <c r="D8" s="17" t="s">
        <v>159</v>
      </c>
      <c r="E8" s="62">
        <v>43934</v>
      </c>
      <c r="F8" s="68">
        <v>276.34485999999998</v>
      </c>
      <c r="G8" s="20">
        <v>3.8941133000000003E-2</v>
      </c>
    </row>
    <row r="9" spans="1:7" ht="25.5" x14ac:dyDescent="0.2">
      <c r="A9" s="21">
        <v>3</v>
      </c>
      <c r="B9" s="22" t="s">
        <v>23</v>
      </c>
      <c r="C9" s="26" t="s">
        <v>24</v>
      </c>
      <c r="D9" s="17" t="s">
        <v>25</v>
      </c>
      <c r="E9" s="62">
        <v>49500</v>
      </c>
      <c r="F9" s="68">
        <v>268.29000000000002</v>
      </c>
      <c r="G9" s="20">
        <v>3.7806082999999997E-2</v>
      </c>
    </row>
    <row r="10" spans="1:7" ht="25.5" x14ac:dyDescent="0.2">
      <c r="A10" s="21">
        <v>4</v>
      </c>
      <c r="B10" s="22" t="s">
        <v>61</v>
      </c>
      <c r="C10" s="26" t="s">
        <v>62</v>
      </c>
      <c r="D10" s="17" t="s">
        <v>22</v>
      </c>
      <c r="E10" s="62">
        <v>182875</v>
      </c>
      <c r="F10" s="68">
        <v>218.901375</v>
      </c>
      <c r="G10" s="20">
        <v>3.0846485E-2</v>
      </c>
    </row>
    <row r="11" spans="1:7" ht="12.75" x14ac:dyDescent="0.2">
      <c r="A11" s="21">
        <v>5</v>
      </c>
      <c r="B11" s="22" t="s">
        <v>234</v>
      </c>
      <c r="C11" s="26" t="s">
        <v>235</v>
      </c>
      <c r="D11" s="17" t="s">
        <v>236</v>
      </c>
      <c r="E11" s="62">
        <v>77085</v>
      </c>
      <c r="F11" s="68">
        <v>210.44204999999999</v>
      </c>
      <c r="G11" s="20">
        <v>2.9654439000000001E-2</v>
      </c>
    </row>
    <row r="12" spans="1:7" ht="12.75" x14ac:dyDescent="0.2">
      <c r="A12" s="21">
        <v>6</v>
      </c>
      <c r="B12" s="22" t="s">
        <v>287</v>
      </c>
      <c r="C12" s="26" t="s">
        <v>288</v>
      </c>
      <c r="D12" s="17" t="s">
        <v>55</v>
      </c>
      <c r="E12" s="62">
        <v>222659</v>
      </c>
      <c r="F12" s="68">
        <v>200.50442949999999</v>
      </c>
      <c r="G12" s="20">
        <v>2.8254080000000001E-2</v>
      </c>
    </row>
    <row r="13" spans="1:7" ht="25.5" x14ac:dyDescent="0.2">
      <c r="A13" s="21">
        <v>7</v>
      </c>
      <c r="B13" s="22" t="s">
        <v>165</v>
      </c>
      <c r="C13" s="26" t="s">
        <v>166</v>
      </c>
      <c r="D13" s="17" t="s">
        <v>25</v>
      </c>
      <c r="E13" s="62">
        <v>39478</v>
      </c>
      <c r="F13" s="68">
        <v>197.92295300000001</v>
      </c>
      <c r="G13" s="20">
        <v>2.7890311000000001E-2</v>
      </c>
    </row>
    <row r="14" spans="1:7" ht="25.5" x14ac:dyDescent="0.2">
      <c r="A14" s="21">
        <v>8</v>
      </c>
      <c r="B14" s="22" t="s">
        <v>90</v>
      </c>
      <c r="C14" s="26" t="s">
        <v>91</v>
      </c>
      <c r="D14" s="17" t="s">
        <v>25</v>
      </c>
      <c r="E14" s="62">
        <v>16700</v>
      </c>
      <c r="F14" s="68">
        <v>192.3339</v>
      </c>
      <c r="G14" s="20">
        <v>2.7102729999999998E-2</v>
      </c>
    </row>
    <row r="15" spans="1:7" ht="25.5" x14ac:dyDescent="0.2">
      <c r="A15" s="21">
        <v>9</v>
      </c>
      <c r="B15" s="22" t="s">
        <v>36</v>
      </c>
      <c r="C15" s="26" t="s">
        <v>37</v>
      </c>
      <c r="D15" s="17" t="s">
        <v>38</v>
      </c>
      <c r="E15" s="62">
        <v>51485</v>
      </c>
      <c r="F15" s="68">
        <v>189.33608749999999</v>
      </c>
      <c r="G15" s="20">
        <v>2.6680293000000001E-2</v>
      </c>
    </row>
    <row r="16" spans="1:7" ht="12.75" x14ac:dyDescent="0.2">
      <c r="A16" s="21">
        <v>10</v>
      </c>
      <c r="B16" s="22" t="s">
        <v>203</v>
      </c>
      <c r="C16" s="26" t="s">
        <v>204</v>
      </c>
      <c r="D16" s="17" t="s">
        <v>205</v>
      </c>
      <c r="E16" s="62">
        <v>30013</v>
      </c>
      <c r="F16" s="68">
        <v>182.92923500000001</v>
      </c>
      <c r="G16" s="20">
        <v>2.5777471E-2</v>
      </c>
    </row>
    <row r="17" spans="1:7" ht="25.5" x14ac:dyDescent="0.2">
      <c r="A17" s="21">
        <v>11</v>
      </c>
      <c r="B17" s="22" t="s">
        <v>191</v>
      </c>
      <c r="C17" s="26" t="s">
        <v>192</v>
      </c>
      <c r="D17" s="17" t="s">
        <v>35</v>
      </c>
      <c r="E17" s="62">
        <v>35071</v>
      </c>
      <c r="F17" s="68">
        <v>173.58391449999999</v>
      </c>
      <c r="G17" s="20">
        <v>2.4460576000000001E-2</v>
      </c>
    </row>
    <row r="18" spans="1:7" ht="25.5" x14ac:dyDescent="0.2">
      <c r="A18" s="21">
        <v>12</v>
      </c>
      <c r="B18" s="22" t="s">
        <v>51</v>
      </c>
      <c r="C18" s="26" t="s">
        <v>52</v>
      </c>
      <c r="D18" s="17" t="s">
        <v>22</v>
      </c>
      <c r="E18" s="62">
        <v>212579</v>
      </c>
      <c r="F18" s="68">
        <v>169.1065945</v>
      </c>
      <c r="G18" s="20">
        <v>2.3829653999999999E-2</v>
      </c>
    </row>
    <row r="19" spans="1:7" ht="25.5" x14ac:dyDescent="0.2">
      <c r="A19" s="21">
        <v>13</v>
      </c>
      <c r="B19" s="22" t="s">
        <v>49</v>
      </c>
      <c r="C19" s="26" t="s">
        <v>50</v>
      </c>
      <c r="D19" s="17" t="s">
        <v>25</v>
      </c>
      <c r="E19" s="62">
        <v>88228</v>
      </c>
      <c r="F19" s="68">
        <v>165.692184</v>
      </c>
      <c r="G19" s="20">
        <v>2.3348511999999998E-2</v>
      </c>
    </row>
    <row r="20" spans="1:7" ht="12.75" x14ac:dyDescent="0.2">
      <c r="A20" s="21">
        <v>14</v>
      </c>
      <c r="B20" s="22" t="s">
        <v>173</v>
      </c>
      <c r="C20" s="26" t="s">
        <v>174</v>
      </c>
      <c r="D20" s="17" t="s">
        <v>175</v>
      </c>
      <c r="E20" s="62">
        <v>57781</v>
      </c>
      <c r="F20" s="68">
        <v>162.711296</v>
      </c>
      <c r="G20" s="20">
        <v>2.2928461000000001E-2</v>
      </c>
    </row>
    <row r="21" spans="1:7" ht="12.75" x14ac:dyDescent="0.2">
      <c r="A21" s="21">
        <v>15</v>
      </c>
      <c r="B21" s="22" t="s">
        <v>68</v>
      </c>
      <c r="C21" s="26" t="s">
        <v>69</v>
      </c>
      <c r="D21" s="17" t="s">
        <v>16</v>
      </c>
      <c r="E21" s="62">
        <v>165773</v>
      </c>
      <c r="F21" s="68">
        <v>153.340025</v>
      </c>
      <c r="G21" s="20">
        <v>2.1607907999999999E-2</v>
      </c>
    </row>
    <row r="22" spans="1:7" ht="12.75" x14ac:dyDescent="0.2">
      <c r="A22" s="21">
        <v>16</v>
      </c>
      <c r="B22" s="22" t="s">
        <v>163</v>
      </c>
      <c r="C22" s="26" t="s">
        <v>164</v>
      </c>
      <c r="D22" s="17" t="s">
        <v>16</v>
      </c>
      <c r="E22" s="62">
        <v>103276</v>
      </c>
      <c r="F22" s="68">
        <v>152.90011799999999</v>
      </c>
      <c r="G22" s="20">
        <v>2.1545919E-2</v>
      </c>
    </row>
    <row r="23" spans="1:7" ht="25.5" x14ac:dyDescent="0.2">
      <c r="A23" s="21">
        <v>17</v>
      </c>
      <c r="B23" s="22" t="s">
        <v>189</v>
      </c>
      <c r="C23" s="26" t="s">
        <v>190</v>
      </c>
      <c r="D23" s="17" t="s">
        <v>162</v>
      </c>
      <c r="E23" s="62">
        <v>26971</v>
      </c>
      <c r="F23" s="68">
        <v>148.03033350000001</v>
      </c>
      <c r="G23" s="20">
        <v>2.0859692999999999E-2</v>
      </c>
    </row>
    <row r="24" spans="1:7" ht="12.75" x14ac:dyDescent="0.2">
      <c r="A24" s="21">
        <v>18</v>
      </c>
      <c r="B24" s="22" t="s">
        <v>77</v>
      </c>
      <c r="C24" s="26" t="s">
        <v>78</v>
      </c>
      <c r="D24" s="17" t="s">
        <v>16</v>
      </c>
      <c r="E24" s="62">
        <v>20712</v>
      </c>
      <c r="F24" s="68">
        <v>146.806656</v>
      </c>
      <c r="G24" s="20">
        <v>2.0687258E-2</v>
      </c>
    </row>
    <row r="25" spans="1:7" ht="25.5" x14ac:dyDescent="0.2">
      <c r="A25" s="21">
        <v>19</v>
      </c>
      <c r="B25" s="22" t="s">
        <v>43</v>
      </c>
      <c r="C25" s="26" t="s">
        <v>44</v>
      </c>
      <c r="D25" s="17" t="s">
        <v>19</v>
      </c>
      <c r="E25" s="62">
        <v>2957</v>
      </c>
      <c r="F25" s="68">
        <v>145.86733150000001</v>
      </c>
      <c r="G25" s="20">
        <v>2.0554894000000001E-2</v>
      </c>
    </row>
    <row r="26" spans="1:7" ht="12.75" x14ac:dyDescent="0.2">
      <c r="A26" s="21">
        <v>20</v>
      </c>
      <c r="B26" s="22" t="s">
        <v>266</v>
      </c>
      <c r="C26" s="26" t="s">
        <v>267</v>
      </c>
      <c r="D26" s="17" t="s">
        <v>16</v>
      </c>
      <c r="E26" s="62">
        <v>72429</v>
      </c>
      <c r="F26" s="68">
        <v>144.7493565</v>
      </c>
      <c r="G26" s="20">
        <v>2.0397353999999999E-2</v>
      </c>
    </row>
    <row r="27" spans="1:7" ht="12.75" x14ac:dyDescent="0.2">
      <c r="A27" s="21">
        <v>21</v>
      </c>
      <c r="B27" s="22" t="s">
        <v>284</v>
      </c>
      <c r="C27" s="26" t="s">
        <v>285</v>
      </c>
      <c r="D27" s="17" t="s">
        <v>175</v>
      </c>
      <c r="E27" s="62">
        <v>13950</v>
      </c>
      <c r="F27" s="68">
        <v>141.097275</v>
      </c>
      <c r="G27" s="20">
        <v>1.9882720999999999E-2</v>
      </c>
    </row>
    <row r="28" spans="1:7" ht="12.75" x14ac:dyDescent="0.2">
      <c r="A28" s="21">
        <v>22</v>
      </c>
      <c r="B28" s="22" t="s">
        <v>170</v>
      </c>
      <c r="C28" s="26" t="s">
        <v>171</v>
      </c>
      <c r="D28" s="17" t="s">
        <v>172</v>
      </c>
      <c r="E28" s="62">
        <v>56654</v>
      </c>
      <c r="F28" s="68">
        <v>135.62967599999999</v>
      </c>
      <c r="G28" s="20">
        <v>1.9112253999999999E-2</v>
      </c>
    </row>
    <row r="29" spans="1:7" ht="12.75" x14ac:dyDescent="0.2">
      <c r="A29" s="21">
        <v>23</v>
      </c>
      <c r="B29" s="22" t="s">
        <v>178</v>
      </c>
      <c r="C29" s="26" t="s">
        <v>179</v>
      </c>
      <c r="D29" s="17" t="s">
        <v>180</v>
      </c>
      <c r="E29" s="62">
        <v>67193</v>
      </c>
      <c r="F29" s="68">
        <v>135.25950900000001</v>
      </c>
      <c r="G29" s="20">
        <v>1.9060092000000001E-2</v>
      </c>
    </row>
    <row r="30" spans="1:7" ht="25.5" x14ac:dyDescent="0.2">
      <c r="A30" s="21">
        <v>24</v>
      </c>
      <c r="B30" s="22" t="s">
        <v>210</v>
      </c>
      <c r="C30" s="26" t="s">
        <v>211</v>
      </c>
      <c r="D30" s="17" t="s">
        <v>65</v>
      </c>
      <c r="E30" s="62">
        <v>29938</v>
      </c>
      <c r="F30" s="68">
        <v>133.74801500000001</v>
      </c>
      <c r="G30" s="20">
        <v>1.8847099999999999E-2</v>
      </c>
    </row>
    <row r="31" spans="1:7" ht="25.5" x14ac:dyDescent="0.2">
      <c r="A31" s="21">
        <v>25</v>
      </c>
      <c r="B31" s="22" t="s">
        <v>197</v>
      </c>
      <c r="C31" s="26" t="s">
        <v>198</v>
      </c>
      <c r="D31" s="17" t="s">
        <v>65</v>
      </c>
      <c r="E31" s="62">
        <v>7000</v>
      </c>
      <c r="F31" s="68">
        <v>126.21</v>
      </c>
      <c r="G31" s="20">
        <v>1.7784880999999999E-2</v>
      </c>
    </row>
    <row r="32" spans="1:7" ht="25.5" x14ac:dyDescent="0.2">
      <c r="A32" s="21">
        <v>26</v>
      </c>
      <c r="B32" s="22" t="s">
        <v>214</v>
      </c>
      <c r="C32" s="26" t="s">
        <v>215</v>
      </c>
      <c r="D32" s="17" t="s">
        <v>169</v>
      </c>
      <c r="E32" s="62">
        <v>118261</v>
      </c>
      <c r="F32" s="68">
        <v>125.65231249999999</v>
      </c>
      <c r="G32" s="20">
        <v>1.7706294000000001E-2</v>
      </c>
    </row>
    <row r="33" spans="1:7" ht="25.5" x14ac:dyDescent="0.2">
      <c r="A33" s="21">
        <v>27</v>
      </c>
      <c r="B33" s="22" t="s">
        <v>155</v>
      </c>
      <c r="C33" s="26" t="s">
        <v>156</v>
      </c>
      <c r="D33" s="17" t="s">
        <v>25</v>
      </c>
      <c r="E33" s="62">
        <v>34266</v>
      </c>
      <c r="F33" s="68">
        <v>123.563196</v>
      </c>
      <c r="G33" s="20">
        <v>1.7411907000000001E-2</v>
      </c>
    </row>
    <row r="34" spans="1:7" ht="12.75" x14ac:dyDescent="0.2">
      <c r="A34" s="21">
        <v>28</v>
      </c>
      <c r="B34" s="22" t="s">
        <v>237</v>
      </c>
      <c r="C34" s="26" t="s">
        <v>238</v>
      </c>
      <c r="D34" s="17" t="s">
        <v>205</v>
      </c>
      <c r="E34" s="62">
        <v>13929</v>
      </c>
      <c r="F34" s="68">
        <v>121.73945999999999</v>
      </c>
      <c r="G34" s="20">
        <v>1.7154915E-2</v>
      </c>
    </row>
    <row r="35" spans="1:7" ht="12.75" x14ac:dyDescent="0.2">
      <c r="A35" s="21">
        <v>29</v>
      </c>
      <c r="B35" s="22" t="s">
        <v>181</v>
      </c>
      <c r="C35" s="26" t="s">
        <v>182</v>
      </c>
      <c r="D35" s="17" t="s">
        <v>16</v>
      </c>
      <c r="E35" s="62">
        <v>138968</v>
      </c>
      <c r="F35" s="68">
        <v>117.08054</v>
      </c>
      <c r="G35" s="20">
        <v>1.6498402999999998E-2</v>
      </c>
    </row>
    <row r="36" spans="1:7" ht="12.75" x14ac:dyDescent="0.2">
      <c r="A36" s="21">
        <v>30</v>
      </c>
      <c r="B36" s="22" t="s">
        <v>193</v>
      </c>
      <c r="C36" s="26" t="s">
        <v>194</v>
      </c>
      <c r="D36" s="17" t="s">
        <v>175</v>
      </c>
      <c r="E36" s="62">
        <v>10939</v>
      </c>
      <c r="F36" s="68">
        <v>111.04178899999999</v>
      </c>
      <c r="G36" s="20">
        <v>1.5647452999999999E-2</v>
      </c>
    </row>
    <row r="37" spans="1:7" ht="25.5" x14ac:dyDescent="0.2">
      <c r="A37" s="21">
        <v>31</v>
      </c>
      <c r="B37" s="22" t="s">
        <v>208</v>
      </c>
      <c r="C37" s="26" t="s">
        <v>209</v>
      </c>
      <c r="D37" s="17" t="s">
        <v>169</v>
      </c>
      <c r="E37" s="62">
        <v>40958</v>
      </c>
      <c r="F37" s="68">
        <v>106.306489</v>
      </c>
      <c r="G37" s="20">
        <v>1.4980178E-2</v>
      </c>
    </row>
    <row r="38" spans="1:7" ht="12.75" x14ac:dyDescent="0.2">
      <c r="A38" s="21">
        <v>32</v>
      </c>
      <c r="B38" s="22" t="s">
        <v>229</v>
      </c>
      <c r="C38" s="26" t="s">
        <v>230</v>
      </c>
      <c r="D38" s="17" t="s">
        <v>60</v>
      </c>
      <c r="E38" s="62">
        <v>66950</v>
      </c>
      <c r="F38" s="68">
        <v>105.17845</v>
      </c>
      <c r="G38" s="20">
        <v>1.482122E-2</v>
      </c>
    </row>
    <row r="39" spans="1:7" ht="12.75" x14ac:dyDescent="0.2">
      <c r="A39" s="21">
        <v>33</v>
      </c>
      <c r="B39" s="22" t="s">
        <v>245</v>
      </c>
      <c r="C39" s="26" t="s">
        <v>246</v>
      </c>
      <c r="D39" s="17" t="s">
        <v>172</v>
      </c>
      <c r="E39" s="62">
        <v>31377</v>
      </c>
      <c r="F39" s="68">
        <v>104.3442135</v>
      </c>
      <c r="G39" s="20">
        <v>1.4703664E-2</v>
      </c>
    </row>
    <row r="40" spans="1:7" ht="12.75" x14ac:dyDescent="0.2">
      <c r="A40" s="21">
        <v>34</v>
      </c>
      <c r="B40" s="22" t="s">
        <v>187</v>
      </c>
      <c r="C40" s="26" t="s">
        <v>188</v>
      </c>
      <c r="D40" s="17" t="s">
        <v>13</v>
      </c>
      <c r="E40" s="62">
        <v>57156</v>
      </c>
      <c r="F40" s="68">
        <v>101.823414</v>
      </c>
      <c r="G40" s="20">
        <v>1.4348445E-2</v>
      </c>
    </row>
    <row r="41" spans="1:7" ht="12.75" x14ac:dyDescent="0.2">
      <c r="A41" s="21">
        <v>35</v>
      </c>
      <c r="B41" s="22" t="s">
        <v>273</v>
      </c>
      <c r="C41" s="26" t="s">
        <v>274</v>
      </c>
      <c r="D41" s="17" t="s">
        <v>172</v>
      </c>
      <c r="E41" s="62">
        <v>23974</v>
      </c>
      <c r="F41" s="68">
        <v>97.250530999999995</v>
      </c>
      <c r="G41" s="20">
        <v>1.3704058E-2</v>
      </c>
    </row>
    <row r="42" spans="1:7" ht="25.5" x14ac:dyDescent="0.2">
      <c r="A42" s="21">
        <v>36</v>
      </c>
      <c r="B42" s="22" t="s">
        <v>206</v>
      </c>
      <c r="C42" s="26" t="s">
        <v>207</v>
      </c>
      <c r="D42" s="17" t="s">
        <v>35</v>
      </c>
      <c r="E42" s="62">
        <v>98636</v>
      </c>
      <c r="F42" s="68">
        <v>95.726237999999995</v>
      </c>
      <c r="G42" s="20">
        <v>1.3489262E-2</v>
      </c>
    </row>
    <row r="43" spans="1:7" ht="12.75" x14ac:dyDescent="0.2">
      <c r="A43" s="21">
        <v>37</v>
      </c>
      <c r="B43" s="22" t="s">
        <v>66</v>
      </c>
      <c r="C43" s="26" t="s">
        <v>67</v>
      </c>
      <c r="D43" s="17" t="s">
        <v>60</v>
      </c>
      <c r="E43" s="62">
        <v>38344</v>
      </c>
      <c r="F43" s="68">
        <v>80.694947999999997</v>
      </c>
      <c r="G43" s="20">
        <v>1.1371127999999999E-2</v>
      </c>
    </row>
    <row r="44" spans="1:7" ht="25.5" x14ac:dyDescent="0.2">
      <c r="A44" s="21">
        <v>38</v>
      </c>
      <c r="B44" s="22" t="s">
        <v>183</v>
      </c>
      <c r="C44" s="26" t="s">
        <v>184</v>
      </c>
      <c r="D44" s="17" t="s">
        <v>65</v>
      </c>
      <c r="E44" s="62">
        <v>45969</v>
      </c>
      <c r="F44" s="68">
        <v>74.676640500000005</v>
      </c>
      <c r="G44" s="20">
        <v>1.0523058E-2</v>
      </c>
    </row>
    <row r="45" spans="1:7" ht="25.5" x14ac:dyDescent="0.2">
      <c r="A45" s="21">
        <v>39</v>
      </c>
      <c r="B45" s="22" t="s">
        <v>95</v>
      </c>
      <c r="C45" s="26" t="s">
        <v>96</v>
      </c>
      <c r="D45" s="17" t="s">
        <v>97</v>
      </c>
      <c r="E45" s="62">
        <v>25000</v>
      </c>
      <c r="F45" s="68">
        <v>74.625</v>
      </c>
      <c r="G45" s="20">
        <v>1.0515781E-2</v>
      </c>
    </row>
    <row r="46" spans="1:7" ht="12.75" x14ac:dyDescent="0.2">
      <c r="A46" s="21">
        <v>40</v>
      </c>
      <c r="B46" s="22" t="s">
        <v>249</v>
      </c>
      <c r="C46" s="26" t="s">
        <v>250</v>
      </c>
      <c r="D46" s="17" t="s">
        <v>205</v>
      </c>
      <c r="E46" s="62">
        <v>8000</v>
      </c>
      <c r="F46" s="68">
        <v>73.792000000000002</v>
      </c>
      <c r="G46" s="20">
        <v>1.0398398999999999E-2</v>
      </c>
    </row>
    <row r="47" spans="1:7" ht="25.5" x14ac:dyDescent="0.2">
      <c r="A47" s="21">
        <v>41</v>
      </c>
      <c r="B47" s="22" t="s">
        <v>100</v>
      </c>
      <c r="C47" s="26" t="s">
        <v>101</v>
      </c>
      <c r="D47" s="17" t="s">
        <v>25</v>
      </c>
      <c r="E47" s="62">
        <v>12501</v>
      </c>
      <c r="F47" s="68">
        <v>73.280861999999999</v>
      </c>
      <c r="G47" s="20">
        <v>1.0326372E-2</v>
      </c>
    </row>
    <row r="48" spans="1:7" ht="12.75" x14ac:dyDescent="0.2">
      <c r="A48" s="21">
        <v>42</v>
      </c>
      <c r="B48" s="22" t="s">
        <v>195</v>
      </c>
      <c r="C48" s="26" t="s">
        <v>196</v>
      </c>
      <c r="D48" s="17" t="s">
        <v>38</v>
      </c>
      <c r="E48" s="62">
        <v>93180</v>
      </c>
      <c r="F48" s="68">
        <v>72.820170000000005</v>
      </c>
      <c r="G48" s="20">
        <v>1.0261454E-2</v>
      </c>
    </row>
    <row r="49" spans="1:7" ht="38.25" x14ac:dyDescent="0.2">
      <c r="A49" s="21">
        <v>43</v>
      </c>
      <c r="B49" s="22" t="s">
        <v>92</v>
      </c>
      <c r="C49" s="26" t="s">
        <v>93</v>
      </c>
      <c r="D49" s="17" t="s">
        <v>94</v>
      </c>
      <c r="E49" s="62">
        <v>92000</v>
      </c>
      <c r="F49" s="68">
        <v>72.128</v>
      </c>
      <c r="G49" s="20">
        <v>1.0163916E-2</v>
      </c>
    </row>
    <row r="50" spans="1:7" ht="12.75" x14ac:dyDescent="0.2">
      <c r="A50" s="21">
        <v>44</v>
      </c>
      <c r="B50" s="22" t="s">
        <v>242</v>
      </c>
      <c r="C50" s="26" t="s">
        <v>243</v>
      </c>
      <c r="D50" s="17" t="s">
        <v>244</v>
      </c>
      <c r="E50" s="62">
        <v>43413</v>
      </c>
      <c r="F50" s="68">
        <v>69.612745500000003</v>
      </c>
      <c r="G50" s="20">
        <v>9.8094789999999994E-3</v>
      </c>
    </row>
    <row r="51" spans="1:7" ht="12.75" x14ac:dyDescent="0.2">
      <c r="A51" s="21">
        <v>45</v>
      </c>
      <c r="B51" s="22" t="s">
        <v>254</v>
      </c>
      <c r="C51" s="26" t="s">
        <v>255</v>
      </c>
      <c r="D51" s="17" t="s">
        <v>180</v>
      </c>
      <c r="E51" s="62">
        <v>53931</v>
      </c>
      <c r="F51" s="68">
        <v>68.546301</v>
      </c>
      <c r="G51" s="20">
        <v>9.6592009999999992E-3</v>
      </c>
    </row>
    <row r="52" spans="1:7" ht="25.5" x14ac:dyDescent="0.2">
      <c r="A52" s="21">
        <v>46</v>
      </c>
      <c r="B52" s="22" t="s">
        <v>275</v>
      </c>
      <c r="C52" s="26" t="s">
        <v>276</v>
      </c>
      <c r="D52" s="17" t="s">
        <v>25</v>
      </c>
      <c r="E52" s="62">
        <v>10582</v>
      </c>
      <c r="F52" s="68">
        <v>66.486705999999998</v>
      </c>
      <c r="G52" s="20">
        <v>9.3689740000000004E-3</v>
      </c>
    </row>
    <row r="53" spans="1:7" ht="12.75" x14ac:dyDescent="0.2">
      <c r="A53" s="21">
        <v>47</v>
      </c>
      <c r="B53" s="22" t="s">
        <v>289</v>
      </c>
      <c r="C53" s="26" t="s">
        <v>290</v>
      </c>
      <c r="D53" s="17" t="s">
        <v>159</v>
      </c>
      <c r="E53" s="62">
        <v>30303</v>
      </c>
      <c r="F53" s="68">
        <v>65.757509999999996</v>
      </c>
      <c r="G53" s="20">
        <v>9.2662189999999992E-3</v>
      </c>
    </row>
    <row r="54" spans="1:7" ht="25.5" x14ac:dyDescent="0.2">
      <c r="A54" s="21">
        <v>48</v>
      </c>
      <c r="B54" s="22" t="s">
        <v>26</v>
      </c>
      <c r="C54" s="26" t="s">
        <v>27</v>
      </c>
      <c r="D54" s="17" t="s">
        <v>25</v>
      </c>
      <c r="E54" s="62">
        <v>11489</v>
      </c>
      <c r="F54" s="68">
        <v>64.935828000000001</v>
      </c>
      <c r="G54" s="20">
        <v>9.150432E-3</v>
      </c>
    </row>
    <row r="55" spans="1:7" ht="51" x14ac:dyDescent="0.2">
      <c r="A55" s="21">
        <v>49</v>
      </c>
      <c r="B55" s="22" t="s">
        <v>239</v>
      </c>
      <c r="C55" s="26" t="s">
        <v>240</v>
      </c>
      <c r="D55" s="17" t="s">
        <v>241</v>
      </c>
      <c r="E55" s="62">
        <v>31151</v>
      </c>
      <c r="F55" s="68">
        <v>64.108757999999995</v>
      </c>
      <c r="G55" s="20">
        <v>9.0338850000000002E-3</v>
      </c>
    </row>
    <row r="56" spans="1:7" ht="12.75" x14ac:dyDescent="0.2">
      <c r="A56" s="21">
        <v>50</v>
      </c>
      <c r="B56" s="22" t="s">
        <v>212</v>
      </c>
      <c r="C56" s="26" t="s">
        <v>213</v>
      </c>
      <c r="D56" s="17" t="s">
        <v>159</v>
      </c>
      <c r="E56" s="62">
        <v>25137</v>
      </c>
      <c r="F56" s="68">
        <v>59.411299499999998</v>
      </c>
      <c r="G56" s="20">
        <v>8.3719429999999997E-3</v>
      </c>
    </row>
    <row r="57" spans="1:7" ht="12.75" x14ac:dyDescent="0.2">
      <c r="A57" s="21">
        <v>51</v>
      </c>
      <c r="B57" s="22" t="s">
        <v>86</v>
      </c>
      <c r="C57" s="26" t="s">
        <v>87</v>
      </c>
      <c r="D57" s="17" t="s">
        <v>60</v>
      </c>
      <c r="E57" s="62">
        <v>27635</v>
      </c>
      <c r="F57" s="68">
        <v>58.641469999999998</v>
      </c>
      <c r="G57" s="20">
        <v>8.2634619999999992E-3</v>
      </c>
    </row>
    <row r="58" spans="1:7" ht="25.5" x14ac:dyDescent="0.2">
      <c r="A58" s="21">
        <v>52</v>
      </c>
      <c r="B58" s="22" t="s">
        <v>281</v>
      </c>
      <c r="C58" s="26" t="s">
        <v>282</v>
      </c>
      <c r="D58" s="17" t="s">
        <v>35</v>
      </c>
      <c r="E58" s="62">
        <v>97000</v>
      </c>
      <c r="F58" s="68">
        <v>57.908999999999999</v>
      </c>
      <c r="G58" s="20">
        <v>8.1602459999999995E-3</v>
      </c>
    </row>
    <row r="59" spans="1:7" ht="12.75" x14ac:dyDescent="0.2">
      <c r="A59" s="21">
        <v>53</v>
      </c>
      <c r="B59" s="22" t="s">
        <v>218</v>
      </c>
      <c r="C59" s="26" t="s">
        <v>219</v>
      </c>
      <c r="D59" s="17" t="s">
        <v>180</v>
      </c>
      <c r="E59" s="62">
        <v>19307</v>
      </c>
      <c r="F59" s="68">
        <v>55.932378999999997</v>
      </c>
      <c r="G59" s="20">
        <v>7.8817109999999996E-3</v>
      </c>
    </row>
    <row r="60" spans="1:7" ht="25.5" x14ac:dyDescent="0.2">
      <c r="A60" s="21">
        <v>54</v>
      </c>
      <c r="B60" s="22" t="s">
        <v>82</v>
      </c>
      <c r="C60" s="26" t="s">
        <v>83</v>
      </c>
      <c r="D60" s="17" t="s">
        <v>65</v>
      </c>
      <c r="E60" s="62">
        <v>22340</v>
      </c>
      <c r="F60" s="68">
        <v>55.325009999999999</v>
      </c>
      <c r="G60" s="20">
        <v>7.7961230000000003E-3</v>
      </c>
    </row>
    <row r="61" spans="1:7" ht="25.5" x14ac:dyDescent="0.2">
      <c r="A61" s="21">
        <v>55</v>
      </c>
      <c r="B61" s="22" t="s">
        <v>227</v>
      </c>
      <c r="C61" s="26" t="s">
        <v>228</v>
      </c>
      <c r="D61" s="17" t="s">
        <v>169</v>
      </c>
      <c r="E61" s="62">
        <v>21434</v>
      </c>
      <c r="F61" s="68">
        <v>47.144083000000002</v>
      </c>
      <c r="G61" s="20">
        <v>6.6433079999999997E-3</v>
      </c>
    </row>
    <row r="62" spans="1:7" ht="12.75" x14ac:dyDescent="0.2">
      <c r="A62" s="21">
        <v>56</v>
      </c>
      <c r="B62" s="22" t="s">
        <v>224</v>
      </c>
      <c r="C62" s="26" t="s">
        <v>225</v>
      </c>
      <c r="D62" s="17" t="s">
        <v>226</v>
      </c>
      <c r="E62" s="62">
        <v>3295</v>
      </c>
      <c r="F62" s="68">
        <v>46.80218</v>
      </c>
      <c r="G62" s="20">
        <v>6.5951289999999999E-3</v>
      </c>
    </row>
    <row r="63" spans="1:7" ht="12.75" x14ac:dyDescent="0.2">
      <c r="A63" s="21">
        <v>57</v>
      </c>
      <c r="B63" s="22" t="s">
        <v>279</v>
      </c>
      <c r="C63" s="26" t="s">
        <v>280</v>
      </c>
      <c r="D63" s="17" t="s">
        <v>175</v>
      </c>
      <c r="E63" s="62">
        <v>89415</v>
      </c>
      <c r="F63" s="68">
        <v>26.377424999999999</v>
      </c>
      <c r="G63" s="20">
        <v>3.716975E-3</v>
      </c>
    </row>
    <row r="64" spans="1:7" ht="25.5" x14ac:dyDescent="0.2">
      <c r="A64" s="21">
        <v>58</v>
      </c>
      <c r="B64" s="22" t="s">
        <v>231</v>
      </c>
      <c r="C64" s="26" t="s">
        <v>232</v>
      </c>
      <c r="D64" s="17" t="s">
        <v>25</v>
      </c>
      <c r="E64" s="62">
        <v>19710</v>
      </c>
      <c r="F64" s="68">
        <v>19.345365000000001</v>
      </c>
      <c r="G64" s="20">
        <v>2.7260520000000001E-3</v>
      </c>
    </row>
    <row r="65" spans="1:7" ht="12.75" x14ac:dyDescent="0.2">
      <c r="A65" s="16"/>
      <c r="B65" s="17"/>
      <c r="C65" s="23" t="s">
        <v>107</v>
      </c>
      <c r="D65" s="27"/>
      <c r="E65" s="64"/>
      <c r="F65" s="70">
        <v>7025.5139739999977</v>
      </c>
      <c r="G65" s="28">
        <v>0.99000023399999981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108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107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109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107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111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107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112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107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113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107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114</v>
      </c>
      <c r="D82" s="40"/>
      <c r="E82" s="64"/>
      <c r="F82" s="70">
        <v>7025.5139739999977</v>
      </c>
      <c r="G82" s="28">
        <v>0.99000023399999981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115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10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107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116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107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117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107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118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107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119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120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121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107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122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107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107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1169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1170</v>
      </c>
      <c r="D110" s="30"/>
      <c r="E110" s="62"/>
      <c r="F110" s="68">
        <v>132.97682929999999</v>
      </c>
      <c r="G110" s="20">
        <v>1.8738429000000001E-2</v>
      </c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132.97682929999999</v>
      </c>
      <c r="G111" s="28">
        <v>1.8738429000000001E-2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124</v>
      </c>
      <c r="D113" s="40"/>
      <c r="E113" s="64"/>
      <c r="F113" s="70">
        <v>132.97682929999999</v>
      </c>
      <c r="G113" s="28">
        <v>1.8738429000000001E-2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125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126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107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127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128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107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129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107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130</v>
      </c>
      <c r="D126" s="22"/>
      <c r="E126" s="62"/>
      <c r="F126" s="156">
        <v>-62.013705799999997</v>
      </c>
      <c r="G126" s="157">
        <v>-8.738661E-3</v>
      </c>
    </row>
    <row r="127" spans="1:7" ht="12.75" x14ac:dyDescent="0.2">
      <c r="A127" s="21"/>
      <c r="B127" s="22"/>
      <c r="C127" s="46" t="s">
        <v>131</v>
      </c>
      <c r="D127" s="27"/>
      <c r="E127" s="64"/>
      <c r="F127" s="70">
        <v>7096.4770974999974</v>
      </c>
      <c r="G127" s="28">
        <v>1.0000000019999997</v>
      </c>
    </row>
    <row r="129" spans="2:6" ht="12.75" x14ac:dyDescent="0.2">
      <c r="B129" s="397"/>
      <c r="C129" s="397"/>
      <c r="D129" s="397"/>
      <c r="E129" s="397"/>
      <c r="F129" s="397"/>
    </row>
    <row r="130" spans="2:6" ht="12.75" x14ac:dyDescent="0.2">
      <c r="B130" s="397"/>
      <c r="C130" s="397"/>
      <c r="D130" s="397"/>
      <c r="E130" s="397"/>
      <c r="F130" s="397"/>
    </row>
    <row r="132" spans="2:6" ht="12.75" x14ac:dyDescent="0.2">
      <c r="B132" s="52" t="s">
        <v>133</v>
      </c>
      <c r="C132" s="53"/>
      <c r="D132" s="54"/>
    </row>
    <row r="133" spans="2:6" ht="12.75" x14ac:dyDescent="0.2">
      <c r="B133" s="55" t="s">
        <v>134</v>
      </c>
      <c r="C133" s="56"/>
      <c r="D133" s="81" t="s">
        <v>135</v>
      </c>
    </row>
    <row r="134" spans="2:6" ht="12.75" x14ac:dyDescent="0.2">
      <c r="B134" s="55" t="s">
        <v>136</v>
      </c>
      <c r="C134" s="56"/>
      <c r="D134" s="81" t="s">
        <v>135</v>
      </c>
    </row>
    <row r="135" spans="2:6" ht="12.75" x14ac:dyDescent="0.2">
      <c r="B135" s="57" t="s">
        <v>137</v>
      </c>
      <c r="C135" s="56"/>
      <c r="D135" s="58"/>
    </row>
    <row r="136" spans="2:6" ht="25.5" customHeight="1" x14ac:dyDescent="0.2">
      <c r="B136" s="58"/>
      <c r="C136" s="48" t="s">
        <v>138</v>
      </c>
      <c r="D136" s="49" t="s">
        <v>139</v>
      </c>
    </row>
    <row r="137" spans="2:6" ht="12.75" customHeight="1" x14ac:dyDescent="0.2">
      <c r="B137" s="75" t="s">
        <v>140</v>
      </c>
      <c r="C137" s="76" t="s">
        <v>141</v>
      </c>
      <c r="D137" s="76" t="s">
        <v>142</v>
      </c>
    </row>
    <row r="138" spans="2:6" ht="12.75" x14ac:dyDescent="0.2">
      <c r="B138" s="58" t="s">
        <v>143</v>
      </c>
      <c r="C138" s="59">
        <v>8.3889999999999993</v>
      </c>
      <c r="D138" s="59">
        <v>7.8712</v>
      </c>
    </row>
    <row r="139" spans="2:6" ht="12.75" x14ac:dyDescent="0.2">
      <c r="B139" s="58" t="s">
        <v>144</v>
      </c>
      <c r="C139" s="59">
        <v>8.3889999999999993</v>
      </c>
      <c r="D139" s="59">
        <v>7.8712</v>
      </c>
    </row>
    <row r="140" spans="2:6" ht="12.75" x14ac:dyDescent="0.2">
      <c r="B140" s="58" t="s">
        <v>145</v>
      </c>
      <c r="C140" s="59">
        <v>8.3262</v>
      </c>
      <c r="D140" s="59">
        <v>7.8085000000000004</v>
      </c>
    </row>
    <row r="141" spans="2:6" ht="12.75" x14ac:dyDescent="0.2">
      <c r="B141" s="58" t="s">
        <v>146</v>
      </c>
      <c r="C141" s="59">
        <v>8.3262</v>
      </c>
      <c r="D141" s="59">
        <v>7.8085000000000004</v>
      </c>
    </row>
    <row r="143" spans="2:6" ht="12.75" x14ac:dyDescent="0.2">
      <c r="B143" s="77" t="s">
        <v>147</v>
      </c>
      <c r="C143" s="60"/>
      <c r="D143" s="78" t="s">
        <v>135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148</v>
      </c>
      <c r="C147" s="56"/>
      <c r="D147" s="83" t="s">
        <v>135</v>
      </c>
    </row>
    <row r="148" spans="2:4" ht="12.75" x14ac:dyDescent="0.2">
      <c r="B148" s="57" t="s">
        <v>149</v>
      </c>
      <c r="C148" s="56"/>
      <c r="D148" s="83" t="s">
        <v>135</v>
      </c>
    </row>
    <row r="149" spans="2:4" ht="12.75" x14ac:dyDescent="0.2">
      <c r="B149" s="57" t="s">
        <v>150</v>
      </c>
      <c r="C149" s="56"/>
      <c r="D149" s="61">
        <v>0.16012886465260587</v>
      </c>
    </row>
    <row r="150" spans="2:4" ht="12.75" x14ac:dyDescent="0.2">
      <c r="B150" s="57" t="s">
        <v>151</v>
      </c>
      <c r="C150" s="56"/>
      <c r="D150" s="61" t="s">
        <v>135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291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19</v>
      </c>
      <c r="E7" s="62">
        <v>170000</v>
      </c>
      <c r="F7" s="68">
        <v>223.21</v>
      </c>
      <c r="G7" s="20">
        <v>3.7166108000000003E-2</v>
      </c>
    </row>
    <row r="8" spans="1:7" ht="25.5" x14ac:dyDescent="0.2">
      <c r="A8" s="21">
        <v>2</v>
      </c>
      <c r="B8" s="22" t="s">
        <v>157</v>
      </c>
      <c r="C8" s="26" t="s">
        <v>158</v>
      </c>
      <c r="D8" s="17" t="s">
        <v>159</v>
      </c>
      <c r="E8" s="62">
        <v>34359</v>
      </c>
      <c r="F8" s="68">
        <v>216.11811</v>
      </c>
      <c r="G8" s="20">
        <v>3.5985256E-2</v>
      </c>
    </row>
    <row r="9" spans="1:7" ht="25.5" x14ac:dyDescent="0.2">
      <c r="A9" s="21">
        <v>3</v>
      </c>
      <c r="B9" s="22" t="s">
        <v>61</v>
      </c>
      <c r="C9" s="26" t="s">
        <v>62</v>
      </c>
      <c r="D9" s="17" t="s">
        <v>22</v>
      </c>
      <c r="E9" s="62">
        <v>151415</v>
      </c>
      <c r="F9" s="68">
        <v>181.24375499999999</v>
      </c>
      <c r="G9" s="20">
        <v>3.0178420000000001E-2</v>
      </c>
    </row>
    <row r="10" spans="1:7" ht="12.75" x14ac:dyDescent="0.2">
      <c r="A10" s="21">
        <v>4</v>
      </c>
      <c r="B10" s="22" t="s">
        <v>234</v>
      </c>
      <c r="C10" s="26" t="s">
        <v>235</v>
      </c>
      <c r="D10" s="17" t="s">
        <v>236</v>
      </c>
      <c r="E10" s="62">
        <v>63000</v>
      </c>
      <c r="F10" s="68">
        <v>171.99</v>
      </c>
      <c r="G10" s="20">
        <v>2.8637600999999999E-2</v>
      </c>
    </row>
    <row r="11" spans="1:7" ht="12.75" x14ac:dyDescent="0.2">
      <c r="A11" s="21">
        <v>5</v>
      </c>
      <c r="B11" s="22" t="s">
        <v>287</v>
      </c>
      <c r="C11" s="26" t="s">
        <v>288</v>
      </c>
      <c r="D11" s="17" t="s">
        <v>55</v>
      </c>
      <c r="E11" s="62">
        <v>188420</v>
      </c>
      <c r="F11" s="68">
        <v>169.67221000000001</v>
      </c>
      <c r="G11" s="20">
        <v>2.8251671999999999E-2</v>
      </c>
    </row>
    <row r="12" spans="1:7" ht="25.5" x14ac:dyDescent="0.2">
      <c r="A12" s="21">
        <v>6</v>
      </c>
      <c r="B12" s="22" t="s">
        <v>165</v>
      </c>
      <c r="C12" s="26" t="s">
        <v>166</v>
      </c>
      <c r="D12" s="17" t="s">
        <v>25</v>
      </c>
      <c r="E12" s="62">
        <v>32892</v>
      </c>
      <c r="F12" s="68">
        <v>164.904042</v>
      </c>
      <c r="G12" s="20">
        <v>2.7457736999999999E-2</v>
      </c>
    </row>
    <row r="13" spans="1:7" ht="25.5" x14ac:dyDescent="0.2">
      <c r="A13" s="21">
        <v>7</v>
      </c>
      <c r="B13" s="22" t="s">
        <v>90</v>
      </c>
      <c r="C13" s="26" t="s">
        <v>91</v>
      </c>
      <c r="D13" s="17" t="s">
        <v>25</v>
      </c>
      <c r="E13" s="62">
        <v>14300</v>
      </c>
      <c r="F13" s="68">
        <v>164.69309999999999</v>
      </c>
      <c r="G13" s="20">
        <v>2.7422614000000001E-2</v>
      </c>
    </row>
    <row r="14" spans="1:7" ht="12.75" x14ac:dyDescent="0.2">
      <c r="A14" s="21">
        <v>8</v>
      </c>
      <c r="B14" s="22" t="s">
        <v>163</v>
      </c>
      <c r="C14" s="26" t="s">
        <v>164</v>
      </c>
      <c r="D14" s="17" t="s">
        <v>16</v>
      </c>
      <c r="E14" s="62">
        <v>106078</v>
      </c>
      <c r="F14" s="68">
        <v>157.04847899999999</v>
      </c>
      <c r="G14" s="20">
        <v>2.6149728000000001E-2</v>
      </c>
    </row>
    <row r="15" spans="1:7" ht="25.5" x14ac:dyDescent="0.2">
      <c r="A15" s="21">
        <v>9</v>
      </c>
      <c r="B15" s="22" t="s">
        <v>23</v>
      </c>
      <c r="C15" s="26" t="s">
        <v>24</v>
      </c>
      <c r="D15" s="17" t="s">
        <v>25</v>
      </c>
      <c r="E15" s="62">
        <v>28959</v>
      </c>
      <c r="F15" s="68">
        <v>156.95778000000001</v>
      </c>
      <c r="G15" s="20">
        <v>2.6134626000000001E-2</v>
      </c>
    </row>
    <row r="16" spans="1:7" ht="12.75" x14ac:dyDescent="0.2">
      <c r="A16" s="21">
        <v>10</v>
      </c>
      <c r="B16" s="22" t="s">
        <v>203</v>
      </c>
      <c r="C16" s="26" t="s">
        <v>204</v>
      </c>
      <c r="D16" s="17" t="s">
        <v>205</v>
      </c>
      <c r="E16" s="62">
        <v>25572</v>
      </c>
      <c r="F16" s="68">
        <v>155.86134000000001</v>
      </c>
      <c r="G16" s="20">
        <v>2.5952060999999998E-2</v>
      </c>
    </row>
    <row r="17" spans="1:7" ht="25.5" x14ac:dyDescent="0.2">
      <c r="A17" s="21">
        <v>11</v>
      </c>
      <c r="B17" s="22" t="s">
        <v>191</v>
      </c>
      <c r="C17" s="26" t="s">
        <v>192</v>
      </c>
      <c r="D17" s="17" t="s">
        <v>35</v>
      </c>
      <c r="E17" s="62">
        <v>30747</v>
      </c>
      <c r="F17" s="68">
        <v>152.1822765</v>
      </c>
      <c r="G17" s="20">
        <v>2.5339469E-2</v>
      </c>
    </row>
    <row r="18" spans="1:7" ht="25.5" x14ac:dyDescent="0.2">
      <c r="A18" s="21">
        <v>12</v>
      </c>
      <c r="B18" s="22" t="s">
        <v>36</v>
      </c>
      <c r="C18" s="26" t="s">
        <v>37</v>
      </c>
      <c r="D18" s="17" t="s">
        <v>38</v>
      </c>
      <c r="E18" s="62">
        <v>40089</v>
      </c>
      <c r="F18" s="68">
        <v>147.42729750000001</v>
      </c>
      <c r="G18" s="20">
        <v>2.454773E-2</v>
      </c>
    </row>
    <row r="19" spans="1:7" ht="25.5" x14ac:dyDescent="0.2">
      <c r="A19" s="21">
        <v>13</v>
      </c>
      <c r="B19" s="22" t="s">
        <v>51</v>
      </c>
      <c r="C19" s="26" t="s">
        <v>52</v>
      </c>
      <c r="D19" s="17" t="s">
        <v>22</v>
      </c>
      <c r="E19" s="62">
        <v>177949</v>
      </c>
      <c r="F19" s="68">
        <v>141.55842949999999</v>
      </c>
      <c r="G19" s="20">
        <v>2.3570521000000001E-2</v>
      </c>
    </row>
    <row r="20" spans="1:7" ht="12.75" x14ac:dyDescent="0.2">
      <c r="A20" s="21">
        <v>14</v>
      </c>
      <c r="B20" s="22" t="s">
        <v>173</v>
      </c>
      <c r="C20" s="26" t="s">
        <v>174</v>
      </c>
      <c r="D20" s="17" t="s">
        <v>175</v>
      </c>
      <c r="E20" s="62">
        <v>48350</v>
      </c>
      <c r="F20" s="68">
        <v>136.15360000000001</v>
      </c>
      <c r="G20" s="20">
        <v>2.2670577000000001E-2</v>
      </c>
    </row>
    <row r="21" spans="1:7" ht="25.5" x14ac:dyDescent="0.2">
      <c r="A21" s="21">
        <v>15</v>
      </c>
      <c r="B21" s="22" t="s">
        <v>49</v>
      </c>
      <c r="C21" s="26" t="s">
        <v>50</v>
      </c>
      <c r="D21" s="17" t="s">
        <v>25</v>
      </c>
      <c r="E21" s="62">
        <v>72038</v>
      </c>
      <c r="F21" s="68">
        <v>135.287364</v>
      </c>
      <c r="G21" s="20">
        <v>2.2526342000000001E-2</v>
      </c>
    </row>
    <row r="22" spans="1:7" ht="25.5" x14ac:dyDescent="0.2">
      <c r="A22" s="21">
        <v>16</v>
      </c>
      <c r="B22" s="22" t="s">
        <v>189</v>
      </c>
      <c r="C22" s="26" t="s">
        <v>190</v>
      </c>
      <c r="D22" s="17" t="s">
        <v>162</v>
      </c>
      <c r="E22" s="62">
        <v>24598</v>
      </c>
      <c r="F22" s="68">
        <v>135.006123</v>
      </c>
      <c r="G22" s="20">
        <v>2.2479513E-2</v>
      </c>
    </row>
    <row r="23" spans="1:7" ht="25.5" x14ac:dyDescent="0.2">
      <c r="A23" s="21">
        <v>17</v>
      </c>
      <c r="B23" s="22" t="s">
        <v>176</v>
      </c>
      <c r="C23" s="26" t="s">
        <v>177</v>
      </c>
      <c r="D23" s="17" t="s">
        <v>25</v>
      </c>
      <c r="E23" s="62">
        <v>37873</v>
      </c>
      <c r="F23" s="68">
        <v>132.4229445</v>
      </c>
      <c r="G23" s="20">
        <v>2.2049394999999999E-2</v>
      </c>
    </row>
    <row r="24" spans="1:7" ht="12.75" x14ac:dyDescent="0.2">
      <c r="A24" s="21">
        <v>18</v>
      </c>
      <c r="B24" s="22" t="s">
        <v>68</v>
      </c>
      <c r="C24" s="26" t="s">
        <v>69</v>
      </c>
      <c r="D24" s="17" t="s">
        <v>16</v>
      </c>
      <c r="E24" s="62">
        <v>142798</v>
      </c>
      <c r="F24" s="68">
        <v>132.08815000000001</v>
      </c>
      <c r="G24" s="20">
        <v>2.1993649000000001E-2</v>
      </c>
    </row>
    <row r="25" spans="1:7" ht="25.5" x14ac:dyDescent="0.2">
      <c r="A25" s="21">
        <v>19</v>
      </c>
      <c r="B25" s="22" t="s">
        <v>43</v>
      </c>
      <c r="C25" s="26" t="s">
        <v>44</v>
      </c>
      <c r="D25" s="17" t="s">
        <v>19</v>
      </c>
      <c r="E25" s="62">
        <v>2563</v>
      </c>
      <c r="F25" s="68">
        <v>126.43150850000001</v>
      </c>
      <c r="G25" s="20">
        <v>2.1051777000000001E-2</v>
      </c>
    </row>
    <row r="26" spans="1:7" ht="12.75" x14ac:dyDescent="0.2">
      <c r="A26" s="21">
        <v>20</v>
      </c>
      <c r="B26" s="22" t="s">
        <v>77</v>
      </c>
      <c r="C26" s="26" t="s">
        <v>78</v>
      </c>
      <c r="D26" s="17" t="s">
        <v>16</v>
      </c>
      <c r="E26" s="62">
        <v>17622</v>
      </c>
      <c r="F26" s="68">
        <v>124.904736</v>
      </c>
      <c r="G26" s="20">
        <v>2.0797558000000001E-2</v>
      </c>
    </row>
    <row r="27" spans="1:7" ht="12.75" x14ac:dyDescent="0.2">
      <c r="A27" s="21">
        <v>21</v>
      </c>
      <c r="B27" s="22" t="s">
        <v>178</v>
      </c>
      <c r="C27" s="26" t="s">
        <v>179</v>
      </c>
      <c r="D27" s="17" t="s">
        <v>180</v>
      </c>
      <c r="E27" s="62">
        <v>61316</v>
      </c>
      <c r="F27" s="68">
        <v>123.429108</v>
      </c>
      <c r="G27" s="20">
        <v>2.0551855000000001E-2</v>
      </c>
    </row>
    <row r="28" spans="1:7" ht="12.75" x14ac:dyDescent="0.2">
      <c r="A28" s="21">
        <v>22</v>
      </c>
      <c r="B28" s="22" t="s">
        <v>284</v>
      </c>
      <c r="C28" s="26" t="s">
        <v>285</v>
      </c>
      <c r="D28" s="17" t="s">
        <v>175</v>
      </c>
      <c r="E28" s="62">
        <v>11780</v>
      </c>
      <c r="F28" s="68">
        <v>119.14881</v>
      </c>
      <c r="G28" s="20">
        <v>1.9839154000000001E-2</v>
      </c>
    </row>
    <row r="29" spans="1:7" ht="12.75" x14ac:dyDescent="0.2">
      <c r="A29" s="21">
        <v>23</v>
      </c>
      <c r="B29" s="22" t="s">
        <v>266</v>
      </c>
      <c r="C29" s="26" t="s">
        <v>267</v>
      </c>
      <c r="D29" s="17" t="s">
        <v>16</v>
      </c>
      <c r="E29" s="62">
        <v>58791</v>
      </c>
      <c r="F29" s="68">
        <v>117.4938135</v>
      </c>
      <c r="G29" s="20">
        <v>1.9563585000000001E-2</v>
      </c>
    </row>
    <row r="30" spans="1:7" ht="12.75" x14ac:dyDescent="0.2">
      <c r="A30" s="21">
        <v>24</v>
      </c>
      <c r="B30" s="22" t="s">
        <v>170</v>
      </c>
      <c r="C30" s="26" t="s">
        <v>171</v>
      </c>
      <c r="D30" s="17" t="s">
        <v>172</v>
      </c>
      <c r="E30" s="62">
        <v>48259</v>
      </c>
      <c r="F30" s="68">
        <v>115.53204599999999</v>
      </c>
      <c r="G30" s="20">
        <v>1.9236936E-2</v>
      </c>
    </row>
    <row r="31" spans="1:7" ht="25.5" x14ac:dyDescent="0.2">
      <c r="A31" s="21">
        <v>25</v>
      </c>
      <c r="B31" s="22" t="s">
        <v>210</v>
      </c>
      <c r="C31" s="26" t="s">
        <v>211</v>
      </c>
      <c r="D31" s="17" t="s">
        <v>65</v>
      </c>
      <c r="E31" s="62">
        <v>25594</v>
      </c>
      <c r="F31" s="68">
        <v>114.341195</v>
      </c>
      <c r="G31" s="20">
        <v>1.9038651E-2</v>
      </c>
    </row>
    <row r="32" spans="1:7" ht="51" x14ac:dyDescent="0.2">
      <c r="A32" s="21">
        <v>26</v>
      </c>
      <c r="B32" s="22" t="s">
        <v>292</v>
      </c>
      <c r="C32" s="26" t="s">
        <v>293</v>
      </c>
      <c r="D32" s="17" t="s">
        <v>241</v>
      </c>
      <c r="E32" s="62">
        <v>270455</v>
      </c>
      <c r="F32" s="68">
        <v>107.911545</v>
      </c>
      <c r="G32" s="20">
        <v>1.7968067000000001E-2</v>
      </c>
    </row>
    <row r="33" spans="1:7" ht="12.75" x14ac:dyDescent="0.2">
      <c r="A33" s="21">
        <v>27</v>
      </c>
      <c r="B33" s="22" t="s">
        <v>237</v>
      </c>
      <c r="C33" s="26" t="s">
        <v>238</v>
      </c>
      <c r="D33" s="17" t="s">
        <v>205</v>
      </c>
      <c r="E33" s="62">
        <v>12020</v>
      </c>
      <c r="F33" s="68">
        <v>105.0548</v>
      </c>
      <c r="G33" s="20">
        <v>1.7492397999999999E-2</v>
      </c>
    </row>
    <row r="34" spans="1:7" ht="12.75" x14ac:dyDescent="0.2">
      <c r="A34" s="21">
        <v>28</v>
      </c>
      <c r="B34" s="22" t="s">
        <v>193</v>
      </c>
      <c r="C34" s="26" t="s">
        <v>194</v>
      </c>
      <c r="D34" s="17" t="s">
        <v>175</v>
      </c>
      <c r="E34" s="62">
        <v>9515</v>
      </c>
      <c r="F34" s="68">
        <v>96.586765</v>
      </c>
      <c r="G34" s="20">
        <v>1.6082407E-2</v>
      </c>
    </row>
    <row r="35" spans="1:7" ht="25.5" x14ac:dyDescent="0.2">
      <c r="A35" s="21">
        <v>29</v>
      </c>
      <c r="B35" s="22" t="s">
        <v>208</v>
      </c>
      <c r="C35" s="26" t="s">
        <v>209</v>
      </c>
      <c r="D35" s="17" t="s">
        <v>169</v>
      </c>
      <c r="E35" s="62">
        <v>36963</v>
      </c>
      <c r="F35" s="68">
        <v>95.937466499999999</v>
      </c>
      <c r="G35" s="20">
        <v>1.5974294E-2</v>
      </c>
    </row>
    <row r="36" spans="1:7" ht="12.75" x14ac:dyDescent="0.2">
      <c r="A36" s="21">
        <v>30</v>
      </c>
      <c r="B36" s="22" t="s">
        <v>229</v>
      </c>
      <c r="C36" s="26" t="s">
        <v>230</v>
      </c>
      <c r="D36" s="17" t="s">
        <v>60</v>
      </c>
      <c r="E36" s="62">
        <v>57337</v>
      </c>
      <c r="F36" s="68">
        <v>90.076426999999995</v>
      </c>
      <c r="G36" s="20">
        <v>1.4998388E-2</v>
      </c>
    </row>
    <row r="37" spans="1:7" ht="25.5" x14ac:dyDescent="0.2">
      <c r="A37" s="21">
        <v>31</v>
      </c>
      <c r="B37" s="22" t="s">
        <v>206</v>
      </c>
      <c r="C37" s="26" t="s">
        <v>207</v>
      </c>
      <c r="D37" s="17" t="s">
        <v>35</v>
      </c>
      <c r="E37" s="62">
        <v>92347</v>
      </c>
      <c r="F37" s="68">
        <v>89.622763500000005</v>
      </c>
      <c r="G37" s="20">
        <v>1.492285E-2</v>
      </c>
    </row>
    <row r="38" spans="1:7" ht="25.5" x14ac:dyDescent="0.2">
      <c r="A38" s="21">
        <v>32</v>
      </c>
      <c r="B38" s="22" t="s">
        <v>197</v>
      </c>
      <c r="C38" s="26" t="s">
        <v>198</v>
      </c>
      <c r="D38" s="17" t="s">
        <v>65</v>
      </c>
      <c r="E38" s="62">
        <v>4927</v>
      </c>
      <c r="F38" s="68">
        <v>88.83381</v>
      </c>
      <c r="G38" s="20">
        <v>1.4791482999999999E-2</v>
      </c>
    </row>
    <row r="39" spans="1:7" ht="12.75" x14ac:dyDescent="0.2">
      <c r="A39" s="21">
        <v>33</v>
      </c>
      <c r="B39" s="22" t="s">
        <v>181</v>
      </c>
      <c r="C39" s="26" t="s">
        <v>182</v>
      </c>
      <c r="D39" s="17" t="s">
        <v>16</v>
      </c>
      <c r="E39" s="62">
        <v>98000</v>
      </c>
      <c r="F39" s="68">
        <v>82.564999999999998</v>
      </c>
      <c r="G39" s="20">
        <v>1.374768E-2</v>
      </c>
    </row>
    <row r="40" spans="1:7" ht="12.75" x14ac:dyDescent="0.2">
      <c r="A40" s="21">
        <v>34</v>
      </c>
      <c r="B40" s="22" t="s">
        <v>273</v>
      </c>
      <c r="C40" s="26" t="s">
        <v>274</v>
      </c>
      <c r="D40" s="17" t="s">
        <v>172</v>
      </c>
      <c r="E40" s="62">
        <v>19090</v>
      </c>
      <c r="F40" s="68">
        <v>77.438585000000003</v>
      </c>
      <c r="G40" s="20">
        <v>1.2894095E-2</v>
      </c>
    </row>
    <row r="41" spans="1:7" ht="25.5" x14ac:dyDescent="0.2">
      <c r="A41" s="21">
        <v>35</v>
      </c>
      <c r="B41" s="22" t="s">
        <v>155</v>
      </c>
      <c r="C41" s="26" t="s">
        <v>156</v>
      </c>
      <c r="D41" s="17" t="s">
        <v>25</v>
      </c>
      <c r="E41" s="62">
        <v>20323</v>
      </c>
      <c r="F41" s="68">
        <v>73.284738000000004</v>
      </c>
      <c r="G41" s="20">
        <v>1.2202447999999999E-2</v>
      </c>
    </row>
    <row r="42" spans="1:7" ht="12.75" x14ac:dyDescent="0.2">
      <c r="A42" s="21">
        <v>36</v>
      </c>
      <c r="B42" s="22" t="s">
        <v>66</v>
      </c>
      <c r="C42" s="26" t="s">
        <v>67</v>
      </c>
      <c r="D42" s="17" t="s">
        <v>60</v>
      </c>
      <c r="E42" s="62">
        <v>32900</v>
      </c>
      <c r="F42" s="68">
        <v>69.238050000000001</v>
      </c>
      <c r="G42" s="20">
        <v>1.1528645000000001E-2</v>
      </c>
    </row>
    <row r="43" spans="1:7" ht="12.75" x14ac:dyDescent="0.2">
      <c r="A43" s="21">
        <v>37</v>
      </c>
      <c r="B43" s="22" t="s">
        <v>245</v>
      </c>
      <c r="C43" s="26" t="s">
        <v>246</v>
      </c>
      <c r="D43" s="17" t="s">
        <v>172</v>
      </c>
      <c r="E43" s="62">
        <v>20028</v>
      </c>
      <c r="F43" s="68">
        <v>66.603114000000005</v>
      </c>
      <c r="G43" s="20">
        <v>1.1089909E-2</v>
      </c>
    </row>
    <row r="44" spans="1:7" ht="12.75" x14ac:dyDescent="0.2">
      <c r="A44" s="21">
        <v>38</v>
      </c>
      <c r="B44" s="22" t="s">
        <v>249</v>
      </c>
      <c r="C44" s="26" t="s">
        <v>250</v>
      </c>
      <c r="D44" s="17" t="s">
        <v>205</v>
      </c>
      <c r="E44" s="62">
        <v>6900</v>
      </c>
      <c r="F44" s="68">
        <v>63.645600000000002</v>
      </c>
      <c r="G44" s="20">
        <v>1.0597461000000001E-2</v>
      </c>
    </row>
    <row r="45" spans="1:7" ht="25.5" x14ac:dyDescent="0.2">
      <c r="A45" s="21">
        <v>39</v>
      </c>
      <c r="B45" s="22" t="s">
        <v>183</v>
      </c>
      <c r="C45" s="26" t="s">
        <v>184</v>
      </c>
      <c r="D45" s="17" t="s">
        <v>65</v>
      </c>
      <c r="E45" s="62">
        <v>38919</v>
      </c>
      <c r="F45" s="68">
        <v>63.223915499999997</v>
      </c>
      <c r="G45" s="20">
        <v>1.0527247E-2</v>
      </c>
    </row>
    <row r="46" spans="1:7" ht="38.25" x14ac:dyDescent="0.2">
      <c r="A46" s="21">
        <v>40</v>
      </c>
      <c r="B46" s="22" t="s">
        <v>92</v>
      </c>
      <c r="C46" s="26" t="s">
        <v>93</v>
      </c>
      <c r="D46" s="17" t="s">
        <v>94</v>
      </c>
      <c r="E46" s="62">
        <v>79000</v>
      </c>
      <c r="F46" s="68">
        <v>61.936</v>
      </c>
      <c r="G46" s="20">
        <v>1.03128E-2</v>
      </c>
    </row>
    <row r="47" spans="1:7" ht="12.75" x14ac:dyDescent="0.2">
      <c r="A47" s="21">
        <v>41</v>
      </c>
      <c r="B47" s="22" t="s">
        <v>195</v>
      </c>
      <c r="C47" s="26" t="s">
        <v>196</v>
      </c>
      <c r="D47" s="17" t="s">
        <v>38</v>
      </c>
      <c r="E47" s="62">
        <v>78758</v>
      </c>
      <c r="F47" s="68">
        <v>61.549377</v>
      </c>
      <c r="G47" s="20">
        <v>1.0248424000000001E-2</v>
      </c>
    </row>
    <row r="48" spans="1:7" ht="51" x14ac:dyDescent="0.2">
      <c r="A48" s="21">
        <v>42</v>
      </c>
      <c r="B48" s="22" t="s">
        <v>239</v>
      </c>
      <c r="C48" s="26" t="s">
        <v>240</v>
      </c>
      <c r="D48" s="17" t="s">
        <v>241</v>
      </c>
      <c r="E48" s="62">
        <v>29874</v>
      </c>
      <c r="F48" s="68">
        <v>61.480691999999998</v>
      </c>
      <c r="G48" s="20">
        <v>1.0236988000000001E-2</v>
      </c>
    </row>
    <row r="49" spans="1:7" ht="25.5" x14ac:dyDescent="0.2">
      <c r="A49" s="21">
        <v>43</v>
      </c>
      <c r="B49" s="22" t="s">
        <v>100</v>
      </c>
      <c r="C49" s="26" t="s">
        <v>101</v>
      </c>
      <c r="D49" s="17" t="s">
        <v>25</v>
      </c>
      <c r="E49" s="62">
        <v>10262</v>
      </c>
      <c r="F49" s="68">
        <v>60.155844000000002</v>
      </c>
      <c r="G49" s="20">
        <v>1.0016390999999999E-2</v>
      </c>
    </row>
    <row r="50" spans="1:7" ht="25.5" x14ac:dyDescent="0.2">
      <c r="A50" s="21">
        <v>44</v>
      </c>
      <c r="B50" s="22" t="s">
        <v>26</v>
      </c>
      <c r="C50" s="26" t="s">
        <v>27</v>
      </c>
      <c r="D50" s="17" t="s">
        <v>25</v>
      </c>
      <c r="E50" s="62">
        <v>10490</v>
      </c>
      <c r="F50" s="68">
        <v>59.289479999999998</v>
      </c>
      <c r="G50" s="20">
        <v>9.8721350000000006E-3</v>
      </c>
    </row>
    <row r="51" spans="1:7" ht="12.75" x14ac:dyDescent="0.2">
      <c r="A51" s="21">
        <v>45</v>
      </c>
      <c r="B51" s="22" t="s">
        <v>254</v>
      </c>
      <c r="C51" s="26" t="s">
        <v>255</v>
      </c>
      <c r="D51" s="17" t="s">
        <v>180</v>
      </c>
      <c r="E51" s="62">
        <v>46393</v>
      </c>
      <c r="F51" s="68">
        <v>58.965502999999998</v>
      </c>
      <c r="G51" s="20">
        <v>9.8181899999999992E-3</v>
      </c>
    </row>
    <row r="52" spans="1:7" ht="12.75" x14ac:dyDescent="0.2">
      <c r="A52" s="21">
        <v>46</v>
      </c>
      <c r="B52" s="22" t="s">
        <v>242</v>
      </c>
      <c r="C52" s="26" t="s">
        <v>243</v>
      </c>
      <c r="D52" s="17" t="s">
        <v>244</v>
      </c>
      <c r="E52" s="62">
        <v>36739</v>
      </c>
      <c r="F52" s="68">
        <v>58.9109865</v>
      </c>
      <c r="G52" s="20">
        <v>9.8091129999999995E-3</v>
      </c>
    </row>
    <row r="53" spans="1:7" ht="12.75" x14ac:dyDescent="0.2">
      <c r="A53" s="21">
        <v>47</v>
      </c>
      <c r="B53" s="22" t="s">
        <v>289</v>
      </c>
      <c r="C53" s="26" t="s">
        <v>290</v>
      </c>
      <c r="D53" s="17" t="s">
        <v>159</v>
      </c>
      <c r="E53" s="62">
        <v>25632</v>
      </c>
      <c r="F53" s="68">
        <v>55.62144</v>
      </c>
      <c r="G53" s="20">
        <v>9.2613790000000001E-3</v>
      </c>
    </row>
    <row r="54" spans="1:7" ht="12.75" x14ac:dyDescent="0.2">
      <c r="A54" s="21">
        <v>48</v>
      </c>
      <c r="B54" s="22" t="s">
        <v>212</v>
      </c>
      <c r="C54" s="26" t="s">
        <v>213</v>
      </c>
      <c r="D54" s="17" t="s">
        <v>159</v>
      </c>
      <c r="E54" s="62">
        <v>22567</v>
      </c>
      <c r="F54" s="68">
        <v>53.337104500000002</v>
      </c>
      <c r="G54" s="20">
        <v>8.8810209999999994E-3</v>
      </c>
    </row>
    <row r="55" spans="1:7" ht="25.5" x14ac:dyDescent="0.2">
      <c r="A55" s="21">
        <v>49</v>
      </c>
      <c r="B55" s="22" t="s">
        <v>281</v>
      </c>
      <c r="C55" s="26" t="s">
        <v>282</v>
      </c>
      <c r="D55" s="17" t="s">
        <v>35</v>
      </c>
      <c r="E55" s="62">
        <v>89000</v>
      </c>
      <c r="F55" s="68">
        <v>53.133000000000003</v>
      </c>
      <c r="G55" s="20">
        <v>8.8470360000000008E-3</v>
      </c>
    </row>
    <row r="56" spans="1:7" ht="12.75" x14ac:dyDescent="0.2">
      <c r="A56" s="21">
        <v>50</v>
      </c>
      <c r="B56" s="22" t="s">
        <v>86</v>
      </c>
      <c r="C56" s="26" t="s">
        <v>87</v>
      </c>
      <c r="D56" s="17" t="s">
        <v>60</v>
      </c>
      <c r="E56" s="62">
        <v>24117</v>
      </c>
      <c r="F56" s="68">
        <v>51.176273999999999</v>
      </c>
      <c r="G56" s="20">
        <v>8.5212259999999998E-3</v>
      </c>
    </row>
    <row r="57" spans="1:7" ht="25.5" x14ac:dyDescent="0.2">
      <c r="A57" s="21">
        <v>51</v>
      </c>
      <c r="B57" s="22" t="s">
        <v>275</v>
      </c>
      <c r="C57" s="26" t="s">
        <v>276</v>
      </c>
      <c r="D57" s="17" t="s">
        <v>25</v>
      </c>
      <c r="E57" s="62">
        <v>7809</v>
      </c>
      <c r="F57" s="68">
        <v>49.063946999999999</v>
      </c>
      <c r="G57" s="20">
        <v>8.1695080000000007E-3</v>
      </c>
    </row>
    <row r="58" spans="1:7" ht="25.5" x14ac:dyDescent="0.2">
      <c r="A58" s="21">
        <v>52</v>
      </c>
      <c r="B58" s="22" t="s">
        <v>82</v>
      </c>
      <c r="C58" s="26" t="s">
        <v>83</v>
      </c>
      <c r="D58" s="17" t="s">
        <v>65</v>
      </c>
      <c r="E58" s="62">
        <v>19208</v>
      </c>
      <c r="F58" s="68">
        <v>47.568612000000002</v>
      </c>
      <c r="G58" s="20">
        <v>7.920524E-3</v>
      </c>
    </row>
    <row r="59" spans="1:7" ht="25.5" x14ac:dyDescent="0.2">
      <c r="A59" s="21">
        <v>53</v>
      </c>
      <c r="B59" s="22" t="s">
        <v>216</v>
      </c>
      <c r="C59" s="26" t="s">
        <v>217</v>
      </c>
      <c r="D59" s="17" t="s">
        <v>19</v>
      </c>
      <c r="E59" s="62">
        <v>38605</v>
      </c>
      <c r="F59" s="68">
        <v>47.059494999999998</v>
      </c>
      <c r="G59" s="20">
        <v>7.8357519999999996E-3</v>
      </c>
    </row>
    <row r="60" spans="1:7" ht="25.5" x14ac:dyDescent="0.2">
      <c r="A60" s="21">
        <v>54</v>
      </c>
      <c r="B60" s="22" t="s">
        <v>95</v>
      </c>
      <c r="C60" s="26" t="s">
        <v>96</v>
      </c>
      <c r="D60" s="17" t="s">
        <v>97</v>
      </c>
      <c r="E60" s="62">
        <v>15000</v>
      </c>
      <c r="F60" s="68">
        <v>44.774999999999999</v>
      </c>
      <c r="G60" s="20">
        <v>7.4553670000000001E-3</v>
      </c>
    </row>
    <row r="61" spans="1:7" ht="12.75" x14ac:dyDescent="0.2">
      <c r="A61" s="21">
        <v>55</v>
      </c>
      <c r="B61" s="22" t="s">
        <v>187</v>
      </c>
      <c r="C61" s="26" t="s">
        <v>188</v>
      </c>
      <c r="D61" s="17" t="s">
        <v>13</v>
      </c>
      <c r="E61" s="62">
        <v>24161</v>
      </c>
      <c r="F61" s="68">
        <v>43.042821500000002</v>
      </c>
      <c r="G61" s="20">
        <v>7.1669469999999999E-3</v>
      </c>
    </row>
    <row r="62" spans="1:7" ht="25.5" x14ac:dyDescent="0.2">
      <c r="A62" s="21">
        <v>56</v>
      </c>
      <c r="B62" s="22" t="s">
        <v>227</v>
      </c>
      <c r="C62" s="26" t="s">
        <v>228</v>
      </c>
      <c r="D62" s="17" t="s">
        <v>169</v>
      </c>
      <c r="E62" s="62">
        <v>18997</v>
      </c>
      <c r="F62" s="68">
        <v>41.783901499999999</v>
      </c>
      <c r="G62" s="20">
        <v>6.9573270000000001E-3</v>
      </c>
    </row>
    <row r="63" spans="1:7" ht="12.75" x14ac:dyDescent="0.2">
      <c r="A63" s="21">
        <v>57</v>
      </c>
      <c r="B63" s="22" t="s">
        <v>224</v>
      </c>
      <c r="C63" s="26" t="s">
        <v>225</v>
      </c>
      <c r="D63" s="17" t="s">
        <v>226</v>
      </c>
      <c r="E63" s="62">
        <v>2863</v>
      </c>
      <c r="F63" s="68">
        <v>40.666052000000001</v>
      </c>
      <c r="G63" s="20">
        <v>6.7711969999999996E-3</v>
      </c>
    </row>
    <row r="64" spans="1:7" ht="12.75" x14ac:dyDescent="0.2">
      <c r="A64" s="21">
        <v>58</v>
      </c>
      <c r="B64" s="22" t="s">
        <v>199</v>
      </c>
      <c r="C64" s="26" t="s">
        <v>200</v>
      </c>
      <c r="D64" s="17" t="s">
        <v>175</v>
      </c>
      <c r="E64" s="62">
        <v>10712</v>
      </c>
      <c r="F64" s="68">
        <v>33.882055999999999</v>
      </c>
      <c r="G64" s="20">
        <v>5.6416119999999998E-3</v>
      </c>
    </row>
    <row r="65" spans="1:7" ht="12.75" x14ac:dyDescent="0.2">
      <c r="A65" s="21">
        <v>59</v>
      </c>
      <c r="B65" s="22" t="s">
        <v>102</v>
      </c>
      <c r="C65" s="26" t="s">
        <v>103</v>
      </c>
      <c r="D65" s="17" t="s">
        <v>60</v>
      </c>
      <c r="E65" s="62">
        <v>27261</v>
      </c>
      <c r="F65" s="68">
        <v>32.099827500000004</v>
      </c>
      <c r="G65" s="20">
        <v>5.3448580000000001E-3</v>
      </c>
    </row>
    <row r="66" spans="1:7" ht="12.75" x14ac:dyDescent="0.2">
      <c r="A66" s="21">
        <v>60</v>
      </c>
      <c r="B66" s="22" t="s">
        <v>84</v>
      </c>
      <c r="C66" s="26" t="s">
        <v>85</v>
      </c>
      <c r="D66" s="17" t="s">
        <v>60</v>
      </c>
      <c r="E66" s="62">
        <v>25000</v>
      </c>
      <c r="F66" s="68">
        <v>29.137499999999999</v>
      </c>
      <c r="G66" s="20">
        <v>4.8516080000000003E-3</v>
      </c>
    </row>
    <row r="67" spans="1:7" ht="12.75" x14ac:dyDescent="0.2">
      <c r="A67" s="21">
        <v>61</v>
      </c>
      <c r="B67" s="22" t="s">
        <v>279</v>
      </c>
      <c r="C67" s="26" t="s">
        <v>280</v>
      </c>
      <c r="D67" s="17" t="s">
        <v>175</v>
      </c>
      <c r="E67" s="62">
        <v>85110</v>
      </c>
      <c r="F67" s="68">
        <v>25.10745</v>
      </c>
      <c r="G67" s="20">
        <v>4.1805749999999997E-3</v>
      </c>
    </row>
    <row r="68" spans="1:7" ht="25.5" x14ac:dyDescent="0.2">
      <c r="A68" s="21">
        <v>62</v>
      </c>
      <c r="B68" s="22" t="s">
        <v>231</v>
      </c>
      <c r="C68" s="26" t="s">
        <v>232</v>
      </c>
      <c r="D68" s="17" t="s">
        <v>25</v>
      </c>
      <c r="E68" s="62">
        <v>14424</v>
      </c>
      <c r="F68" s="68">
        <v>14.157156000000001</v>
      </c>
      <c r="G68" s="20">
        <v>2.3572710000000002E-3</v>
      </c>
    </row>
    <row r="69" spans="1:7" ht="12.75" x14ac:dyDescent="0.2">
      <c r="A69" s="16"/>
      <c r="B69" s="17"/>
      <c r="C69" s="23" t="s">
        <v>107</v>
      </c>
      <c r="D69" s="27"/>
      <c r="E69" s="64"/>
      <c r="F69" s="70">
        <v>5969.0283170000002</v>
      </c>
      <c r="G69" s="28">
        <v>0.99388715599999999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16"/>
      <c r="B71" s="17"/>
      <c r="C71" s="23" t="s">
        <v>108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107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2"/>
      <c r="F73" s="68"/>
      <c r="G73" s="20"/>
    </row>
    <row r="74" spans="1:7" ht="12.75" x14ac:dyDescent="0.2">
      <c r="A74" s="31"/>
      <c r="B74" s="32"/>
      <c r="C74" s="23" t="s">
        <v>109</v>
      </c>
      <c r="D74" s="24"/>
      <c r="E74" s="63"/>
      <c r="F74" s="69"/>
      <c r="G74" s="25"/>
    </row>
    <row r="75" spans="1:7" ht="12.75" x14ac:dyDescent="0.2">
      <c r="A75" s="33"/>
      <c r="B75" s="34"/>
      <c r="C75" s="23" t="s">
        <v>107</v>
      </c>
      <c r="D75" s="35"/>
      <c r="E75" s="65"/>
      <c r="F75" s="71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6"/>
      <c r="F76" s="72"/>
      <c r="G76" s="38"/>
    </row>
    <row r="77" spans="1:7" ht="12.75" x14ac:dyDescent="0.2">
      <c r="A77" s="16"/>
      <c r="B77" s="17"/>
      <c r="C77" s="23" t="s">
        <v>111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107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112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107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12.75" x14ac:dyDescent="0.2">
      <c r="A83" s="16"/>
      <c r="B83" s="17"/>
      <c r="C83" s="23" t="s">
        <v>113</v>
      </c>
      <c r="D83" s="24"/>
      <c r="E83" s="63"/>
      <c r="F83" s="69"/>
      <c r="G83" s="25"/>
    </row>
    <row r="84" spans="1:7" ht="12.75" x14ac:dyDescent="0.2">
      <c r="A84" s="16"/>
      <c r="B84" s="17"/>
      <c r="C84" s="23" t="s">
        <v>107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21"/>
      <c r="B86" s="22"/>
      <c r="C86" s="39" t="s">
        <v>114</v>
      </c>
      <c r="D86" s="40"/>
      <c r="E86" s="64"/>
      <c r="F86" s="70">
        <v>5969.0283170000002</v>
      </c>
      <c r="G86" s="28">
        <v>0.99388715599999999</v>
      </c>
    </row>
    <row r="87" spans="1:7" ht="12.75" x14ac:dyDescent="0.2">
      <c r="A87" s="16"/>
      <c r="B87" s="17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115</v>
      </c>
      <c r="D88" s="19"/>
      <c r="E88" s="62"/>
      <c r="F88" s="68"/>
      <c r="G88" s="20"/>
    </row>
    <row r="89" spans="1:7" ht="25.5" x14ac:dyDescent="0.2">
      <c r="A89" s="16"/>
      <c r="B89" s="17"/>
      <c r="C89" s="23" t="s">
        <v>10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107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16"/>
      <c r="B92" s="41"/>
      <c r="C92" s="23" t="s">
        <v>116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107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74"/>
      <c r="G94" s="43"/>
    </row>
    <row r="95" spans="1:7" ht="12.75" x14ac:dyDescent="0.2">
      <c r="A95" s="16"/>
      <c r="B95" s="17"/>
      <c r="C95" s="23" t="s">
        <v>117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107</v>
      </c>
      <c r="D96" s="27"/>
      <c r="E96" s="64"/>
      <c r="F96" s="70">
        <v>0</v>
      </c>
      <c r="G96" s="28">
        <v>0</v>
      </c>
    </row>
    <row r="97" spans="1:7" ht="12.75" x14ac:dyDescent="0.2">
      <c r="A97" s="16"/>
      <c r="B97" s="17"/>
      <c r="C97" s="29"/>
      <c r="D97" s="19"/>
      <c r="E97" s="62"/>
      <c r="F97" s="68"/>
      <c r="G97" s="20"/>
    </row>
    <row r="98" spans="1:7" ht="25.5" x14ac:dyDescent="0.2">
      <c r="A98" s="16"/>
      <c r="B98" s="41"/>
      <c r="C98" s="23" t="s">
        <v>118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107</v>
      </c>
      <c r="D99" s="27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19"/>
      <c r="E100" s="62"/>
      <c r="F100" s="68"/>
      <c r="G100" s="20"/>
    </row>
    <row r="101" spans="1:7" ht="12.75" x14ac:dyDescent="0.2">
      <c r="A101" s="21"/>
      <c r="B101" s="22"/>
      <c r="C101" s="44" t="s">
        <v>119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6"/>
      <c r="D102" s="19"/>
      <c r="E102" s="62"/>
      <c r="F102" s="68"/>
      <c r="G102" s="20"/>
    </row>
    <row r="103" spans="1:7" ht="12.75" x14ac:dyDescent="0.2">
      <c r="A103" s="16"/>
      <c r="B103" s="17"/>
      <c r="C103" s="18" t="s">
        <v>120</v>
      </c>
      <c r="D103" s="19"/>
      <c r="E103" s="62"/>
      <c r="F103" s="68"/>
      <c r="G103" s="20"/>
    </row>
    <row r="104" spans="1:7" ht="12.75" x14ac:dyDescent="0.2">
      <c r="A104" s="21"/>
      <c r="B104" s="22"/>
      <c r="C104" s="23" t="s">
        <v>121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107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122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107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123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107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21"/>
      <c r="B113" s="22"/>
      <c r="C113" s="23" t="s">
        <v>1169</v>
      </c>
      <c r="D113" s="24"/>
      <c r="E113" s="63"/>
      <c r="F113" s="69"/>
      <c r="G113" s="25"/>
    </row>
    <row r="114" spans="1:7" ht="12.75" x14ac:dyDescent="0.2">
      <c r="A114" s="21">
        <v>1</v>
      </c>
      <c r="B114" s="22"/>
      <c r="C114" s="26" t="s">
        <v>1170</v>
      </c>
      <c r="D114" s="30"/>
      <c r="E114" s="62"/>
      <c r="F114" s="68">
        <v>102.9820558</v>
      </c>
      <c r="G114" s="20">
        <v>1.7147269999999999E-2</v>
      </c>
    </row>
    <row r="115" spans="1:7" ht="12.75" x14ac:dyDescent="0.2">
      <c r="A115" s="21"/>
      <c r="B115" s="22"/>
      <c r="C115" s="23" t="s">
        <v>107</v>
      </c>
      <c r="D115" s="40"/>
      <c r="E115" s="64"/>
      <c r="F115" s="70">
        <v>102.9820558</v>
      </c>
      <c r="G115" s="28">
        <v>1.7147269999999999E-2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39" t="s">
        <v>124</v>
      </c>
      <c r="D117" s="40"/>
      <c r="E117" s="64"/>
      <c r="F117" s="70">
        <v>102.9820558</v>
      </c>
      <c r="G117" s="28">
        <v>1.7147269999999999E-2</v>
      </c>
    </row>
    <row r="118" spans="1:7" ht="12.75" x14ac:dyDescent="0.2">
      <c r="A118" s="21"/>
      <c r="B118" s="22"/>
      <c r="C118" s="45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125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126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107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12.75" x14ac:dyDescent="0.2">
      <c r="A123" s="16"/>
      <c r="B123" s="17"/>
      <c r="C123" s="18" t="s">
        <v>127</v>
      </c>
      <c r="D123" s="19"/>
      <c r="E123" s="62"/>
      <c r="F123" s="68"/>
      <c r="G123" s="20"/>
    </row>
    <row r="124" spans="1:7" ht="25.5" x14ac:dyDescent="0.2">
      <c r="A124" s="21"/>
      <c r="B124" s="22"/>
      <c r="C124" s="23" t="s">
        <v>128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107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68"/>
      <c r="G126" s="20"/>
    </row>
    <row r="127" spans="1:7" ht="25.5" x14ac:dyDescent="0.2">
      <c r="A127" s="21"/>
      <c r="B127" s="22"/>
      <c r="C127" s="23" t="s">
        <v>129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107</v>
      </c>
      <c r="D128" s="40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22"/>
      <c r="E129" s="62"/>
      <c r="F129" s="74"/>
      <c r="G129" s="43"/>
    </row>
    <row r="130" spans="1:7" ht="25.5" x14ac:dyDescent="0.2">
      <c r="A130" s="21"/>
      <c r="B130" s="22"/>
      <c r="C130" s="45" t="s">
        <v>130</v>
      </c>
      <c r="D130" s="22"/>
      <c r="E130" s="62"/>
      <c r="F130" s="156">
        <v>-66.269922309999998</v>
      </c>
      <c r="G130" s="157">
        <v>-1.103443E-2</v>
      </c>
    </row>
    <row r="131" spans="1:7" ht="12.75" x14ac:dyDescent="0.2">
      <c r="A131" s="21"/>
      <c r="B131" s="22"/>
      <c r="C131" s="46" t="s">
        <v>131</v>
      </c>
      <c r="D131" s="27"/>
      <c r="E131" s="64"/>
      <c r="F131" s="70">
        <v>6005.7404504899996</v>
      </c>
      <c r="G131" s="28">
        <v>0.999999996</v>
      </c>
    </row>
    <row r="133" spans="1:7" ht="12.75" x14ac:dyDescent="0.2">
      <c r="B133" s="397"/>
      <c r="C133" s="397"/>
      <c r="D133" s="397"/>
      <c r="E133" s="397"/>
      <c r="F133" s="397"/>
    </row>
    <row r="134" spans="1:7" ht="12.75" x14ac:dyDescent="0.2">
      <c r="B134" s="397"/>
      <c r="C134" s="397"/>
      <c r="D134" s="397"/>
      <c r="E134" s="397"/>
      <c r="F134" s="397"/>
    </row>
    <row r="136" spans="1:7" ht="12.75" x14ac:dyDescent="0.2">
      <c r="B136" s="52" t="s">
        <v>133</v>
      </c>
      <c r="C136" s="53"/>
      <c r="D136" s="54"/>
    </row>
    <row r="137" spans="1:7" ht="12.75" x14ac:dyDescent="0.2">
      <c r="B137" s="55" t="s">
        <v>134</v>
      </c>
      <c r="C137" s="56"/>
      <c r="D137" s="81" t="s">
        <v>135</v>
      </c>
    </row>
    <row r="138" spans="1:7" ht="12.75" x14ac:dyDescent="0.2">
      <c r="B138" s="55" t="s">
        <v>136</v>
      </c>
      <c r="C138" s="56"/>
      <c r="D138" s="81" t="s">
        <v>135</v>
      </c>
    </row>
    <row r="139" spans="1:7" ht="12.75" x14ac:dyDescent="0.2">
      <c r="B139" s="57" t="s">
        <v>137</v>
      </c>
      <c r="C139" s="56"/>
      <c r="D139" s="58"/>
    </row>
    <row r="140" spans="1:7" ht="25.5" customHeight="1" x14ac:dyDescent="0.2">
      <c r="B140" s="58"/>
      <c r="C140" s="48" t="s">
        <v>138</v>
      </c>
      <c r="D140" s="49" t="s">
        <v>139</v>
      </c>
    </row>
    <row r="141" spans="1:7" ht="12.75" customHeight="1" x14ac:dyDescent="0.2">
      <c r="B141" s="75" t="s">
        <v>140</v>
      </c>
      <c r="C141" s="76" t="s">
        <v>141</v>
      </c>
      <c r="D141" s="76" t="s">
        <v>142</v>
      </c>
    </row>
    <row r="142" spans="1:7" ht="12.75" x14ac:dyDescent="0.2">
      <c r="B142" s="58" t="s">
        <v>143</v>
      </c>
      <c r="C142" s="59">
        <v>8.1181999999999999</v>
      </c>
      <c r="D142" s="59">
        <v>7.5849000000000002</v>
      </c>
    </row>
    <row r="143" spans="1:7" ht="12.75" x14ac:dyDescent="0.2">
      <c r="B143" s="58" t="s">
        <v>144</v>
      </c>
      <c r="C143" s="59">
        <v>8.1181999999999999</v>
      </c>
      <c r="D143" s="59">
        <v>7.5849000000000002</v>
      </c>
    </row>
    <row r="144" spans="1:7" ht="12.75" x14ac:dyDescent="0.2">
      <c r="B144" s="58" t="s">
        <v>145</v>
      </c>
      <c r="C144" s="59">
        <v>7.9580000000000002</v>
      </c>
      <c r="D144" s="59">
        <v>7.4256000000000002</v>
      </c>
    </row>
    <row r="145" spans="2:4" ht="12.75" x14ac:dyDescent="0.2">
      <c r="B145" s="58" t="s">
        <v>146</v>
      </c>
      <c r="C145" s="59">
        <v>7.9580000000000002</v>
      </c>
      <c r="D145" s="59">
        <v>7.4256000000000002</v>
      </c>
    </row>
    <row r="147" spans="2:4" ht="12.75" x14ac:dyDescent="0.2">
      <c r="B147" s="77" t="s">
        <v>147</v>
      </c>
      <c r="C147" s="60"/>
      <c r="D147" s="78" t="s">
        <v>135</v>
      </c>
    </row>
    <row r="148" spans="2:4" ht="24.75" customHeight="1" x14ac:dyDescent="0.2">
      <c r="B148" s="79"/>
      <c r="C148" s="79"/>
    </row>
    <row r="149" spans="2:4" ht="15" x14ac:dyDescent="0.25">
      <c r="B149" s="82"/>
      <c r="C149" s="80"/>
      <c r="D149"/>
    </row>
    <row r="151" spans="2:4" ht="12.75" x14ac:dyDescent="0.2">
      <c r="B151" s="57" t="s">
        <v>148</v>
      </c>
      <c r="C151" s="56"/>
      <c r="D151" s="83" t="s">
        <v>135</v>
      </c>
    </row>
    <row r="152" spans="2:4" ht="12.75" x14ac:dyDescent="0.2">
      <c r="B152" s="57" t="s">
        <v>149</v>
      </c>
      <c r="C152" s="56"/>
      <c r="D152" s="83" t="s">
        <v>135</v>
      </c>
    </row>
    <row r="153" spans="2:4" ht="12.75" x14ac:dyDescent="0.2">
      <c r="B153" s="57" t="s">
        <v>150</v>
      </c>
      <c r="C153" s="56"/>
      <c r="D153" s="61">
        <v>0.1277782888344165</v>
      </c>
    </row>
    <row r="154" spans="2:4" ht="12.75" x14ac:dyDescent="0.2">
      <c r="B154" s="57" t="s">
        <v>151</v>
      </c>
      <c r="C154" s="56"/>
      <c r="D154" s="61" t="s">
        <v>135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94" t="s">
        <v>0</v>
      </c>
      <c r="B1" s="395"/>
      <c r="C1" s="395"/>
      <c r="D1" s="395"/>
      <c r="E1" s="395"/>
      <c r="F1" s="395"/>
      <c r="G1" s="396"/>
    </row>
    <row r="2" spans="1:7" ht="15" x14ac:dyDescent="0.2">
      <c r="A2" s="394" t="s">
        <v>294</v>
      </c>
      <c r="B2" s="395"/>
      <c r="C2" s="395"/>
      <c r="D2" s="395"/>
      <c r="E2" s="395"/>
      <c r="F2" s="395"/>
      <c r="G2" s="396"/>
    </row>
    <row r="3" spans="1:7" ht="15" x14ac:dyDescent="0.2">
      <c r="A3" s="394" t="s">
        <v>1153</v>
      </c>
      <c r="B3" s="395"/>
      <c r="C3" s="395"/>
      <c r="D3" s="395"/>
      <c r="E3" s="395"/>
      <c r="F3" s="395"/>
      <c r="G3" s="396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208</v>
      </c>
      <c r="C7" s="26" t="s">
        <v>209</v>
      </c>
      <c r="D7" s="17" t="s">
        <v>169</v>
      </c>
      <c r="E7" s="62">
        <v>32117</v>
      </c>
      <c r="F7" s="68">
        <v>83.3596735</v>
      </c>
      <c r="G7" s="20">
        <v>1.4265842000000001E-2</v>
      </c>
    </row>
    <row r="8" spans="1:7" ht="12.75" x14ac:dyDescent="0.2">
      <c r="A8" s="21">
        <v>2</v>
      </c>
      <c r="B8" s="22" t="s">
        <v>199</v>
      </c>
      <c r="C8" s="26" t="s">
        <v>200</v>
      </c>
      <c r="D8" s="17" t="s">
        <v>175</v>
      </c>
      <c r="E8" s="62">
        <v>8101</v>
      </c>
      <c r="F8" s="68">
        <v>25.623463000000001</v>
      </c>
      <c r="G8" s="20">
        <v>4.3850970000000001E-3</v>
      </c>
    </row>
    <row r="9" spans="1:7" ht="12.75" x14ac:dyDescent="0.2">
      <c r="A9" s="16"/>
      <c r="B9" s="17"/>
      <c r="C9" s="23" t="s">
        <v>107</v>
      </c>
      <c r="D9" s="27"/>
      <c r="E9" s="64"/>
      <c r="F9" s="70">
        <v>108.9831365</v>
      </c>
      <c r="G9" s="28">
        <v>1.8650939000000002E-2</v>
      </c>
    </row>
    <row r="10" spans="1:7" ht="12.75" x14ac:dyDescent="0.2">
      <c r="A10" s="21"/>
      <c r="B10" s="22"/>
      <c r="C10" s="29"/>
      <c r="D10" s="30"/>
      <c r="E10" s="62"/>
      <c r="F10" s="68"/>
      <c r="G10" s="20"/>
    </row>
    <row r="11" spans="1:7" ht="12.75" x14ac:dyDescent="0.2">
      <c r="A11" s="16"/>
      <c r="B11" s="17"/>
      <c r="C11" s="23" t="s">
        <v>108</v>
      </c>
      <c r="D11" s="24"/>
      <c r="E11" s="63"/>
      <c r="F11" s="69"/>
      <c r="G11" s="25"/>
    </row>
    <row r="12" spans="1:7" ht="12.75" x14ac:dyDescent="0.2">
      <c r="A12" s="16"/>
      <c r="B12" s="17"/>
      <c r="C12" s="23" t="s">
        <v>107</v>
      </c>
      <c r="D12" s="27"/>
      <c r="E12" s="64"/>
      <c r="F12" s="70">
        <v>0</v>
      </c>
      <c r="G12" s="28">
        <v>0</v>
      </c>
    </row>
    <row r="13" spans="1:7" ht="12.75" x14ac:dyDescent="0.2">
      <c r="A13" s="21"/>
      <c r="B13" s="22"/>
      <c r="C13" s="29"/>
      <c r="D13" s="30"/>
      <c r="E13" s="62"/>
      <c r="F13" s="68"/>
      <c r="G13" s="20"/>
    </row>
    <row r="14" spans="1:7" ht="12.75" x14ac:dyDescent="0.2">
      <c r="A14" s="31"/>
      <c r="B14" s="32"/>
      <c r="C14" s="23" t="s">
        <v>109</v>
      </c>
      <c r="D14" s="24"/>
      <c r="E14" s="63"/>
      <c r="F14" s="69"/>
      <c r="G14" s="25"/>
    </row>
    <row r="15" spans="1:7" ht="12.75" x14ac:dyDescent="0.2">
      <c r="A15" s="33"/>
      <c r="B15" s="34"/>
      <c r="C15" s="23" t="s">
        <v>107</v>
      </c>
      <c r="D15" s="35"/>
      <c r="E15" s="65"/>
      <c r="F15" s="71">
        <v>0</v>
      </c>
      <c r="G15" s="36">
        <v>0</v>
      </c>
    </row>
    <row r="16" spans="1:7" ht="12.75" x14ac:dyDescent="0.2">
      <c r="A16" s="33"/>
      <c r="B16" s="34"/>
      <c r="C16" s="29"/>
      <c r="D16" s="37"/>
      <c r="E16" s="66"/>
      <c r="F16" s="72"/>
      <c r="G16" s="38"/>
    </row>
    <row r="17" spans="1:7" ht="12.75" x14ac:dyDescent="0.2">
      <c r="A17" s="16"/>
      <c r="B17" s="17"/>
      <c r="C17" s="23" t="s">
        <v>111</v>
      </c>
      <c r="D17" s="24"/>
      <c r="E17" s="63"/>
      <c r="F17" s="69"/>
      <c r="G17" s="25"/>
    </row>
    <row r="18" spans="1:7" ht="12.75" x14ac:dyDescent="0.2">
      <c r="A18" s="16"/>
      <c r="B18" s="17"/>
      <c r="C18" s="23" t="s">
        <v>107</v>
      </c>
      <c r="D18" s="27"/>
      <c r="E18" s="64"/>
      <c r="F18" s="70">
        <v>0</v>
      </c>
      <c r="G18" s="28">
        <v>0</v>
      </c>
    </row>
    <row r="19" spans="1:7" ht="12.75" x14ac:dyDescent="0.2">
      <c r="A19" s="16"/>
      <c r="B19" s="17"/>
      <c r="C19" s="29"/>
      <c r="D19" s="19"/>
      <c r="E19" s="62"/>
      <c r="F19" s="68"/>
      <c r="G19" s="20"/>
    </row>
    <row r="20" spans="1:7" ht="12.75" x14ac:dyDescent="0.2">
      <c r="A20" s="16"/>
      <c r="B20" s="17"/>
      <c r="C20" s="23" t="s">
        <v>112</v>
      </c>
      <c r="D20" s="24"/>
      <c r="E20" s="63"/>
      <c r="F20" s="69"/>
      <c r="G20" s="25"/>
    </row>
    <row r="21" spans="1:7" ht="12.75" x14ac:dyDescent="0.2">
      <c r="A21" s="16"/>
      <c r="B21" s="17"/>
      <c r="C21" s="23" t="s">
        <v>107</v>
      </c>
      <c r="D21" s="27"/>
      <c r="E21" s="64"/>
      <c r="F21" s="70">
        <v>0</v>
      </c>
      <c r="G21" s="28">
        <v>0</v>
      </c>
    </row>
    <row r="22" spans="1:7" ht="12.75" x14ac:dyDescent="0.2">
      <c r="A22" s="16"/>
      <c r="B22" s="17"/>
      <c r="C22" s="29"/>
      <c r="D22" s="19"/>
      <c r="E22" s="62"/>
      <c r="F22" s="68"/>
      <c r="G22" s="20"/>
    </row>
    <row r="23" spans="1:7" ht="12.75" x14ac:dyDescent="0.2">
      <c r="A23" s="16"/>
      <c r="B23" s="17"/>
      <c r="C23" s="23" t="s">
        <v>113</v>
      </c>
      <c r="D23" s="24"/>
      <c r="E23" s="63"/>
      <c r="F23" s="69"/>
      <c r="G23" s="25"/>
    </row>
    <row r="24" spans="1:7" ht="12.75" x14ac:dyDescent="0.2">
      <c r="A24" s="16"/>
      <c r="B24" s="17"/>
      <c r="C24" s="23" t="s">
        <v>107</v>
      </c>
      <c r="D24" s="27"/>
      <c r="E24" s="64"/>
      <c r="F24" s="70">
        <v>0</v>
      </c>
      <c r="G24" s="28">
        <v>0</v>
      </c>
    </row>
    <row r="25" spans="1:7" ht="12.75" x14ac:dyDescent="0.2">
      <c r="A25" s="16"/>
      <c r="B25" s="17"/>
      <c r="C25" s="29"/>
      <c r="D25" s="19"/>
      <c r="E25" s="62"/>
      <c r="F25" s="68"/>
      <c r="G25" s="20"/>
    </row>
    <row r="26" spans="1:7" ht="25.5" x14ac:dyDescent="0.2">
      <c r="A26" s="21"/>
      <c r="B26" s="22"/>
      <c r="C26" s="39" t="s">
        <v>114</v>
      </c>
      <c r="D26" s="40"/>
      <c r="E26" s="64"/>
      <c r="F26" s="70">
        <v>108.9831365</v>
      </c>
      <c r="G26" s="28">
        <v>1.8650939000000002E-2</v>
      </c>
    </row>
    <row r="27" spans="1:7" ht="12.75" x14ac:dyDescent="0.2">
      <c r="A27" s="16"/>
      <c r="B27" s="17"/>
      <c r="C27" s="26"/>
      <c r="D27" s="19"/>
      <c r="E27" s="62"/>
      <c r="F27" s="68"/>
      <c r="G27" s="20"/>
    </row>
    <row r="28" spans="1:7" ht="12.75" x14ac:dyDescent="0.2">
      <c r="A28" s="16"/>
      <c r="B28" s="17"/>
      <c r="C28" s="18" t="s">
        <v>115</v>
      </c>
      <c r="D28" s="19"/>
      <c r="E28" s="62"/>
      <c r="F28" s="68"/>
      <c r="G28" s="20"/>
    </row>
    <row r="29" spans="1:7" ht="25.5" x14ac:dyDescent="0.2">
      <c r="A29" s="16"/>
      <c r="B29" s="17"/>
      <c r="C29" s="23" t="s">
        <v>10</v>
      </c>
      <c r="D29" s="24"/>
      <c r="E29" s="63"/>
      <c r="F29" s="69"/>
      <c r="G29" s="25"/>
    </row>
    <row r="30" spans="1:7" ht="12.75" x14ac:dyDescent="0.2">
      <c r="A30" s="21"/>
      <c r="B30" s="22"/>
      <c r="C30" s="23" t="s">
        <v>107</v>
      </c>
      <c r="D30" s="27"/>
      <c r="E30" s="64"/>
      <c r="F30" s="70">
        <v>0</v>
      </c>
      <c r="G30" s="28">
        <v>0</v>
      </c>
    </row>
    <row r="31" spans="1:7" ht="12.75" x14ac:dyDescent="0.2">
      <c r="A31" s="21"/>
      <c r="B31" s="22"/>
      <c r="C31" s="29"/>
      <c r="D31" s="19"/>
      <c r="E31" s="62"/>
      <c r="F31" s="68"/>
      <c r="G31" s="20"/>
    </row>
    <row r="32" spans="1:7" ht="12.75" x14ac:dyDescent="0.2">
      <c r="A32" s="16"/>
      <c r="B32" s="41"/>
      <c r="C32" s="23" t="s">
        <v>116</v>
      </c>
      <c r="D32" s="24"/>
      <c r="E32" s="63"/>
      <c r="F32" s="69"/>
      <c r="G32" s="25"/>
    </row>
    <row r="33" spans="1:7" ht="12.75" x14ac:dyDescent="0.2">
      <c r="A33" s="21"/>
      <c r="B33" s="22"/>
      <c r="C33" s="23" t="s">
        <v>107</v>
      </c>
      <c r="D33" s="27"/>
      <c r="E33" s="64"/>
      <c r="F33" s="70">
        <v>0</v>
      </c>
      <c r="G33" s="28">
        <v>0</v>
      </c>
    </row>
    <row r="34" spans="1:7" ht="12.75" x14ac:dyDescent="0.2">
      <c r="A34" s="21"/>
      <c r="B34" s="22"/>
      <c r="C34" s="29"/>
      <c r="D34" s="19"/>
      <c r="E34" s="62"/>
      <c r="F34" s="74"/>
      <c r="G34" s="43"/>
    </row>
    <row r="35" spans="1:7" ht="12.75" x14ac:dyDescent="0.2">
      <c r="A35" s="16"/>
      <c r="B35" s="17"/>
      <c r="C35" s="23" t="s">
        <v>117</v>
      </c>
      <c r="D35" s="24"/>
      <c r="E35" s="63"/>
      <c r="F35" s="69"/>
      <c r="G35" s="25"/>
    </row>
    <row r="36" spans="1:7" ht="12.75" x14ac:dyDescent="0.2">
      <c r="A36" s="21"/>
      <c r="B36" s="22"/>
      <c r="C36" s="23" t="s">
        <v>107</v>
      </c>
      <c r="D36" s="27"/>
      <c r="E36" s="64"/>
      <c r="F36" s="70">
        <v>0</v>
      </c>
      <c r="G36" s="28">
        <v>0</v>
      </c>
    </row>
    <row r="37" spans="1:7" ht="12.75" x14ac:dyDescent="0.2">
      <c r="A37" s="16"/>
      <c r="B37" s="17"/>
      <c r="C37" s="29"/>
      <c r="D37" s="19"/>
      <c r="E37" s="62"/>
      <c r="F37" s="68"/>
      <c r="G37" s="20"/>
    </row>
    <row r="38" spans="1:7" ht="25.5" x14ac:dyDescent="0.2">
      <c r="A38" s="16"/>
      <c r="B38" s="41"/>
      <c r="C38" s="23" t="s">
        <v>118</v>
      </c>
      <c r="D38" s="24"/>
      <c r="E38" s="63"/>
      <c r="F38" s="69"/>
      <c r="G38" s="25"/>
    </row>
    <row r="39" spans="1:7" ht="12.75" x14ac:dyDescent="0.2">
      <c r="A39" s="21"/>
      <c r="B39" s="22"/>
      <c r="C39" s="23" t="s">
        <v>107</v>
      </c>
      <c r="D39" s="27"/>
      <c r="E39" s="64"/>
      <c r="F39" s="70">
        <v>0</v>
      </c>
      <c r="G39" s="28">
        <v>0</v>
      </c>
    </row>
    <row r="40" spans="1:7" ht="12.75" x14ac:dyDescent="0.2">
      <c r="A40" s="21"/>
      <c r="B40" s="22"/>
      <c r="C40" s="29"/>
      <c r="D40" s="19"/>
      <c r="E40" s="62"/>
      <c r="F40" s="68"/>
      <c r="G40" s="20"/>
    </row>
    <row r="41" spans="1:7" ht="12.75" x14ac:dyDescent="0.2">
      <c r="A41" s="21"/>
      <c r="B41" s="22"/>
      <c r="C41" s="44" t="s">
        <v>119</v>
      </c>
      <c r="D41" s="40"/>
      <c r="E41" s="64"/>
      <c r="F41" s="70">
        <v>0</v>
      </c>
      <c r="G41" s="28">
        <v>0</v>
      </c>
    </row>
    <row r="42" spans="1:7" ht="12.75" x14ac:dyDescent="0.2">
      <c r="A42" s="21"/>
      <c r="B42" s="22"/>
      <c r="C42" s="26"/>
      <c r="D42" s="19"/>
      <c r="E42" s="62"/>
      <c r="F42" s="68"/>
      <c r="G42" s="20"/>
    </row>
    <row r="43" spans="1:7" ht="12.75" x14ac:dyDescent="0.2">
      <c r="A43" s="16"/>
      <c r="B43" s="17"/>
      <c r="C43" s="18" t="s">
        <v>120</v>
      </c>
      <c r="D43" s="19"/>
      <c r="E43" s="62"/>
      <c r="F43" s="68"/>
      <c r="G43" s="20"/>
    </row>
    <row r="44" spans="1:7" ht="12.75" x14ac:dyDescent="0.2">
      <c r="A44" s="21"/>
      <c r="B44" s="22"/>
      <c r="C44" s="23" t="s">
        <v>121</v>
      </c>
      <c r="D44" s="24"/>
      <c r="E44" s="63"/>
      <c r="F44" s="69"/>
      <c r="G44" s="25"/>
    </row>
    <row r="45" spans="1:7" ht="12.75" x14ac:dyDescent="0.2">
      <c r="A45" s="21"/>
      <c r="B45" s="22"/>
      <c r="C45" s="23" t="s">
        <v>107</v>
      </c>
      <c r="D45" s="40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22"/>
      <c r="E46" s="62"/>
      <c r="F46" s="68"/>
      <c r="G46" s="20"/>
    </row>
    <row r="47" spans="1:7" ht="12.75" x14ac:dyDescent="0.2">
      <c r="A47" s="21"/>
      <c r="B47" s="22"/>
      <c r="C47" s="23" t="s">
        <v>122</v>
      </c>
      <c r="D47" s="24"/>
      <c r="E47" s="63"/>
      <c r="F47" s="69"/>
      <c r="G47" s="25"/>
    </row>
    <row r="48" spans="1:7" ht="12.75" x14ac:dyDescent="0.2">
      <c r="A48" s="21"/>
      <c r="B48" s="22"/>
      <c r="C48" s="23" t="s">
        <v>107</v>
      </c>
      <c r="D48" s="40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22"/>
      <c r="E49" s="62"/>
      <c r="F49" s="68"/>
      <c r="G49" s="20"/>
    </row>
    <row r="50" spans="1:7" ht="12.75" x14ac:dyDescent="0.2">
      <c r="A50" s="21"/>
      <c r="B50" s="22"/>
      <c r="C50" s="23" t="s">
        <v>123</v>
      </c>
      <c r="D50" s="24"/>
      <c r="E50" s="63"/>
      <c r="F50" s="69"/>
      <c r="G50" s="25"/>
    </row>
    <row r="51" spans="1:7" ht="12.75" x14ac:dyDescent="0.2">
      <c r="A51" s="21"/>
      <c r="B51" s="22"/>
      <c r="C51" s="23" t="s">
        <v>107</v>
      </c>
      <c r="D51" s="40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22"/>
      <c r="E52" s="62"/>
      <c r="F52" s="68"/>
      <c r="G52" s="20"/>
    </row>
    <row r="53" spans="1:7" ht="12.75" x14ac:dyDescent="0.2">
      <c r="A53" s="21"/>
      <c r="B53" s="22"/>
      <c r="C53" s="23" t="s">
        <v>1169</v>
      </c>
      <c r="D53" s="24"/>
      <c r="E53" s="63"/>
      <c r="F53" s="69"/>
      <c r="G53" s="25"/>
    </row>
    <row r="54" spans="1:7" ht="12.75" x14ac:dyDescent="0.2">
      <c r="A54" s="21">
        <v>1</v>
      </c>
      <c r="B54" s="22"/>
      <c r="C54" s="26" t="s">
        <v>1170</v>
      </c>
      <c r="D54" s="30"/>
      <c r="E54" s="62"/>
      <c r="F54" s="68">
        <v>5461.0484322000002</v>
      </c>
      <c r="G54" s="20">
        <v>0.93458204199999995</v>
      </c>
    </row>
    <row r="55" spans="1:7" ht="12.75" x14ac:dyDescent="0.2">
      <c r="A55" s="21"/>
      <c r="B55" s="22"/>
      <c r="C55" s="23" t="s">
        <v>107</v>
      </c>
      <c r="D55" s="40"/>
      <c r="E55" s="64"/>
      <c r="F55" s="70">
        <v>5461.0484322000002</v>
      </c>
      <c r="G55" s="28">
        <v>0.93458204199999995</v>
      </c>
    </row>
    <row r="56" spans="1:7" ht="12.75" x14ac:dyDescent="0.2">
      <c r="A56" s="21"/>
      <c r="B56" s="22"/>
      <c r="C56" s="29"/>
      <c r="D56" s="22"/>
      <c r="E56" s="62"/>
      <c r="F56" s="68"/>
      <c r="G56" s="20"/>
    </row>
    <row r="57" spans="1:7" ht="25.5" x14ac:dyDescent="0.2">
      <c r="A57" s="21"/>
      <c r="B57" s="22"/>
      <c r="C57" s="39" t="s">
        <v>124</v>
      </c>
      <c r="D57" s="40"/>
      <c r="E57" s="64"/>
      <c r="F57" s="70">
        <v>5461.0484322000002</v>
      </c>
      <c r="G57" s="28">
        <v>0.93458204199999995</v>
      </c>
    </row>
    <row r="58" spans="1:7" ht="12.75" x14ac:dyDescent="0.2">
      <c r="A58" s="21"/>
      <c r="B58" s="22"/>
      <c r="C58" s="45"/>
      <c r="D58" s="22"/>
      <c r="E58" s="62"/>
      <c r="F58" s="68"/>
      <c r="G58" s="20"/>
    </row>
    <row r="59" spans="1:7" ht="12.75" x14ac:dyDescent="0.2">
      <c r="A59" s="16"/>
      <c r="B59" s="17"/>
      <c r="C59" s="18" t="s">
        <v>125</v>
      </c>
      <c r="D59" s="19"/>
      <c r="E59" s="62"/>
      <c r="F59" s="68"/>
      <c r="G59" s="20"/>
    </row>
    <row r="60" spans="1:7" ht="25.5" x14ac:dyDescent="0.2">
      <c r="A60" s="21"/>
      <c r="B60" s="22"/>
      <c r="C60" s="23" t="s">
        <v>126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107</v>
      </c>
      <c r="D61" s="40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22"/>
      <c r="E62" s="62"/>
      <c r="F62" s="68"/>
      <c r="G62" s="20"/>
    </row>
    <row r="63" spans="1:7" ht="12.75" x14ac:dyDescent="0.2">
      <c r="A63" s="16"/>
      <c r="B63" s="17"/>
      <c r="C63" s="18" t="s">
        <v>127</v>
      </c>
      <c r="D63" s="19"/>
      <c r="E63" s="62"/>
      <c r="F63" s="68"/>
      <c r="G63" s="20"/>
    </row>
    <row r="64" spans="1:7" ht="25.5" x14ac:dyDescent="0.2">
      <c r="A64" s="21"/>
      <c r="B64" s="22"/>
      <c r="C64" s="23" t="s">
        <v>128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107</v>
      </c>
      <c r="D65" s="40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22"/>
      <c r="E66" s="62"/>
      <c r="F66" s="68"/>
      <c r="G66" s="20"/>
    </row>
    <row r="67" spans="1:7" ht="25.5" x14ac:dyDescent="0.2">
      <c r="A67" s="21"/>
      <c r="B67" s="22"/>
      <c r="C67" s="23" t="s">
        <v>129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107</v>
      </c>
      <c r="D68" s="40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22"/>
      <c r="E69" s="62"/>
      <c r="F69" s="74"/>
      <c r="G69" s="43"/>
    </row>
    <row r="70" spans="1:7" ht="25.5" x14ac:dyDescent="0.2">
      <c r="A70" s="21"/>
      <c r="B70" s="22"/>
      <c r="C70" s="45" t="s">
        <v>130</v>
      </c>
      <c r="D70" s="22"/>
      <c r="E70" s="62"/>
      <c r="F70" s="74">
        <v>273.27397951</v>
      </c>
      <c r="G70" s="43">
        <v>4.6767019E-2</v>
      </c>
    </row>
    <row r="71" spans="1:7" ht="12.75" x14ac:dyDescent="0.2">
      <c r="A71" s="21"/>
      <c r="B71" s="22"/>
      <c r="C71" s="46" t="s">
        <v>131</v>
      </c>
      <c r="D71" s="27"/>
      <c r="E71" s="64"/>
      <c r="F71" s="70">
        <v>5843.3055482099999</v>
      </c>
      <c r="G71" s="28">
        <v>1</v>
      </c>
    </row>
    <row r="73" spans="1:7" ht="12.75" x14ac:dyDescent="0.2">
      <c r="B73" s="397"/>
      <c r="C73" s="397"/>
      <c r="D73" s="397"/>
      <c r="E73" s="397"/>
      <c r="F73" s="397"/>
    </row>
    <row r="74" spans="1:7" ht="12.75" x14ac:dyDescent="0.2">
      <c r="B74" s="397"/>
      <c r="C74" s="397"/>
      <c r="D74" s="397"/>
      <c r="E74" s="397"/>
      <c r="F74" s="397"/>
    </row>
    <row r="76" spans="1:7" ht="12.75" x14ac:dyDescent="0.2">
      <c r="B76" s="52" t="s">
        <v>133</v>
      </c>
      <c r="C76" s="53"/>
      <c r="D76" s="54"/>
    </row>
    <row r="77" spans="1:7" ht="12.75" x14ac:dyDescent="0.2">
      <c r="B77" s="55" t="s">
        <v>134</v>
      </c>
      <c r="C77" s="56"/>
      <c r="D77" s="81" t="s">
        <v>135</v>
      </c>
    </row>
    <row r="78" spans="1:7" ht="12.75" x14ac:dyDescent="0.2">
      <c r="B78" s="55" t="s">
        <v>136</v>
      </c>
      <c r="C78" s="56"/>
      <c r="D78" s="81" t="s">
        <v>135</v>
      </c>
    </row>
    <row r="79" spans="1:7" ht="12.75" x14ac:dyDescent="0.2">
      <c r="B79" s="57" t="s">
        <v>137</v>
      </c>
      <c r="C79" s="56"/>
      <c r="D79" s="58"/>
    </row>
    <row r="80" spans="1:7" ht="25.5" customHeight="1" x14ac:dyDescent="0.2">
      <c r="B80" s="58"/>
      <c r="C80" s="48" t="s">
        <v>138</v>
      </c>
      <c r="D80" s="49" t="s">
        <v>139</v>
      </c>
    </row>
    <row r="81" spans="2:4" ht="12.75" customHeight="1" x14ac:dyDescent="0.2">
      <c r="B81" s="75" t="s">
        <v>140</v>
      </c>
      <c r="C81" s="76" t="s">
        <v>141</v>
      </c>
      <c r="D81" s="76" t="s">
        <v>142</v>
      </c>
    </row>
    <row r="82" spans="2:4" ht="12.75" x14ac:dyDescent="0.2">
      <c r="B82" s="58" t="s">
        <v>143</v>
      </c>
      <c r="C82" s="59">
        <v>31.715399999999999</v>
      </c>
      <c r="D82" s="59">
        <v>31.645800000000001</v>
      </c>
    </row>
    <row r="83" spans="2:4" ht="12.75" x14ac:dyDescent="0.2">
      <c r="B83" s="58" t="s">
        <v>144</v>
      </c>
      <c r="C83" s="59">
        <v>11.271699999999999</v>
      </c>
      <c r="D83" s="59">
        <v>11.247</v>
      </c>
    </row>
    <row r="84" spans="2:4" ht="12.75" x14ac:dyDescent="0.2">
      <c r="B84" s="58" t="s">
        <v>145</v>
      </c>
      <c r="C84" s="59">
        <v>30.642600000000002</v>
      </c>
      <c r="D84" s="59">
        <v>30.566299999999998</v>
      </c>
    </row>
    <row r="85" spans="2:4" ht="12.75" x14ac:dyDescent="0.2">
      <c r="B85" s="58" t="s">
        <v>146</v>
      </c>
      <c r="C85" s="59">
        <v>10.5029</v>
      </c>
      <c r="D85" s="59">
        <v>10.476800000000001</v>
      </c>
    </row>
    <row r="87" spans="2:4" ht="12.75" x14ac:dyDescent="0.2">
      <c r="B87" s="77" t="s">
        <v>147</v>
      </c>
      <c r="C87" s="60"/>
      <c r="D87" s="78" t="s">
        <v>135</v>
      </c>
    </row>
    <row r="88" spans="2:4" ht="24.75" customHeight="1" x14ac:dyDescent="0.2">
      <c r="B88" s="79"/>
      <c r="C88" s="79"/>
    </row>
    <row r="89" spans="2:4" ht="15" x14ac:dyDescent="0.25">
      <c r="B89" s="82"/>
      <c r="C89" s="80"/>
      <c r="D89"/>
    </row>
    <row r="91" spans="2:4" ht="12.75" x14ac:dyDescent="0.2">
      <c r="B91" s="57" t="s">
        <v>148</v>
      </c>
      <c r="C91" s="56"/>
      <c r="D91" s="83" t="s">
        <v>135</v>
      </c>
    </row>
    <row r="92" spans="2:4" ht="12.75" x14ac:dyDescent="0.2">
      <c r="B92" s="57" t="s">
        <v>149</v>
      </c>
      <c r="C92" s="56"/>
      <c r="D92" s="83" t="s">
        <v>135</v>
      </c>
    </row>
    <row r="93" spans="2:4" ht="12.75" x14ac:dyDescent="0.2">
      <c r="B93" s="57" t="s">
        <v>150</v>
      </c>
      <c r="C93" s="56"/>
      <c r="D93" s="61">
        <v>0.22370956431128913</v>
      </c>
    </row>
    <row r="94" spans="2:4" ht="12.75" x14ac:dyDescent="0.2">
      <c r="B94" s="57" t="s">
        <v>151</v>
      </c>
      <c r="C94" s="56"/>
      <c r="D94" s="61" t="s">
        <v>135</v>
      </c>
    </row>
  </sheetData>
  <mergeCells count="5">
    <mergeCell ref="A1:G1"/>
    <mergeCell ref="A2:G2"/>
    <mergeCell ref="A3:G3"/>
    <mergeCell ref="B73:F73"/>
    <mergeCell ref="B74:F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5127</vt:i4>
      </vt:variant>
    </vt:vector>
  </HeadingPairs>
  <TitlesOfParts>
    <vt:vector size="5184" baseType="lpstr">
      <vt:lpstr>CAPEXG</vt:lpstr>
      <vt:lpstr>MICAP10</vt:lpstr>
      <vt:lpstr>MICAP11</vt:lpstr>
      <vt:lpstr>MICAP12</vt:lpstr>
      <vt:lpstr>MICAP14</vt:lpstr>
      <vt:lpstr>MICAP15</vt:lpstr>
      <vt:lpstr>MICAP16</vt:lpstr>
      <vt:lpstr>MICAP17</vt:lpstr>
      <vt:lpstr>MICAP3</vt:lpstr>
      <vt:lpstr>MICAP4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SESCAP5</vt:lpstr>
      <vt:lpstr>SESCAP6</vt:lpstr>
      <vt:lpstr>SESCAP7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SMALL3</vt:lpstr>
      <vt:lpstr>SMALL4</vt:lpstr>
      <vt:lpstr>SMALL5</vt:lpstr>
      <vt:lpstr>SMALL6</vt:lpstr>
      <vt:lpstr>SMILE</vt:lpstr>
      <vt:lpstr>SRURAL</vt:lpstr>
      <vt:lpstr>SSFUND</vt:lpstr>
      <vt:lpstr>SSN100</vt:lpstr>
      <vt:lpstr>STAX</vt:lpstr>
      <vt:lpstr>STOP6</vt:lpstr>
      <vt:lpstr>STOP7</vt:lpstr>
      <vt:lpstr>SUNBAL</vt:lpstr>
      <vt:lpstr>SUNESF</vt:lpstr>
      <vt:lpstr>SUNFOP</vt:lpstr>
      <vt:lpstr>SUNVALF10</vt:lpstr>
      <vt:lpstr>SUNVALF2</vt:lpstr>
      <vt:lpstr>SUNVALF3</vt:lpstr>
      <vt:lpstr>SUNVALF7</vt:lpstr>
      <vt:lpstr>SUNVALF8</vt:lpstr>
      <vt:lpstr>SUNVALF9</vt:lpstr>
      <vt:lpstr>GLOB</vt:lpstr>
      <vt:lpstr>SWBF2</vt:lpstr>
      <vt:lpstr>SWBF3</vt:lpstr>
      <vt:lpstr>DERIVATIVE DISCLOSURE</vt:lpstr>
      <vt:lpstr>XDO_METADATA</vt:lpstr>
      <vt:lpstr>XDO_?AMC_NAME?</vt:lpstr>
      <vt:lpstr>XDO_?AMC_NAME?1?</vt:lpstr>
      <vt:lpstr>XDO_?AMC_NAME?10?</vt:lpstr>
      <vt:lpstr>XDO_?AMC_NAME?11?</vt:lpstr>
      <vt:lpstr>XDO_?AMC_NAME?12?</vt:lpstr>
      <vt:lpstr>XDO_?AMC_NAME?13?</vt:lpstr>
      <vt:lpstr>XDO_?AMC_NAME?14?</vt:lpstr>
      <vt:lpstr>XDO_?AMC_NAME?15?</vt:lpstr>
      <vt:lpstr>XDO_?AMC_NAME?16?</vt:lpstr>
      <vt:lpstr>XDO_?AMC_NAME?17?</vt:lpstr>
      <vt:lpstr>XDO_?AMC_NAME?18?</vt:lpstr>
      <vt:lpstr>XDO_?AMC_NAME?19?</vt:lpstr>
      <vt:lpstr>XDO_?AMC_NAME?2?</vt:lpstr>
      <vt:lpstr>XDO_?AMC_NAME?20?</vt:lpstr>
      <vt:lpstr>XDO_?AMC_NAME?21?</vt:lpstr>
      <vt:lpstr>SUNBAL!XDO_?AMC_NAME?22?</vt:lpstr>
      <vt:lpstr>XDO_?AMC_NAME?22?</vt:lpstr>
      <vt:lpstr>XDO_?AMC_NAME?23?</vt:lpstr>
      <vt:lpstr>XDO_?AMC_NAME?24?</vt:lpstr>
      <vt:lpstr>XDO_?AMC_NAME?25?</vt:lpstr>
      <vt:lpstr>XDO_?AMC_NAME?26?</vt:lpstr>
      <vt:lpstr>XDO_?AMC_NAME?27?</vt:lpstr>
      <vt:lpstr>XDO_?AMC_NAME?28?</vt:lpstr>
      <vt:lpstr>XDO_?AMC_NAME?29?</vt:lpstr>
      <vt:lpstr>XDO_?AMC_NAME?3?</vt:lpstr>
      <vt:lpstr>XDO_?AMC_NAME?30?</vt:lpstr>
      <vt:lpstr>XDO_?AMC_NAME?31?</vt:lpstr>
      <vt:lpstr>XDO_?AMC_NAME?32?</vt:lpstr>
      <vt:lpstr>XDO_?AMC_NAME?33?</vt:lpstr>
      <vt:lpstr>XDO_?AMC_NAME?34?</vt:lpstr>
      <vt:lpstr>XDO_?AMC_NAME?35?</vt:lpstr>
      <vt:lpstr>XDO_?AMC_NAME?36?</vt:lpstr>
      <vt:lpstr>XDO_?AMC_NAME?37?</vt:lpstr>
      <vt:lpstr>XDO_?AMC_NAME?38?</vt:lpstr>
      <vt:lpstr>XDO_?AMC_NAME?39?</vt:lpstr>
      <vt:lpstr>XDO_?AMC_NAME?4?</vt:lpstr>
      <vt:lpstr>XDO_?AMC_NAME?40?</vt:lpstr>
      <vt:lpstr>XDO_?AMC_NAME?41?</vt:lpstr>
      <vt:lpstr>XDO_?AMC_NAME?42?</vt:lpstr>
      <vt:lpstr>XDO_?AMC_NAME?44?</vt:lpstr>
      <vt:lpstr>XDO_?AMC_NAME?45?</vt:lpstr>
      <vt:lpstr>XDO_?AMC_NAME?46?</vt:lpstr>
      <vt:lpstr>XDO_?AMC_NAME?47?</vt:lpstr>
      <vt:lpstr>XDO_?AMC_NAME?48?</vt:lpstr>
      <vt:lpstr>XDO_?AMC_NAME?49?</vt:lpstr>
      <vt:lpstr>XDO_?AMC_NAME?5?</vt:lpstr>
      <vt:lpstr>XDO_?AMC_NAME?50?</vt:lpstr>
      <vt:lpstr>XDO_?AMC_NAME?51?</vt:lpstr>
      <vt:lpstr>XDO_?AMC_NAME?6?</vt:lpstr>
      <vt:lpstr>XDO_?AMC_NAME?7?</vt:lpstr>
      <vt:lpstr>XDO_?AMC_NAME?8?</vt:lpstr>
      <vt:lpstr>XDO_?AMC_NAME?9?</vt:lpstr>
      <vt:lpstr>XDO_?AVG_DURATION_TOT?22?</vt:lpstr>
      <vt:lpstr>XDO_?AVG_DURATION_TOT_TXT?22?</vt:lpstr>
      <vt:lpstr>XDO_?AVG_MATURITY_PER_YR_TOT?22?</vt:lpstr>
      <vt:lpstr>XDO_?AVG_MATURITY_PER_YR_TXT?22?</vt:lpstr>
      <vt:lpstr>XDO_?CASHNCASECA_ISIN_CODE?</vt:lpstr>
      <vt:lpstr>XDO_?CASHNCASECA_ISIN_CODE?1?</vt:lpstr>
      <vt:lpstr>XDO_?CASHNCASECA_ISIN_CODE?10?</vt:lpstr>
      <vt:lpstr>XDO_?CASHNCASECA_ISIN_CODE?11?</vt:lpstr>
      <vt:lpstr>XDO_?CASHNCASECA_ISIN_CODE?12?</vt:lpstr>
      <vt:lpstr>XDO_?CASHNCASECA_ISIN_CODE?13?</vt:lpstr>
      <vt:lpstr>XDO_?CASHNCASECA_ISIN_CODE?14?</vt:lpstr>
      <vt:lpstr>XDO_?CASHNCASECA_ISIN_CODE?15?</vt:lpstr>
      <vt:lpstr>XDO_?CASHNCASECA_ISIN_CODE?16?</vt:lpstr>
      <vt:lpstr>XDO_?CASHNCASECA_ISIN_CODE?17?</vt:lpstr>
      <vt:lpstr>XDO_?CASHNCASECA_ISIN_CODE?18?</vt:lpstr>
      <vt:lpstr>XDO_?CASHNCASECA_ISIN_CODE?19?</vt:lpstr>
      <vt:lpstr>XDO_?CASHNCASECA_ISIN_CODE?2?</vt:lpstr>
      <vt:lpstr>XDO_?CASHNCASECA_ISIN_CODE?20?</vt:lpstr>
      <vt:lpstr>XDO_?CASHNCASECA_ISIN_CODE?21?</vt:lpstr>
      <vt:lpstr>SUNBAL!XDO_?CASHNCASECA_ISIN_CODE?22?</vt:lpstr>
      <vt:lpstr>XDO_?CASHNCASECA_ISIN_CODE?22?</vt:lpstr>
      <vt:lpstr>XDO_?CASHNCASECA_ISIN_CODE?23?</vt:lpstr>
      <vt:lpstr>XDO_?CASHNCASECA_ISIN_CODE?24?</vt:lpstr>
      <vt:lpstr>XDO_?CASHNCASECA_ISIN_CODE?25?</vt:lpstr>
      <vt:lpstr>XDO_?CASHNCASECA_ISIN_CODE?26?</vt:lpstr>
      <vt:lpstr>XDO_?CASHNCASECA_ISIN_CODE?27?</vt:lpstr>
      <vt:lpstr>XDO_?CASHNCASECA_ISIN_CODE?28?</vt:lpstr>
      <vt:lpstr>XDO_?CASHNCASECA_ISIN_CODE?29?</vt:lpstr>
      <vt:lpstr>XDO_?CASHNCASECA_ISIN_CODE?3?</vt:lpstr>
      <vt:lpstr>XDO_?CASHNCASECA_ISIN_CODE?30?</vt:lpstr>
      <vt:lpstr>XDO_?CASHNCASECA_ISIN_CODE?31?</vt:lpstr>
      <vt:lpstr>XDO_?CASHNCASECA_ISIN_CODE?32?</vt:lpstr>
      <vt:lpstr>XDO_?CASHNCASECA_ISIN_CODE?33?</vt:lpstr>
      <vt:lpstr>XDO_?CASHNCASECA_ISIN_CODE?34?</vt:lpstr>
      <vt:lpstr>XDO_?CASHNCASECA_ISIN_CODE?35?</vt:lpstr>
      <vt:lpstr>XDO_?CASHNCASECA_ISIN_CODE?36?</vt:lpstr>
      <vt:lpstr>XDO_?CASHNCASECA_ISIN_CODE?37?</vt:lpstr>
      <vt:lpstr>XDO_?CASHNCASECA_ISIN_CODE?38?</vt:lpstr>
      <vt:lpstr>XDO_?CASHNCASECA_ISIN_CODE?39?</vt:lpstr>
      <vt:lpstr>XDO_?CASHNCASECA_ISIN_CODE?4?</vt:lpstr>
      <vt:lpstr>XDO_?CASHNCASECA_ISIN_CODE?40?</vt:lpstr>
      <vt:lpstr>XDO_?CASHNCASECA_ISIN_CODE?41?</vt:lpstr>
      <vt:lpstr>XDO_?CASHNCASECA_ISIN_CODE?42?</vt:lpstr>
      <vt:lpstr>XDO_?CASHNCASECA_ISIN_CODE?43?</vt:lpstr>
      <vt:lpstr>XDO_?CASHNCASECA_ISIN_CODE?44?</vt:lpstr>
      <vt:lpstr>XDO_?CASHNCASECA_ISIN_CODE?45?</vt:lpstr>
      <vt:lpstr>XDO_?CASHNCASECA_ISIN_CODE?46?</vt:lpstr>
      <vt:lpstr>XDO_?CASHNCASECA_ISIN_CODE?47?</vt:lpstr>
      <vt:lpstr>XDO_?CASHNCASECA_ISIN_CODE?48?</vt:lpstr>
      <vt:lpstr>XDO_?CASHNCASECA_ISIN_CODE?49?</vt:lpstr>
      <vt:lpstr>XDO_?CASHNCASECA_ISIN_CODE?5?</vt:lpstr>
      <vt:lpstr>XDO_?CASHNCASECA_ISIN_CODE?50?</vt:lpstr>
      <vt:lpstr>XDO_?CASHNCASECA_ISIN_CODE?6?</vt:lpstr>
      <vt:lpstr>XDO_?CASHNCASECA_ISIN_CODE?7?</vt:lpstr>
      <vt:lpstr>XDO_?CASHNCASECA_ISIN_CODE?8?</vt:lpstr>
      <vt:lpstr>XDO_?CASHNCASECA_ISIN_CODE?9?</vt:lpstr>
      <vt:lpstr>XDO_?CASHNCASECA_MARKET_VALUE?</vt:lpstr>
      <vt:lpstr>XDO_?CASHNCASECA_MARKET_VALUE?1?</vt:lpstr>
      <vt:lpstr>XDO_?CASHNCASECA_MARKET_VALUE?10?</vt:lpstr>
      <vt:lpstr>XDO_?CASHNCASECA_MARKET_VALUE?11?</vt:lpstr>
      <vt:lpstr>XDO_?CASHNCASECA_MARKET_VALUE?12?</vt:lpstr>
      <vt:lpstr>XDO_?CASHNCASECA_MARKET_VALUE?13?</vt:lpstr>
      <vt:lpstr>XDO_?CASHNCASECA_MARKET_VALUE?14?</vt:lpstr>
      <vt:lpstr>XDO_?CASHNCASECA_MARKET_VALUE?15?</vt:lpstr>
      <vt:lpstr>XDO_?CASHNCASECA_MARKET_VALUE?16?</vt:lpstr>
      <vt:lpstr>XDO_?CASHNCASECA_MARKET_VALUE?17?</vt:lpstr>
      <vt:lpstr>XDO_?CASHNCASECA_MARKET_VALUE?18?</vt:lpstr>
      <vt:lpstr>XDO_?CASHNCASECA_MARKET_VALUE?19?</vt:lpstr>
      <vt:lpstr>XDO_?CASHNCASECA_MARKET_VALUE?2?</vt:lpstr>
      <vt:lpstr>XDO_?CASHNCASECA_MARKET_VALUE?20?</vt:lpstr>
      <vt:lpstr>XDO_?CASHNCASECA_MARKET_VALUE?21?</vt:lpstr>
      <vt:lpstr>SUNBAL!XDO_?CASHNCASECA_MARKET_VALUE?22?</vt:lpstr>
      <vt:lpstr>XDO_?CASHNCASECA_MARKET_VALUE?22?</vt:lpstr>
      <vt:lpstr>XDO_?CASHNCASECA_MARKET_VALUE?23?</vt:lpstr>
      <vt:lpstr>XDO_?CASHNCASECA_MARKET_VALUE?24?</vt:lpstr>
      <vt:lpstr>XDO_?CASHNCASECA_MARKET_VALUE?25?</vt:lpstr>
      <vt:lpstr>XDO_?CASHNCASECA_MARKET_VALUE?26?</vt:lpstr>
      <vt:lpstr>XDO_?CASHNCASECA_MARKET_VALUE?27?</vt:lpstr>
      <vt:lpstr>XDO_?CASHNCASECA_MARKET_VALUE?28?</vt:lpstr>
      <vt:lpstr>XDO_?CASHNCASECA_MARKET_VALUE?29?</vt:lpstr>
      <vt:lpstr>XDO_?CASHNCASECA_MARKET_VALUE?3?</vt:lpstr>
      <vt:lpstr>XDO_?CASHNCASECA_MARKET_VALUE?30?</vt:lpstr>
      <vt:lpstr>XDO_?CASHNCASECA_MARKET_VALUE?31?</vt:lpstr>
      <vt:lpstr>XDO_?CASHNCASECA_MARKET_VALUE?32?</vt:lpstr>
      <vt:lpstr>XDO_?CASHNCASECA_MARKET_VALUE?33?</vt:lpstr>
      <vt:lpstr>XDO_?CASHNCASECA_MARKET_VALUE?34?</vt:lpstr>
      <vt:lpstr>XDO_?CASHNCASECA_MARKET_VALUE?35?</vt:lpstr>
      <vt:lpstr>XDO_?CASHNCASECA_MARKET_VALUE?36?</vt:lpstr>
      <vt:lpstr>XDO_?CASHNCASECA_MARKET_VALUE?37?</vt:lpstr>
      <vt:lpstr>XDO_?CASHNCASECA_MARKET_VALUE?38?</vt:lpstr>
      <vt:lpstr>XDO_?CASHNCASECA_MARKET_VALUE?39?</vt:lpstr>
      <vt:lpstr>XDO_?CASHNCASECA_MARKET_VALUE?4?</vt:lpstr>
      <vt:lpstr>XDO_?CASHNCASECA_MARKET_VALUE?40?</vt:lpstr>
      <vt:lpstr>XDO_?CASHNCASECA_MARKET_VALUE?41?</vt:lpstr>
      <vt:lpstr>XDO_?CASHNCASECA_MARKET_VALUE?42?</vt:lpstr>
      <vt:lpstr>XDO_?CASHNCASECA_MARKET_VALUE?43?</vt:lpstr>
      <vt:lpstr>XDO_?CASHNCASECA_MARKET_VALUE?44?</vt:lpstr>
      <vt:lpstr>XDO_?CASHNCASECA_MARKET_VALUE?45?</vt:lpstr>
      <vt:lpstr>XDO_?CASHNCASECA_MARKET_VALUE?46?</vt:lpstr>
      <vt:lpstr>XDO_?CASHNCASECA_MARKET_VALUE?47?</vt:lpstr>
      <vt:lpstr>XDO_?CASHNCASECA_MARKET_VALUE?48?</vt:lpstr>
      <vt:lpstr>XDO_?CASHNCASECA_MARKET_VALUE?49?</vt:lpstr>
      <vt:lpstr>XDO_?CASHNCASECA_MARKET_VALUE?5?</vt:lpstr>
      <vt:lpstr>XDO_?CASHNCASECA_MARKET_VALUE?50?</vt:lpstr>
      <vt:lpstr>XDO_?CASHNCASECA_MARKET_VALUE?6?</vt:lpstr>
      <vt:lpstr>XDO_?CASHNCASECA_MARKET_VALUE?7?</vt:lpstr>
      <vt:lpstr>XDO_?CASHNCASECA_MARKET_VALUE?8?</vt:lpstr>
      <vt:lpstr>XDO_?CASHNCASECA_MARKET_VALUE?9?</vt:lpstr>
      <vt:lpstr>XDO_?CASHNCASECA_NAME?</vt:lpstr>
      <vt:lpstr>XDO_?CASHNCASECA_NAME?1?</vt:lpstr>
      <vt:lpstr>XDO_?CASHNCASECA_NAME?10?</vt:lpstr>
      <vt:lpstr>XDO_?CASHNCASECA_NAME?11?</vt:lpstr>
      <vt:lpstr>XDO_?CASHNCASECA_NAME?12?</vt:lpstr>
      <vt:lpstr>XDO_?CASHNCASECA_NAME?13?</vt:lpstr>
      <vt:lpstr>XDO_?CASHNCASECA_NAME?14?</vt:lpstr>
      <vt:lpstr>XDO_?CASHNCASECA_NAME?15?</vt:lpstr>
      <vt:lpstr>XDO_?CASHNCASECA_NAME?16?</vt:lpstr>
      <vt:lpstr>XDO_?CASHNCASECA_NAME?17?</vt:lpstr>
      <vt:lpstr>XDO_?CASHNCASECA_NAME?18?</vt:lpstr>
      <vt:lpstr>XDO_?CASHNCASECA_NAME?19?</vt:lpstr>
      <vt:lpstr>XDO_?CASHNCASECA_NAME?2?</vt:lpstr>
      <vt:lpstr>XDO_?CASHNCASECA_NAME?20?</vt:lpstr>
      <vt:lpstr>XDO_?CASHNCASECA_NAME?21?</vt:lpstr>
      <vt:lpstr>SUNBAL!XDO_?CASHNCASECA_NAME?22?</vt:lpstr>
      <vt:lpstr>XDO_?CASHNCASECA_NAME?22?</vt:lpstr>
      <vt:lpstr>XDO_?CASHNCASECA_NAME?23?</vt:lpstr>
      <vt:lpstr>XDO_?CASHNCASECA_NAME?24?</vt:lpstr>
      <vt:lpstr>XDO_?CASHNCASECA_NAME?25?</vt:lpstr>
      <vt:lpstr>XDO_?CASHNCASECA_NAME?26?</vt:lpstr>
      <vt:lpstr>XDO_?CASHNCASECA_NAME?27?</vt:lpstr>
      <vt:lpstr>XDO_?CASHNCASECA_NAME?28?</vt:lpstr>
      <vt:lpstr>XDO_?CASHNCASECA_NAME?29?</vt:lpstr>
      <vt:lpstr>XDO_?CASHNCASECA_NAME?3?</vt:lpstr>
      <vt:lpstr>XDO_?CASHNCASECA_NAME?30?</vt:lpstr>
      <vt:lpstr>XDO_?CASHNCASECA_NAME?31?</vt:lpstr>
      <vt:lpstr>XDO_?CASHNCASECA_NAME?32?</vt:lpstr>
      <vt:lpstr>XDO_?CASHNCASECA_NAME?33?</vt:lpstr>
      <vt:lpstr>XDO_?CASHNCASECA_NAME?34?</vt:lpstr>
      <vt:lpstr>XDO_?CASHNCASECA_NAME?35?</vt:lpstr>
      <vt:lpstr>XDO_?CASHNCASECA_NAME?36?</vt:lpstr>
      <vt:lpstr>XDO_?CASHNCASECA_NAME?37?</vt:lpstr>
      <vt:lpstr>XDO_?CASHNCASECA_NAME?38?</vt:lpstr>
      <vt:lpstr>XDO_?CASHNCASECA_NAME?39?</vt:lpstr>
      <vt:lpstr>XDO_?CASHNCASECA_NAME?4?</vt:lpstr>
      <vt:lpstr>XDO_?CASHNCASECA_NAME?40?</vt:lpstr>
      <vt:lpstr>XDO_?CASHNCASECA_NAME?41?</vt:lpstr>
      <vt:lpstr>XDO_?CASHNCASECA_NAME?42?</vt:lpstr>
      <vt:lpstr>XDO_?CASHNCASECA_NAME?43?</vt:lpstr>
      <vt:lpstr>XDO_?CASHNCASECA_NAME?44?</vt:lpstr>
      <vt:lpstr>XDO_?CASHNCASECA_NAME?45?</vt:lpstr>
      <vt:lpstr>XDO_?CASHNCASECA_NAME?46?</vt:lpstr>
      <vt:lpstr>XDO_?CASHNCASECA_NAME?47?</vt:lpstr>
      <vt:lpstr>XDO_?CASHNCASECA_NAME?48?</vt:lpstr>
      <vt:lpstr>XDO_?CASHNCASECA_NAME?49?</vt:lpstr>
      <vt:lpstr>XDO_?CASHNCASECA_NAME?5?</vt:lpstr>
      <vt:lpstr>XDO_?CASHNCASECA_NAME?50?</vt:lpstr>
      <vt:lpstr>XDO_?CASHNCASECA_NAME?6?</vt:lpstr>
      <vt:lpstr>XDO_?CASHNCASECA_NAME?7?</vt:lpstr>
      <vt:lpstr>XDO_?CASHNCASECA_NAME?8?</vt:lpstr>
      <vt:lpstr>XDO_?CASHNCASECA_NAME?9?</vt:lpstr>
      <vt:lpstr>XDO_?CASHNCASECA_PER_NET_ASSETS?</vt:lpstr>
      <vt:lpstr>XDO_?CASHNCASECA_PER_NET_ASSETS?1?</vt:lpstr>
      <vt:lpstr>XDO_?CASHNCASECA_PER_NET_ASSETS?10?</vt:lpstr>
      <vt:lpstr>XDO_?CASHNCASECA_PER_NET_ASSETS?11?</vt:lpstr>
      <vt:lpstr>XDO_?CASHNCASECA_PER_NET_ASSETS?12?</vt:lpstr>
      <vt:lpstr>XDO_?CASHNCASECA_PER_NET_ASSETS?13?</vt:lpstr>
      <vt:lpstr>XDO_?CASHNCASECA_PER_NET_ASSETS?14?</vt:lpstr>
      <vt:lpstr>XDO_?CASHNCASECA_PER_NET_ASSETS?15?</vt:lpstr>
      <vt:lpstr>XDO_?CASHNCASECA_PER_NET_ASSETS?16?</vt:lpstr>
      <vt:lpstr>XDO_?CASHNCASECA_PER_NET_ASSETS?17?</vt:lpstr>
      <vt:lpstr>XDO_?CASHNCASECA_PER_NET_ASSETS?18?</vt:lpstr>
      <vt:lpstr>XDO_?CASHNCASECA_PER_NET_ASSETS?19?</vt:lpstr>
      <vt:lpstr>XDO_?CASHNCASECA_PER_NET_ASSETS?2?</vt:lpstr>
      <vt:lpstr>XDO_?CASHNCASECA_PER_NET_ASSETS?20?</vt:lpstr>
      <vt:lpstr>XDO_?CASHNCASECA_PER_NET_ASSETS?21?</vt:lpstr>
      <vt:lpstr>SUNBAL!XDO_?CASHNCASECA_PER_NET_ASSETS?22?</vt:lpstr>
      <vt:lpstr>XDO_?CASHNCASECA_PER_NET_ASSETS?22?</vt:lpstr>
      <vt:lpstr>XDO_?CASHNCASECA_PER_NET_ASSETS?23?</vt:lpstr>
      <vt:lpstr>XDO_?CASHNCASECA_PER_NET_ASSETS?24?</vt:lpstr>
      <vt:lpstr>XDO_?CASHNCASECA_PER_NET_ASSETS?25?</vt:lpstr>
      <vt:lpstr>XDO_?CASHNCASECA_PER_NET_ASSETS?26?</vt:lpstr>
      <vt:lpstr>XDO_?CASHNCASECA_PER_NET_ASSETS?27?</vt:lpstr>
      <vt:lpstr>XDO_?CASHNCASECA_PER_NET_ASSETS?28?</vt:lpstr>
      <vt:lpstr>XDO_?CASHNCASECA_PER_NET_ASSETS?29?</vt:lpstr>
      <vt:lpstr>XDO_?CASHNCASECA_PER_NET_ASSETS?3?</vt:lpstr>
      <vt:lpstr>XDO_?CASHNCASECA_PER_NET_ASSETS?30?</vt:lpstr>
      <vt:lpstr>XDO_?CASHNCASECA_PER_NET_ASSETS?31?</vt:lpstr>
      <vt:lpstr>XDO_?CASHNCASECA_PER_NET_ASSETS?32?</vt:lpstr>
      <vt:lpstr>XDO_?CASHNCASECA_PER_NET_ASSETS?33?</vt:lpstr>
      <vt:lpstr>XDO_?CASHNCASECA_PER_NET_ASSETS?34?</vt:lpstr>
      <vt:lpstr>XDO_?CASHNCASECA_PER_NET_ASSETS?35?</vt:lpstr>
      <vt:lpstr>XDO_?CASHNCASECA_PER_NET_ASSETS?36?</vt:lpstr>
      <vt:lpstr>XDO_?CASHNCASECA_PER_NET_ASSETS?37?</vt:lpstr>
      <vt:lpstr>XDO_?CASHNCASECA_PER_NET_ASSETS?38?</vt:lpstr>
      <vt:lpstr>XDO_?CASHNCASECA_PER_NET_ASSETS?39?</vt:lpstr>
      <vt:lpstr>XDO_?CASHNCASECA_PER_NET_ASSETS?4?</vt:lpstr>
      <vt:lpstr>XDO_?CASHNCASECA_PER_NET_ASSETS?40?</vt:lpstr>
      <vt:lpstr>XDO_?CASHNCASECA_PER_NET_ASSETS?41?</vt:lpstr>
      <vt:lpstr>XDO_?CASHNCASECA_PER_NET_ASSETS?42?</vt:lpstr>
      <vt:lpstr>XDO_?CASHNCASECA_PER_NET_ASSETS?43?</vt:lpstr>
      <vt:lpstr>XDO_?CASHNCASECA_PER_NET_ASSETS?44?</vt:lpstr>
      <vt:lpstr>XDO_?CASHNCASECA_PER_NET_ASSETS?45?</vt:lpstr>
      <vt:lpstr>XDO_?CASHNCASECA_PER_NET_ASSETS?46?</vt:lpstr>
      <vt:lpstr>XDO_?CASHNCASECA_PER_NET_ASSETS?47?</vt:lpstr>
      <vt:lpstr>XDO_?CASHNCASECA_PER_NET_ASSETS?48?</vt:lpstr>
      <vt:lpstr>XDO_?CASHNCASECA_PER_NET_ASSETS?49?</vt:lpstr>
      <vt:lpstr>XDO_?CASHNCASECA_PER_NET_ASSETS?5?</vt:lpstr>
      <vt:lpstr>XDO_?CASHNCASECA_PER_NET_ASSETS?50?</vt:lpstr>
      <vt:lpstr>XDO_?CASHNCASECA_PER_NET_ASSETS?6?</vt:lpstr>
      <vt:lpstr>XDO_?CASHNCASECA_PER_NET_ASSETS?7?</vt:lpstr>
      <vt:lpstr>XDO_?CASHNCASECA_PER_NET_ASSETS?8?</vt:lpstr>
      <vt:lpstr>XDO_?CASHNCASECA_PER_NET_ASSETS?9?</vt:lpstr>
      <vt:lpstr>XDO_?CASHNCASECA_RATING_INDUSTRY?</vt:lpstr>
      <vt:lpstr>XDO_?CASHNCASECA_RATING_INDUSTRY?1?</vt:lpstr>
      <vt:lpstr>XDO_?CASHNCASECA_RATING_INDUSTRY?10?</vt:lpstr>
      <vt:lpstr>XDO_?CASHNCASECA_RATING_INDUSTRY?11?</vt:lpstr>
      <vt:lpstr>XDO_?CASHNCASECA_RATING_INDUSTRY?12?</vt:lpstr>
      <vt:lpstr>XDO_?CASHNCASECA_RATING_INDUSTRY?13?</vt:lpstr>
      <vt:lpstr>XDO_?CASHNCASECA_RATING_INDUSTRY?14?</vt:lpstr>
      <vt:lpstr>XDO_?CASHNCASECA_RATING_INDUSTRY?15?</vt:lpstr>
      <vt:lpstr>XDO_?CASHNCASECA_RATING_INDUSTRY?16?</vt:lpstr>
      <vt:lpstr>XDO_?CASHNCASECA_RATING_INDUSTRY?17?</vt:lpstr>
      <vt:lpstr>XDO_?CASHNCASECA_RATING_INDUSTRY?18?</vt:lpstr>
      <vt:lpstr>XDO_?CASHNCASECA_RATING_INDUSTRY?19?</vt:lpstr>
      <vt:lpstr>XDO_?CASHNCASECA_RATING_INDUSTRY?2?</vt:lpstr>
      <vt:lpstr>XDO_?CASHNCASECA_RATING_INDUSTRY?20?</vt:lpstr>
      <vt:lpstr>XDO_?CASHNCASECA_RATING_INDUSTRY?21?</vt:lpstr>
      <vt:lpstr>SUNBAL!XDO_?CASHNCASECA_RATING_INDUSTRY?22?</vt:lpstr>
      <vt:lpstr>XDO_?CASHNCASECA_RATING_INDUSTRY?22?</vt:lpstr>
      <vt:lpstr>XDO_?CASHNCASECA_RATING_INDUSTRY?23?</vt:lpstr>
      <vt:lpstr>XDO_?CASHNCASECA_RATING_INDUSTRY?24?</vt:lpstr>
      <vt:lpstr>XDO_?CASHNCASECA_RATING_INDUSTRY?25?</vt:lpstr>
      <vt:lpstr>XDO_?CASHNCASECA_RATING_INDUSTRY?26?</vt:lpstr>
      <vt:lpstr>XDO_?CASHNCASECA_RATING_INDUSTRY?27?</vt:lpstr>
      <vt:lpstr>XDO_?CASHNCASECA_RATING_INDUSTRY?28?</vt:lpstr>
      <vt:lpstr>XDO_?CASHNCASECA_RATING_INDUSTRY?29?</vt:lpstr>
      <vt:lpstr>XDO_?CASHNCASECA_RATING_INDUSTRY?3?</vt:lpstr>
      <vt:lpstr>XDO_?CASHNCASECA_RATING_INDUSTRY?30?</vt:lpstr>
      <vt:lpstr>XDO_?CASHNCASECA_RATING_INDUSTRY?31?</vt:lpstr>
      <vt:lpstr>XDO_?CASHNCASECA_RATING_INDUSTRY?32?</vt:lpstr>
      <vt:lpstr>XDO_?CASHNCASECA_RATING_INDUSTRY?33?</vt:lpstr>
      <vt:lpstr>XDO_?CASHNCASECA_RATING_INDUSTRY?34?</vt:lpstr>
      <vt:lpstr>XDO_?CASHNCASECA_RATING_INDUSTRY?35?</vt:lpstr>
      <vt:lpstr>XDO_?CASHNCASECA_RATING_INDUSTRY?36?</vt:lpstr>
      <vt:lpstr>XDO_?CASHNCASECA_RATING_INDUSTRY?37?</vt:lpstr>
      <vt:lpstr>XDO_?CASHNCASECA_RATING_INDUSTRY?38?</vt:lpstr>
      <vt:lpstr>XDO_?CASHNCASECA_RATING_INDUSTRY?39?</vt:lpstr>
      <vt:lpstr>XDO_?CASHNCASECA_RATING_INDUSTRY?4?</vt:lpstr>
      <vt:lpstr>XDO_?CASHNCASECA_RATING_INDUSTRY?40?</vt:lpstr>
      <vt:lpstr>XDO_?CASHNCASECA_RATING_INDUSTRY?41?</vt:lpstr>
      <vt:lpstr>XDO_?CASHNCASECA_RATING_INDUSTRY?42?</vt:lpstr>
      <vt:lpstr>XDO_?CASHNCASECA_RATING_INDUSTRY?43?</vt:lpstr>
      <vt:lpstr>XDO_?CASHNCASECA_RATING_INDUSTRY?44?</vt:lpstr>
      <vt:lpstr>XDO_?CASHNCASECA_RATING_INDUSTRY?45?</vt:lpstr>
      <vt:lpstr>XDO_?CASHNCASECA_RATING_INDUSTRY?46?</vt:lpstr>
      <vt:lpstr>XDO_?CASHNCASECA_RATING_INDUSTRY?47?</vt:lpstr>
      <vt:lpstr>XDO_?CASHNCASECA_RATING_INDUSTRY?48?</vt:lpstr>
      <vt:lpstr>XDO_?CASHNCASECA_RATING_INDUSTRY?49?</vt:lpstr>
      <vt:lpstr>XDO_?CASHNCASECA_RATING_INDUSTRY?5?</vt:lpstr>
      <vt:lpstr>XDO_?CASHNCASECA_RATING_INDUSTRY?50?</vt:lpstr>
      <vt:lpstr>XDO_?CASHNCASECA_RATING_INDUSTRY?6?</vt:lpstr>
      <vt:lpstr>XDO_?CASHNCASECA_RATING_INDUSTRY?7?</vt:lpstr>
      <vt:lpstr>XDO_?CASHNCASECA_RATING_INDUSTRY?8?</vt:lpstr>
      <vt:lpstr>XDO_?CASHNCASECA_RATING_INDUSTRY?9?</vt:lpstr>
      <vt:lpstr>XDO_?COL1_DESC_DIV?</vt:lpstr>
      <vt:lpstr>XDO_?COL1_DESC_DIV?1?</vt:lpstr>
      <vt:lpstr>XDO_?COL1_DESC_DIV?10?</vt:lpstr>
      <vt:lpstr>XDO_?COL1_DESC_DIV?11?</vt:lpstr>
      <vt:lpstr>XDO_?COL1_DESC_DIV?12?</vt:lpstr>
      <vt:lpstr>XDO_?COL1_DESC_DIV?13?</vt:lpstr>
      <vt:lpstr>XDO_?COL1_DESC_DIV?14?</vt:lpstr>
      <vt:lpstr>XDO_?COL1_DESC_DIV?15?</vt:lpstr>
      <vt:lpstr>XDO_?COL1_DESC_DIV?16?</vt:lpstr>
      <vt:lpstr>XDO_?COL1_DESC_DIV?17?</vt:lpstr>
      <vt:lpstr>XDO_?COL1_DESC_DIV?18?</vt:lpstr>
      <vt:lpstr>XDO_?COL1_DESC_DIV?19?</vt:lpstr>
      <vt:lpstr>XDO_?COL1_DESC_DIV?2?</vt:lpstr>
      <vt:lpstr>XDO_?COL1_DESC_DIV?20?</vt:lpstr>
      <vt:lpstr>XDO_?COL1_DESC_DIV?21?</vt:lpstr>
      <vt:lpstr>SUNBAL!XDO_?COL1_DESC_DIV?22?</vt:lpstr>
      <vt:lpstr>XDO_?COL1_DESC_DIV?22?</vt:lpstr>
      <vt:lpstr>XDO_?COL1_DESC_DIV?23?</vt:lpstr>
      <vt:lpstr>XDO_?COL1_DESC_DIV?24?</vt:lpstr>
      <vt:lpstr>XDO_?COL1_DESC_DIV?25?</vt:lpstr>
      <vt:lpstr>XDO_?COL1_DESC_DIV?26?</vt:lpstr>
      <vt:lpstr>XDO_?COL1_DESC_DIV?27?</vt:lpstr>
      <vt:lpstr>XDO_?COL1_DESC_DIV?28?</vt:lpstr>
      <vt:lpstr>XDO_?COL1_DESC_DIV?29?</vt:lpstr>
      <vt:lpstr>XDO_?COL1_DESC_DIV?3?</vt:lpstr>
      <vt:lpstr>XDO_?COL1_DESC_DIV?30?</vt:lpstr>
      <vt:lpstr>XDO_?COL1_DESC_DIV?31?</vt:lpstr>
      <vt:lpstr>XDO_?COL1_DESC_DIV?32?</vt:lpstr>
      <vt:lpstr>XDO_?COL1_DESC_DIV?33?</vt:lpstr>
      <vt:lpstr>XDO_?COL1_DESC_DIV?34?</vt:lpstr>
      <vt:lpstr>XDO_?COL1_DESC_DIV?35?</vt:lpstr>
      <vt:lpstr>XDO_?COL1_DESC_DIV?36?</vt:lpstr>
      <vt:lpstr>XDO_?COL1_DESC_DIV?37?</vt:lpstr>
      <vt:lpstr>XDO_?COL1_DESC_DIV?38?</vt:lpstr>
      <vt:lpstr>XDO_?COL1_DESC_DIV?39?</vt:lpstr>
      <vt:lpstr>XDO_?COL1_DESC_DIV?4?</vt:lpstr>
      <vt:lpstr>XDO_?COL1_DESC_DIV?40?</vt:lpstr>
      <vt:lpstr>XDO_?COL1_DESC_DIV?41?</vt:lpstr>
      <vt:lpstr>XDO_?COL1_DESC_DIV?42?</vt:lpstr>
      <vt:lpstr>XDO_?COL1_DESC_DIV?44?</vt:lpstr>
      <vt:lpstr>XDO_?COL1_DESC_DIV?45?</vt:lpstr>
      <vt:lpstr>XDO_?COL1_DESC_DIV?46?</vt:lpstr>
      <vt:lpstr>XDO_?COL1_DESC_DIV?47?</vt:lpstr>
      <vt:lpstr>XDO_?COL1_DESC_DIV?48?</vt:lpstr>
      <vt:lpstr>XDO_?COL1_DESC_DIV?49?</vt:lpstr>
      <vt:lpstr>XDO_?COL1_DESC_DIV?5?</vt:lpstr>
      <vt:lpstr>XDO_?COL1_DESC_DIV?50?</vt:lpstr>
      <vt:lpstr>XDO_?COL1_DESC_DIV?51?</vt:lpstr>
      <vt:lpstr>XDO_?COL1_DESC_DIV?6?</vt:lpstr>
      <vt:lpstr>XDO_?COL1_DESC_DIV?7?</vt:lpstr>
      <vt:lpstr>XDO_?COL1_DESC_DIV?8?</vt:lpstr>
      <vt:lpstr>XDO_?COL1_DESC_DIV?9?</vt:lpstr>
      <vt:lpstr>XDO_?COL2_DESC_DIV?</vt:lpstr>
      <vt:lpstr>XDO_?COL2_DESC_DIV?1?</vt:lpstr>
      <vt:lpstr>XDO_?COL2_DESC_DIV?10?</vt:lpstr>
      <vt:lpstr>XDO_?COL2_DESC_DIV?11?</vt:lpstr>
      <vt:lpstr>XDO_?COL2_DESC_DIV?12?</vt:lpstr>
      <vt:lpstr>XDO_?COL2_DESC_DIV?13?</vt:lpstr>
      <vt:lpstr>XDO_?COL2_DESC_DIV?14?</vt:lpstr>
      <vt:lpstr>XDO_?COL2_DESC_DIV?15?</vt:lpstr>
      <vt:lpstr>XDO_?COL2_DESC_DIV?16?</vt:lpstr>
      <vt:lpstr>XDO_?COL2_DESC_DIV?17?</vt:lpstr>
      <vt:lpstr>XDO_?COL2_DESC_DIV?18?</vt:lpstr>
      <vt:lpstr>XDO_?COL2_DESC_DIV?19?</vt:lpstr>
      <vt:lpstr>XDO_?COL2_DESC_DIV?2?</vt:lpstr>
      <vt:lpstr>XDO_?COL2_DESC_DIV?20?</vt:lpstr>
      <vt:lpstr>XDO_?COL2_DESC_DIV?21?</vt:lpstr>
      <vt:lpstr>SUNBAL!XDO_?COL2_DESC_DIV?22?</vt:lpstr>
      <vt:lpstr>XDO_?COL2_DESC_DIV?22?</vt:lpstr>
      <vt:lpstr>XDO_?COL2_DESC_DIV?23?</vt:lpstr>
      <vt:lpstr>XDO_?COL2_DESC_DIV?24?</vt:lpstr>
      <vt:lpstr>XDO_?COL2_DESC_DIV?25?</vt:lpstr>
      <vt:lpstr>XDO_?COL2_DESC_DIV?26?</vt:lpstr>
      <vt:lpstr>XDO_?COL2_DESC_DIV?27?</vt:lpstr>
      <vt:lpstr>XDO_?COL2_DESC_DIV?28?</vt:lpstr>
      <vt:lpstr>XDO_?COL2_DESC_DIV?29?</vt:lpstr>
      <vt:lpstr>XDO_?COL2_DESC_DIV?3?</vt:lpstr>
      <vt:lpstr>XDO_?COL2_DESC_DIV?30?</vt:lpstr>
      <vt:lpstr>XDO_?COL2_DESC_DIV?31?</vt:lpstr>
      <vt:lpstr>XDO_?COL2_DESC_DIV?32?</vt:lpstr>
      <vt:lpstr>XDO_?COL2_DESC_DIV?33?</vt:lpstr>
      <vt:lpstr>XDO_?COL2_DESC_DIV?34?</vt:lpstr>
      <vt:lpstr>XDO_?COL2_DESC_DIV?35?</vt:lpstr>
      <vt:lpstr>XDO_?COL2_DESC_DIV?36?</vt:lpstr>
      <vt:lpstr>XDO_?COL2_DESC_DIV?37?</vt:lpstr>
      <vt:lpstr>XDO_?COL2_DESC_DIV?38?</vt:lpstr>
      <vt:lpstr>XDO_?COL2_DESC_DIV?39?</vt:lpstr>
      <vt:lpstr>XDO_?COL2_DESC_DIV?4?</vt:lpstr>
      <vt:lpstr>XDO_?COL2_DESC_DIV?40?</vt:lpstr>
      <vt:lpstr>XDO_?COL2_DESC_DIV?41?</vt:lpstr>
      <vt:lpstr>XDO_?COL2_DESC_DIV?42?</vt:lpstr>
      <vt:lpstr>XDO_?COL2_DESC_DIV?44?</vt:lpstr>
      <vt:lpstr>XDO_?COL2_DESC_DIV?45?</vt:lpstr>
      <vt:lpstr>XDO_?COL2_DESC_DIV?46?</vt:lpstr>
      <vt:lpstr>XDO_?COL2_DESC_DIV?47?</vt:lpstr>
      <vt:lpstr>XDO_?COL2_DESC_DIV?48?</vt:lpstr>
      <vt:lpstr>XDO_?COL2_DESC_DIV?49?</vt:lpstr>
      <vt:lpstr>XDO_?COL2_DESC_DIV?5?</vt:lpstr>
      <vt:lpstr>XDO_?COL2_DESC_DIV?50?</vt:lpstr>
      <vt:lpstr>XDO_?COL2_DESC_DIV?51?</vt:lpstr>
      <vt:lpstr>XDO_?COL2_DESC_DIV?6?</vt:lpstr>
      <vt:lpstr>XDO_?COL2_DESC_DIV?7?</vt:lpstr>
      <vt:lpstr>XDO_?COL2_DESC_DIV?8?</vt:lpstr>
      <vt:lpstr>XDO_?COL2_DESC_DIV?9?</vt:lpstr>
      <vt:lpstr>XDO_?CUR_MNTH_DAY?</vt:lpstr>
      <vt:lpstr>XDO_?CUR_MNTH_DAY?1?</vt:lpstr>
      <vt:lpstr>XDO_?CUR_MNTH_DAY?10?</vt:lpstr>
      <vt:lpstr>XDO_?CUR_MNTH_DAY?11?</vt:lpstr>
      <vt:lpstr>XDO_?CUR_MNTH_DAY?12?</vt:lpstr>
      <vt:lpstr>XDO_?CUR_MNTH_DAY?13?</vt:lpstr>
      <vt:lpstr>XDO_?CUR_MNTH_DAY?14?</vt:lpstr>
      <vt:lpstr>XDO_?CUR_MNTH_DAY?15?</vt:lpstr>
      <vt:lpstr>XDO_?CUR_MNTH_DAY?16?</vt:lpstr>
      <vt:lpstr>XDO_?CUR_MNTH_DAY?17?</vt:lpstr>
      <vt:lpstr>XDO_?CUR_MNTH_DAY?18?</vt:lpstr>
      <vt:lpstr>XDO_?CUR_MNTH_DAY?19?</vt:lpstr>
      <vt:lpstr>XDO_?CUR_MNTH_DAY?2?</vt:lpstr>
      <vt:lpstr>XDO_?CUR_MNTH_DAY?20?</vt:lpstr>
      <vt:lpstr>XDO_?CUR_MNTH_DAY?21?</vt:lpstr>
      <vt:lpstr>SUNBAL!XDO_?CUR_MNTH_DAY?22?</vt:lpstr>
      <vt:lpstr>XDO_?CUR_MNTH_DAY?22?</vt:lpstr>
      <vt:lpstr>XDO_?CUR_MNTH_DAY?23?</vt:lpstr>
      <vt:lpstr>XDO_?CUR_MNTH_DAY?24?</vt:lpstr>
      <vt:lpstr>XDO_?CUR_MNTH_DAY?25?</vt:lpstr>
      <vt:lpstr>XDO_?CUR_MNTH_DAY?26?</vt:lpstr>
      <vt:lpstr>XDO_?CUR_MNTH_DAY?27?</vt:lpstr>
      <vt:lpstr>XDO_?CUR_MNTH_DAY?28?</vt:lpstr>
      <vt:lpstr>XDO_?CUR_MNTH_DAY?29?</vt:lpstr>
      <vt:lpstr>XDO_?CUR_MNTH_DAY?3?</vt:lpstr>
      <vt:lpstr>XDO_?CUR_MNTH_DAY?30?</vt:lpstr>
      <vt:lpstr>XDO_?CUR_MNTH_DAY?31?</vt:lpstr>
      <vt:lpstr>XDO_?CUR_MNTH_DAY?32?</vt:lpstr>
      <vt:lpstr>XDO_?CUR_MNTH_DAY?33?</vt:lpstr>
      <vt:lpstr>XDO_?CUR_MNTH_DAY?34?</vt:lpstr>
      <vt:lpstr>XDO_?CUR_MNTH_DAY?35?</vt:lpstr>
      <vt:lpstr>XDO_?CUR_MNTH_DAY?36?</vt:lpstr>
      <vt:lpstr>XDO_?CUR_MNTH_DAY?37?</vt:lpstr>
      <vt:lpstr>XDO_?CUR_MNTH_DAY?38?</vt:lpstr>
      <vt:lpstr>XDO_?CUR_MNTH_DAY?39?</vt:lpstr>
      <vt:lpstr>XDO_?CUR_MNTH_DAY?4?</vt:lpstr>
      <vt:lpstr>XDO_?CUR_MNTH_DAY?40?</vt:lpstr>
      <vt:lpstr>XDO_?CUR_MNTH_DAY?41?</vt:lpstr>
      <vt:lpstr>XDO_?CUR_MNTH_DAY?42?</vt:lpstr>
      <vt:lpstr>XDO_?CUR_MNTH_DAY?44?</vt:lpstr>
      <vt:lpstr>XDO_?CUR_MNTH_DAY?45?</vt:lpstr>
      <vt:lpstr>XDO_?CUR_MNTH_DAY?46?</vt:lpstr>
      <vt:lpstr>XDO_?CUR_MNTH_DAY?47?</vt:lpstr>
      <vt:lpstr>XDO_?CUR_MNTH_DAY?48?</vt:lpstr>
      <vt:lpstr>XDO_?CUR_MNTH_DAY?49?</vt:lpstr>
      <vt:lpstr>XDO_?CUR_MNTH_DAY?5?</vt:lpstr>
      <vt:lpstr>XDO_?CUR_MNTH_DAY?50?</vt:lpstr>
      <vt:lpstr>XDO_?CUR_MNTH_DAY?51?</vt:lpstr>
      <vt:lpstr>XDO_?CUR_MNTH_DAY?6?</vt:lpstr>
      <vt:lpstr>XDO_?CUR_MNTH_DAY?7?</vt:lpstr>
      <vt:lpstr>XDO_?CUR_MNTH_DAY?8?</vt:lpstr>
      <vt:lpstr>XDO_?CUR_MNTH_DAY?9?</vt:lpstr>
      <vt:lpstr>XDO_?CUR_MNTH_NAV?</vt:lpstr>
      <vt:lpstr>XDO_?CUR_MNTH_NAV?1?</vt:lpstr>
      <vt:lpstr>XDO_?CUR_MNTH_NAV?10?</vt:lpstr>
      <vt:lpstr>XDO_?CUR_MNTH_NAV?11?</vt:lpstr>
      <vt:lpstr>XDO_?CUR_MNTH_NAV?12?</vt:lpstr>
      <vt:lpstr>XDO_?CUR_MNTH_NAV?13?</vt:lpstr>
      <vt:lpstr>XDO_?CUR_MNTH_NAV?14?</vt:lpstr>
      <vt:lpstr>XDO_?CUR_MNTH_NAV?15?</vt:lpstr>
      <vt:lpstr>XDO_?CUR_MNTH_NAV?16?</vt:lpstr>
      <vt:lpstr>XDO_?CUR_MNTH_NAV?17?</vt:lpstr>
      <vt:lpstr>XDO_?CUR_MNTH_NAV?18?</vt:lpstr>
      <vt:lpstr>XDO_?CUR_MNTH_NAV?19?</vt:lpstr>
      <vt:lpstr>XDO_?CUR_MNTH_NAV?2?</vt:lpstr>
      <vt:lpstr>XDO_?CUR_MNTH_NAV?20?</vt:lpstr>
      <vt:lpstr>XDO_?CUR_MNTH_NAV?21?</vt:lpstr>
      <vt:lpstr>SUNBAL!XDO_?CUR_MNTH_NAV?22?</vt:lpstr>
      <vt:lpstr>XDO_?CUR_MNTH_NAV?22?</vt:lpstr>
      <vt:lpstr>XDO_?CUR_MNTH_NAV?23?</vt:lpstr>
      <vt:lpstr>XDO_?CUR_MNTH_NAV?24?</vt:lpstr>
      <vt:lpstr>XDO_?CUR_MNTH_NAV?25?</vt:lpstr>
      <vt:lpstr>XDO_?CUR_MNTH_NAV?26?</vt:lpstr>
      <vt:lpstr>XDO_?CUR_MNTH_NAV?27?</vt:lpstr>
      <vt:lpstr>XDO_?CUR_MNTH_NAV?28?</vt:lpstr>
      <vt:lpstr>XDO_?CUR_MNTH_NAV?29?</vt:lpstr>
      <vt:lpstr>XDO_?CUR_MNTH_NAV?3?</vt:lpstr>
      <vt:lpstr>XDO_?CUR_MNTH_NAV?30?</vt:lpstr>
      <vt:lpstr>XDO_?CUR_MNTH_NAV?31?</vt:lpstr>
      <vt:lpstr>XDO_?CUR_MNTH_NAV?32?</vt:lpstr>
      <vt:lpstr>XDO_?CUR_MNTH_NAV?33?</vt:lpstr>
      <vt:lpstr>XDO_?CUR_MNTH_NAV?34?</vt:lpstr>
      <vt:lpstr>XDO_?CUR_MNTH_NAV?35?</vt:lpstr>
      <vt:lpstr>XDO_?CUR_MNTH_NAV?36?</vt:lpstr>
      <vt:lpstr>XDO_?CUR_MNTH_NAV?37?</vt:lpstr>
      <vt:lpstr>XDO_?CUR_MNTH_NAV?38?</vt:lpstr>
      <vt:lpstr>XDO_?CUR_MNTH_NAV?39?</vt:lpstr>
      <vt:lpstr>XDO_?CUR_MNTH_NAV?4?</vt:lpstr>
      <vt:lpstr>XDO_?CUR_MNTH_NAV?40?</vt:lpstr>
      <vt:lpstr>XDO_?CUR_MNTH_NAV?41?</vt:lpstr>
      <vt:lpstr>XDO_?CUR_MNTH_NAV?42?</vt:lpstr>
      <vt:lpstr>XDO_?CUR_MNTH_NAV?43?</vt:lpstr>
      <vt:lpstr>XDO_?CUR_MNTH_NAV?44?</vt:lpstr>
      <vt:lpstr>XDO_?CUR_MNTH_NAV?45?</vt:lpstr>
      <vt:lpstr>XDO_?CUR_MNTH_NAV?46?</vt:lpstr>
      <vt:lpstr>XDO_?CUR_MNTH_NAV?47?</vt:lpstr>
      <vt:lpstr>XDO_?CUR_MNTH_NAV?48?</vt:lpstr>
      <vt:lpstr>XDO_?CUR_MNTH_NAV?49?</vt:lpstr>
      <vt:lpstr>XDO_?CUR_MNTH_NAV?5?</vt:lpstr>
      <vt:lpstr>XDO_?CUR_MNTH_NAV?50?</vt:lpstr>
      <vt:lpstr>XDO_?CUR_MNTH_NAV?6?</vt:lpstr>
      <vt:lpstr>XDO_?CUR_MNTH_NAV?7?</vt:lpstr>
      <vt:lpstr>XDO_?CUR_MNTH_NAV?8?</vt:lpstr>
      <vt:lpstr>XDO_?CUR_MNTH_NAV?9?</vt:lpstr>
      <vt:lpstr>XDO_?DEBTSEC_MARKET_VALUE_TOT?</vt:lpstr>
      <vt:lpstr>XDO_?DEBTSEC_MARKET_VALUE_TOT?1?</vt:lpstr>
      <vt:lpstr>XDO_?DEBTSEC_MARKET_VALUE_TOT?10?</vt:lpstr>
      <vt:lpstr>XDO_?DEBTSEC_MARKET_VALUE_TOT?11?</vt:lpstr>
      <vt:lpstr>XDO_?DEBTSEC_MARKET_VALUE_TOT?12?</vt:lpstr>
      <vt:lpstr>XDO_?DEBTSEC_MARKET_VALUE_TOT?13?</vt:lpstr>
      <vt:lpstr>XDO_?DEBTSEC_MARKET_VALUE_TOT?14?</vt:lpstr>
      <vt:lpstr>XDO_?DEBTSEC_MARKET_VALUE_TOT?15?</vt:lpstr>
      <vt:lpstr>XDO_?DEBTSEC_MARKET_VALUE_TOT?16?</vt:lpstr>
      <vt:lpstr>XDO_?DEBTSEC_MARKET_VALUE_TOT?17?</vt:lpstr>
      <vt:lpstr>XDO_?DEBTSEC_MARKET_VALUE_TOT?18?</vt:lpstr>
      <vt:lpstr>XDO_?DEBTSEC_MARKET_VALUE_TOT?19?</vt:lpstr>
      <vt:lpstr>XDO_?DEBTSEC_MARKET_VALUE_TOT?2?</vt:lpstr>
      <vt:lpstr>XDO_?DEBTSEC_MARKET_VALUE_TOT?20?</vt:lpstr>
      <vt:lpstr>XDO_?DEBTSEC_MARKET_VALUE_TOT?21?</vt:lpstr>
      <vt:lpstr>SUNBAL!XDO_?DEBTSEC_MARKET_VALUE_TOT?22?</vt:lpstr>
      <vt:lpstr>XDO_?DEBTSEC_MARKET_VALUE_TOT?22?</vt:lpstr>
      <vt:lpstr>XDO_?DEBTSEC_MARKET_VALUE_TOT?23?</vt:lpstr>
      <vt:lpstr>XDO_?DEBTSEC_MARKET_VALUE_TOT?24?</vt:lpstr>
      <vt:lpstr>XDO_?DEBTSEC_MARKET_VALUE_TOT?25?</vt:lpstr>
      <vt:lpstr>XDO_?DEBTSEC_MARKET_VALUE_TOT?26?</vt:lpstr>
      <vt:lpstr>XDO_?DEBTSEC_MARKET_VALUE_TOT?27?</vt:lpstr>
      <vt:lpstr>XDO_?DEBTSEC_MARKET_VALUE_TOT?28?</vt:lpstr>
      <vt:lpstr>XDO_?DEBTSEC_MARKET_VALUE_TOT?29?</vt:lpstr>
      <vt:lpstr>XDO_?DEBTSEC_MARKET_VALUE_TOT?3?</vt:lpstr>
      <vt:lpstr>XDO_?DEBTSEC_MARKET_VALUE_TOT?30?</vt:lpstr>
      <vt:lpstr>XDO_?DEBTSEC_MARKET_VALUE_TOT?31?</vt:lpstr>
      <vt:lpstr>XDO_?DEBTSEC_MARKET_VALUE_TOT?32?</vt:lpstr>
      <vt:lpstr>XDO_?DEBTSEC_MARKET_VALUE_TOT?33?</vt:lpstr>
      <vt:lpstr>XDO_?DEBTSEC_MARKET_VALUE_TOT?34?</vt:lpstr>
      <vt:lpstr>XDO_?DEBTSEC_MARKET_VALUE_TOT?35?</vt:lpstr>
      <vt:lpstr>XDO_?DEBTSEC_MARKET_VALUE_TOT?36?</vt:lpstr>
      <vt:lpstr>XDO_?DEBTSEC_MARKET_VALUE_TOT?37?</vt:lpstr>
      <vt:lpstr>XDO_?DEBTSEC_MARKET_VALUE_TOT?38?</vt:lpstr>
      <vt:lpstr>XDO_?DEBTSEC_MARKET_VALUE_TOT?39?</vt:lpstr>
      <vt:lpstr>XDO_?DEBTSEC_MARKET_VALUE_TOT?4?</vt:lpstr>
      <vt:lpstr>XDO_?DEBTSEC_MARKET_VALUE_TOT?40?</vt:lpstr>
      <vt:lpstr>XDO_?DEBTSEC_MARKET_VALUE_TOT?41?</vt:lpstr>
      <vt:lpstr>XDO_?DEBTSEC_MARKET_VALUE_TOT?42?</vt:lpstr>
      <vt:lpstr>XDO_?DEBTSEC_MARKET_VALUE_TOT?44?</vt:lpstr>
      <vt:lpstr>XDO_?DEBTSEC_MARKET_VALUE_TOT?45?</vt:lpstr>
      <vt:lpstr>XDO_?DEBTSEC_MARKET_VALUE_TOT?46?</vt:lpstr>
      <vt:lpstr>XDO_?DEBTSEC_MARKET_VALUE_TOT?47?</vt:lpstr>
      <vt:lpstr>XDO_?DEBTSEC_MARKET_VALUE_TOT?48?</vt:lpstr>
      <vt:lpstr>XDO_?DEBTSEC_MARKET_VALUE_TOT?49?</vt:lpstr>
      <vt:lpstr>XDO_?DEBTSEC_MARKET_VALUE_TOT?5?</vt:lpstr>
      <vt:lpstr>XDO_?DEBTSEC_MARKET_VALUE_TOT?50?</vt:lpstr>
      <vt:lpstr>XDO_?DEBTSEC_MARKET_VALUE_TOT?51?</vt:lpstr>
      <vt:lpstr>XDO_?DEBTSEC_MARKET_VALUE_TOT?6?</vt:lpstr>
      <vt:lpstr>XDO_?DEBTSEC_MARKET_VALUE_TOT?7?</vt:lpstr>
      <vt:lpstr>XDO_?DEBTSEC_MARKET_VALUE_TOT?8?</vt:lpstr>
      <vt:lpstr>XDO_?DEBTSEC_MARKET_VALUE_TOT?9?</vt:lpstr>
      <vt:lpstr>XDO_?DEBTSEC_PER_NET_ASSETS_TOT?</vt:lpstr>
      <vt:lpstr>XDO_?DEBTSEC_PER_NET_ASSETS_TOT?1?</vt:lpstr>
      <vt:lpstr>XDO_?DEBTSEC_PER_NET_ASSETS_TOT?10?</vt:lpstr>
      <vt:lpstr>XDO_?DEBTSEC_PER_NET_ASSETS_TOT?11?</vt:lpstr>
      <vt:lpstr>XDO_?DEBTSEC_PER_NET_ASSETS_TOT?12?</vt:lpstr>
      <vt:lpstr>XDO_?DEBTSEC_PER_NET_ASSETS_TOT?13?</vt:lpstr>
      <vt:lpstr>XDO_?DEBTSEC_PER_NET_ASSETS_TOT?14?</vt:lpstr>
      <vt:lpstr>XDO_?DEBTSEC_PER_NET_ASSETS_TOT?15?</vt:lpstr>
      <vt:lpstr>XDO_?DEBTSEC_PER_NET_ASSETS_TOT?16?</vt:lpstr>
      <vt:lpstr>XDO_?DEBTSEC_PER_NET_ASSETS_TOT?17?</vt:lpstr>
      <vt:lpstr>XDO_?DEBTSEC_PER_NET_ASSETS_TOT?18?</vt:lpstr>
      <vt:lpstr>XDO_?DEBTSEC_PER_NET_ASSETS_TOT?19?</vt:lpstr>
      <vt:lpstr>XDO_?DEBTSEC_PER_NET_ASSETS_TOT?2?</vt:lpstr>
      <vt:lpstr>XDO_?DEBTSEC_PER_NET_ASSETS_TOT?20?</vt:lpstr>
      <vt:lpstr>XDO_?DEBTSEC_PER_NET_ASSETS_TOT?21?</vt:lpstr>
      <vt:lpstr>SUNBAL!XDO_?DEBTSEC_PER_NET_ASSETS_TOT?22?</vt:lpstr>
      <vt:lpstr>XDO_?DEBTSEC_PER_NET_ASSETS_TOT?22?</vt:lpstr>
      <vt:lpstr>XDO_?DEBTSEC_PER_NET_ASSETS_TOT?23?</vt:lpstr>
      <vt:lpstr>XDO_?DEBTSEC_PER_NET_ASSETS_TOT?24?</vt:lpstr>
      <vt:lpstr>XDO_?DEBTSEC_PER_NET_ASSETS_TOT?25?</vt:lpstr>
      <vt:lpstr>XDO_?DEBTSEC_PER_NET_ASSETS_TOT?26?</vt:lpstr>
      <vt:lpstr>XDO_?DEBTSEC_PER_NET_ASSETS_TOT?27?</vt:lpstr>
      <vt:lpstr>XDO_?DEBTSEC_PER_NET_ASSETS_TOT?28?</vt:lpstr>
      <vt:lpstr>XDO_?DEBTSEC_PER_NET_ASSETS_TOT?29?</vt:lpstr>
      <vt:lpstr>XDO_?DEBTSEC_PER_NET_ASSETS_TOT?3?</vt:lpstr>
      <vt:lpstr>XDO_?DEBTSEC_PER_NET_ASSETS_TOT?30?</vt:lpstr>
      <vt:lpstr>XDO_?DEBTSEC_PER_NET_ASSETS_TOT?31?</vt:lpstr>
      <vt:lpstr>XDO_?DEBTSEC_PER_NET_ASSETS_TOT?32?</vt:lpstr>
      <vt:lpstr>XDO_?DEBTSEC_PER_NET_ASSETS_TOT?33?</vt:lpstr>
      <vt:lpstr>XDO_?DEBTSEC_PER_NET_ASSETS_TOT?34?</vt:lpstr>
      <vt:lpstr>XDO_?DEBTSEC_PER_NET_ASSETS_TOT?35?</vt:lpstr>
      <vt:lpstr>XDO_?DEBTSEC_PER_NET_ASSETS_TOT?36?</vt:lpstr>
      <vt:lpstr>XDO_?DEBTSEC_PER_NET_ASSETS_TOT?37?</vt:lpstr>
      <vt:lpstr>XDO_?DEBTSEC_PER_NET_ASSETS_TOT?38?</vt:lpstr>
      <vt:lpstr>XDO_?DEBTSEC_PER_NET_ASSETS_TOT?39?</vt:lpstr>
      <vt:lpstr>XDO_?DEBTSEC_PER_NET_ASSETS_TOT?4?</vt:lpstr>
      <vt:lpstr>XDO_?DEBTSEC_PER_NET_ASSETS_TOT?40?</vt:lpstr>
      <vt:lpstr>XDO_?DEBTSEC_PER_NET_ASSETS_TOT?41?</vt:lpstr>
      <vt:lpstr>XDO_?DEBTSEC_PER_NET_ASSETS_TOT?42?</vt:lpstr>
      <vt:lpstr>XDO_?DEBTSEC_PER_NET_ASSETS_TOT?44?</vt:lpstr>
      <vt:lpstr>XDO_?DEBTSEC_PER_NET_ASSETS_TOT?45?</vt:lpstr>
      <vt:lpstr>XDO_?DEBTSEC_PER_NET_ASSETS_TOT?46?</vt:lpstr>
      <vt:lpstr>XDO_?DEBTSEC_PER_NET_ASSETS_TOT?47?</vt:lpstr>
      <vt:lpstr>XDO_?DEBTSEC_PER_NET_ASSETS_TOT?48?</vt:lpstr>
      <vt:lpstr>XDO_?DEBTSEC_PER_NET_ASSETS_TOT?49?</vt:lpstr>
      <vt:lpstr>XDO_?DEBTSEC_PER_NET_ASSETS_TOT?5?</vt:lpstr>
      <vt:lpstr>XDO_?DEBTSEC_PER_NET_ASSETS_TOT?50?</vt:lpstr>
      <vt:lpstr>XDO_?DEBTSEC_PER_NET_ASSETS_TOT?51?</vt:lpstr>
      <vt:lpstr>XDO_?DEBTSEC_PER_NET_ASSETS_TOT?6?</vt:lpstr>
      <vt:lpstr>XDO_?DEBTSEC_PER_NET_ASSETS_TOT?7?</vt:lpstr>
      <vt:lpstr>XDO_?DEBTSEC_PER_NET_ASSETS_TOT?8?</vt:lpstr>
      <vt:lpstr>XDO_?DEBTSEC_PER_NET_ASSETS_TOT?9?</vt:lpstr>
      <vt:lpstr>XDO_?DEBTSECA_ISIN_CODE?</vt:lpstr>
      <vt:lpstr>XDO_?DEBTSECA_ISIN_CODE?1?</vt:lpstr>
      <vt:lpstr>XDO_?DEBTSECA_ISIN_CODE?22?</vt:lpstr>
      <vt:lpstr>XDO_?DEBTSECA_MARKET_VALUE?</vt:lpstr>
      <vt:lpstr>XDO_?DEBTSECA_MARKET_VALUE?1?</vt:lpstr>
      <vt:lpstr>XDO_?DEBTSECA_MARKET_VALUE?22?</vt:lpstr>
      <vt:lpstr>XDO_?DEBTSECA_MARKET_VALUE_TOT?1?</vt:lpstr>
      <vt:lpstr>XDO_?DEBTSECA_MARKET_VALUE_TOT?100?</vt:lpstr>
      <vt:lpstr>XDO_?DEBTSECA_MARKET_VALUE_TOT?11?</vt:lpstr>
      <vt:lpstr>XDO_?DEBTSECA_MARKET_VALUE_TOT?13?</vt:lpstr>
      <vt:lpstr>XDO_?DEBTSECA_MARKET_VALUE_TOT?15?</vt:lpstr>
      <vt:lpstr>XDO_?DEBTSECA_MARKET_VALUE_TOT?17?</vt:lpstr>
      <vt:lpstr>XDO_?DEBTSECA_MARKET_VALUE_TOT?19?</vt:lpstr>
      <vt:lpstr>XDO_?DEBTSECA_MARKET_VALUE_TOT?21?</vt:lpstr>
      <vt:lpstr>SUNBAL!XDO_?DEBTSECA_MARKET_VALUE_TOT?22?</vt:lpstr>
      <vt:lpstr>XDO_?DEBTSECA_MARKET_VALUE_TOT?23?</vt:lpstr>
      <vt:lpstr>XDO_?DEBTSECA_MARKET_VALUE_TOT?25?</vt:lpstr>
      <vt:lpstr>XDO_?DEBTSECA_MARKET_VALUE_TOT?27?</vt:lpstr>
      <vt:lpstr>XDO_?DEBTSECA_MARKET_VALUE_TOT?29?</vt:lpstr>
      <vt:lpstr>XDO_?DEBTSECA_MARKET_VALUE_TOT?3?</vt:lpstr>
      <vt:lpstr>XDO_?DEBTSECA_MARKET_VALUE_TOT?31?</vt:lpstr>
      <vt:lpstr>XDO_?DEBTSECA_MARKET_VALUE_TOT?33?</vt:lpstr>
      <vt:lpstr>XDO_?DEBTSECA_MARKET_VALUE_TOT?35?</vt:lpstr>
      <vt:lpstr>XDO_?DEBTSECA_MARKET_VALUE_TOT?37?</vt:lpstr>
      <vt:lpstr>XDO_?DEBTSECA_MARKET_VALUE_TOT?39?</vt:lpstr>
      <vt:lpstr>XDO_?DEBTSECA_MARKET_VALUE_TOT?41?</vt:lpstr>
      <vt:lpstr>XDO_?DEBTSECA_MARKET_VALUE_TOT?43?</vt:lpstr>
      <vt:lpstr>XDO_?DEBTSECA_MARKET_VALUE_TOT?45?</vt:lpstr>
      <vt:lpstr>XDO_?DEBTSECA_MARKET_VALUE_TOT?47?</vt:lpstr>
      <vt:lpstr>XDO_?DEBTSECA_MARKET_VALUE_TOT?49?</vt:lpstr>
      <vt:lpstr>XDO_?DEBTSECA_MARKET_VALUE_TOT?5?</vt:lpstr>
      <vt:lpstr>XDO_?DEBTSECA_MARKET_VALUE_TOT?51?</vt:lpstr>
      <vt:lpstr>XDO_?DEBTSECA_MARKET_VALUE_TOT?53?</vt:lpstr>
      <vt:lpstr>XDO_?DEBTSECA_MARKET_VALUE_TOT?55?</vt:lpstr>
      <vt:lpstr>XDO_?DEBTSECA_MARKET_VALUE_TOT?57?</vt:lpstr>
      <vt:lpstr>XDO_?DEBTSECA_MARKET_VALUE_TOT?59?</vt:lpstr>
      <vt:lpstr>XDO_?DEBTSECA_MARKET_VALUE_TOT?61?</vt:lpstr>
      <vt:lpstr>XDO_?DEBTSECA_MARKET_VALUE_TOT?63?</vt:lpstr>
      <vt:lpstr>XDO_?DEBTSECA_MARKET_VALUE_TOT?65?</vt:lpstr>
      <vt:lpstr>XDO_?DEBTSECA_MARKET_VALUE_TOT?67?</vt:lpstr>
      <vt:lpstr>XDO_?DEBTSECA_MARKET_VALUE_TOT?69?</vt:lpstr>
      <vt:lpstr>XDO_?DEBTSECA_MARKET_VALUE_TOT?7?</vt:lpstr>
      <vt:lpstr>XDO_?DEBTSECA_MARKET_VALUE_TOT?71?</vt:lpstr>
      <vt:lpstr>XDO_?DEBTSECA_MARKET_VALUE_TOT?73?</vt:lpstr>
      <vt:lpstr>XDO_?DEBTSECA_MARKET_VALUE_TOT?75?</vt:lpstr>
      <vt:lpstr>XDO_?DEBTSECA_MARKET_VALUE_TOT?77?</vt:lpstr>
      <vt:lpstr>XDO_?DEBTSECA_MARKET_VALUE_TOT?79?</vt:lpstr>
      <vt:lpstr>XDO_?DEBTSECA_MARKET_VALUE_TOT?81?</vt:lpstr>
      <vt:lpstr>XDO_?DEBTSECA_MARKET_VALUE_TOT?83?</vt:lpstr>
      <vt:lpstr>XDO_?DEBTSECA_MARKET_VALUE_TOT?87?</vt:lpstr>
      <vt:lpstr>XDO_?DEBTSECA_MARKET_VALUE_TOT?88?</vt:lpstr>
      <vt:lpstr>XDO_?DEBTSECA_MARKET_VALUE_TOT?9?</vt:lpstr>
      <vt:lpstr>XDO_?DEBTSECA_MARKET_VALUE_TOT?90?</vt:lpstr>
      <vt:lpstr>XDO_?DEBTSECA_MARKET_VALUE_TOT?92?</vt:lpstr>
      <vt:lpstr>XDO_?DEBTSECA_MARKET_VALUE_TOT?94?</vt:lpstr>
      <vt:lpstr>XDO_?DEBTSECA_MARKET_VALUE_TOT?96?</vt:lpstr>
      <vt:lpstr>XDO_?DEBTSECA_MARKET_VALUE_TOT?98?</vt:lpstr>
      <vt:lpstr>XDO_?DEBTSECA_NAME?</vt:lpstr>
      <vt:lpstr>XDO_?DEBTSECA_NAME?1?</vt:lpstr>
      <vt:lpstr>XDO_?DEBTSECA_NAME?22?</vt:lpstr>
      <vt:lpstr>XDO_?DEBTSECA_PER_NET_ASSETS?</vt:lpstr>
      <vt:lpstr>XDO_?DEBTSECA_PER_NET_ASSETS?1?</vt:lpstr>
      <vt:lpstr>XDO_?DEBTSECA_PER_NET_ASSETS?22?</vt:lpstr>
      <vt:lpstr>XDO_?DEBTSECA_PER_NET_ASSETS_TOT?1?</vt:lpstr>
      <vt:lpstr>XDO_?DEBTSECA_PER_NET_ASSETS_TOT?100?</vt:lpstr>
      <vt:lpstr>XDO_?DEBTSECA_PER_NET_ASSETS_TOT?11?</vt:lpstr>
      <vt:lpstr>XDO_?DEBTSECA_PER_NET_ASSETS_TOT?13?</vt:lpstr>
      <vt:lpstr>XDO_?DEBTSECA_PER_NET_ASSETS_TOT?15?</vt:lpstr>
      <vt:lpstr>XDO_?DEBTSECA_PER_NET_ASSETS_TOT?17?</vt:lpstr>
      <vt:lpstr>XDO_?DEBTSECA_PER_NET_ASSETS_TOT?19?</vt:lpstr>
      <vt:lpstr>XDO_?DEBTSECA_PER_NET_ASSETS_TOT?21?</vt:lpstr>
      <vt:lpstr>SUNBAL!XDO_?DEBTSECA_PER_NET_ASSETS_TOT?22?</vt:lpstr>
      <vt:lpstr>XDO_?DEBTSECA_PER_NET_ASSETS_TOT?23?</vt:lpstr>
      <vt:lpstr>XDO_?DEBTSECA_PER_NET_ASSETS_TOT?25?</vt:lpstr>
      <vt:lpstr>XDO_?DEBTSECA_PER_NET_ASSETS_TOT?27?</vt:lpstr>
      <vt:lpstr>XDO_?DEBTSECA_PER_NET_ASSETS_TOT?29?</vt:lpstr>
      <vt:lpstr>XDO_?DEBTSECA_PER_NET_ASSETS_TOT?3?</vt:lpstr>
      <vt:lpstr>XDO_?DEBTSECA_PER_NET_ASSETS_TOT?31?</vt:lpstr>
      <vt:lpstr>XDO_?DEBTSECA_PER_NET_ASSETS_TOT?33?</vt:lpstr>
      <vt:lpstr>XDO_?DEBTSECA_PER_NET_ASSETS_TOT?35?</vt:lpstr>
      <vt:lpstr>XDO_?DEBTSECA_PER_NET_ASSETS_TOT?37?</vt:lpstr>
      <vt:lpstr>XDO_?DEBTSECA_PER_NET_ASSETS_TOT?39?</vt:lpstr>
      <vt:lpstr>XDO_?DEBTSECA_PER_NET_ASSETS_TOT?41?</vt:lpstr>
      <vt:lpstr>XDO_?DEBTSECA_PER_NET_ASSETS_TOT?43?</vt:lpstr>
      <vt:lpstr>XDO_?DEBTSECA_PER_NET_ASSETS_TOT?45?</vt:lpstr>
      <vt:lpstr>XDO_?DEBTSECA_PER_NET_ASSETS_TOT?47?</vt:lpstr>
      <vt:lpstr>XDO_?DEBTSECA_PER_NET_ASSETS_TOT?49?</vt:lpstr>
      <vt:lpstr>XDO_?DEBTSECA_PER_NET_ASSETS_TOT?5?</vt:lpstr>
      <vt:lpstr>XDO_?DEBTSECA_PER_NET_ASSETS_TOT?51?</vt:lpstr>
      <vt:lpstr>XDO_?DEBTSECA_PER_NET_ASSETS_TOT?53?</vt:lpstr>
      <vt:lpstr>XDO_?DEBTSECA_PER_NET_ASSETS_TOT?55?</vt:lpstr>
      <vt:lpstr>XDO_?DEBTSECA_PER_NET_ASSETS_TOT?57?</vt:lpstr>
      <vt:lpstr>XDO_?DEBTSECA_PER_NET_ASSETS_TOT?59?</vt:lpstr>
      <vt:lpstr>XDO_?DEBTSECA_PER_NET_ASSETS_TOT?61?</vt:lpstr>
      <vt:lpstr>XDO_?DEBTSECA_PER_NET_ASSETS_TOT?63?</vt:lpstr>
      <vt:lpstr>XDO_?DEBTSECA_PER_NET_ASSETS_TOT?65?</vt:lpstr>
      <vt:lpstr>XDO_?DEBTSECA_PER_NET_ASSETS_TOT?67?</vt:lpstr>
      <vt:lpstr>XDO_?DEBTSECA_PER_NET_ASSETS_TOT?69?</vt:lpstr>
      <vt:lpstr>XDO_?DEBTSECA_PER_NET_ASSETS_TOT?7?</vt:lpstr>
      <vt:lpstr>XDO_?DEBTSECA_PER_NET_ASSETS_TOT?71?</vt:lpstr>
      <vt:lpstr>XDO_?DEBTSECA_PER_NET_ASSETS_TOT?73?</vt:lpstr>
      <vt:lpstr>XDO_?DEBTSECA_PER_NET_ASSETS_TOT?75?</vt:lpstr>
      <vt:lpstr>XDO_?DEBTSECA_PER_NET_ASSETS_TOT?77?</vt:lpstr>
      <vt:lpstr>XDO_?DEBTSECA_PER_NET_ASSETS_TOT?79?</vt:lpstr>
      <vt:lpstr>XDO_?DEBTSECA_PER_NET_ASSETS_TOT?81?</vt:lpstr>
      <vt:lpstr>XDO_?DEBTSECA_PER_NET_ASSETS_TOT?83?</vt:lpstr>
      <vt:lpstr>XDO_?DEBTSECA_PER_NET_ASSETS_TOT?87?</vt:lpstr>
      <vt:lpstr>XDO_?DEBTSECA_PER_NET_ASSETS_TOT?88?</vt:lpstr>
      <vt:lpstr>XDO_?DEBTSECA_PER_NET_ASSETS_TOT?9?</vt:lpstr>
      <vt:lpstr>XDO_?DEBTSECA_PER_NET_ASSETS_TOT?90?</vt:lpstr>
      <vt:lpstr>XDO_?DEBTSECA_PER_NET_ASSETS_TOT?92?</vt:lpstr>
      <vt:lpstr>XDO_?DEBTSECA_PER_NET_ASSETS_TOT?94?</vt:lpstr>
      <vt:lpstr>XDO_?DEBTSECA_PER_NET_ASSETS_TOT?96?</vt:lpstr>
      <vt:lpstr>XDO_?DEBTSECA_PER_NET_ASSETS_TOT?98?</vt:lpstr>
      <vt:lpstr>XDO_?DEBTSECA_RATING_INDUSTRY?</vt:lpstr>
      <vt:lpstr>XDO_?DEBTSECA_RATING_INDUSTRY?1?</vt:lpstr>
      <vt:lpstr>XDO_?DEBTSECA_RATING_INDUSTRY?22?</vt:lpstr>
      <vt:lpstr>XDO_?DEBTSECA_SL_NO?</vt:lpstr>
      <vt:lpstr>XDO_?DEBTSECA_SL_NO?1?</vt:lpstr>
      <vt:lpstr>XDO_?DEBTSECA_SL_NO?22?</vt:lpstr>
      <vt:lpstr>XDO_?DEBTSECA_UNITS?</vt:lpstr>
      <vt:lpstr>XDO_?DEBTSECA_UNITS?1?</vt:lpstr>
      <vt:lpstr>XDO_?DEBTSECA_UNITS?22?</vt:lpstr>
      <vt:lpstr>XDO_?DEBTSECB_ISIN_CODE?</vt:lpstr>
      <vt:lpstr>XDO_?DEBTSECB_ISIN_CODE?1?</vt:lpstr>
      <vt:lpstr>XDO_?DEBTSECB_ISIN_CODE?15?</vt:lpstr>
      <vt:lpstr>XDO_?DEBTSECB_MARKET_VALUE?</vt:lpstr>
      <vt:lpstr>XDO_?DEBTSECB_MARKET_VALUE?1?</vt:lpstr>
      <vt:lpstr>XDO_?DEBTSECB_MARKET_VALUE?15?</vt:lpstr>
      <vt:lpstr>XDO_?DEBTSECB_MARKET_VALUE_TOT?1?</vt:lpstr>
      <vt:lpstr>XDO_?DEBTSECB_MARKET_VALUE_TOT?100?</vt:lpstr>
      <vt:lpstr>XDO_?DEBTSECB_MARKET_VALUE_TOT?11?</vt:lpstr>
      <vt:lpstr>XDO_?DEBTSECB_MARKET_VALUE_TOT?13?</vt:lpstr>
      <vt:lpstr>XDO_?DEBTSECB_MARKET_VALUE_TOT?15?</vt:lpstr>
      <vt:lpstr>XDO_?DEBTSECB_MARKET_VALUE_TOT?17?</vt:lpstr>
      <vt:lpstr>XDO_?DEBTSECB_MARKET_VALUE_TOT?19?</vt:lpstr>
      <vt:lpstr>XDO_?DEBTSECB_MARKET_VALUE_TOT?21?</vt:lpstr>
      <vt:lpstr>XDO_?DEBTSECB_MARKET_VALUE_TOT?23?</vt:lpstr>
      <vt:lpstr>XDO_?DEBTSECB_MARKET_VALUE_TOT?25?</vt:lpstr>
      <vt:lpstr>XDO_?DEBTSECB_MARKET_VALUE_TOT?27?</vt:lpstr>
      <vt:lpstr>SUNBAL!XDO_?DEBTSECB_MARKET_VALUE_TOT?29?</vt:lpstr>
      <vt:lpstr>XDO_?DEBTSECB_MARKET_VALUE_TOT?29?</vt:lpstr>
      <vt:lpstr>XDO_?DEBTSECB_MARKET_VALUE_TOT?3?</vt:lpstr>
      <vt:lpstr>XDO_?DEBTSECB_MARKET_VALUE_TOT?31?</vt:lpstr>
      <vt:lpstr>XDO_?DEBTSECB_MARKET_VALUE_TOT?33?</vt:lpstr>
      <vt:lpstr>XDO_?DEBTSECB_MARKET_VALUE_TOT?35?</vt:lpstr>
      <vt:lpstr>XDO_?DEBTSECB_MARKET_VALUE_TOT?37?</vt:lpstr>
      <vt:lpstr>XDO_?DEBTSECB_MARKET_VALUE_TOT?39?</vt:lpstr>
      <vt:lpstr>XDO_?DEBTSECB_MARKET_VALUE_TOT?41?</vt:lpstr>
      <vt:lpstr>XDO_?DEBTSECB_MARKET_VALUE_TOT?43?</vt:lpstr>
      <vt:lpstr>XDO_?DEBTSECB_MARKET_VALUE_TOT?45?</vt:lpstr>
      <vt:lpstr>XDO_?DEBTSECB_MARKET_VALUE_TOT?47?</vt:lpstr>
      <vt:lpstr>XDO_?DEBTSECB_MARKET_VALUE_TOT?49?</vt:lpstr>
      <vt:lpstr>XDO_?DEBTSECB_MARKET_VALUE_TOT?5?</vt:lpstr>
      <vt:lpstr>XDO_?DEBTSECB_MARKET_VALUE_TOT?51?</vt:lpstr>
      <vt:lpstr>XDO_?DEBTSECB_MARKET_VALUE_TOT?53?</vt:lpstr>
      <vt:lpstr>XDO_?DEBTSECB_MARKET_VALUE_TOT?55?</vt:lpstr>
      <vt:lpstr>XDO_?DEBTSECB_MARKET_VALUE_TOT?57?</vt:lpstr>
      <vt:lpstr>XDO_?DEBTSECB_MARKET_VALUE_TOT?59?</vt:lpstr>
      <vt:lpstr>XDO_?DEBTSECB_MARKET_VALUE_TOT?61?</vt:lpstr>
      <vt:lpstr>XDO_?DEBTSECB_MARKET_VALUE_TOT?63?</vt:lpstr>
      <vt:lpstr>XDO_?DEBTSECB_MARKET_VALUE_TOT?65?</vt:lpstr>
      <vt:lpstr>XDO_?DEBTSECB_MARKET_VALUE_TOT?67?</vt:lpstr>
      <vt:lpstr>XDO_?DEBTSECB_MARKET_VALUE_TOT?69?</vt:lpstr>
      <vt:lpstr>XDO_?DEBTSECB_MARKET_VALUE_TOT?7?</vt:lpstr>
      <vt:lpstr>XDO_?DEBTSECB_MARKET_VALUE_TOT?71?</vt:lpstr>
      <vt:lpstr>XDO_?DEBTSECB_MARKET_VALUE_TOT?73?</vt:lpstr>
      <vt:lpstr>XDO_?DEBTSECB_MARKET_VALUE_TOT?75?</vt:lpstr>
      <vt:lpstr>XDO_?DEBTSECB_MARKET_VALUE_TOT?77?</vt:lpstr>
      <vt:lpstr>XDO_?DEBTSECB_MARKET_VALUE_TOT?79?</vt:lpstr>
      <vt:lpstr>XDO_?DEBTSECB_MARKET_VALUE_TOT?81?</vt:lpstr>
      <vt:lpstr>XDO_?DEBTSECB_MARKET_VALUE_TOT?83?</vt:lpstr>
      <vt:lpstr>XDO_?DEBTSECB_MARKET_VALUE_TOT?87?</vt:lpstr>
      <vt:lpstr>XDO_?DEBTSECB_MARKET_VALUE_TOT?88?</vt:lpstr>
      <vt:lpstr>XDO_?DEBTSECB_MARKET_VALUE_TOT?9?</vt:lpstr>
      <vt:lpstr>XDO_?DEBTSECB_MARKET_VALUE_TOT?90?</vt:lpstr>
      <vt:lpstr>XDO_?DEBTSECB_MARKET_VALUE_TOT?92?</vt:lpstr>
      <vt:lpstr>XDO_?DEBTSECB_MARKET_VALUE_TOT?94?</vt:lpstr>
      <vt:lpstr>XDO_?DEBTSECB_MARKET_VALUE_TOT?96?</vt:lpstr>
      <vt:lpstr>XDO_?DEBTSECB_MARKET_VALUE_TOT?98?</vt:lpstr>
      <vt:lpstr>XDO_?DEBTSECB_NAME?</vt:lpstr>
      <vt:lpstr>XDO_?DEBTSECB_NAME?1?</vt:lpstr>
      <vt:lpstr>XDO_?DEBTSECB_NAME?15?</vt:lpstr>
      <vt:lpstr>XDO_?DEBTSECB_PER_NET_ASSETS?</vt:lpstr>
      <vt:lpstr>XDO_?DEBTSECB_PER_NET_ASSETS?1?</vt:lpstr>
      <vt:lpstr>XDO_?DEBTSECB_PER_NET_ASSETS?15?</vt:lpstr>
      <vt:lpstr>XDO_?DEBTSECB_PER_NET_ASSETS_TOT?1?</vt:lpstr>
      <vt:lpstr>XDO_?DEBTSECB_PER_NET_ASSETS_TOT?100?</vt:lpstr>
      <vt:lpstr>XDO_?DEBTSECB_PER_NET_ASSETS_TOT?11?</vt:lpstr>
      <vt:lpstr>XDO_?DEBTSECB_PER_NET_ASSETS_TOT?13?</vt:lpstr>
      <vt:lpstr>XDO_?DEBTSECB_PER_NET_ASSETS_TOT?15?</vt:lpstr>
      <vt:lpstr>XDO_?DEBTSECB_PER_NET_ASSETS_TOT?17?</vt:lpstr>
      <vt:lpstr>XDO_?DEBTSECB_PER_NET_ASSETS_TOT?19?</vt:lpstr>
      <vt:lpstr>XDO_?DEBTSECB_PER_NET_ASSETS_TOT?21?</vt:lpstr>
      <vt:lpstr>XDO_?DEBTSECB_PER_NET_ASSETS_TOT?23?</vt:lpstr>
      <vt:lpstr>XDO_?DEBTSECB_PER_NET_ASSETS_TOT?25?</vt:lpstr>
      <vt:lpstr>XDO_?DEBTSECB_PER_NET_ASSETS_TOT?27?</vt:lpstr>
      <vt:lpstr>SUNBAL!XDO_?DEBTSECB_PER_NET_ASSETS_TOT?29?</vt:lpstr>
      <vt:lpstr>XDO_?DEBTSECB_PER_NET_ASSETS_TOT?29?</vt:lpstr>
      <vt:lpstr>XDO_?DEBTSECB_PER_NET_ASSETS_TOT?3?</vt:lpstr>
      <vt:lpstr>XDO_?DEBTSECB_PER_NET_ASSETS_TOT?31?</vt:lpstr>
      <vt:lpstr>XDO_?DEBTSECB_PER_NET_ASSETS_TOT?33?</vt:lpstr>
      <vt:lpstr>XDO_?DEBTSECB_PER_NET_ASSETS_TOT?35?</vt:lpstr>
      <vt:lpstr>XDO_?DEBTSECB_PER_NET_ASSETS_TOT?37?</vt:lpstr>
      <vt:lpstr>XDO_?DEBTSECB_PER_NET_ASSETS_TOT?39?</vt:lpstr>
      <vt:lpstr>XDO_?DEBTSECB_PER_NET_ASSETS_TOT?41?</vt:lpstr>
      <vt:lpstr>XDO_?DEBTSECB_PER_NET_ASSETS_TOT?43?</vt:lpstr>
      <vt:lpstr>XDO_?DEBTSECB_PER_NET_ASSETS_TOT?45?</vt:lpstr>
      <vt:lpstr>XDO_?DEBTSECB_PER_NET_ASSETS_TOT?47?</vt:lpstr>
      <vt:lpstr>XDO_?DEBTSECB_PER_NET_ASSETS_TOT?49?</vt:lpstr>
      <vt:lpstr>XDO_?DEBTSECB_PER_NET_ASSETS_TOT?5?</vt:lpstr>
      <vt:lpstr>XDO_?DEBTSECB_PER_NET_ASSETS_TOT?51?</vt:lpstr>
      <vt:lpstr>XDO_?DEBTSECB_PER_NET_ASSETS_TOT?53?</vt:lpstr>
      <vt:lpstr>XDO_?DEBTSECB_PER_NET_ASSETS_TOT?55?</vt:lpstr>
      <vt:lpstr>XDO_?DEBTSECB_PER_NET_ASSETS_TOT?57?</vt:lpstr>
      <vt:lpstr>XDO_?DEBTSECB_PER_NET_ASSETS_TOT?59?</vt:lpstr>
      <vt:lpstr>XDO_?DEBTSECB_PER_NET_ASSETS_TOT?61?</vt:lpstr>
      <vt:lpstr>XDO_?DEBTSECB_PER_NET_ASSETS_TOT?63?</vt:lpstr>
      <vt:lpstr>XDO_?DEBTSECB_PER_NET_ASSETS_TOT?65?</vt:lpstr>
      <vt:lpstr>XDO_?DEBTSECB_PER_NET_ASSETS_TOT?67?</vt:lpstr>
      <vt:lpstr>XDO_?DEBTSECB_PER_NET_ASSETS_TOT?69?</vt:lpstr>
      <vt:lpstr>XDO_?DEBTSECB_PER_NET_ASSETS_TOT?7?</vt:lpstr>
      <vt:lpstr>XDO_?DEBTSECB_PER_NET_ASSETS_TOT?71?</vt:lpstr>
      <vt:lpstr>XDO_?DEBTSECB_PER_NET_ASSETS_TOT?73?</vt:lpstr>
      <vt:lpstr>XDO_?DEBTSECB_PER_NET_ASSETS_TOT?75?</vt:lpstr>
      <vt:lpstr>XDO_?DEBTSECB_PER_NET_ASSETS_TOT?77?</vt:lpstr>
      <vt:lpstr>XDO_?DEBTSECB_PER_NET_ASSETS_TOT?79?</vt:lpstr>
      <vt:lpstr>XDO_?DEBTSECB_PER_NET_ASSETS_TOT?81?</vt:lpstr>
      <vt:lpstr>XDO_?DEBTSECB_PER_NET_ASSETS_TOT?83?</vt:lpstr>
      <vt:lpstr>XDO_?DEBTSECB_PER_NET_ASSETS_TOT?87?</vt:lpstr>
      <vt:lpstr>XDO_?DEBTSECB_PER_NET_ASSETS_TOT?88?</vt:lpstr>
      <vt:lpstr>XDO_?DEBTSECB_PER_NET_ASSETS_TOT?9?</vt:lpstr>
      <vt:lpstr>XDO_?DEBTSECB_PER_NET_ASSETS_TOT?90?</vt:lpstr>
      <vt:lpstr>XDO_?DEBTSECB_PER_NET_ASSETS_TOT?92?</vt:lpstr>
      <vt:lpstr>XDO_?DEBTSECB_PER_NET_ASSETS_TOT?94?</vt:lpstr>
      <vt:lpstr>XDO_?DEBTSECB_PER_NET_ASSETS_TOT?96?</vt:lpstr>
      <vt:lpstr>XDO_?DEBTSECB_PER_NET_ASSETS_TOT?98?</vt:lpstr>
      <vt:lpstr>XDO_?DEBTSECB_RATING_INDUSTRY?</vt:lpstr>
      <vt:lpstr>XDO_?DEBTSECB_RATING_INDUSTRY?1?</vt:lpstr>
      <vt:lpstr>XDO_?DEBTSECB_RATING_INDUSTRY?15?</vt:lpstr>
      <vt:lpstr>XDO_?DEBTSECB_SL_NO?</vt:lpstr>
      <vt:lpstr>XDO_?DEBTSECB_SL_NO?1?</vt:lpstr>
      <vt:lpstr>XDO_?DEBTSECB_SL_NO?15?</vt:lpstr>
      <vt:lpstr>XDO_?DEBTSECB_UNITS?</vt:lpstr>
      <vt:lpstr>XDO_?DEBTSECB_UNITS?1?</vt:lpstr>
      <vt:lpstr>XDO_?DEBTSECB_UNITS?15?</vt:lpstr>
      <vt:lpstr>XDO_?DEBTSECC_ISIN_CODE?</vt:lpstr>
      <vt:lpstr>XDO_?DEBTSECC_ISIN_CODE?10?</vt:lpstr>
      <vt:lpstr>XDO_?DEBTSECC_MARKET_VALUE?</vt:lpstr>
      <vt:lpstr>XDO_?DEBTSECC_MARKET_VALUE?10?</vt:lpstr>
      <vt:lpstr>XDO_?DEBTSECC_MARKET_VALUE_TOT?1?</vt:lpstr>
      <vt:lpstr>XDO_?DEBTSECC_MARKET_VALUE_TOT?101?</vt:lpstr>
      <vt:lpstr>XDO_?DEBTSECC_MARKET_VALUE_TOT?11?</vt:lpstr>
      <vt:lpstr>XDO_?DEBTSECC_MARKET_VALUE_TOT?13?</vt:lpstr>
      <vt:lpstr>XDO_?DEBTSECC_MARKET_VALUE_TOT?15?</vt:lpstr>
      <vt:lpstr>XDO_?DEBTSECC_MARKET_VALUE_TOT?17?</vt:lpstr>
      <vt:lpstr>XDO_?DEBTSECC_MARKET_VALUE_TOT?19?</vt:lpstr>
      <vt:lpstr>XDO_?DEBTSECC_MARKET_VALUE_TOT?21?</vt:lpstr>
      <vt:lpstr>XDO_?DEBTSECC_MARKET_VALUE_TOT?23?</vt:lpstr>
      <vt:lpstr>XDO_?DEBTSECC_MARKET_VALUE_TOT?25?</vt:lpstr>
      <vt:lpstr>XDO_?DEBTSECC_MARKET_VALUE_TOT?27?</vt:lpstr>
      <vt:lpstr>XDO_?DEBTSECC_MARKET_VALUE_TOT?29?</vt:lpstr>
      <vt:lpstr>XDO_?DEBTSECC_MARKET_VALUE_TOT?3?</vt:lpstr>
      <vt:lpstr>XDO_?DEBTSECC_MARKET_VALUE_TOT?31?</vt:lpstr>
      <vt:lpstr>XDO_?DEBTSECC_MARKET_VALUE_TOT?33?</vt:lpstr>
      <vt:lpstr>SUNBAL!XDO_?DEBTSECC_MARKET_VALUE_TOT?34?</vt:lpstr>
      <vt:lpstr>XDO_?DEBTSECC_MARKET_VALUE_TOT?35?</vt:lpstr>
      <vt:lpstr>XDO_?DEBTSECC_MARKET_VALUE_TOT?37?</vt:lpstr>
      <vt:lpstr>XDO_?DEBTSECC_MARKET_VALUE_TOT?39?</vt:lpstr>
      <vt:lpstr>XDO_?DEBTSECC_MARKET_VALUE_TOT?41?</vt:lpstr>
      <vt:lpstr>XDO_?DEBTSECC_MARKET_VALUE_TOT?43?</vt:lpstr>
      <vt:lpstr>XDO_?DEBTSECC_MARKET_VALUE_TOT?45?</vt:lpstr>
      <vt:lpstr>XDO_?DEBTSECC_MARKET_VALUE_TOT?47?</vt:lpstr>
      <vt:lpstr>XDO_?DEBTSECC_MARKET_VALUE_TOT?49?</vt:lpstr>
      <vt:lpstr>XDO_?DEBTSECC_MARKET_VALUE_TOT?5?</vt:lpstr>
      <vt:lpstr>XDO_?DEBTSECC_MARKET_VALUE_TOT?51?</vt:lpstr>
      <vt:lpstr>XDO_?DEBTSECC_MARKET_VALUE_TOT?53?</vt:lpstr>
      <vt:lpstr>XDO_?DEBTSECC_MARKET_VALUE_TOT?55?</vt:lpstr>
      <vt:lpstr>XDO_?DEBTSECC_MARKET_VALUE_TOT?57?</vt:lpstr>
      <vt:lpstr>XDO_?DEBTSECC_MARKET_VALUE_TOT?59?</vt:lpstr>
      <vt:lpstr>XDO_?DEBTSECC_MARKET_VALUE_TOT?61?</vt:lpstr>
      <vt:lpstr>XDO_?DEBTSECC_MARKET_VALUE_TOT?63?</vt:lpstr>
      <vt:lpstr>XDO_?DEBTSECC_MARKET_VALUE_TOT?65?</vt:lpstr>
      <vt:lpstr>XDO_?DEBTSECC_MARKET_VALUE_TOT?67?</vt:lpstr>
      <vt:lpstr>XDO_?DEBTSECC_MARKET_VALUE_TOT?69?</vt:lpstr>
      <vt:lpstr>XDO_?DEBTSECC_MARKET_VALUE_TOT?7?</vt:lpstr>
      <vt:lpstr>XDO_?DEBTSECC_MARKET_VALUE_TOT?71?</vt:lpstr>
      <vt:lpstr>XDO_?DEBTSECC_MARKET_VALUE_TOT?73?</vt:lpstr>
      <vt:lpstr>XDO_?DEBTSECC_MARKET_VALUE_TOT?75?</vt:lpstr>
      <vt:lpstr>XDO_?DEBTSECC_MARKET_VALUE_TOT?77?</vt:lpstr>
      <vt:lpstr>XDO_?DEBTSECC_MARKET_VALUE_TOT?79?</vt:lpstr>
      <vt:lpstr>XDO_?DEBTSECC_MARKET_VALUE_TOT?81?</vt:lpstr>
      <vt:lpstr>XDO_?DEBTSECC_MARKET_VALUE_TOT?83?</vt:lpstr>
      <vt:lpstr>XDO_?DEBTSECC_MARKET_VALUE_TOT?87?</vt:lpstr>
      <vt:lpstr>XDO_?DEBTSECC_MARKET_VALUE_TOT?89?</vt:lpstr>
      <vt:lpstr>XDO_?DEBTSECC_MARKET_VALUE_TOT?9?</vt:lpstr>
      <vt:lpstr>XDO_?DEBTSECC_MARKET_VALUE_TOT?91?</vt:lpstr>
      <vt:lpstr>XDO_?DEBTSECC_MARKET_VALUE_TOT?93?</vt:lpstr>
      <vt:lpstr>XDO_?DEBTSECC_MARKET_VALUE_TOT?95?</vt:lpstr>
      <vt:lpstr>XDO_?DEBTSECC_MARKET_VALUE_TOT?97?</vt:lpstr>
      <vt:lpstr>XDO_?DEBTSECC_MARKET_VALUE_TOT?99?</vt:lpstr>
      <vt:lpstr>XDO_?DEBTSECC_NAME?</vt:lpstr>
      <vt:lpstr>XDO_?DEBTSECC_NAME?10?</vt:lpstr>
      <vt:lpstr>XDO_?DEBTSECC_PER_NET_ASSETS?</vt:lpstr>
      <vt:lpstr>XDO_?DEBTSECC_PER_NET_ASSETS?10?</vt:lpstr>
      <vt:lpstr>XDO_?DEBTSECC_PER_NET_ASSETS_TOT?1?</vt:lpstr>
      <vt:lpstr>XDO_?DEBTSECC_PER_NET_ASSETS_TOT?101?</vt:lpstr>
      <vt:lpstr>XDO_?DEBTSECC_PER_NET_ASSETS_TOT?11?</vt:lpstr>
      <vt:lpstr>XDO_?DEBTSECC_PER_NET_ASSETS_TOT?13?</vt:lpstr>
      <vt:lpstr>XDO_?DEBTSECC_PER_NET_ASSETS_TOT?15?</vt:lpstr>
      <vt:lpstr>XDO_?DEBTSECC_PER_NET_ASSETS_TOT?17?</vt:lpstr>
      <vt:lpstr>XDO_?DEBTSECC_PER_NET_ASSETS_TOT?19?</vt:lpstr>
      <vt:lpstr>XDO_?DEBTSECC_PER_NET_ASSETS_TOT?21?</vt:lpstr>
      <vt:lpstr>XDO_?DEBTSECC_PER_NET_ASSETS_TOT?23?</vt:lpstr>
      <vt:lpstr>XDO_?DEBTSECC_PER_NET_ASSETS_TOT?25?</vt:lpstr>
      <vt:lpstr>XDO_?DEBTSECC_PER_NET_ASSETS_TOT?27?</vt:lpstr>
      <vt:lpstr>XDO_?DEBTSECC_PER_NET_ASSETS_TOT?29?</vt:lpstr>
      <vt:lpstr>XDO_?DEBTSECC_PER_NET_ASSETS_TOT?3?</vt:lpstr>
      <vt:lpstr>XDO_?DEBTSECC_PER_NET_ASSETS_TOT?31?</vt:lpstr>
      <vt:lpstr>XDO_?DEBTSECC_PER_NET_ASSETS_TOT?33?</vt:lpstr>
      <vt:lpstr>SUNBAL!XDO_?DEBTSECC_PER_NET_ASSETS_TOT?34?</vt:lpstr>
      <vt:lpstr>XDO_?DEBTSECC_PER_NET_ASSETS_TOT?35?</vt:lpstr>
      <vt:lpstr>XDO_?DEBTSECC_PER_NET_ASSETS_TOT?37?</vt:lpstr>
      <vt:lpstr>XDO_?DEBTSECC_PER_NET_ASSETS_TOT?39?</vt:lpstr>
      <vt:lpstr>XDO_?DEBTSECC_PER_NET_ASSETS_TOT?41?</vt:lpstr>
      <vt:lpstr>XDO_?DEBTSECC_PER_NET_ASSETS_TOT?43?</vt:lpstr>
      <vt:lpstr>XDO_?DEBTSECC_PER_NET_ASSETS_TOT?45?</vt:lpstr>
      <vt:lpstr>XDO_?DEBTSECC_PER_NET_ASSETS_TOT?47?</vt:lpstr>
      <vt:lpstr>XDO_?DEBTSECC_PER_NET_ASSETS_TOT?49?</vt:lpstr>
      <vt:lpstr>XDO_?DEBTSECC_PER_NET_ASSETS_TOT?5?</vt:lpstr>
      <vt:lpstr>XDO_?DEBTSECC_PER_NET_ASSETS_TOT?51?</vt:lpstr>
      <vt:lpstr>XDO_?DEBTSECC_PER_NET_ASSETS_TOT?53?</vt:lpstr>
      <vt:lpstr>XDO_?DEBTSECC_PER_NET_ASSETS_TOT?55?</vt:lpstr>
      <vt:lpstr>XDO_?DEBTSECC_PER_NET_ASSETS_TOT?57?</vt:lpstr>
      <vt:lpstr>XDO_?DEBTSECC_PER_NET_ASSETS_TOT?59?</vt:lpstr>
      <vt:lpstr>XDO_?DEBTSECC_PER_NET_ASSETS_TOT?61?</vt:lpstr>
      <vt:lpstr>XDO_?DEBTSECC_PER_NET_ASSETS_TOT?63?</vt:lpstr>
      <vt:lpstr>XDO_?DEBTSECC_PER_NET_ASSETS_TOT?65?</vt:lpstr>
      <vt:lpstr>XDO_?DEBTSECC_PER_NET_ASSETS_TOT?67?</vt:lpstr>
      <vt:lpstr>XDO_?DEBTSECC_PER_NET_ASSETS_TOT?69?</vt:lpstr>
      <vt:lpstr>XDO_?DEBTSECC_PER_NET_ASSETS_TOT?7?</vt:lpstr>
      <vt:lpstr>XDO_?DEBTSECC_PER_NET_ASSETS_TOT?71?</vt:lpstr>
      <vt:lpstr>XDO_?DEBTSECC_PER_NET_ASSETS_TOT?73?</vt:lpstr>
      <vt:lpstr>XDO_?DEBTSECC_PER_NET_ASSETS_TOT?75?</vt:lpstr>
      <vt:lpstr>XDO_?DEBTSECC_PER_NET_ASSETS_TOT?77?</vt:lpstr>
      <vt:lpstr>XDO_?DEBTSECC_PER_NET_ASSETS_TOT?79?</vt:lpstr>
      <vt:lpstr>XDO_?DEBTSECC_PER_NET_ASSETS_TOT?81?</vt:lpstr>
      <vt:lpstr>XDO_?DEBTSECC_PER_NET_ASSETS_TOT?83?</vt:lpstr>
      <vt:lpstr>XDO_?DEBTSECC_PER_NET_ASSETS_TOT?87?</vt:lpstr>
      <vt:lpstr>XDO_?DEBTSECC_PER_NET_ASSETS_TOT?89?</vt:lpstr>
      <vt:lpstr>XDO_?DEBTSECC_PER_NET_ASSETS_TOT?9?</vt:lpstr>
      <vt:lpstr>XDO_?DEBTSECC_PER_NET_ASSETS_TOT?91?</vt:lpstr>
      <vt:lpstr>XDO_?DEBTSECC_PER_NET_ASSETS_TOT?93?</vt:lpstr>
      <vt:lpstr>XDO_?DEBTSECC_PER_NET_ASSETS_TOT?95?</vt:lpstr>
      <vt:lpstr>XDO_?DEBTSECC_PER_NET_ASSETS_TOT?97?</vt:lpstr>
      <vt:lpstr>XDO_?DEBTSECC_PER_NET_ASSETS_TOT?99?</vt:lpstr>
      <vt:lpstr>XDO_?DEBTSECC_RATING_INDUSTRY?</vt:lpstr>
      <vt:lpstr>XDO_?DEBTSECC_RATING_INDUSTRY?10?</vt:lpstr>
      <vt:lpstr>XDO_?DEBTSECC_SL_NO?</vt:lpstr>
      <vt:lpstr>XDO_?DEBTSECC_SL_NO?10?</vt:lpstr>
      <vt:lpstr>XDO_?DEBTSECC_UNITS?</vt:lpstr>
      <vt:lpstr>XDO_?DEBTSECC_UNITS?10?</vt:lpstr>
      <vt:lpstr>XDO_?DEBTSECD_ISIN_CODE?</vt:lpstr>
      <vt:lpstr>XDO_?DEBTSECD_MARKET_VALUE?</vt:lpstr>
      <vt:lpstr>XDO_?DEBTSECD_MARKET_VALUE_TOT?1?</vt:lpstr>
      <vt:lpstr>XDO_?DEBTSECD_MARKET_VALUE_TOT?101?</vt:lpstr>
      <vt:lpstr>XDO_?DEBTSECD_MARKET_VALUE_TOT?11?</vt:lpstr>
      <vt:lpstr>XDO_?DEBTSECD_MARKET_VALUE_TOT?13?</vt:lpstr>
      <vt:lpstr>XDO_?DEBTSECD_MARKET_VALUE_TOT?15?</vt:lpstr>
      <vt:lpstr>XDO_?DEBTSECD_MARKET_VALUE_TOT?17?</vt:lpstr>
      <vt:lpstr>XDO_?DEBTSECD_MARKET_VALUE_TOT?19?</vt:lpstr>
      <vt:lpstr>XDO_?DEBTSECD_MARKET_VALUE_TOT?21?</vt:lpstr>
      <vt:lpstr>XDO_?DEBTSECD_MARKET_VALUE_TOT?23?</vt:lpstr>
      <vt:lpstr>XDO_?DEBTSECD_MARKET_VALUE_TOT?25?</vt:lpstr>
      <vt:lpstr>XDO_?DEBTSECD_MARKET_VALUE_TOT?27?</vt:lpstr>
      <vt:lpstr>XDO_?DEBTSECD_MARKET_VALUE_TOT?29?</vt:lpstr>
      <vt:lpstr>XDO_?DEBTSECD_MARKET_VALUE_TOT?3?</vt:lpstr>
      <vt:lpstr>XDO_?DEBTSECD_MARKET_VALUE_TOT?31?</vt:lpstr>
      <vt:lpstr>XDO_?DEBTSECD_MARKET_VALUE_TOT?33?</vt:lpstr>
      <vt:lpstr>XDO_?DEBTSECD_MARKET_VALUE_TOT?35?</vt:lpstr>
      <vt:lpstr>XDO_?DEBTSECD_MARKET_VALUE_TOT?37?</vt:lpstr>
      <vt:lpstr>XDO_?DEBTSECD_MARKET_VALUE_TOT?39?</vt:lpstr>
      <vt:lpstr>SUNBAL!XDO_?DEBTSECD_MARKET_VALUE_TOT?41?</vt:lpstr>
      <vt:lpstr>XDO_?DEBTSECD_MARKET_VALUE_TOT?41?</vt:lpstr>
      <vt:lpstr>XDO_?DEBTSECD_MARKET_VALUE_TOT?43?</vt:lpstr>
      <vt:lpstr>XDO_?DEBTSECD_MARKET_VALUE_TOT?45?</vt:lpstr>
      <vt:lpstr>XDO_?DEBTSECD_MARKET_VALUE_TOT?47?</vt:lpstr>
      <vt:lpstr>XDO_?DEBTSECD_MARKET_VALUE_TOT?49?</vt:lpstr>
      <vt:lpstr>XDO_?DEBTSECD_MARKET_VALUE_TOT?5?</vt:lpstr>
      <vt:lpstr>XDO_?DEBTSECD_MARKET_VALUE_TOT?51?</vt:lpstr>
      <vt:lpstr>XDO_?DEBTSECD_MARKET_VALUE_TOT?53?</vt:lpstr>
      <vt:lpstr>XDO_?DEBTSECD_MARKET_VALUE_TOT?55?</vt:lpstr>
      <vt:lpstr>XDO_?DEBTSECD_MARKET_VALUE_TOT?57?</vt:lpstr>
      <vt:lpstr>XDO_?DEBTSECD_MARKET_VALUE_TOT?59?</vt:lpstr>
      <vt:lpstr>XDO_?DEBTSECD_MARKET_VALUE_TOT?61?</vt:lpstr>
      <vt:lpstr>XDO_?DEBTSECD_MARKET_VALUE_TOT?63?</vt:lpstr>
      <vt:lpstr>XDO_?DEBTSECD_MARKET_VALUE_TOT?65?</vt:lpstr>
      <vt:lpstr>XDO_?DEBTSECD_MARKET_VALUE_TOT?67?</vt:lpstr>
      <vt:lpstr>XDO_?DEBTSECD_MARKET_VALUE_TOT?69?</vt:lpstr>
      <vt:lpstr>XDO_?DEBTSECD_MARKET_VALUE_TOT?7?</vt:lpstr>
      <vt:lpstr>XDO_?DEBTSECD_MARKET_VALUE_TOT?71?</vt:lpstr>
      <vt:lpstr>XDO_?DEBTSECD_MARKET_VALUE_TOT?73?</vt:lpstr>
      <vt:lpstr>XDO_?DEBTSECD_MARKET_VALUE_TOT?75?</vt:lpstr>
      <vt:lpstr>XDO_?DEBTSECD_MARKET_VALUE_TOT?77?</vt:lpstr>
      <vt:lpstr>XDO_?DEBTSECD_MARKET_VALUE_TOT?79?</vt:lpstr>
      <vt:lpstr>XDO_?DEBTSECD_MARKET_VALUE_TOT?81?</vt:lpstr>
      <vt:lpstr>XDO_?DEBTSECD_MARKET_VALUE_TOT?83?</vt:lpstr>
      <vt:lpstr>XDO_?DEBTSECD_MARKET_VALUE_TOT?87?</vt:lpstr>
      <vt:lpstr>XDO_?DEBTSECD_MARKET_VALUE_TOT?88?</vt:lpstr>
      <vt:lpstr>XDO_?DEBTSECD_MARKET_VALUE_TOT?89?</vt:lpstr>
      <vt:lpstr>XDO_?DEBTSECD_MARKET_VALUE_TOT?9?</vt:lpstr>
      <vt:lpstr>XDO_?DEBTSECD_MARKET_VALUE_TOT?91?</vt:lpstr>
      <vt:lpstr>XDO_?DEBTSECD_MARKET_VALUE_TOT?93?</vt:lpstr>
      <vt:lpstr>XDO_?DEBTSECD_MARKET_VALUE_TOT?95?</vt:lpstr>
      <vt:lpstr>XDO_?DEBTSECD_MARKET_VALUE_TOT?97?</vt:lpstr>
      <vt:lpstr>XDO_?DEBTSECD_MARKET_VALUE_TOT?99?</vt:lpstr>
      <vt:lpstr>XDO_?DEBTSECD_NAME?</vt:lpstr>
      <vt:lpstr>XDO_?DEBTSECD_PER_NET_ASSETS?</vt:lpstr>
      <vt:lpstr>XDO_?DEBTSECD_PER_NET_ASSETS_TOT?1?</vt:lpstr>
      <vt:lpstr>XDO_?DEBTSECD_PER_NET_ASSETS_TOT?101?</vt:lpstr>
      <vt:lpstr>XDO_?DEBTSECD_PER_NET_ASSETS_TOT?11?</vt:lpstr>
      <vt:lpstr>XDO_?DEBTSECD_PER_NET_ASSETS_TOT?13?</vt:lpstr>
      <vt:lpstr>XDO_?DEBTSECD_PER_NET_ASSETS_TOT?15?</vt:lpstr>
      <vt:lpstr>XDO_?DEBTSECD_PER_NET_ASSETS_TOT?17?</vt:lpstr>
      <vt:lpstr>XDO_?DEBTSECD_PER_NET_ASSETS_TOT?19?</vt:lpstr>
      <vt:lpstr>XDO_?DEBTSECD_PER_NET_ASSETS_TOT?21?</vt:lpstr>
      <vt:lpstr>XDO_?DEBTSECD_PER_NET_ASSETS_TOT?23?</vt:lpstr>
      <vt:lpstr>XDO_?DEBTSECD_PER_NET_ASSETS_TOT?25?</vt:lpstr>
      <vt:lpstr>XDO_?DEBTSECD_PER_NET_ASSETS_TOT?27?</vt:lpstr>
      <vt:lpstr>XDO_?DEBTSECD_PER_NET_ASSETS_TOT?29?</vt:lpstr>
      <vt:lpstr>XDO_?DEBTSECD_PER_NET_ASSETS_TOT?3?</vt:lpstr>
      <vt:lpstr>XDO_?DEBTSECD_PER_NET_ASSETS_TOT?31?</vt:lpstr>
      <vt:lpstr>XDO_?DEBTSECD_PER_NET_ASSETS_TOT?33?</vt:lpstr>
      <vt:lpstr>XDO_?DEBTSECD_PER_NET_ASSETS_TOT?35?</vt:lpstr>
      <vt:lpstr>XDO_?DEBTSECD_PER_NET_ASSETS_TOT?37?</vt:lpstr>
      <vt:lpstr>XDO_?DEBTSECD_PER_NET_ASSETS_TOT?39?</vt:lpstr>
      <vt:lpstr>SUNBAL!XDO_?DEBTSECD_PER_NET_ASSETS_TOT?41?</vt:lpstr>
      <vt:lpstr>XDO_?DEBTSECD_PER_NET_ASSETS_TOT?41?</vt:lpstr>
      <vt:lpstr>XDO_?DEBTSECD_PER_NET_ASSETS_TOT?43?</vt:lpstr>
      <vt:lpstr>XDO_?DEBTSECD_PER_NET_ASSETS_TOT?45?</vt:lpstr>
      <vt:lpstr>XDO_?DEBTSECD_PER_NET_ASSETS_TOT?47?</vt:lpstr>
      <vt:lpstr>XDO_?DEBTSECD_PER_NET_ASSETS_TOT?49?</vt:lpstr>
      <vt:lpstr>XDO_?DEBTSECD_PER_NET_ASSETS_TOT?5?</vt:lpstr>
      <vt:lpstr>XDO_?DEBTSECD_PER_NET_ASSETS_TOT?51?</vt:lpstr>
      <vt:lpstr>XDO_?DEBTSECD_PER_NET_ASSETS_TOT?53?</vt:lpstr>
      <vt:lpstr>XDO_?DEBTSECD_PER_NET_ASSETS_TOT?55?</vt:lpstr>
      <vt:lpstr>XDO_?DEBTSECD_PER_NET_ASSETS_TOT?57?</vt:lpstr>
      <vt:lpstr>XDO_?DEBTSECD_PER_NET_ASSETS_TOT?59?</vt:lpstr>
      <vt:lpstr>XDO_?DEBTSECD_PER_NET_ASSETS_TOT?61?</vt:lpstr>
      <vt:lpstr>XDO_?DEBTSECD_PER_NET_ASSETS_TOT?63?</vt:lpstr>
      <vt:lpstr>XDO_?DEBTSECD_PER_NET_ASSETS_TOT?65?</vt:lpstr>
      <vt:lpstr>XDO_?DEBTSECD_PER_NET_ASSETS_TOT?67?</vt:lpstr>
      <vt:lpstr>XDO_?DEBTSECD_PER_NET_ASSETS_TOT?69?</vt:lpstr>
      <vt:lpstr>XDO_?DEBTSECD_PER_NET_ASSETS_TOT?7?</vt:lpstr>
      <vt:lpstr>XDO_?DEBTSECD_PER_NET_ASSETS_TOT?71?</vt:lpstr>
      <vt:lpstr>XDO_?DEBTSECD_PER_NET_ASSETS_TOT?73?</vt:lpstr>
      <vt:lpstr>XDO_?DEBTSECD_PER_NET_ASSETS_TOT?75?</vt:lpstr>
      <vt:lpstr>XDO_?DEBTSECD_PER_NET_ASSETS_TOT?77?</vt:lpstr>
      <vt:lpstr>XDO_?DEBTSECD_PER_NET_ASSETS_TOT?79?</vt:lpstr>
      <vt:lpstr>XDO_?DEBTSECD_PER_NET_ASSETS_TOT?81?</vt:lpstr>
      <vt:lpstr>XDO_?DEBTSECD_PER_NET_ASSETS_TOT?83?</vt:lpstr>
      <vt:lpstr>XDO_?DEBTSECD_PER_NET_ASSETS_TOT?87?</vt:lpstr>
      <vt:lpstr>XDO_?DEBTSECD_PER_NET_ASSETS_TOT?88?</vt:lpstr>
      <vt:lpstr>XDO_?DEBTSECD_PER_NET_ASSETS_TOT?89?</vt:lpstr>
      <vt:lpstr>XDO_?DEBTSECD_PER_NET_ASSETS_TOT?9?</vt:lpstr>
      <vt:lpstr>XDO_?DEBTSECD_PER_NET_ASSETS_TOT?91?</vt:lpstr>
      <vt:lpstr>XDO_?DEBTSECD_PER_NET_ASSETS_TOT?93?</vt:lpstr>
      <vt:lpstr>XDO_?DEBTSECD_PER_NET_ASSETS_TOT?95?</vt:lpstr>
      <vt:lpstr>XDO_?DEBTSECD_PER_NET_ASSETS_TOT?97?</vt:lpstr>
      <vt:lpstr>XDO_?DEBTSECD_PER_NET_ASSETS_TOT?99?</vt:lpstr>
      <vt:lpstr>XDO_?DEBTSECD_RATING_INDUSTRY?</vt:lpstr>
      <vt:lpstr>XDO_?DEBTSECD_SL_NO?</vt:lpstr>
      <vt:lpstr>XDO_?DEBTSECD_UNITS?</vt:lpstr>
      <vt:lpstr>XDO_?DERIVATIVE_NOTES?</vt:lpstr>
      <vt:lpstr>XDO_?DERIVATIVE_NOTES?1?</vt:lpstr>
      <vt:lpstr>XDO_?DERIVATIVE_NOTES?10?</vt:lpstr>
      <vt:lpstr>XDO_?DERIVATIVE_NOTES?11?</vt:lpstr>
      <vt:lpstr>XDO_?DERIVATIVE_NOTES?12?</vt:lpstr>
      <vt:lpstr>XDO_?DERIVATIVE_NOTES?13?</vt:lpstr>
      <vt:lpstr>XDO_?DERIVATIVE_NOTES?14?</vt:lpstr>
      <vt:lpstr>XDO_?DERIVATIVE_NOTES?15?</vt:lpstr>
      <vt:lpstr>XDO_?DERIVATIVE_NOTES?16?</vt:lpstr>
      <vt:lpstr>XDO_?DERIVATIVE_NOTES?17?</vt:lpstr>
      <vt:lpstr>XDO_?DERIVATIVE_NOTES?18?</vt:lpstr>
      <vt:lpstr>XDO_?DERIVATIVE_NOTES?19?</vt:lpstr>
      <vt:lpstr>XDO_?DERIVATIVE_NOTES?2?</vt:lpstr>
      <vt:lpstr>XDO_?DERIVATIVE_NOTES?20?</vt:lpstr>
      <vt:lpstr>XDO_?DERIVATIVE_NOTES?21?</vt:lpstr>
      <vt:lpstr>XDO_?DERIVATIVE_NOTES?22?</vt:lpstr>
      <vt:lpstr>XDO_?DERIVATIVE_NOTES?23?</vt:lpstr>
      <vt:lpstr>XDO_?DERIVATIVE_NOTES?24?</vt:lpstr>
      <vt:lpstr>XDO_?DERIVATIVE_NOTES?25?</vt:lpstr>
      <vt:lpstr>XDO_?DERIVATIVE_NOTES?26?</vt:lpstr>
      <vt:lpstr>XDO_?DERIVATIVE_NOTES?27?</vt:lpstr>
      <vt:lpstr>XDO_?DERIVATIVE_NOTES?28?</vt:lpstr>
      <vt:lpstr>XDO_?DERIVATIVE_NOTES?29?</vt:lpstr>
      <vt:lpstr>XDO_?DERIVATIVE_NOTES?3?</vt:lpstr>
      <vt:lpstr>XDO_?DERIVATIVE_NOTES?30?</vt:lpstr>
      <vt:lpstr>XDO_?DERIVATIVE_NOTES?31?</vt:lpstr>
      <vt:lpstr>XDO_?DERIVATIVE_NOTES?32?</vt:lpstr>
      <vt:lpstr>XDO_?DERIVATIVE_NOTES?33?</vt:lpstr>
      <vt:lpstr>XDO_?DERIVATIVE_NOTES?34?</vt:lpstr>
      <vt:lpstr>XDO_?DERIVATIVE_NOTES?35?</vt:lpstr>
      <vt:lpstr>XDO_?DERIVATIVE_NOTES?36?</vt:lpstr>
      <vt:lpstr>SUNBAL!XDO_?DERIVATIVE_NOTES?37?</vt:lpstr>
      <vt:lpstr>XDO_?DERIVATIVE_NOTES?37?</vt:lpstr>
      <vt:lpstr>XDO_?DERIVATIVE_NOTES?38?</vt:lpstr>
      <vt:lpstr>XDO_?DERIVATIVE_NOTES?39?</vt:lpstr>
      <vt:lpstr>XDO_?DERIVATIVE_NOTES?4?</vt:lpstr>
      <vt:lpstr>XDO_?DERIVATIVE_NOTES?40?</vt:lpstr>
      <vt:lpstr>XDO_?DERIVATIVE_NOTES?41?</vt:lpstr>
      <vt:lpstr>XDO_?DERIVATIVE_NOTES?42?</vt:lpstr>
      <vt:lpstr>XDO_?DERIVATIVE_NOTES?44?</vt:lpstr>
      <vt:lpstr>XDO_?DERIVATIVE_NOTES?45?</vt:lpstr>
      <vt:lpstr>XDO_?DERIVATIVE_NOTES?46?</vt:lpstr>
      <vt:lpstr>XDO_?DERIVATIVE_NOTES?47?</vt:lpstr>
      <vt:lpstr>XDO_?DERIVATIVE_NOTES?48?</vt:lpstr>
      <vt:lpstr>XDO_?DERIVATIVE_NOTES?49?</vt:lpstr>
      <vt:lpstr>XDO_?DERIVATIVE_NOTES?5?</vt:lpstr>
      <vt:lpstr>XDO_?DERIVATIVE_NOTES?50?</vt:lpstr>
      <vt:lpstr>XDO_?DERIVATIVE_NOTES?51?</vt:lpstr>
      <vt:lpstr>XDO_?DERIVATIVE_NOTES?6?</vt:lpstr>
      <vt:lpstr>XDO_?DERIVATIVE_NOTES?7?</vt:lpstr>
      <vt:lpstr>XDO_?DERIVATIVE_NOTES?8?</vt:lpstr>
      <vt:lpstr>XDO_?DERIVATIVE_NOTES?9?</vt:lpstr>
      <vt:lpstr>XDO_?DERIVATIVE_NOTES_VAL?</vt:lpstr>
      <vt:lpstr>XDO_?DERIVATIVE_NOTES_VAL?1?</vt:lpstr>
      <vt:lpstr>XDO_?DERIVATIVE_NOTES_VAL?10?</vt:lpstr>
      <vt:lpstr>XDO_?DERIVATIVE_NOTES_VAL?11?</vt:lpstr>
      <vt:lpstr>XDO_?DERIVATIVE_NOTES_VAL?12?</vt:lpstr>
      <vt:lpstr>XDO_?DERIVATIVE_NOTES_VAL?13?</vt:lpstr>
      <vt:lpstr>XDO_?DERIVATIVE_NOTES_VAL?14?</vt:lpstr>
      <vt:lpstr>XDO_?DERIVATIVE_NOTES_VAL?15?</vt:lpstr>
      <vt:lpstr>XDO_?DERIVATIVE_NOTES_VAL?16?</vt:lpstr>
      <vt:lpstr>XDO_?DERIVATIVE_NOTES_VAL?17?</vt:lpstr>
      <vt:lpstr>XDO_?DERIVATIVE_NOTES_VAL?18?</vt:lpstr>
      <vt:lpstr>XDO_?DERIVATIVE_NOTES_VAL?19?</vt:lpstr>
      <vt:lpstr>XDO_?DERIVATIVE_NOTES_VAL?2?</vt:lpstr>
      <vt:lpstr>XDO_?DERIVATIVE_NOTES_VAL?20?</vt:lpstr>
      <vt:lpstr>XDO_?DERIVATIVE_NOTES_VAL?21?</vt:lpstr>
      <vt:lpstr>XDO_?DERIVATIVE_NOTES_VAL?22?</vt:lpstr>
      <vt:lpstr>XDO_?DERIVATIVE_NOTES_VAL?23?</vt:lpstr>
      <vt:lpstr>XDO_?DERIVATIVE_NOTES_VAL?24?</vt:lpstr>
      <vt:lpstr>XDO_?DERIVATIVE_NOTES_VAL?25?</vt:lpstr>
      <vt:lpstr>XDO_?DERIVATIVE_NOTES_VAL?26?</vt:lpstr>
      <vt:lpstr>XDO_?DERIVATIVE_NOTES_VAL?27?</vt:lpstr>
      <vt:lpstr>XDO_?DERIVATIVE_NOTES_VAL?28?</vt:lpstr>
      <vt:lpstr>XDO_?DERIVATIVE_NOTES_VAL?29?</vt:lpstr>
      <vt:lpstr>XDO_?DERIVATIVE_NOTES_VAL?3?</vt:lpstr>
      <vt:lpstr>XDO_?DERIVATIVE_NOTES_VAL?30?</vt:lpstr>
      <vt:lpstr>XDO_?DERIVATIVE_NOTES_VAL?31?</vt:lpstr>
      <vt:lpstr>XDO_?DERIVATIVE_NOTES_VAL?32?</vt:lpstr>
      <vt:lpstr>XDO_?DERIVATIVE_NOTES_VAL?33?</vt:lpstr>
      <vt:lpstr>XDO_?DERIVATIVE_NOTES_VAL?34?</vt:lpstr>
      <vt:lpstr>XDO_?DERIVATIVE_NOTES_VAL?35?</vt:lpstr>
      <vt:lpstr>XDO_?DERIVATIVE_NOTES_VAL?36?</vt:lpstr>
      <vt:lpstr>SUNBAL!XDO_?DERIVATIVE_NOTES_VAL?37?</vt:lpstr>
      <vt:lpstr>XDO_?DERIVATIVE_NOTES_VAL?37?</vt:lpstr>
      <vt:lpstr>XDO_?DERIVATIVE_NOTES_VAL?38?</vt:lpstr>
      <vt:lpstr>XDO_?DERIVATIVE_NOTES_VAL?39?</vt:lpstr>
      <vt:lpstr>XDO_?DERIVATIVE_NOTES_VAL?4?</vt:lpstr>
      <vt:lpstr>XDO_?DERIVATIVE_NOTES_VAL?40?</vt:lpstr>
      <vt:lpstr>XDO_?DERIVATIVE_NOTES_VAL?41?</vt:lpstr>
      <vt:lpstr>XDO_?DERIVATIVE_NOTES_VAL?42?</vt:lpstr>
      <vt:lpstr>XDO_?DERIVATIVE_NOTES_VAL?44?</vt:lpstr>
      <vt:lpstr>XDO_?DERIVATIVE_NOTES_VAL?45?</vt:lpstr>
      <vt:lpstr>XDO_?DERIVATIVE_NOTES_VAL?46?</vt:lpstr>
      <vt:lpstr>XDO_?DERIVATIVE_NOTES_VAL?47?</vt:lpstr>
      <vt:lpstr>XDO_?DERIVATIVE_NOTES_VAL?48?</vt:lpstr>
      <vt:lpstr>XDO_?DERIVATIVE_NOTES_VAL?49?</vt:lpstr>
      <vt:lpstr>XDO_?DERIVATIVE_NOTES_VAL?5?</vt:lpstr>
      <vt:lpstr>XDO_?DERIVATIVE_NOTES_VAL?50?</vt:lpstr>
      <vt:lpstr>XDO_?DERIVATIVE_NOTES_VAL?51?</vt:lpstr>
      <vt:lpstr>XDO_?DERIVATIVE_NOTES_VAL?6?</vt:lpstr>
      <vt:lpstr>XDO_?DERIVATIVE_NOTES_VAL?7?</vt:lpstr>
      <vt:lpstr>XDO_?DERIVATIVE_NOTES_VAL?8?</vt:lpstr>
      <vt:lpstr>XDO_?DERIVATIVE_NOTES_VAL?9?</vt:lpstr>
      <vt:lpstr>XDO_?EQUSEC_MARKET_VALUE_TOT?</vt:lpstr>
      <vt:lpstr>XDO_?EQUSEC_MARKET_VALUE_TOT?1?</vt:lpstr>
      <vt:lpstr>XDO_?EQUSEC_MARKET_VALUE_TOT?10?</vt:lpstr>
      <vt:lpstr>XDO_?EQUSEC_MARKET_VALUE_TOT?11?</vt:lpstr>
      <vt:lpstr>XDO_?EQUSEC_MARKET_VALUE_TOT?12?</vt:lpstr>
      <vt:lpstr>XDO_?EQUSEC_MARKET_VALUE_TOT?13?</vt:lpstr>
      <vt:lpstr>XDO_?EQUSEC_MARKET_VALUE_TOT?14?</vt:lpstr>
      <vt:lpstr>XDO_?EQUSEC_MARKET_VALUE_TOT?15?</vt:lpstr>
      <vt:lpstr>XDO_?EQUSEC_MARKET_VALUE_TOT?16?</vt:lpstr>
      <vt:lpstr>XDO_?EQUSEC_MARKET_VALUE_TOT?17?</vt:lpstr>
      <vt:lpstr>XDO_?EQUSEC_MARKET_VALUE_TOT?18?</vt:lpstr>
      <vt:lpstr>XDO_?EQUSEC_MARKET_VALUE_TOT?19?</vt:lpstr>
      <vt:lpstr>XDO_?EQUSEC_MARKET_VALUE_TOT?2?</vt:lpstr>
      <vt:lpstr>XDO_?EQUSEC_MARKET_VALUE_TOT?20?</vt:lpstr>
      <vt:lpstr>XDO_?EQUSEC_MARKET_VALUE_TOT?21?</vt:lpstr>
      <vt:lpstr>SUNBAL!XDO_?EQUSEC_MARKET_VALUE_TOT?22?</vt:lpstr>
      <vt:lpstr>XDO_?EQUSEC_MARKET_VALUE_TOT?22?</vt:lpstr>
      <vt:lpstr>XDO_?EQUSEC_MARKET_VALUE_TOT?23?</vt:lpstr>
      <vt:lpstr>XDO_?EQUSEC_MARKET_VALUE_TOT?24?</vt:lpstr>
      <vt:lpstr>XDO_?EQUSEC_MARKET_VALUE_TOT?25?</vt:lpstr>
      <vt:lpstr>XDO_?EQUSEC_MARKET_VALUE_TOT?26?</vt:lpstr>
      <vt:lpstr>XDO_?EQUSEC_MARKET_VALUE_TOT?27?</vt:lpstr>
      <vt:lpstr>XDO_?EQUSEC_MARKET_VALUE_TOT?28?</vt:lpstr>
      <vt:lpstr>XDO_?EQUSEC_MARKET_VALUE_TOT?29?</vt:lpstr>
      <vt:lpstr>XDO_?EQUSEC_MARKET_VALUE_TOT?3?</vt:lpstr>
      <vt:lpstr>XDO_?EQUSEC_MARKET_VALUE_TOT?30?</vt:lpstr>
      <vt:lpstr>XDO_?EQUSEC_MARKET_VALUE_TOT?31?</vt:lpstr>
      <vt:lpstr>XDO_?EQUSEC_MARKET_VALUE_TOT?32?</vt:lpstr>
      <vt:lpstr>XDO_?EQUSEC_MARKET_VALUE_TOT?33?</vt:lpstr>
      <vt:lpstr>XDO_?EQUSEC_MARKET_VALUE_TOT?34?</vt:lpstr>
      <vt:lpstr>XDO_?EQUSEC_MARKET_VALUE_TOT?35?</vt:lpstr>
      <vt:lpstr>XDO_?EQUSEC_MARKET_VALUE_TOT?36?</vt:lpstr>
      <vt:lpstr>XDO_?EQUSEC_MARKET_VALUE_TOT?37?</vt:lpstr>
      <vt:lpstr>XDO_?EQUSEC_MARKET_VALUE_TOT?38?</vt:lpstr>
      <vt:lpstr>XDO_?EQUSEC_MARKET_VALUE_TOT?39?</vt:lpstr>
      <vt:lpstr>XDO_?EQUSEC_MARKET_VALUE_TOT?4?</vt:lpstr>
      <vt:lpstr>XDO_?EQUSEC_MARKET_VALUE_TOT?40?</vt:lpstr>
      <vt:lpstr>XDO_?EQUSEC_MARKET_VALUE_TOT?41?</vt:lpstr>
      <vt:lpstr>XDO_?EQUSEC_MARKET_VALUE_TOT?42?</vt:lpstr>
      <vt:lpstr>XDO_?EQUSEC_MARKET_VALUE_TOT?44?</vt:lpstr>
      <vt:lpstr>XDO_?EQUSEC_MARKET_VALUE_TOT?45?</vt:lpstr>
      <vt:lpstr>XDO_?EQUSEC_MARKET_VALUE_TOT?46?</vt:lpstr>
      <vt:lpstr>XDO_?EQUSEC_MARKET_VALUE_TOT?47?</vt:lpstr>
      <vt:lpstr>XDO_?EQUSEC_MARKET_VALUE_TOT?48?</vt:lpstr>
      <vt:lpstr>XDO_?EQUSEC_MARKET_VALUE_TOT?49?</vt:lpstr>
      <vt:lpstr>XDO_?EQUSEC_MARKET_VALUE_TOT?5?</vt:lpstr>
      <vt:lpstr>XDO_?EQUSEC_MARKET_VALUE_TOT?50?</vt:lpstr>
      <vt:lpstr>XDO_?EQUSEC_MARKET_VALUE_TOT?51?</vt:lpstr>
      <vt:lpstr>XDO_?EQUSEC_MARKET_VALUE_TOT?6?</vt:lpstr>
      <vt:lpstr>XDO_?EQUSEC_MARKET_VALUE_TOT?7?</vt:lpstr>
      <vt:lpstr>XDO_?EQUSEC_MARKET_VALUE_TOT?8?</vt:lpstr>
      <vt:lpstr>XDO_?EQUSEC_MARKET_VALUE_TOT?9?</vt:lpstr>
      <vt:lpstr>XDO_?EQUSEC_PER_NET_ASSETS_TOT?</vt:lpstr>
      <vt:lpstr>XDO_?EQUSEC_PER_NET_ASSETS_TOT?1?</vt:lpstr>
      <vt:lpstr>XDO_?EQUSEC_PER_NET_ASSETS_TOT?10?</vt:lpstr>
      <vt:lpstr>XDO_?EQUSEC_PER_NET_ASSETS_TOT?11?</vt:lpstr>
      <vt:lpstr>XDO_?EQUSEC_PER_NET_ASSETS_TOT?12?</vt:lpstr>
      <vt:lpstr>XDO_?EQUSEC_PER_NET_ASSETS_TOT?13?</vt:lpstr>
      <vt:lpstr>XDO_?EQUSEC_PER_NET_ASSETS_TOT?14?</vt:lpstr>
      <vt:lpstr>XDO_?EQUSEC_PER_NET_ASSETS_TOT?15?</vt:lpstr>
      <vt:lpstr>XDO_?EQUSEC_PER_NET_ASSETS_TOT?16?</vt:lpstr>
      <vt:lpstr>XDO_?EQUSEC_PER_NET_ASSETS_TOT?17?</vt:lpstr>
      <vt:lpstr>XDO_?EQUSEC_PER_NET_ASSETS_TOT?18?</vt:lpstr>
      <vt:lpstr>XDO_?EQUSEC_PER_NET_ASSETS_TOT?19?</vt:lpstr>
      <vt:lpstr>XDO_?EQUSEC_PER_NET_ASSETS_TOT?2?</vt:lpstr>
      <vt:lpstr>XDO_?EQUSEC_PER_NET_ASSETS_TOT?20?</vt:lpstr>
      <vt:lpstr>XDO_?EQUSEC_PER_NET_ASSETS_TOT?21?</vt:lpstr>
      <vt:lpstr>SUNBAL!XDO_?EQUSEC_PER_NET_ASSETS_TOT?22?</vt:lpstr>
      <vt:lpstr>XDO_?EQUSEC_PER_NET_ASSETS_TOT?22?</vt:lpstr>
      <vt:lpstr>XDO_?EQUSEC_PER_NET_ASSETS_TOT?23?</vt:lpstr>
      <vt:lpstr>XDO_?EQUSEC_PER_NET_ASSETS_TOT?24?</vt:lpstr>
      <vt:lpstr>XDO_?EQUSEC_PER_NET_ASSETS_TOT?25?</vt:lpstr>
      <vt:lpstr>XDO_?EQUSEC_PER_NET_ASSETS_TOT?26?</vt:lpstr>
      <vt:lpstr>XDO_?EQUSEC_PER_NET_ASSETS_TOT?27?</vt:lpstr>
      <vt:lpstr>XDO_?EQUSEC_PER_NET_ASSETS_TOT?28?</vt:lpstr>
      <vt:lpstr>XDO_?EQUSEC_PER_NET_ASSETS_TOT?29?</vt:lpstr>
      <vt:lpstr>XDO_?EQUSEC_PER_NET_ASSETS_TOT?3?</vt:lpstr>
      <vt:lpstr>XDO_?EQUSEC_PER_NET_ASSETS_TOT?30?</vt:lpstr>
      <vt:lpstr>XDO_?EQUSEC_PER_NET_ASSETS_TOT?31?</vt:lpstr>
      <vt:lpstr>XDO_?EQUSEC_PER_NET_ASSETS_TOT?32?</vt:lpstr>
      <vt:lpstr>XDO_?EQUSEC_PER_NET_ASSETS_TOT?33?</vt:lpstr>
      <vt:lpstr>XDO_?EQUSEC_PER_NET_ASSETS_TOT?34?</vt:lpstr>
      <vt:lpstr>XDO_?EQUSEC_PER_NET_ASSETS_TOT?35?</vt:lpstr>
      <vt:lpstr>XDO_?EQUSEC_PER_NET_ASSETS_TOT?36?</vt:lpstr>
      <vt:lpstr>XDO_?EQUSEC_PER_NET_ASSETS_TOT?37?</vt:lpstr>
      <vt:lpstr>XDO_?EQUSEC_PER_NET_ASSETS_TOT?38?</vt:lpstr>
      <vt:lpstr>XDO_?EQUSEC_PER_NET_ASSETS_TOT?39?</vt:lpstr>
      <vt:lpstr>XDO_?EQUSEC_PER_NET_ASSETS_TOT?4?</vt:lpstr>
      <vt:lpstr>XDO_?EQUSEC_PER_NET_ASSETS_TOT?40?</vt:lpstr>
      <vt:lpstr>XDO_?EQUSEC_PER_NET_ASSETS_TOT?41?</vt:lpstr>
      <vt:lpstr>XDO_?EQUSEC_PER_NET_ASSETS_TOT?42?</vt:lpstr>
      <vt:lpstr>XDO_?EQUSEC_PER_NET_ASSETS_TOT?44?</vt:lpstr>
      <vt:lpstr>XDO_?EQUSEC_PER_NET_ASSETS_TOT?45?</vt:lpstr>
      <vt:lpstr>XDO_?EQUSEC_PER_NET_ASSETS_TOT?46?</vt:lpstr>
      <vt:lpstr>XDO_?EQUSEC_PER_NET_ASSETS_TOT?47?</vt:lpstr>
      <vt:lpstr>XDO_?EQUSEC_PER_NET_ASSETS_TOT?48?</vt:lpstr>
      <vt:lpstr>XDO_?EQUSEC_PER_NET_ASSETS_TOT?49?</vt:lpstr>
      <vt:lpstr>XDO_?EQUSEC_PER_NET_ASSETS_TOT?5?</vt:lpstr>
      <vt:lpstr>XDO_?EQUSEC_PER_NET_ASSETS_TOT?50?</vt:lpstr>
      <vt:lpstr>XDO_?EQUSEC_PER_NET_ASSETS_TOT?51?</vt:lpstr>
      <vt:lpstr>XDO_?EQUSEC_PER_NET_ASSETS_TOT?6?</vt:lpstr>
      <vt:lpstr>XDO_?EQUSEC_PER_NET_ASSETS_TOT?7?</vt:lpstr>
      <vt:lpstr>XDO_?EQUSEC_PER_NET_ASSETS_TOT?8?</vt:lpstr>
      <vt:lpstr>XDO_?EQUSEC_PER_NET_ASSETS_TOT?9?</vt:lpstr>
      <vt:lpstr>XDO_?EQUSECA_MARKET_VALUE_TOT?</vt:lpstr>
      <vt:lpstr>XDO_?EQUSECA_MARKET_VALUE_TOT?1?</vt:lpstr>
      <vt:lpstr>XDO_?EQUSECA_MARKET_VALUE_TOT?10?</vt:lpstr>
      <vt:lpstr>XDO_?EQUSECA_MARKET_VALUE_TOT?11?</vt:lpstr>
      <vt:lpstr>XDO_?EQUSECA_MARKET_VALUE_TOT?12?</vt:lpstr>
      <vt:lpstr>XDO_?EQUSECA_MARKET_VALUE_TOT?13?</vt:lpstr>
      <vt:lpstr>XDO_?EQUSECA_MARKET_VALUE_TOT?14?</vt:lpstr>
      <vt:lpstr>XDO_?EQUSECA_MARKET_VALUE_TOT?15?</vt:lpstr>
      <vt:lpstr>XDO_?EQUSECA_MARKET_VALUE_TOT?16?</vt:lpstr>
      <vt:lpstr>XDO_?EQUSECA_MARKET_VALUE_TOT?17?</vt:lpstr>
      <vt:lpstr>XDO_?EQUSECA_MARKET_VALUE_TOT?18?</vt:lpstr>
      <vt:lpstr>XDO_?EQUSECA_MARKET_VALUE_TOT?19?</vt:lpstr>
      <vt:lpstr>XDO_?EQUSECA_MARKET_VALUE_TOT?2?</vt:lpstr>
      <vt:lpstr>XDO_?EQUSECA_MARKET_VALUE_TOT?20?</vt:lpstr>
      <vt:lpstr>XDO_?EQUSECA_MARKET_VALUE_TOT?21?</vt:lpstr>
      <vt:lpstr>XDO_?EQUSECA_MARKET_VALUE_TOT?22?</vt:lpstr>
      <vt:lpstr>XDO_?EQUSECA_MARKET_VALUE_TOT?23?</vt:lpstr>
      <vt:lpstr>XDO_?EQUSECA_MARKET_VALUE_TOT?24?</vt:lpstr>
      <vt:lpstr>XDO_?EQUSECA_MARKET_VALUE_TOT?25?</vt:lpstr>
      <vt:lpstr>XDO_?EQUSECA_MARKET_VALUE_TOT?26?</vt:lpstr>
      <vt:lpstr>XDO_?EQUSECA_MARKET_VALUE_TOT?27?</vt:lpstr>
      <vt:lpstr>XDO_?EQUSECA_MARKET_VALUE_TOT?28?</vt:lpstr>
      <vt:lpstr>XDO_?EQUSECA_MARKET_VALUE_TOT?29?</vt:lpstr>
      <vt:lpstr>XDO_?EQUSECA_MARKET_VALUE_TOT?3?</vt:lpstr>
      <vt:lpstr>XDO_?EQUSECA_MARKET_VALUE_TOT?30?</vt:lpstr>
      <vt:lpstr>XDO_?EQUSECA_MARKET_VALUE_TOT?31?</vt:lpstr>
      <vt:lpstr>XDO_?EQUSECA_MARKET_VALUE_TOT?32?</vt:lpstr>
      <vt:lpstr>XDO_?EQUSECA_MARKET_VALUE_TOT?33?</vt:lpstr>
      <vt:lpstr>XDO_?EQUSECA_MARKET_VALUE_TOT?34?</vt:lpstr>
      <vt:lpstr>XDO_?EQUSECA_MARKET_VALUE_TOT?35?</vt:lpstr>
      <vt:lpstr>XDO_?EQUSECA_MARKET_VALUE_TOT?36?</vt:lpstr>
      <vt:lpstr>XDO_?EQUSECA_MARKET_VALUE_TOT?37?</vt:lpstr>
      <vt:lpstr>XDO_?EQUSECA_MARKET_VALUE_TOT?38?</vt:lpstr>
      <vt:lpstr>SUNBAL!XDO_?EQUSECA_MARKET_VALUE_TOT?39?</vt:lpstr>
      <vt:lpstr>XDO_?EQUSECA_MARKET_VALUE_TOT?39?</vt:lpstr>
      <vt:lpstr>XDO_?EQUSECA_MARKET_VALUE_TOT?4?</vt:lpstr>
      <vt:lpstr>XDO_?EQUSECA_MARKET_VALUE_TOT?40?</vt:lpstr>
      <vt:lpstr>XDO_?EQUSECA_MARKET_VALUE_TOT?41?</vt:lpstr>
      <vt:lpstr>XDO_?EQUSECA_MARKET_VALUE_TOT?42?</vt:lpstr>
      <vt:lpstr>XDO_?EQUSECA_MARKET_VALUE_TOT?45?</vt:lpstr>
      <vt:lpstr>XDO_?EQUSECA_MARKET_VALUE_TOT?46?</vt:lpstr>
      <vt:lpstr>XDO_?EQUSECA_MARKET_VALUE_TOT?47?</vt:lpstr>
      <vt:lpstr>XDO_?EQUSECA_MARKET_VALUE_TOT?48?</vt:lpstr>
      <vt:lpstr>XDO_?EQUSECA_MARKET_VALUE_TOT?49?</vt:lpstr>
      <vt:lpstr>XDO_?EQUSECA_MARKET_VALUE_TOT?5?</vt:lpstr>
      <vt:lpstr>XDO_?EQUSECA_MARKET_VALUE_TOT?50?</vt:lpstr>
      <vt:lpstr>XDO_?EQUSECA_MARKET_VALUE_TOT?51?</vt:lpstr>
      <vt:lpstr>XDO_?EQUSECA_MARKET_VALUE_TOT?52?</vt:lpstr>
      <vt:lpstr>XDO_?EQUSECA_MARKET_VALUE_TOT?6?</vt:lpstr>
      <vt:lpstr>XDO_?EQUSECA_MARKET_VALUE_TOT?7?</vt:lpstr>
      <vt:lpstr>XDO_?EQUSECA_MARKET_VALUE_TOT?8?</vt:lpstr>
      <vt:lpstr>XDO_?EQUSECA_MARKET_VALUE_TOT?9?</vt:lpstr>
      <vt:lpstr>XDO_?EQUSECA_PER_NET_ASSETS?</vt:lpstr>
      <vt:lpstr>XDO_?EQUSECA_PER_NET_ASSETS?1?</vt:lpstr>
      <vt:lpstr>XDO_?EQUSECA_PER_NET_ASSETS?10?</vt:lpstr>
      <vt:lpstr>XDO_?EQUSECA_PER_NET_ASSETS?11?</vt:lpstr>
      <vt:lpstr>XDO_?EQUSECA_PER_NET_ASSETS?12?</vt:lpstr>
      <vt:lpstr>XDO_?EQUSECA_PER_NET_ASSETS?13?</vt:lpstr>
      <vt:lpstr>XDO_?EQUSECA_PER_NET_ASSETS?14?</vt:lpstr>
      <vt:lpstr>XDO_?EQUSECA_PER_NET_ASSETS?15?</vt:lpstr>
      <vt:lpstr>XDO_?EQUSECA_PER_NET_ASSETS?16?</vt:lpstr>
      <vt:lpstr>XDO_?EQUSECA_PER_NET_ASSETS?17?</vt:lpstr>
      <vt:lpstr>XDO_?EQUSECA_PER_NET_ASSETS?18?</vt:lpstr>
      <vt:lpstr>XDO_?EQUSECA_PER_NET_ASSETS?19?</vt:lpstr>
      <vt:lpstr>XDO_?EQUSECA_PER_NET_ASSETS?2?</vt:lpstr>
      <vt:lpstr>XDO_?EQUSECA_PER_NET_ASSETS?20?</vt:lpstr>
      <vt:lpstr>XDO_?EQUSECA_PER_NET_ASSETS?21?</vt:lpstr>
      <vt:lpstr>XDO_?EQUSECA_PER_NET_ASSETS?22?</vt:lpstr>
      <vt:lpstr>XDO_?EQUSECA_PER_NET_ASSETS?23?</vt:lpstr>
      <vt:lpstr>XDO_?EQUSECA_PER_NET_ASSETS?24?</vt:lpstr>
      <vt:lpstr>XDO_?EQUSECA_PER_NET_ASSETS?25?</vt:lpstr>
      <vt:lpstr>XDO_?EQUSECA_PER_NET_ASSETS?26?</vt:lpstr>
      <vt:lpstr>XDO_?EQUSECA_PER_NET_ASSETS?27?</vt:lpstr>
      <vt:lpstr>XDO_?EQUSECA_PER_NET_ASSETS?28?</vt:lpstr>
      <vt:lpstr>XDO_?EQUSECA_PER_NET_ASSETS?29?</vt:lpstr>
      <vt:lpstr>XDO_?EQUSECA_PER_NET_ASSETS?3?</vt:lpstr>
      <vt:lpstr>XDO_?EQUSECA_PER_NET_ASSETS?30?</vt:lpstr>
      <vt:lpstr>XDO_?EQUSECA_PER_NET_ASSETS?31?</vt:lpstr>
      <vt:lpstr>XDO_?EQUSECA_PER_NET_ASSETS?32?</vt:lpstr>
      <vt:lpstr>XDO_?EQUSECA_PER_NET_ASSETS?33?</vt:lpstr>
      <vt:lpstr>XDO_?EQUSECA_PER_NET_ASSETS?34?</vt:lpstr>
      <vt:lpstr>XDO_?EQUSECA_PER_NET_ASSETS?35?</vt:lpstr>
      <vt:lpstr>XDO_?EQUSECA_PER_NET_ASSETS?36?</vt:lpstr>
      <vt:lpstr>XDO_?EQUSECA_PER_NET_ASSETS?37?</vt:lpstr>
      <vt:lpstr>XDO_?EQUSECA_PER_NET_ASSETS?38?</vt:lpstr>
      <vt:lpstr>XDO_?EQUSECA_PER_NET_ASSETS?39?</vt:lpstr>
      <vt:lpstr>XDO_?EQUSECA_PER_NET_ASSETS?4?</vt:lpstr>
      <vt:lpstr>XDO_?EQUSECA_PER_NET_ASSETS?40?</vt:lpstr>
      <vt:lpstr>XDO_?EQUSECA_PER_NET_ASSETS?41?</vt:lpstr>
      <vt:lpstr>XDO_?EQUSECA_PER_NET_ASSETS?42?</vt:lpstr>
      <vt:lpstr>XDO_?EQUSECA_PER_NET_ASSETS?43?</vt:lpstr>
      <vt:lpstr>XDO_?EQUSECA_PER_NET_ASSETS?44?</vt:lpstr>
      <vt:lpstr>XDO_?EQUSECA_PER_NET_ASSETS?45?</vt:lpstr>
      <vt:lpstr>XDO_?EQUSECA_PER_NET_ASSETS?46?</vt:lpstr>
      <vt:lpstr>XDO_?EQUSECA_PER_NET_ASSETS?47?</vt:lpstr>
      <vt:lpstr>XDO_?EQUSECA_PER_NET_ASSETS?48?</vt:lpstr>
      <vt:lpstr>XDO_?EQUSECA_PER_NET_ASSETS?49?</vt:lpstr>
      <vt:lpstr>SUNBAL!XDO_?EQUSECA_PER_NET_ASSETS?5?</vt:lpstr>
      <vt:lpstr>XDO_?EQUSECA_PER_NET_ASSETS?5?</vt:lpstr>
      <vt:lpstr>XDO_?EQUSECA_PER_NET_ASSETS?50?</vt:lpstr>
      <vt:lpstr>XDO_?EQUSECA_PER_NET_ASSETS?6?</vt:lpstr>
      <vt:lpstr>XDO_?EQUSECA_PER_NET_ASSETS?7?</vt:lpstr>
      <vt:lpstr>XDO_?EQUSECA_PER_NET_ASSETS?8?</vt:lpstr>
      <vt:lpstr>XDO_?EQUSECA_PER_NET_ASSETS?9?</vt:lpstr>
      <vt:lpstr>XDO_?EQUSECA_PER_NET_ASSETS_TOT?</vt:lpstr>
      <vt:lpstr>XDO_?EQUSECA_PER_NET_ASSETS_TOT?1?</vt:lpstr>
      <vt:lpstr>XDO_?EQUSECA_PER_NET_ASSETS_TOT?10?</vt:lpstr>
      <vt:lpstr>XDO_?EQUSECA_PER_NET_ASSETS_TOT?11?</vt:lpstr>
      <vt:lpstr>XDO_?EQUSECA_PER_NET_ASSETS_TOT?12?</vt:lpstr>
      <vt:lpstr>XDO_?EQUSECA_PER_NET_ASSETS_TOT?13?</vt:lpstr>
      <vt:lpstr>XDO_?EQUSECA_PER_NET_ASSETS_TOT?14?</vt:lpstr>
      <vt:lpstr>XDO_?EQUSECA_PER_NET_ASSETS_TOT?15?</vt:lpstr>
      <vt:lpstr>XDO_?EQUSECA_PER_NET_ASSETS_TOT?16?</vt:lpstr>
      <vt:lpstr>XDO_?EQUSECA_PER_NET_ASSETS_TOT?17?</vt:lpstr>
      <vt:lpstr>XDO_?EQUSECA_PER_NET_ASSETS_TOT?18?</vt:lpstr>
      <vt:lpstr>XDO_?EQUSECA_PER_NET_ASSETS_TOT?19?</vt:lpstr>
      <vt:lpstr>XDO_?EQUSECA_PER_NET_ASSETS_TOT?2?</vt:lpstr>
      <vt:lpstr>XDO_?EQUSECA_PER_NET_ASSETS_TOT?20?</vt:lpstr>
      <vt:lpstr>XDO_?EQUSECA_PER_NET_ASSETS_TOT?21?</vt:lpstr>
      <vt:lpstr>XDO_?EQUSECA_PER_NET_ASSETS_TOT?22?</vt:lpstr>
      <vt:lpstr>XDO_?EQUSECA_PER_NET_ASSETS_TOT?23?</vt:lpstr>
      <vt:lpstr>XDO_?EQUSECA_PER_NET_ASSETS_TOT?24?</vt:lpstr>
      <vt:lpstr>XDO_?EQUSECA_PER_NET_ASSETS_TOT?25?</vt:lpstr>
      <vt:lpstr>XDO_?EQUSECA_PER_NET_ASSETS_TOT?26?</vt:lpstr>
      <vt:lpstr>XDO_?EQUSECA_PER_NET_ASSETS_TOT?27?</vt:lpstr>
      <vt:lpstr>XDO_?EQUSECA_PER_NET_ASSETS_TOT?28?</vt:lpstr>
      <vt:lpstr>XDO_?EQUSECA_PER_NET_ASSETS_TOT?29?</vt:lpstr>
      <vt:lpstr>XDO_?EQUSECA_PER_NET_ASSETS_TOT?3?</vt:lpstr>
      <vt:lpstr>XDO_?EQUSECA_PER_NET_ASSETS_TOT?30?</vt:lpstr>
      <vt:lpstr>XDO_?EQUSECA_PER_NET_ASSETS_TOT?31?</vt:lpstr>
      <vt:lpstr>XDO_?EQUSECA_PER_NET_ASSETS_TOT?32?</vt:lpstr>
      <vt:lpstr>XDO_?EQUSECA_PER_NET_ASSETS_TOT?33?</vt:lpstr>
      <vt:lpstr>XDO_?EQUSECA_PER_NET_ASSETS_TOT?34?</vt:lpstr>
      <vt:lpstr>XDO_?EQUSECA_PER_NET_ASSETS_TOT?35?</vt:lpstr>
      <vt:lpstr>XDO_?EQUSECA_PER_NET_ASSETS_TOT?36?</vt:lpstr>
      <vt:lpstr>XDO_?EQUSECA_PER_NET_ASSETS_TOT?37?</vt:lpstr>
      <vt:lpstr>XDO_?EQUSECA_PER_NET_ASSETS_TOT?38?</vt:lpstr>
      <vt:lpstr>SUNBAL!XDO_?EQUSECA_PER_NET_ASSETS_TOT?39?</vt:lpstr>
      <vt:lpstr>XDO_?EQUSECA_PER_NET_ASSETS_TOT?39?</vt:lpstr>
      <vt:lpstr>XDO_?EQUSECA_PER_NET_ASSETS_TOT?4?</vt:lpstr>
      <vt:lpstr>XDO_?EQUSECA_PER_NET_ASSETS_TOT?40?</vt:lpstr>
      <vt:lpstr>XDO_?EQUSECA_PER_NET_ASSETS_TOT?41?</vt:lpstr>
      <vt:lpstr>XDO_?EQUSECA_PER_NET_ASSETS_TOT?42?</vt:lpstr>
      <vt:lpstr>XDO_?EQUSECA_PER_NET_ASSETS_TOT?45?</vt:lpstr>
      <vt:lpstr>XDO_?EQUSECA_PER_NET_ASSETS_TOT?46?</vt:lpstr>
      <vt:lpstr>XDO_?EQUSECA_PER_NET_ASSETS_TOT?47?</vt:lpstr>
      <vt:lpstr>XDO_?EQUSECA_PER_NET_ASSETS_TOT?48?</vt:lpstr>
      <vt:lpstr>XDO_?EQUSECA_PER_NET_ASSETS_TOT?49?</vt:lpstr>
      <vt:lpstr>XDO_?EQUSECA_PER_NET_ASSETS_TOT?5?</vt:lpstr>
      <vt:lpstr>XDO_?EQUSECA_PER_NET_ASSETS_TOT?50?</vt:lpstr>
      <vt:lpstr>XDO_?EQUSECA_PER_NET_ASSETS_TOT?51?</vt:lpstr>
      <vt:lpstr>XDO_?EQUSECA_PER_NET_ASSETS_TOT?52?</vt:lpstr>
      <vt:lpstr>XDO_?EQUSECA_PER_NET_ASSETS_TOT?6?</vt:lpstr>
      <vt:lpstr>XDO_?EQUSECA_PER_NET_ASSETS_TOT?7?</vt:lpstr>
      <vt:lpstr>XDO_?EQUSECA_PER_NET_ASSETS_TOT?8?</vt:lpstr>
      <vt:lpstr>XDO_?EQUSECA_PER_NET_ASSETS_TOT?9?</vt:lpstr>
      <vt:lpstr>XDO_?EQUSECB_ISIN_CODE?</vt:lpstr>
      <vt:lpstr>XDO_?EQUSECB_MARKET_VALUE?</vt:lpstr>
      <vt:lpstr>XDO_?EQUSECB_MARKET_VALUE_TOT?</vt:lpstr>
      <vt:lpstr>XDO_?EQUSECB_MARKET_VALUE_TOT?1?</vt:lpstr>
      <vt:lpstr>XDO_?EQUSECB_MARKET_VALUE_TOT?101?</vt:lpstr>
      <vt:lpstr>XDO_?EQUSECB_MARKET_VALUE_TOT?11?</vt:lpstr>
      <vt:lpstr>XDO_?EQUSECB_MARKET_VALUE_TOT?13?</vt:lpstr>
      <vt:lpstr>XDO_?EQUSECB_MARKET_VALUE_TOT?15?</vt:lpstr>
      <vt:lpstr>XDO_?EQUSECB_MARKET_VALUE_TOT?17?</vt:lpstr>
      <vt:lpstr>XDO_?EQUSECB_MARKET_VALUE_TOT?19?</vt:lpstr>
      <vt:lpstr>XDO_?EQUSECB_MARKET_VALUE_TOT?21?</vt:lpstr>
      <vt:lpstr>XDO_?EQUSECB_MARKET_VALUE_TOT?23?</vt:lpstr>
      <vt:lpstr>XDO_?EQUSECB_MARKET_VALUE_TOT?25?</vt:lpstr>
      <vt:lpstr>XDO_?EQUSECB_MARKET_VALUE_TOT?27?</vt:lpstr>
      <vt:lpstr>XDO_?EQUSECB_MARKET_VALUE_TOT?29?</vt:lpstr>
      <vt:lpstr>XDO_?EQUSECB_MARKET_VALUE_TOT?3?</vt:lpstr>
      <vt:lpstr>XDO_?EQUSECB_MARKET_VALUE_TOT?31?</vt:lpstr>
      <vt:lpstr>XDO_?EQUSECB_MARKET_VALUE_TOT?33?</vt:lpstr>
      <vt:lpstr>XDO_?EQUSECB_MARKET_VALUE_TOT?35?</vt:lpstr>
      <vt:lpstr>XDO_?EQUSECB_MARKET_VALUE_TOT?37?</vt:lpstr>
      <vt:lpstr>XDO_?EQUSECB_MARKET_VALUE_TOT?39?</vt:lpstr>
      <vt:lpstr>XDO_?EQUSECB_MARKET_VALUE_TOT?41?</vt:lpstr>
      <vt:lpstr>SUNBAL!XDO_?EQUSECB_MARKET_VALUE_TOT?43?</vt:lpstr>
      <vt:lpstr>XDO_?EQUSECB_MARKET_VALUE_TOT?43?</vt:lpstr>
      <vt:lpstr>XDO_?EQUSECB_MARKET_VALUE_TOT?45?</vt:lpstr>
      <vt:lpstr>XDO_?EQUSECB_MARKET_VALUE_TOT?47?</vt:lpstr>
      <vt:lpstr>XDO_?EQUSECB_MARKET_VALUE_TOT?49?</vt:lpstr>
      <vt:lpstr>XDO_?EQUSECB_MARKET_VALUE_TOT?5?</vt:lpstr>
      <vt:lpstr>XDO_?EQUSECB_MARKET_VALUE_TOT?51?</vt:lpstr>
      <vt:lpstr>XDO_?EQUSECB_MARKET_VALUE_TOT?53?</vt:lpstr>
      <vt:lpstr>XDO_?EQUSECB_MARKET_VALUE_TOT?55?</vt:lpstr>
      <vt:lpstr>XDO_?EQUSECB_MARKET_VALUE_TOT?57?</vt:lpstr>
      <vt:lpstr>XDO_?EQUSECB_MARKET_VALUE_TOT?59?</vt:lpstr>
      <vt:lpstr>XDO_?EQUSECB_MARKET_VALUE_TOT?61?</vt:lpstr>
      <vt:lpstr>XDO_?EQUSECB_MARKET_VALUE_TOT?63?</vt:lpstr>
      <vt:lpstr>XDO_?EQUSECB_MARKET_VALUE_TOT?65?</vt:lpstr>
      <vt:lpstr>XDO_?EQUSECB_MARKET_VALUE_TOT?67?</vt:lpstr>
      <vt:lpstr>XDO_?EQUSECB_MARKET_VALUE_TOT?69?</vt:lpstr>
      <vt:lpstr>XDO_?EQUSECB_MARKET_VALUE_TOT?7?</vt:lpstr>
      <vt:lpstr>XDO_?EQUSECB_MARKET_VALUE_TOT?71?</vt:lpstr>
      <vt:lpstr>XDO_?EQUSECB_MARKET_VALUE_TOT?72?</vt:lpstr>
      <vt:lpstr>XDO_?EQUSECB_MARKET_VALUE_TOT?73?</vt:lpstr>
      <vt:lpstr>XDO_?EQUSECB_MARKET_VALUE_TOT?75?</vt:lpstr>
      <vt:lpstr>XDO_?EQUSECB_MARKET_VALUE_TOT?77?</vt:lpstr>
      <vt:lpstr>XDO_?EQUSECB_MARKET_VALUE_TOT?79?</vt:lpstr>
      <vt:lpstr>XDO_?EQUSECB_MARKET_VALUE_TOT?81?</vt:lpstr>
      <vt:lpstr>XDO_?EQUSECB_MARKET_VALUE_TOT?83?</vt:lpstr>
      <vt:lpstr>XDO_?EQUSECB_MARKET_VALUE_TOT?87?</vt:lpstr>
      <vt:lpstr>XDO_?EQUSECB_MARKET_VALUE_TOT?89?</vt:lpstr>
      <vt:lpstr>XDO_?EQUSECB_MARKET_VALUE_TOT?9?</vt:lpstr>
      <vt:lpstr>XDO_?EQUSECB_MARKET_VALUE_TOT?91?</vt:lpstr>
      <vt:lpstr>XDO_?EQUSECB_MARKET_VALUE_TOT?93?</vt:lpstr>
      <vt:lpstr>XDO_?EQUSECB_MARKET_VALUE_TOT?95?</vt:lpstr>
      <vt:lpstr>XDO_?EQUSECB_MARKET_VALUE_TOT?97?</vt:lpstr>
      <vt:lpstr>XDO_?EQUSECB_MARKET_VALUE_TOT?99?</vt:lpstr>
      <vt:lpstr>XDO_?EQUSECB_NAME?</vt:lpstr>
      <vt:lpstr>XDO_?EQUSECB_PER_NET_ASSETS?</vt:lpstr>
      <vt:lpstr>XDO_?EQUSECB_PER_NET_ASSETS_TOT?</vt:lpstr>
      <vt:lpstr>XDO_?EQUSECB_PER_NET_ASSETS_TOT?1?</vt:lpstr>
      <vt:lpstr>XDO_?EQUSECB_PER_NET_ASSETS_TOT?101?</vt:lpstr>
      <vt:lpstr>XDO_?EQUSECB_PER_NET_ASSETS_TOT?11?</vt:lpstr>
      <vt:lpstr>XDO_?EQUSECB_PER_NET_ASSETS_TOT?13?</vt:lpstr>
      <vt:lpstr>XDO_?EQUSECB_PER_NET_ASSETS_TOT?15?</vt:lpstr>
      <vt:lpstr>XDO_?EQUSECB_PER_NET_ASSETS_TOT?17?</vt:lpstr>
      <vt:lpstr>XDO_?EQUSECB_PER_NET_ASSETS_TOT?19?</vt:lpstr>
      <vt:lpstr>XDO_?EQUSECB_PER_NET_ASSETS_TOT?21?</vt:lpstr>
      <vt:lpstr>XDO_?EQUSECB_PER_NET_ASSETS_TOT?23?</vt:lpstr>
      <vt:lpstr>XDO_?EQUSECB_PER_NET_ASSETS_TOT?25?</vt:lpstr>
      <vt:lpstr>XDO_?EQUSECB_PER_NET_ASSETS_TOT?27?</vt:lpstr>
      <vt:lpstr>XDO_?EQUSECB_PER_NET_ASSETS_TOT?29?</vt:lpstr>
      <vt:lpstr>XDO_?EQUSECB_PER_NET_ASSETS_TOT?3?</vt:lpstr>
      <vt:lpstr>XDO_?EQUSECB_PER_NET_ASSETS_TOT?31?</vt:lpstr>
      <vt:lpstr>XDO_?EQUSECB_PER_NET_ASSETS_TOT?33?</vt:lpstr>
      <vt:lpstr>XDO_?EQUSECB_PER_NET_ASSETS_TOT?35?</vt:lpstr>
      <vt:lpstr>XDO_?EQUSECB_PER_NET_ASSETS_TOT?37?</vt:lpstr>
      <vt:lpstr>XDO_?EQUSECB_PER_NET_ASSETS_TOT?39?</vt:lpstr>
      <vt:lpstr>XDO_?EQUSECB_PER_NET_ASSETS_TOT?41?</vt:lpstr>
      <vt:lpstr>SUNBAL!XDO_?EQUSECB_PER_NET_ASSETS_TOT?43?</vt:lpstr>
      <vt:lpstr>XDO_?EQUSECB_PER_NET_ASSETS_TOT?43?</vt:lpstr>
      <vt:lpstr>XDO_?EQUSECB_PER_NET_ASSETS_TOT?45?</vt:lpstr>
      <vt:lpstr>XDO_?EQUSECB_PER_NET_ASSETS_TOT?47?</vt:lpstr>
      <vt:lpstr>XDO_?EQUSECB_PER_NET_ASSETS_TOT?49?</vt:lpstr>
      <vt:lpstr>XDO_?EQUSECB_PER_NET_ASSETS_TOT?5?</vt:lpstr>
      <vt:lpstr>XDO_?EQUSECB_PER_NET_ASSETS_TOT?51?</vt:lpstr>
      <vt:lpstr>XDO_?EQUSECB_PER_NET_ASSETS_TOT?53?</vt:lpstr>
      <vt:lpstr>XDO_?EQUSECB_PER_NET_ASSETS_TOT?55?</vt:lpstr>
      <vt:lpstr>XDO_?EQUSECB_PER_NET_ASSETS_TOT?57?</vt:lpstr>
      <vt:lpstr>XDO_?EQUSECB_PER_NET_ASSETS_TOT?59?</vt:lpstr>
      <vt:lpstr>XDO_?EQUSECB_PER_NET_ASSETS_TOT?61?</vt:lpstr>
      <vt:lpstr>XDO_?EQUSECB_PER_NET_ASSETS_TOT?63?</vt:lpstr>
      <vt:lpstr>XDO_?EQUSECB_PER_NET_ASSETS_TOT?65?</vt:lpstr>
      <vt:lpstr>XDO_?EQUSECB_PER_NET_ASSETS_TOT?67?</vt:lpstr>
      <vt:lpstr>XDO_?EQUSECB_PER_NET_ASSETS_TOT?69?</vt:lpstr>
      <vt:lpstr>XDO_?EQUSECB_PER_NET_ASSETS_TOT?7?</vt:lpstr>
      <vt:lpstr>XDO_?EQUSECB_PER_NET_ASSETS_TOT?71?</vt:lpstr>
      <vt:lpstr>XDO_?EQUSECB_PER_NET_ASSETS_TOT?72?</vt:lpstr>
      <vt:lpstr>XDO_?EQUSECB_PER_NET_ASSETS_TOT?73?</vt:lpstr>
      <vt:lpstr>XDO_?EQUSECB_PER_NET_ASSETS_TOT?75?</vt:lpstr>
      <vt:lpstr>XDO_?EQUSECB_PER_NET_ASSETS_TOT?77?</vt:lpstr>
      <vt:lpstr>XDO_?EQUSECB_PER_NET_ASSETS_TOT?79?</vt:lpstr>
      <vt:lpstr>XDO_?EQUSECB_PER_NET_ASSETS_TOT?81?</vt:lpstr>
      <vt:lpstr>XDO_?EQUSECB_PER_NET_ASSETS_TOT?83?</vt:lpstr>
      <vt:lpstr>XDO_?EQUSECB_PER_NET_ASSETS_TOT?87?</vt:lpstr>
      <vt:lpstr>XDO_?EQUSECB_PER_NET_ASSETS_TOT?89?</vt:lpstr>
      <vt:lpstr>XDO_?EQUSECB_PER_NET_ASSETS_TOT?9?</vt:lpstr>
      <vt:lpstr>XDO_?EQUSECB_PER_NET_ASSETS_TOT?91?</vt:lpstr>
      <vt:lpstr>XDO_?EQUSECB_PER_NET_ASSETS_TOT?93?</vt:lpstr>
      <vt:lpstr>XDO_?EQUSECB_PER_NET_ASSETS_TOT?95?</vt:lpstr>
      <vt:lpstr>XDO_?EQUSECB_PER_NET_ASSETS_TOT?97?</vt:lpstr>
      <vt:lpstr>XDO_?EQUSECB_PER_NET_ASSETS_TOT?99?</vt:lpstr>
      <vt:lpstr>XDO_?EQUSECB_RATING_INDUSTRY?</vt:lpstr>
      <vt:lpstr>XDO_?EQUSECB_SL_NO?</vt:lpstr>
      <vt:lpstr>XDO_?EQUSECB_UNITS?</vt:lpstr>
      <vt:lpstr>XDO_?EQUSECC_ISIN_CODE?</vt:lpstr>
      <vt:lpstr>XDO_?EQUSECC_ISIN_CODE?1?</vt:lpstr>
      <vt:lpstr>XDO_?EQUSECC_MARKET_VALUE?</vt:lpstr>
      <vt:lpstr>XDO_?EQUSECC_MARKET_VALUE?1?</vt:lpstr>
      <vt:lpstr>XDO_?EQUSECC_MARKET_VALUE_TOT?</vt:lpstr>
      <vt:lpstr>XDO_?EQUSECC_MARKET_VALUE_TOT?1?</vt:lpstr>
      <vt:lpstr>XDO_?EQUSECC_MARKET_VALUE_TOT?100?</vt:lpstr>
      <vt:lpstr>XDO_?EQUSECC_MARKET_VALUE_TOT?11?</vt:lpstr>
      <vt:lpstr>XDO_?EQUSECC_MARKET_VALUE_TOT?13?</vt:lpstr>
      <vt:lpstr>XDO_?EQUSECC_MARKET_VALUE_TOT?15?</vt:lpstr>
      <vt:lpstr>XDO_?EQUSECC_MARKET_VALUE_TOT?17?</vt:lpstr>
      <vt:lpstr>XDO_?EQUSECC_MARKET_VALUE_TOT?19?</vt:lpstr>
      <vt:lpstr>XDO_?EQUSECC_MARKET_VALUE_TOT?21?</vt:lpstr>
      <vt:lpstr>XDO_?EQUSECC_MARKET_VALUE_TOT?23?</vt:lpstr>
      <vt:lpstr>XDO_?EQUSECC_MARKET_VALUE_TOT?25?</vt:lpstr>
      <vt:lpstr>XDO_?EQUSECC_MARKET_VALUE_TOT?27?</vt:lpstr>
      <vt:lpstr>XDO_?EQUSECC_MARKET_VALUE_TOT?29?</vt:lpstr>
      <vt:lpstr>XDO_?EQUSECC_MARKET_VALUE_TOT?3?</vt:lpstr>
      <vt:lpstr>XDO_?EQUSECC_MARKET_VALUE_TOT?31?</vt:lpstr>
      <vt:lpstr>XDO_?EQUSECC_MARKET_VALUE_TOT?33?</vt:lpstr>
      <vt:lpstr>XDO_?EQUSECC_MARKET_VALUE_TOT?35?</vt:lpstr>
      <vt:lpstr>XDO_?EQUSECC_MARKET_VALUE_TOT?37?</vt:lpstr>
      <vt:lpstr>XDO_?EQUSECC_MARKET_VALUE_TOT?39?</vt:lpstr>
      <vt:lpstr>XDO_?EQUSECC_MARKET_VALUE_TOT?41?</vt:lpstr>
      <vt:lpstr>SUNBAL!XDO_?EQUSECC_MARKET_VALUE_TOT?43?</vt:lpstr>
      <vt:lpstr>XDO_?EQUSECC_MARKET_VALUE_TOT?43?</vt:lpstr>
      <vt:lpstr>XDO_?EQUSECC_MARKET_VALUE_TOT?45?</vt:lpstr>
      <vt:lpstr>XDO_?EQUSECC_MARKET_VALUE_TOT?47?</vt:lpstr>
      <vt:lpstr>XDO_?EQUSECC_MARKET_VALUE_TOT?49?</vt:lpstr>
      <vt:lpstr>XDO_?EQUSECC_MARKET_VALUE_TOT?5?</vt:lpstr>
      <vt:lpstr>XDO_?EQUSECC_MARKET_VALUE_TOT?51?</vt:lpstr>
      <vt:lpstr>XDO_?EQUSECC_MARKET_VALUE_TOT?53?</vt:lpstr>
      <vt:lpstr>XDO_?EQUSECC_MARKET_VALUE_TOT?55?</vt:lpstr>
      <vt:lpstr>XDO_?EQUSECC_MARKET_VALUE_TOT?57?</vt:lpstr>
      <vt:lpstr>XDO_?EQUSECC_MARKET_VALUE_TOT?59?</vt:lpstr>
      <vt:lpstr>XDO_?EQUSECC_MARKET_VALUE_TOT?61?</vt:lpstr>
      <vt:lpstr>XDO_?EQUSECC_MARKET_VALUE_TOT?63?</vt:lpstr>
      <vt:lpstr>XDO_?EQUSECC_MARKET_VALUE_TOT?65?</vt:lpstr>
      <vt:lpstr>XDO_?EQUSECC_MARKET_VALUE_TOT?67?</vt:lpstr>
      <vt:lpstr>XDO_?EQUSECC_MARKET_VALUE_TOT?69?</vt:lpstr>
      <vt:lpstr>XDO_?EQUSECC_MARKET_VALUE_TOT?7?</vt:lpstr>
      <vt:lpstr>XDO_?EQUSECC_MARKET_VALUE_TOT?71?</vt:lpstr>
      <vt:lpstr>XDO_?EQUSECC_MARKET_VALUE_TOT?72?</vt:lpstr>
      <vt:lpstr>XDO_?EQUSECC_MARKET_VALUE_TOT?74?</vt:lpstr>
      <vt:lpstr>XDO_?EQUSECC_MARKET_VALUE_TOT?76?</vt:lpstr>
      <vt:lpstr>XDO_?EQUSECC_MARKET_VALUE_TOT?78?</vt:lpstr>
      <vt:lpstr>XDO_?EQUSECC_MARKET_VALUE_TOT?80?</vt:lpstr>
      <vt:lpstr>XDO_?EQUSECC_MARKET_VALUE_TOT?82?</vt:lpstr>
      <vt:lpstr>XDO_?EQUSECC_MARKET_VALUE_TOT?86?</vt:lpstr>
      <vt:lpstr>XDO_?EQUSECC_MARKET_VALUE_TOT?88?</vt:lpstr>
      <vt:lpstr>XDO_?EQUSECC_MARKET_VALUE_TOT?9?</vt:lpstr>
      <vt:lpstr>XDO_?EQUSECC_MARKET_VALUE_TOT?90?</vt:lpstr>
      <vt:lpstr>XDO_?EQUSECC_MARKET_VALUE_TOT?92?</vt:lpstr>
      <vt:lpstr>XDO_?EQUSECC_MARKET_VALUE_TOT?94?</vt:lpstr>
      <vt:lpstr>XDO_?EQUSECC_MARKET_VALUE_TOT?96?</vt:lpstr>
      <vt:lpstr>XDO_?EQUSECC_MARKET_VALUE_TOT?98?</vt:lpstr>
      <vt:lpstr>XDO_?EQUSECC_NAME?</vt:lpstr>
      <vt:lpstr>XDO_?EQUSECC_NAME?1?</vt:lpstr>
      <vt:lpstr>XDO_?EQUSECC_PER_NET_ASSETS?</vt:lpstr>
      <vt:lpstr>XDO_?EQUSECC_PER_NET_ASSETS?1?</vt:lpstr>
      <vt:lpstr>XDO_?EQUSECC_PER_NET_ASSETS_TOT?</vt:lpstr>
      <vt:lpstr>XDO_?EQUSECC_PER_NET_ASSETS_TOT?1?</vt:lpstr>
      <vt:lpstr>XDO_?EQUSECC_PER_NET_ASSETS_TOT?100?</vt:lpstr>
      <vt:lpstr>XDO_?EQUSECC_PER_NET_ASSETS_TOT?11?</vt:lpstr>
      <vt:lpstr>XDO_?EQUSECC_PER_NET_ASSETS_TOT?13?</vt:lpstr>
      <vt:lpstr>XDO_?EQUSECC_PER_NET_ASSETS_TOT?15?</vt:lpstr>
      <vt:lpstr>XDO_?EQUSECC_PER_NET_ASSETS_TOT?17?</vt:lpstr>
      <vt:lpstr>XDO_?EQUSECC_PER_NET_ASSETS_TOT?19?</vt:lpstr>
      <vt:lpstr>XDO_?EQUSECC_PER_NET_ASSETS_TOT?21?</vt:lpstr>
      <vt:lpstr>XDO_?EQUSECC_PER_NET_ASSETS_TOT?23?</vt:lpstr>
      <vt:lpstr>XDO_?EQUSECC_PER_NET_ASSETS_TOT?25?</vt:lpstr>
      <vt:lpstr>XDO_?EQUSECC_PER_NET_ASSETS_TOT?27?</vt:lpstr>
      <vt:lpstr>XDO_?EQUSECC_PER_NET_ASSETS_TOT?29?</vt:lpstr>
      <vt:lpstr>XDO_?EQUSECC_PER_NET_ASSETS_TOT?3?</vt:lpstr>
      <vt:lpstr>XDO_?EQUSECC_PER_NET_ASSETS_TOT?31?</vt:lpstr>
      <vt:lpstr>XDO_?EQUSECC_PER_NET_ASSETS_TOT?33?</vt:lpstr>
      <vt:lpstr>XDO_?EQUSECC_PER_NET_ASSETS_TOT?35?</vt:lpstr>
      <vt:lpstr>XDO_?EQUSECC_PER_NET_ASSETS_TOT?37?</vt:lpstr>
      <vt:lpstr>XDO_?EQUSECC_PER_NET_ASSETS_TOT?39?</vt:lpstr>
      <vt:lpstr>XDO_?EQUSECC_PER_NET_ASSETS_TOT?41?</vt:lpstr>
      <vt:lpstr>SUNBAL!XDO_?EQUSECC_PER_NET_ASSETS_TOT?43?</vt:lpstr>
      <vt:lpstr>XDO_?EQUSECC_PER_NET_ASSETS_TOT?43?</vt:lpstr>
      <vt:lpstr>XDO_?EQUSECC_PER_NET_ASSETS_TOT?45?</vt:lpstr>
      <vt:lpstr>XDO_?EQUSECC_PER_NET_ASSETS_TOT?47?</vt:lpstr>
      <vt:lpstr>XDO_?EQUSECC_PER_NET_ASSETS_TOT?49?</vt:lpstr>
      <vt:lpstr>XDO_?EQUSECC_PER_NET_ASSETS_TOT?5?</vt:lpstr>
      <vt:lpstr>XDO_?EQUSECC_PER_NET_ASSETS_TOT?51?</vt:lpstr>
      <vt:lpstr>XDO_?EQUSECC_PER_NET_ASSETS_TOT?53?</vt:lpstr>
      <vt:lpstr>XDO_?EQUSECC_PER_NET_ASSETS_TOT?55?</vt:lpstr>
      <vt:lpstr>XDO_?EQUSECC_PER_NET_ASSETS_TOT?57?</vt:lpstr>
      <vt:lpstr>XDO_?EQUSECC_PER_NET_ASSETS_TOT?59?</vt:lpstr>
      <vt:lpstr>XDO_?EQUSECC_PER_NET_ASSETS_TOT?61?</vt:lpstr>
      <vt:lpstr>XDO_?EQUSECC_PER_NET_ASSETS_TOT?63?</vt:lpstr>
      <vt:lpstr>XDO_?EQUSECC_PER_NET_ASSETS_TOT?65?</vt:lpstr>
      <vt:lpstr>XDO_?EQUSECC_PER_NET_ASSETS_TOT?67?</vt:lpstr>
      <vt:lpstr>XDO_?EQUSECC_PER_NET_ASSETS_TOT?69?</vt:lpstr>
      <vt:lpstr>XDO_?EQUSECC_PER_NET_ASSETS_TOT?7?</vt:lpstr>
      <vt:lpstr>XDO_?EQUSECC_PER_NET_ASSETS_TOT?71?</vt:lpstr>
      <vt:lpstr>XDO_?EQUSECC_PER_NET_ASSETS_TOT?72?</vt:lpstr>
      <vt:lpstr>XDO_?EQUSECC_PER_NET_ASSETS_TOT?74?</vt:lpstr>
      <vt:lpstr>XDO_?EQUSECC_PER_NET_ASSETS_TOT?76?</vt:lpstr>
      <vt:lpstr>XDO_?EQUSECC_PER_NET_ASSETS_TOT?78?</vt:lpstr>
      <vt:lpstr>XDO_?EQUSECC_PER_NET_ASSETS_TOT?80?</vt:lpstr>
      <vt:lpstr>XDO_?EQUSECC_PER_NET_ASSETS_TOT?82?</vt:lpstr>
      <vt:lpstr>XDO_?EQUSECC_PER_NET_ASSETS_TOT?86?</vt:lpstr>
      <vt:lpstr>XDO_?EQUSECC_PER_NET_ASSETS_TOT?88?</vt:lpstr>
      <vt:lpstr>XDO_?EQUSECC_PER_NET_ASSETS_TOT?9?</vt:lpstr>
      <vt:lpstr>XDO_?EQUSECC_PER_NET_ASSETS_TOT?90?</vt:lpstr>
      <vt:lpstr>XDO_?EQUSECC_PER_NET_ASSETS_TOT?92?</vt:lpstr>
      <vt:lpstr>XDO_?EQUSECC_PER_NET_ASSETS_TOT?94?</vt:lpstr>
      <vt:lpstr>XDO_?EQUSECC_PER_NET_ASSETS_TOT?96?</vt:lpstr>
      <vt:lpstr>XDO_?EQUSECC_PER_NET_ASSETS_TOT?98?</vt:lpstr>
      <vt:lpstr>XDO_?EQUSECC_RATING_INDUSTRY?</vt:lpstr>
      <vt:lpstr>XDO_?EQUSECC_RATING_INDUSTRY?1?</vt:lpstr>
      <vt:lpstr>XDO_?EQUSECC_SL_NO?</vt:lpstr>
      <vt:lpstr>XDO_?EQUSECC_SL_NO?1?</vt:lpstr>
      <vt:lpstr>XDO_?EQUSECC_UNITS?</vt:lpstr>
      <vt:lpstr>XDO_?EQUSECC_UNITS?1?</vt:lpstr>
      <vt:lpstr>XDO_?EQUSECD_ISIN_CODE?</vt:lpstr>
      <vt:lpstr>XDO_?EQUSECD_MARKET_VALUE?</vt:lpstr>
      <vt:lpstr>XDO_?EQUSECD_MARKET_VALUE_TOT?1?</vt:lpstr>
      <vt:lpstr>XDO_?EQUSECD_MARKET_VALUE_TOT?101?</vt:lpstr>
      <vt:lpstr>XDO_?EQUSECD_MARKET_VALUE_TOT?11?</vt:lpstr>
      <vt:lpstr>XDO_?EQUSECD_MARKET_VALUE_TOT?13?</vt:lpstr>
      <vt:lpstr>XDO_?EQUSECD_MARKET_VALUE_TOT?15?</vt:lpstr>
      <vt:lpstr>XDO_?EQUSECD_MARKET_VALUE_TOT?17?</vt:lpstr>
      <vt:lpstr>XDO_?EQUSECD_MARKET_VALUE_TOT?19?</vt:lpstr>
      <vt:lpstr>XDO_?EQUSECD_MARKET_VALUE_TOT?21?</vt:lpstr>
      <vt:lpstr>XDO_?EQUSECD_MARKET_VALUE_TOT?23?</vt:lpstr>
      <vt:lpstr>XDO_?EQUSECD_MARKET_VALUE_TOT?25?</vt:lpstr>
      <vt:lpstr>XDO_?EQUSECD_MARKET_VALUE_TOT?27?</vt:lpstr>
      <vt:lpstr>XDO_?EQUSECD_MARKET_VALUE_TOT?29?</vt:lpstr>
      <vt:lpstr>XDO_?EQUSECD_MARKET_VALUE_TOT?3?</vt:lpstr>
      <vt:lpstr>XDO_?EQUSECD_MARKET_VALUE_TOT?31?</vt:lpstr>
      <vt:lpstr>XDO_?EQUSECD_MARKET_VALUE_TOT?33?</vt:lpstr>
      <vt:lpstr>XDO_?EQUSECD_MARKET_VALUE_TOT?35?</vt:lpstr>
      <vt:lpstr>XDO_?EQUSECD_MARKET_VALUE_TOT?37?</vt:lpstr>
      <vt:lpstr>XDO_?EQUSECD_MARKET_VALUE_TOT?39?</vt:lpstr>
      <vt:lpstr>XDO_?EQUSECD_MARKET_VALUE_TOT?41?</vt:lpstr>
      <vt:lpstr>SUNBAL!XDO_?EQUSECD_MARKET_VALUE_TOT?43?</vt:lpstr>
      <vt:lpstr>XDO_?EQUSECD_MARKET_VALUE_TOT?43?</vt:lpstr>
      <vt:lpstr>XDO_?EQUSECD_MARKET_VALUE_TOT?45?</vt:lpstr>
      <vt:lpstr>XDO_?EQUSECD_MARKET_VALUE_TOT?47?</vt:lpstr>
      <vt:lpstr>XDO_?EQUSECD_MARKET_VALUE_TOT?49?</vt:lpstr>
      <vt:lpstr>XDO_?EQUSECD_MARKET_VALUE_TOT?5?</vt:lpstr>
      <vt:lpstr>XDO_?EQUSECD_MARKET_VALUE_TOT?51?</vt:lpstr>
      <vt:lpstr>XDO_?EQUSECD_MARKET_VALUE_TOT?53?</vt:lpstr>
      <vt:lpstr>XDO_?EQUSECD_MARKET_VALUE_TOT?55?</vt:lpstr>
      <vt:lpstr>XDO_?EQUSECD_MARKET_VALUE_TOT?57?</vt:lpstr>
      <vt:lpstr>XDO_?EQUSECD_MARKET_VALUE_TOT?59?</vt:lpstr>
      <vt:lpstr>XDO_?EQUSECD_MARKET_VALUE_TOT?61?</vt:lpstr>
      <vt:lpstr>XDO_?EQUSECD_MARKET_VALUE_TOT?63?</vt:lpstr>
      <vt:lpstr>XDO_?EQUSECD_MARKET_VALUE_TOT?65?</vt:lpstr>
      <vt:lpstr>XDO_?EQUSECD_MARKET_VALUE_TOT?67?</vt:lpstr>
      <vt:lpstr>XDO_?EQUSECD_MARKET_VALUE_TOT?69?</vt:lpstr>
      <vt:lpstr>XDO_?EQUSECD_MARKET_VALUE_TOT?7?</vt:lpstr>
      <vt:lpstr>XDO_?EQUSECD_MARKET_VALUE_TOT?71?</vt:lpstr>
      <vt:lpstr>XDO_?EQUSECD_MARKET_VALUE_TOT?73?</vt:lpstr>
      <vt:lpstr>XDO_?EQUSECD_MARKET_VALUE_TOT?75?</vt:lpstr>
      <vt:lpstr>XDO_?EQUSECD_MARKET_VALUE_TOT?77?</vt:lpstr>
      <vt:lpstr>XDO_?EQUSECD_MARKET_VALUE_TOT?79?</vt:lpstr>
      <vt:lpstr>XDO_?EQUSECD_MARKET_VALUE_TOT?81?</vt:lpstr>
      <vt:lpstr>XDO_?EQUSECD_MARKET_VALUE_TOT?83?</vt:lpstr>
      <vt:lpstr>XDO_?EQUSECD_MARKET_VALUE_TOT?87?</vt:lpstr>
      <vt:lpstr>XDO_?EQUSECD_MARKET_VALUE_TOT?89?</vt:lpstr>
      <vt:lpstr>XDO_?EQUSECD_MARKET_VALUE_TOT?9?</vt:lpstr>
      <vt:lpstr>XDO_?EQUSECD_MARKET_VALUE_TOT?91?</vt:lpstr>
      <vt:lpstr>XDO_?EQUSECD_MARKET_VALUE_TOT?93?</vt:lpstr>
      <vt:lpstr>XDO_?EQUSECD_MARKET_VALUE_TOT?95?</vt:lpstr>
      <vt:lpstr>XDO_?EQUSECD_MARKET_VALUE_TOT?97?</vt:lpstr>
      <vt:lpstr>XDO_?EQUSECD_MARKET_VALUE_TOT?99?</vt:lpstr>
      <vt:lpstr>XDO_?EQUSECD_NAME?</vt:lpstr>
      <vt:lpstr>XDO_?EQUSECD_PER_NET_ASSETS?</vt:lpstr>
      <vt:lpstr>XDO_?EQUSECD_PER_NET_ASSETS_TOT?1?</vt:lpstr>
      <vt:lpstr>XDO_?EQUSECD_PER_NET_ASSETS_TOT?101?</vt:lpstr>
      <vt:lpstr>XDO_?EQUSECD_PER_NET_ASSETS_TOT?11?</vt:lpstr>
      <vt:lpstr>XDO_?EQUSECD_PER_NET_ASSETS_TOT?13?</vt:lpstr>
      <vt:lpstr>XDO_?EQUSECD_PER_NET_ASSETS_TOT?15?</vt:lpstr>
      <vt:lpstr>XDO_?EQUSECD_PER_NET_ASSETS_TOT?17?</vt:lpstr>
      <vt:lpstr>XDO_?EQUSECD_PER_NET_ASSETS_TOT?19?</vt:lpstr>
      <vt:lpstr>XDO_?EQUSECD_PER_NET_ASSETS_TOT?21?</vt:lpstr>
      <vt:lpstr>XDO_?EQUSECD_PER_NET_ASSETS_TOT?23?</vt:lpstr>
      <vt:lpstr>XDO_?EQUSECD_PER_NET_ASSETS_TOT?25?</vt:lpstr>
      <vt:lpstr>XDO_?EQUSECD_PER_NET_ASSETS_TOT?27?</vt:lpstr>
      <vt:lpstr>XDO_?EQUSECD_PER_NET_ASSETS_TOT?29?</vt:lpstr>
      <vt:lpstr>XDO_?EQUSECD_PER_NET_ASSETS_TOT?3?</vt:lpstr>
      <vt:lpstr>XDO_?EQUSECD_PER_NET_ASSETS_TOT?31?</vt:lpstr>
      <vt:lpstr>XDO_?EQUSECD_PER_NET_ASSETS_TOT?33?</vt:lpstr>
      <vt:lpstr>XDO_?EQUSECD_PER_NET_ASSETS_TOT?35?</vt:lpstr>
      <vt:lpstr>XDO_?EQUSECD_PER_NET_ASSETS_TOT?37?</vt:lpstr>
      <vt:lpstr>XDO_?EQUSECD_PER_NET_ASSETS_TOT?39?</vt:lpstr>
      <vt:lpstr>XDO_?EQUSECD_PER_NET_ASSETS_TOT?41?</vt:lpstr>
      <vt:lpstr>SUNBAL!XDO_?EQUSECD_PER_NET_ASSETS_TOT?43?</vt:lpstr>
      <vt:lpstr>XDO_?EQUSECD_PER_NET_ASSETS_TOT?43?</vt:lpstr>
      <vt:lpstr>XDO_?EQUSECD_PER_NET_ASSETS_TOT?45?</vt:lpstr>
      <vt:lpstr>XDO_?EQUSECD_PER_NET_ASSETS_TOT?47?</vt:lpstr>
      <vt:lpstr>XDO_?EQUSECD_PER_NET_ASSETS_TOT?49?</vt:lpstr>
      <vt:lpstr>XDO_?EQUSECD_PER_NET_ASSETS_TOT?5?</vt:lpstr>
      <vt:lpstr>XDO_?EQUSECD_PER_NET_ASSETS_TOT?51?</vt:lpstr>
      <vt:lpstr>XDO_?EQUSECD_PER_NET_ASSETS_TOT?53?</vt:lpstr>
      <vt:lpstr>XDO_?EQUSECD_PER_NET_ASSETS_TOT?55?</vt:lpstr>
      <vt:lpstr>XDO_?EQUSECD_PER_NET_ASSETS_TOT?57?</vt:lpstr>
      <vt:lpstr>XDO_?EQUSECD_PER_NET_ASSETS_TOT?59?</vt:lpstr>
      <vt:lpstr>XDO_?EQUSECD_PER_NET_ASSETS_TOT?61?</vt:lpstr>
      <vt:lpstr>XDO_?EQUSECD_PER_NET_ASSETS_TOT?63?</vt:lpstr>
      <vt:lpstr>XDO_?EQUSECD_PER_NET_ASSETS_TOT?65?</vt:lpstr>
      <vt:lpstr>XDO_?EQUSECD_PER_NET_ASSETS_TOT?67?</vt:lpstr>
      <vt:lpstr>XDO_?EQUSECD_PER_NET_ASSETS_TOT?69?</vt:lpstr>
      <vt:lpstr>XDO_?EQUSECD_PER_NET_ASSETS_TOT?7?</vt:lpstr>
      <vt:lpstr>XDO_?EQUSECD_PER_NET_ASSETS_TOT?71?</vt:lpstr>
      <vt:lpstr>XDO_?EQUSECD_PER_NET_ASSETS_TOT?73?</vt:lpstr>
      <vt:lpstr>XDO_?EQUSECD_PER_NET_ASSETS_TOT?75?</vt:lpstr>
      <vt:lpstr>XDO_?EQUSECD_PER_NET_ASSETS_TOT?77?</vt:lpstr>
      <vt:lpstr>XDO_?EQUSECD_PER_NET_ASSETS_TOT?79?</vt:lpstr>
      <vt:lpstr>XDO_?EQUSECD_PER_NET_ASSETS_TOT?81?</vt:lpstr>
      <vt:lpstr>XDO_?EQUSECD_PER_NET_ASSETS_TOT?83?</vt:lpstr>
      <vt:lpstr>XDO_?EQUSECD_PER_NET_ASSETS_TOT?87?</vt:lpstr>
      <vt:lpstr>XDO_?EQUSECD_PER_NET_ASSETS_TOT?89?</vt:lpstr>
      <vt:lpstr>XDO_?EQUSECD_PER_NET_ASSETS_TOT?9?</vt:lpstr>
      <vt:lpstr>XDO_?EQUSECD_PER_NET_ASSETS_TOT?91?</vt:lpstr>
      <vt:lpstr>XDO_?EQUSECD_PER_NET_ASSETS_TOT?93?</vt:lpstr>
      <vt:lpstr>XDO_?EQUSECD_PER_NET_ASSETS_TOT?95?</vt:lpstr>
      <vt:lpstr>XDO_?EQUSECD_PER_NET_ASSETS_TOT?97?</vt:lpstr>
      <vt:lpstr>XDO_?EQUSECD_PER_NET_ASSETS_TOT?99?</vt:lpstr>
      <vt:lpstr>XDO_?EQUSECD_RATING_INDUSTRY?</vt:lpstr>
      <vt:lpstr>XDO_?EQUSECD_SL_NO?</vt:lpstr>
      <vt:lpstr>XDO_?EQUSECD_UNITS?</vt:lpstr>
      <vt:lpstr>XDO_?EQUSECE_ISIN_CODE?</vt:lpstr>
      <vt:lpstr>XDO_?EQUSECE_MARKET_VALUE?</vt:lpstr>
      <vt:lpstr>XDO_?EQUSECE_MARKET_VALUE_TOT?1?</vt:lpstr>
      <vt:lpstr>XDO_?EQUSECE_MARKET_VALUE_TOT?101?</vt:lpstr>
      <vt:lpstr>XDO_?EQUSECE_MARKET_VALUE_TOT?102?</vt:lpstr>
      <vt:lpstr>XDO_?EQUSECE_MARKET_VALUE_TOT?11?</vt:lpstr>
      <vt:lpstr>XDO_?EQUSECE_MARKET_VALUE_TOT?13?</vt:lpstr>
      <vt:lpstr>XDO_?EQUSECE_MARKET_VALUE_TOT?15?</vt:lpstr>
      <vt:lpstr>XDO_?EQUSECE_MARKET_VALUE_TOT?17?</vt:lpstr>
      <vt:lpstr>XDO_?EQUSECE_MARKET_VALUE_TOT?19?</vt:lpstr>
      <vt:lpstr>XDO_?EQUSECE_MARKET_VALUE_TOT?21?</vt:lpstr>
      <vt:lpstr>XDO_?EQUSECE_MARKET_VALUE_TOT?23?</vt:lpstr>
      <vt:lpstr>XDO_?EQUSECE_MARKET_VALUE_TOT?25?</vt:lpstr>
      <vt:lpstr>XDO_?EQUSECE_MARKET_VALUE_TOT?27?</vt:lpstr>
      <vt:lpstr>XDO_?EQUSECE_MARKET_VALUE_TOT?29?</vt:lpstr>
      <vt:lpstr>XDO_?EQUSECE_MARKET_VALUE_TOT?3?</vt:lpstr>
      <vt:lpstr>XDO_?EQUSECE_MARKET_VALUE_TOT?31?</vt:lpstr>
      <vt:lpstr>XDO_?EQUSECE_MARKET_VALUE_TOT?33?</vt:lpstr>
      <vt:lpstr>XDO_?EQUSECE_MARKET_VALUE_TOT?35?</vt:lpstr>
      <vt:lpstr>XDO_?EQUSECE_MARKET_VALUE_TOT?37?</vt:lpstr>
      <vt:lpstr>XDO_?EQUSECE_MARKET_VALUE_TOT?39?</vt:lpstr>
      <vt:lpstr>XDO_?EQUSECE_MARKET_VALUE_TOT?41?</vt:lpstr>
      <vt:lpstr>SUNBAL!XDO_?EQUSECE_MARKET_VALUE_TOT?43?</vt:lpstr>
      <vt:lpstr>XDO_?EQUSECE_MARKET_VALUE_TOT?43?</vt:lpstr>
      <vt:lpstr>XDO_?EQUSECE_MARKET_VALUE_TOT?45?</vt:lpstr>
      <vt:lpstr>XDO_?EQUSECE_MARKET_VALUE_TOT?47?</vt:lpstr>
      <vt:lpstr>XDO_?EQUSECE_MARKET_VALUE_TOT?49?</vt:lpstr>
      <vt:lpstr>XDO_?EQUSECE_MARKET_VALUE_TOT?5?</vt:lpstr>
      <vt:lpstr>XDO_?EQUSECE_MARKET_VALUE_TOT?51?</vt:lpstr>
      <vt:lpstr>XDO_?EQUSECE_MARKET_VALUE_TOT?53?</vt:lpstr>
      <vt:lpstr>XDO_?EQUSECE_MARKET_VALUE_TOT?55?</vt:lpstr>
      <vt:lpstr>XDO_?EQUSECE_MARKET_VALUE_TOT?57?</vt:lpstr>
      <vt:lpstr>XDO_?EQUSECE_MARKET_VALUE_TOT?59?</vt:lpstr>
      <vt:lpstr>XDO_?EQUSECE_MARKET_VALUE_TOT?61?</vt:lpstr>
      <vt:lpstr>XDO_?EQUSECE_MARKET_VALUE_TOT?63?</vt:lpstr>
      <vt:lpstr>XDO_?EQUSECE_MARKET_VALUE_TOT?65?</vt:lpstr>
      <vt:lpstr>XDO_?EQUSECE_MARKET_VALUE_TOT?67?</vt:lpstr>
      <vt:lpstr>XDO_?EQUSECE_MARKET_VALUE_TOT?69?</vt:lpstr>
      <vt:lpstr>XDO_?EQUSECE_MARKET_VALUE_TOT?7?</vt:lpstr>
      <vt:lpstr>XDO_?EQUSECE_MARKET_VALUE_TOT?71?</vt:lpstr>
      <vt:lpstr>XDO_?EQUSECE_MARKET_VALUE_TOT?73?</vt:lpstr>
      <vt:lpstr>XDO_?EQUSECE_MARKET_VALUE_TOT?75?</vt:lpstr>
      <vt:lpstr>XDO_?EQUSECE_MARKET_VALUE_TOT?77?</vt:lpstr>
      <vt:lpstr>XDO_?EQUSECE_MARKET_VALUE_TOT?79?</vt:lpstr>
      <vt:lpstr>XDO_?EQUSECE_MARKET_VALUE_TOT?81?</vt:lpstr>
      <vt:lpstr>XDO_?EQUSECE_MARKET_VALUE_TOT?83?</vt:lpstr>
      <vt:lpstr>XDO_?EQUSECE_MARKET_VALUE_TOT?87?</vt:lpstr>
      <vt:lpstr>XDO_?EQUSECE_MARKET_VALUE_TOT?88?</vt:lpstr>
      <vt:lpstr>XDO_?EQUSECE_MARKET_VALUE_TOT?89?</vt:lpstr>
      <vt:lpstr>XDO_?EQUSECE_MARKET_VALUE_TOT?9?</vt:lpstr>
      <vt:lpstr>XDO_?EQUSECE_MARKET_VALUE_TOT?91?</vt:lpstr>
      <vt:lpstr>XDO_?EQUSECE_MARKET_VALUE_TOT?92?</vt:lpstr>
      <vt:lpstr>XDO_?EQUSECE_MARKET_VALUE_TOT?93?</vt:lpstr>
      <vt:lpstr>XDO_?EQUSECE_MARKET_VALUE_TOT?95?</vt:lpstr>
      <vt:lpstr>XDO_?EQUSECE_MARKET_VALUE_TOT?97?</vt:lpstr>
      <vt:lpstr>XDO_?EQUSECE_MARKET_VALUE_TOT?99?</vt:lpstr>
      <vt:lpstr>XDO_?EQUSECE_NAME?</vt:lpstr>
      <vt:lpstr>XDO_?EQUSECE_PER_NET_ASSETS?</vt:lpstr>
      <vt:lpstr>XDO_?EQUSECE_PER_NET_ASSETS_TOT?1?</vt:lpstr>
      <vt:lpstr>XDO_?EQUSECE_PER_NET_ASSETS_TOT?101?</vt:lpstr>
      <vt:lpstr>XDO_?EQUSECE_PER_NET_ASSETS_TOT?102?</vt:lpstr>
      <vt:lpstr>XDO_?EQUSECE_PER_NET_ASSETS_TOT?11?</vt:lpstr>
      <vt:lpstr>XDO_?EQUSECE_PER_NET_ASSETS_TOT?13?</vt:lpstr>
      <vt:lpstr>XDO_?EQUSECE_PER_NET_ASSETS_TOT?15?</vt:lpstr>
      <vt:lpstr>XDO_?EQUSECE_PER_NET_ASSETS_TOT?17?</vt:lpstr>
      <vt:lpstr>XDO_?EQUSECE_PER_NET_ASSETS_TOT?19?</vt:lpstr>
      <vt:lpstr>XDO_?EQUSECE_PER_NET_ASSETS_TOT?21?</vt:lpstr>
      <vt:lpstr>XDO_?EQUSECE_PER_NET_ASSETS_TOT?23?</vt:lpstr>
      <vt:lpstr>XDO_?EQUSECE_PER_NET_ASSETS_TOT?25?</vt:lpstr>
      <vt:lpstr>XDO_?EQUSECE_PER_NET_ASSETS_TOT?27?</vt:lpstr>
      <vt:lpstr>XDO_?EQUSECE_PER_NET_ASSETS_TOT?29?</vt:lpstr>
      <vt:lpstr>XDO_?EQUSECE_PER_NET_ASSETS_TOT?3?</vt:lpstr>
      <vt:lpstr>XDO_?EQUSECE_PER_NET_ASSETS_TOT?31?</vt:lpstr>
      <vt:lpstr>XDO_?EQUSECE_PER_NET_ASSETS_TOT?33?</vt:lpstr>
      <vt:lpstr>XDO_?EQUSECE_PER_NET_ASSETS_TOT?35?</vt:lpstr>
      <vt:lpstr>XDO_?EQUSECE_PER_NET_ASSETS_TOT?37?</vt:lpstr>
      <vt:lpstr>XDO_?EQUSECE_PER_NET_ASSETS_TOT?39?</vt:lpstr>
      <vt:lpstr>XDO_?EQUSECE_PER_NET_ASSETS_TOT?41?</vt:lpstr>
      <vt:lpstr>SUNBAL!XDO_?EQUSECE_PER_NET_ASSETS_TOT?43?</vt:lpstr>
      <vt:lpstr>XDO_?EQUSECE_PER_NET_ASSETS_TOT?43?</vt:lpstr>
      <vt:lpstr>XDO_?EQUSECE_PER_NET_ASSETS_TOT?45?</vt:lpstr>
      <vt:lpstr>XDO_?EQUSECE_PER_NET_ASSETS_TOT?47?</vt:lpstr>
      <vt:lpstr>XDO_?EQUSECE_PER_NET_ASSETS_TOT?49?</vt:lpstr>
      <vt:lpstr>XDO_?EQUSECE_PER_NET_ASSETS_TOT?5?</vt:lpstr>
      <vt:lpstr>XDO_?EQUSECE_PER_NET_ASSETS_TOT?51?</vt:lpstr>
      <vt:lpstr>XDO_?EQUSECE_PER_NET_ASSETS_TOT?53?</vt:lpstr>
      <vt:lpstr>XDO_?EQUSECE_PER_NET_ASSETS_TOT?55?</vt:lpstr>
      <vt:lpstr>XDO_?EQUSECE_PER_NET_ASSETS_TOT?57?</vt:lpstr>
      <vt:lpstr>XDO_?EQUSECE_PER_NET_ASSETS_TOT?59?</vt:lpstr>
      <vt:lpstr>XDO_?EQUSECE_PER_NET_ASSETS_TOT?61?</vt:lpstr>
      <vt:lpstr>XDO_?EQUSECE_PER_NET_ASSETS_TOT?63?</vt:lpstr>
      <vt:lpstr>XDO_?EQUSECE_PER_NET_ASSETS_TOT?65?</vt:lpstr>
      <vt:lpstr>XDO_?EQUSECE_PER_NET_ASSETS_TOT?67?</vt:lpstr>
      <vt:lpstr>XDO_?EQUSECE_PER_NET_ASSETS_TOT?69?</vt:lpstr>
      <vt:lpstr>XDO_?EQUSECE_PER_NET_ASSETS_TOT?7?</vt:lpstr>
      <vt:lpstr>XDO_?EQUSECE_PER_NET_ASSETS_TOT?71?</vt:lpstr>
      <vt:lpstr>XDO_?EQUSECE_PER_NET_ASSETS_TOT?73?</vt:lpstr>
      <vt:lpstr>XDO_?EQUSECE_PER_NET_ASSETS_TOT?75?</vt:lpstr>
      <vt:lpstr>XDO_?EQUSECE_PER_NET_ASSETS_TOT?77?</vt:lpstr>
      <vt:lpstr>XDO_?EQUSECE_PER_NET_ASSETS_TOT?79?</vt:lpstr>
      <vt:lpstr>XDO_?EQUSECE_PER_NET_ASSETS_TOT?81?</vt:lpstr>
      <vt:lpstr>XDO_?EQUSECE_PER_NET_ASSETS_TOT?83?</vt:lpstr>
      <vt:lpstr>XDO_?EQUSECE_PER_NET_ASSETS_TOT?87?</vt:lpstr>
      <vt:lpstr>XDO_?EQUSECE_PER_NET_ASSETS_TOT?88?</vt:lpstr>
      <vt:lpstr>XDO_?EQUSECE_PER_NET_ASSETS_TOT?89?</vt:lpstr>
      <vt:lpstr>XDO_?EQUSECE_PER_NET_ASSETS_TOT?9?</vt:lpstr>
      <vt:lpstr>XDO_?EQUSECE_PER_NET_ASSETS_TOT?91?</vt:lpstr>
      <vt:lpstr>XDO_?EQUSECE_PER_NET_ASSETS_TOT?92?</vt:lpstr>
      <vt:lpstr>XDO_?EQUSECE_PER_NET_ASSETS_TOT?93?</vt:lpstr>
      <vt:lpstr>XDO_?EQUSECE_PER_NET_ASSETS_TOT?95?</vt:lpstr>
      <vt:lpstr>XDO_?EQUSECE_PER_NET_ASSETS_TOT?97?</vt:lpstr>
      <vt:lpstr>XDO_?EQUSECE_PER_NET_ASSETS_TOT?99?</vt:lpstr>
      <vt:lpstr>XDO_?EQUSECE_RATING_INDUSTRY?</vt:lpstr>
      <vt:lpstr>XDO_?EQUSECE_SL_NO?</vt:lpstr>
      <vt:lpstr>XDO_?EQUSECE_UNITS?</vt:lpstr>
      <vt:lpstr>XDO_?EQUSECF_ISIN_CODE?</vt:lpstr>
      <vt:lpstr>XDO_?EQUSECF_ISIN_CODE?1?</vt:lpstr>
      <vt:lpstr>XDO_?EQUSECF_ISIN_CODE?2?</vt:lpstr>
      <vt:lpstr>XDO_?EQUSECF_ISIN_CODE?3?</vt:lpstr>
      <vt:lpstr>XDO_?EQUSECF_MARKET_VALUE?</vt:lpstr>
      <vt:lpstr>XDO_?EQUSECF_MARKET_VALUE?1?</vt:lpstr>
      <vt:lpstr>XDO_?EQUSECF_MARKET_VALUE?2?</vt:lpstr>
      <vt:lpstr>XDO_?EQUSECF_MARKET_VALUE?3?</vt:lpstr>
      <vt:lpstr>XDO_?EQUSECF_MARKET_VALUE_TOT?1?</vt:lpstr>
      <vt:lpstr>XDO_?EQUSECF_MARKET_VALUE_TOT?11?</vt:lpstr>
      <vt:lpstr>XDO_?EQUSECF_MARKET_VALUE_TOT?13?</vt:lpstr>
      <vt:lpstr>XDO_?EQUSECF_MARKET_VALUE_TOT?15?</vt:lpstr>
      <vt:lpstr>XDO_?EQUSECF_MARKET_VALUE_TOT?17?</vt:lpstr>
      <vt:lpstr>XDO_?EQUSECF_MARKET_VALUE_TOT?19?</vt:lpstr>
      <vt:lpstr>XDO_?EQUSECF_MARKET_VALUE_TOT?21?</vt:lpstr>
      <vt:lpstr>XDO_?EQUSECF_MARKET_VALUE_TOT?23?</vt:lpstr>
      <vt:lpstr>XDO_?EQUSECF_MARKET_VALUE_TOT?25?</vt:lpstr>
      <vt:lpstr>XDO_?EQUSECF_MARKET_VALUE_TOT?27?</vt:lpstr>
      <vt:lpstr>XDO_?EQUSECF_MARKET_VALUE_TOT?29?</vt:lpstr>
      <vt:lpstr>XDO_?EQUSECF_MARKET_VALUE_TOT?3?</vt:lpstr>
      <vt:lpstr>XDO_?EQUSECF_MARKET_VALUE_TOT?31?</vt:lpstr>
      <vt:lpstr>XDO_?EQUSECF_MARKET_VALUE_TOT?33?</vt:lpstr>
      <vt:lpstr>XDO_?EQUSECF_MARKET_VALUE_TOT?35?</vt:lpstr>
      <vt:lpstr>XDO_?EQUSECF_MARKET_VALUE_TOT?37?</vt:lpstr>
      <vt:lpstr>XDO_?EQUSECF_MARKET_VALUE_TOT?39?</vt:lpstr>
      <vt:lpstr>XDO_?EQUSECF_MARKET_VALUE_TOT?41?</vt:lpstr>
      <vt:lpstr>SUNBAL!XDO_?EQUSECF_MARKET_VALUE_TOT?43?</vt:lpstr>
      <vt:lpstr>XDO_?EQUSECF_MARKET_VALUE_TOT?43?</vt:lpstr>
      <vt:lpstr>SUNBAL!XDO_?EQUSECF_MARKET_VALUE_TOT?44?</vt:lpstr>
      <vt:lpstr>XDO_?EQUSECF_MARKET_VALUE_TOT?45?</vt:lpstr>
      <vt:lpstr>XDO_?EQUSECF_MARKET_VALUE_TOT?47?</vt:lpstr>
      <vt:lpstr>XDO_?EQUSECF_MARKET_VALUE_TOT?49?</vt:lpstr>
      <vt:lpstr>XDO_?EQUSECF_MARKET_VALUE_TOT?5?</vt:lpstr>
      <vt:lpstr>XDO_?EQUSECF_MARKET_VALUE_TOT?51?</vt:lpstr>
      <vt:lpstr>XDO_?EQUSECF_MARKET_VALUE_TOT?53?</vt:lpstr>
      <vt:lpstr>XDO_?EQUSECF_MARKET_VALUE_TOT?55?</vt:lpstr>
      <vt:lpstr>XDO_?EQUSECF_MARKET_VALUE_TOT?57?</vt:lpstr>
      <vt:lpstr>XDO_?EQUSECF_MARKET_VALUE_TOT?59?</vt:lpstr>
      <vt:lpstr>XDO_?EQUSECF_MARKET_VALUE_TOT?61?</vt:lpstr>
      <vt:lpstr>XDO_?EQUSECF_MARKET_VALUE_TOT?63?</vt:lpstr>
      <vt:lpstr>XDO_?EQUSECF_MARKET_VALUE_TOT?65?</vt:lpstr>
      <vt:lpstr>XDO_?EQUSECF_MARKET_VALUE_TOT?67?</vt:lpstr>
      <vt:lpstr>XDO_?EQUSECF_MARKET_VALUE_TOT?69?</vt:lpstr>
      <vt:lpstr>XDO_?EQUSECF_MARKET_VALUE_TOT?7?</vt:lpstr>
      <vt:lpstr>XDO_?EQUSECF_MARKET_VALUE_TOT?71?</vt:lpstr>
      <vt:lpstr>XDO_?EQUSECF_MARKET_VALUE_TOT?73?</vt:lpstr>
      <vt:lpstr>XDO_?EQUSECF_MARKET_VALUE_TOT?75?</vt:lpstr>
      <vt:lpstr>XDO_?EQUSECF_MARKET_VALUE_TOT?77?</vt:lpstr>
      <vt:lpstr>XDO_?EQUSECF_MARKET_VALUE_TOT?79?</vt:lpstr>
      <vt:lpstr>XDO_?EQUSECF_MARKET_VALUE_TOT?81?</vt:lpstr>
      <vt:lpstr>XDO_?EQUSECF_MARKET_VALUE_TOT?83?</vt:lpstr>
      <vt:lpstr>XDO_?EQUSECF_MARKET_VALUE_TOT?87?</vt:lpstr>
      <vt:lpstr>XDO_?EQUSECF_MARKET_VALUE_TOT?88?</vt:lpstr>
      <vt:lpstr>XDO_?EQUSECF_MARKET_VALUE_TOT?9?</vt:lpstr>
      <vt:lpstr>XDO_?EQUSECF_MARKET_VALUE_TOT?90?</vt:lpstr>
      <vt:lpstr>XDO_?EQUSECF_MARKET_VALUE_TOT?91?</vt:lpstr>
      <vt:lpstr>XDO_?EQUSECF_MARKET_VALUE_TOT?93?</vt:lpstr>
      <vt:lpstr>XDO_?EQUSECF_MARKET_VALUE_TOT?95?</vt:lpstr>
      <vt:lpstr>XDO_?EQUSECF_MARKET_VALUE_TOT?97?</vt:lpstr>
      <vt:lpstr>XDO_?EQUSECF_MARKET_VALUE_TOT?99?</vt:lpstr>
      <vt:lpstr>XDO_?EQUSECF_NAME?</vt:lpstr>
      <vt:lpstr>XDO_?EQUSECF_NAME?1?</vt:lpstr>
      <vt:lpstr>XDO_?EQUSECF_NAME?2?</vt:lpstr>
      <vt:lpstr>XDO_?EQUSECF_NAME?3?</vt:lpstr>
      <vt:lpstr>XDO_?EQUSECF_PER_NET_ASSETS?</vt:lpstr>
      <vt:lpstr>XDO_?EQUSECF_PER_NET_ASSETS?1?</vt:lpstr>
      <vt:lpstr>XDO_?EQUSECF_PER_NET_ASSETS?2?</vt:lpstr>
      <vt:lpstr>XDO_?EQUSECF_PER_NET_ASSETS?3?</vt:lpstr>
      <vt:lpstr>XDO_?EQUSECF_PER_NET_ASSETS_TOT?1?</vt:lpstr>
      <vt:lpstr>XDO_?EQUSECF_PER_NET_ASSETS_TOT?11?</vt:lpstr>
      <vt:lpstr>XDO_?EQUSECF_PER_NET_ASSETS_TOT?13?</vt:lpstr>
      <vt:lpstr>XDO_?EQUSECF_PER_NET_ASSETS_TOT?15?</vt:lpstr>
      <vt:lpstr>XDO_?EQUSECF_PER_NET_ASSETS_TOT?17?</vt:lpstr>
      <vt:lpstr>XDO_?EQUSECF_PER_NET_ASSETS_TOT?19?</vt:lpstr>
      <vt:lpstr>XDO_?EQUSECF_PER_NET_ASSETS_TOT?21?</vt:lpstr>
      <vt:lpstr>XDO_?EQUSECF_PER_NET_ASSETS_TOT?23?</vt:lpstr>
      <vt:lpstr>XDO_?EQUSECF_PER_NET_ASSETS_TOT?25?</vt:lpstr>
      <vt:lpstr>XDO_?EQUSECF_PER_NET_ASSETS_TOT?27?</vt:lpstr>
      <vt:lpstr>XDO_?EQUSECF_PER_NET_ASSETS_TOT?29?</vt:lpstr>
      <vt:lpstr>XDO_?EQUSECF_PER_NET_ASSETS_TOT?3?</vt:lpstr>
      <vt:lpstr>XDO_?EQUSECF_PER_NET_ASSETS_TOT?31?</vt:lpstr>
      <vt:lpstr>XDO_?EQUSECF_PER_NET_ASSETS_TOT?33?</vt:lpstr>
      <vt:lpstr>XDO_?EQUSECF_PER_NET_ASSETS_TOT?35?</vt:lpstr>
      <vt:lpstr>XDO_?EQUSECF_PER_NET_ASSETS_TOT?37?</vt:lpstr>
      <vt:lpstr>XDO_?EQUSECF_PER_NET_ASSETS_TOT?39?</vt:lpstr>
      <vt:lpstr>XDO_?EQUSECF_PER_NET_ASSETS_TOT?41?</vt:lpstr>
      <vt:lpstr>SUNBAL!XDO_?EQUSECF_PER_NET_ASSETS_TOT?43?</vt:lpstr>
      <vt:lpstr>XDO_?EQUSECF_PER_NET_ASSETS_TOT?43?</vt:lpstr>
      <vt:lpstr>SUNBAL!XDO_?EQUSECF_PER_NET_ASSETS_TOT?44?</vt:lpstr>
      <vt:lpstr>XDO_?EQUSECF_PER_NET_ASSETS_TOT?45?</vt:lpstr>
      <vt:lpstr>XDO_?EQUSECF_PER_NET_ASSETS_TOT?47?</vt:lpstr>
      <vt:lpstr>XDO_?EQUSECF_PER_NET_ASSETS_TOT?49?</vt:lpstr>
      <vt:lpstr>XDO_?EQUSECF_PER_NET_ASSETS_TOT?5?</vt:lpstr>
      <vt:lpstr>XDO_?EQUSECF_PER_NET_ASSETS_TOT?51?</vt:lpstr>
      <vt:lpstr>XDO_?EQUSECF_PER_NET_ASSETS_TOT?53?</vt:lpstr>
      <vt:lpstr>XDO_?EQUSECF_PER_NET_ASSETS_TOT?55?</vt:lpstr>
      <vt:lpstr>XDO_?EQUSECF_PER_NET_ASSETS_TOT?57?</vt:lpstr>
      <vt:lpstr>XDO_?EQUSECF_PER_NET_ASSETS_TOT?59?</vt:lpstr>
      <vt:lpstr>XDO_?EQUSECF_PER_NET_ASSETS_TOT?61?</vt:lpstr>
      <vt:lpstr>XDO_?EQUSECF_PER_NET_ASSETS_TOT?63?</vt:lpstr>
      <vt:lpstr>XDO_?EQUSECF_PER_NET_ASSETS_TOT?65?</vt:lpstr>
      <vt:lpstr>XDO_?EQUSECF_PER_NET_ASSETS_TOT?67?</vt:lpstr>
      <vt:lpstr>XDO_?EQUSECF_PER_NET_ASSETS_TOT?69?</vt:lpstr>
      <vt:lpstr>XDO_?EQUSECF_PER_NET_ASSETS_TOT?7?</vt:lpstr>
      <vt:lpstr>XDO_?EQUSECF_PER_NET_ASSETS_TOT?71?</vt:lpstr>
      <vt:lpstr>XDO_?EQUSECF_PER_NET_ASSETS_TOT?73?</vt:lpstr>
      <vt:lpstr>XDO_?EQUSECF_PER_NET_ASSETS_TOT?75?</vt:lpstr>
      <vt:lpstr>XDO_?EQUSECF_PER_NET_ASSETS_TOT?77?</vt:lpstr>
      <vt:lpstr>XDO_?EQUSECF_PER_NET_ASSETS_TOT?79?</vt:lpstr>
      <vt:lpstr>XDO_?EQUSECF_PER_NET_ASSETS_TOT?81?</vt:lpstr>
      <vt:lpstr>XDO_?EQUSECF_PER_NET_ASSETS_TOT?83?</vt:lpstr>
      <vt:lpstr>XDO_?EQUSECF_PER_NET_ASSETS_TOT?87?</vt:lpstr>
      <vt:lpstr>XDO_?EQUSECF_PER_NET_ASSETS_TOT?88?</vt:lpstr>
      <vt:lpstr>XDO_?EQUSECF_PER_NET_ASSETS_TOT?9?</vt:lpstr>
      <vt:lpstr>XDO_?EQUSECF_PER_NET_ASSETS_TOT?90?</vt:lpstr>
      <vt:lpstr>XDO_?EQUSECF_PER_NET_ASSETS_TOT?91?</vt:lpstr>
      <vt:lpstr>XDO_?EQUSECF_PER_NET_ASSETS_TOT?93?</vt:lpstr>
      <vt:lpstr>XDO_?EQUSECF_PER_NET_ASSETS_TOT?95?</vt:lpstr>
      <vt:lpstr>XDO_?EQUSECF_PER_NET_ASSETS_TOT?97?</vt:lpstr>
      <vt:lpstr>XDO_?EQUSECF_PER_NET_ASSETS_TOT?99?</vt:lpstr>
      <vt:lpstr>XDO_?EQUSECF_RATING_INDUSTRY?</vt:lpstr>
      <vt:lpstr>XDO_?EQUSECF_RATING_INDUSTRY?1?</vt:lpstr>
      <vt:lpstr>XDO_?EQUSECF_RATING_INDUSTRY?2?</vt:lpstr>
      <vt:lpstr>XDO_?EQUSECF_RATING_INDUSTRY?3?</vt:lpstr>
      <vt:lpstr>XDO_?EQUSECF_SL_NO?</vt:lpstr>
      <vt:lpstr>XDO_?EQUSECF_SL_NO?1?</vt:lpstr>
      <vt:lpstr>XDO_?EQUSECF_SL_NO?2?</vt:lpstr>
      <vt:lpstr>XDO_?EQUSECF_SL_NO?3?</vt:lpstr>
      <vt:lpstr>XDO_?EQUSECF_UNITS?</vt:lpstr>
      <vt:lpstr>XDO_?EQUSECF_UNITS?1?</vt:lpstr>
      <vt:lpstr>XDO_?EQUSECF_UNITS?2?</vt:lpstr>
      <vt:lpstr>XDO_?EQUSECF_UNITS?3?</vt:lpstr>
      <vt:lpstr>XDO_?FOREGIN_MARKET_VALUE?</vt:lpstr>
      <vt:lpstr>XDO_?FOREGIN_MARKET_VALUE?1?</vt:lpstr>
      <vt:lpstr>XDO_?FOREGIN_MARKET_VALUE?10?</vt:lpstr>
      <vt:lpstr>XDO_?FOREGIN_MARKET_VALUE?11?</vt:lpstr>
      <vt:lpstr>XDO_?FOREGIN_MARKET_VALUE?12?</vt:lpstr>
      <vt:lpstr>XDO_?FOREGIN_MARKET_VALUE?13?</vt:lpstr>
      <vt:lpstr>XDO_?FOREGIN_MARKET_VALUE?14?</vt:lpstr>
      <vt:lpstr>XDO_?FOREGIN_MARKET_VALUE?15?</vt:lpstr>
      <vt:lpstr>XDO_?FOREGIN_MARKET_VALUE?16?</vt:lpstr>
      <vt:lpstr>XDO_?FOREGIN_MARKET_VALUE?17?</vt:lpstr>
      <vt:lpstr>XDO_?FOREGIN_MARKET_VALUE?18?</vt:lpstr>
      <vt:lpstr>XDO_?FOREGIN_MARKET_VALUE?19?</vt:lpstr>
      <vt:lpstr>XDO_?FOREGIN_MARKET_VALUE?2?</vt:lpstr>
      <vt:lpstr>XDO_?FOREGIN_MARKET_VALUE?20?</vt:lpstr>
      <vt:lpstr>XDO_?FOREGIN_MARKET_VALUE?21?</vt:lpstr>
      <vt:lpstr>SUNBAL!XDO_?FOREGIN_MARKET_VALUE?22?</vt:lpstr>
      <vt:lpstr>XDO_?FOREGIN_MARKET_VALUE?22?</vt:lpstr>
      <vt:lpstr>XDO_?FOREGIN_MARKET_VALUE?23?</vt:lpstr>
      <vt:lpstr>XDO_?FOREGIN_MARKET_VALUE?24?</vt:lpstr>
      <vt:lpstr>XDO_?FOREGIN_MARKET_VALUE?25?</vt:lpstr>
      <vt:lpstr>XDO_?FOREGIN_MARKET_VALUE?26?</vt:lpstr>
      <vt:lpstr>XDO_?FOREGIN_MARKET_VALUE?27?</vt:lpstr>
      <vt:lpstr>XDO_?FOREGIN_MARKET_VALUE?28?</vt:lpstr>
      <vt:lpstr>XDO_?FOREGIN_MARKET_VALUE?29?</vt:lpstr>
      <vt:lpstr>XDO_?FOREGIN_MARKET_VALUE?3?</vt:lpstr>
      <vt:lpstr>XDO_?FOREGIN_MARKET_VALUE?30?</vt:lpstr>
      <vt:lpstr>XDO_?FOREGIN_MARKET_VALUE?31?</vt:lpstr>
      <vt:lpstr>XDO_?FOREGIN_MARKET_VALUE?32?</vt:lpstr>
      <vt:lpstr>XDO_?FOREGIN_MARKET_VALUE?33?</vt:lpstr>
      <vt:lpstr>XDO_?FOREGIN_MARKET_VALUE?34?</vt:lpstr>
      <vt:lpstr>XDO_?FOREGIN_MARKET_VALUE?35?</vt:lpstr>
      <vt:lpstr>XDO_?FOREGIN_MARKET_VALUE?36?</vt:lpstr>
      <vt:lpstr>XDO_?FOREGIN_MARKET_VALUE?37?</vt:lpstr>
      <vt:lpstr>XDO_?FOREGIN_MARKET_VALUE?38?</vt:lpstr>
      <vt:lpstr>XDO_?FOREGIN_MARKET_VALUE?39?</vt:lpstr>
      <vt:lpstr>XDO_?FOREGIN_MARKET_VALUE?4?</vt:lpstr>
      <vt:lpstr>XDO_?FOREGIN_MARKET_VALUE?40?</vt:lpstr>
      <vt:lpstr>XDO_?FOREGIN_MARKET_VALUE?41?</vt:lpstr>
      <vt:lpstr>XDO_?FOREGIN_MARKET_VALUE?42?</vt:lpstr>
      <vt:lpstr>XDO_?FOREGIN_MARKET_VALUE?44?</vt:lpstr>
      <vt:lpstr>XDO_?FOREGIN_MARKET_VALUE?45?</vt:lpstr>
      <vt:lpstr>XDO_?FOREGIN_MARKET_VALUE?46?</vt:lpstr>
      <vt:lpstr>XDO_?FOREGIN_MARKET_VALUE?47?</vt:lpstr>
      <vt:lpstr>XDO_?FOREGIN_MARKET_VALUE?48?</vt:lpstr>
      <vt:lpstr>XDO_?FOREGIN_MARKET_VALUE?49?</vt:lpstr>
      <vt:lpstr>XDO_?FOREGIN_MARKET_VALUE?5?</vt:lpstr>
      <vt:lpstr>XDO_?FOREGIN_MARKET_VALUE?50?</vt:lpstr>
      <vt:lpstr>XDO_?FOREGIN_MARKET_VALUE?51?</vt:lpstr>
      <vt:lpstr>XDO_?FOREGIN_MARKET_VALUE?6?</vt:lpstr>
      <vt:lpstr>XDO_?FOREGIN_MARKET_VALUE?7?</vt:lpstr>
      <vt:lpstr>XDO_?FOREGIN_MARKET_VALUE?8?</vt:lpstr>
      <vt:lpstr>XDO_?FOREGIN_MARKET_VALUE?9?</vt:lpstr>
      <vt:lpstr>XDO_?FOREGIN_SEC_NOTES?</vt:lpstr>
      <vt:lpstr>XDO_?FOREGIN_SEC_NOTES?1?</vt:lpstr>
      <vt:lpstr>XDO_?FOREGIN_SEC_NOTES?10?</vt:lpstr>
      <vt:lpstr>XDO_?FOREGIN_SEC_NOTES?11?</vt:lpstr>
      <vt:lpstr>XDO_?FOREGIN_SEC_NOTES?12?</vt:lpstr>
      <vt:lpstr>XDO_?FOREGIN_SEC_NOTES?13?</vt:lpstr>
      <vt:lpstr>XDO_?FOREGIN_SEC_NOTES?14?</vt:lpstr>
      <vt:lpstr>XDO_?FOREGIN_SEC_NOTES?15?</vt:lpstr>
      <vt:lpstr>XDO_?FOREGIN_SEC_NOTES?16?</vt:lpstr>
      <vt:lpstr>XDO_?FOREGIN_SEC_NOTES?17?</vt:lpstr>
      <vt:lpstr>XDO_?FOREGIN_SEC_NOTES?18?</vt:lpstr>
      <vt:lpstr>XDO_?FOREGIN_SEC_NOTES?19?</vt:lpstr>
      <vt:lpstr>XDO_?FOREGIN_SEC_NOTES?2?</vt:lpstr>
      <vt:lpstr>XDO_?FOREGIN_SEC_NOTES?20?</vt:lpstr>
      <vt:lpstr>XDO_?FOREGIN_SEC_NOTES?21?</vt:lpstr>
      <vt:lpstr>SUNBAL!XDO_?FOREGIN_SEC_NOTES?22?</vt:lpstr>
      <vt:lpstr>XDO_?FOREGIN_SEC_NOTES?22?</vt:lpstr>
      <vt:lpstr>XDO_?FOREGIN_SEC_NOTES?23?</vt:lpstr>
      <vt:lpstr>XDO_?FOREGIN_SEC_NOTES?24?</vt:lpstr>
      <vt:lpstr>XDO_?FOREGIN_SEC_NOTES?25?</vt:lpstr>
      <vt:lpstr>XDO_?FOREGIN_SEC_NOTES?26?</vt:lpstr>
      <vt:lpstr>XDO_?FOREGIN_SEC_NOTES?27?</vt:lpstr>
      <vt:lpstr>XDO_?FOREGIN_SEC_NOTES?28?</vt:lpstr>
      <vt:lpstr>XDO_?FOREGIN_SEC_NOTES?29?</vt:lpstr>
      <vt:lpstr>XDO_?FOREGIN_SEC_NOTES?3?</vt:lpstr>
      <vt:lpstr>XDO_?FOREGIN_SEC_NOTES?30?</vt:lpstr>
      <vt:lpstr>XDO_?FOREGIN_SEC_NOTES?31?</vt:lpstr>
      <vt:lpstr>XDO_?FOREGIN_SEC_NOTES?32?</vt:lpstr>
      <vt:lpstr>XDO_?FOREGIN_SEC_NOTES?33?</vt:lpstr>
      <vt:lpstr>XDO_?FOREGIN_SEC_NOTES?34?</vt:lpstr>
      <vt:lpstr>XDO_?FOREGIN_SEC_NOTES?35?</vt:lpstr>
      <vt:lpstr>XDO_?FOREGIN_SEC_NOTES?36?</vt:lpstr>
      <vt:lpstr>XDO_?FOREGIN_SEC_NOTES?37?</vt:lpstr>
      <vt:lpstr>XDO_?FOREGIN_SEC_NOTES?38?</vt:lpstr>
      <vt:lpstr>XDO_?FOREGIN_SEC_NOTES?39?</vt:lpstr>
      <vt:lpstr>XDO_?FOREGIN_SEC_NOTES?4?</vt:lpstr>
      <vt:lpstr>XDO_?FOREGIN_SEC_NOTES?40?</vt:lpstr>
      <vt:lpstr>XDO_?FOREGIN_SEC_NOTES?41?</vt:lpstr>
      <vt:lpstr>XDO_?FOREGIN_SEC_NOTES?42?</vt:lpstr>
      <vt:lpstr>XDO_?FOREGIN_SEC_NOTES?44?</vt:lpstr>
      <vt:lpstr>XDO_?FOREGIN_SEC_NOTES?45?</vt:lpstr>
      <vt:lpstr>XDO_?FOREGIN_SEC_NOTES?46?</vt:lpstr>
      <vt:lpstr>XDO_?FOREGIN_SEC_NOTES?47?</vt:lpstr>
      <vt:lpstr>XDO_?FOREGIN_SEC_NOTES?48?</vt:lpstr>
      <vt:lpstr>XDO_?FOREGIN_SEC_NOTES?49?</vt:lpstr>
      <vt:lpstr>XDO_?FOREGIN_SEC_NOTES?5?</vt:lpstr>
      <vt:lpstr>XDO_?FOREGIN_SEC_NOTES?50?</vt:lpstr>
      <vt:lpstr>XDO_?FOREGIN_SEC_NOTES?51?</vt:lpstr>
      <vt:lpstr>XDO_?FOREGIN_SEC_NOTES?6?</vt:lpstr>
      <vt:lpstr>XDO_?FOREGIN_SEC_NOTES?7?</vt:lpstr>
      <vt:lpstr>XDO_?FOREGIN_SEC_NOTES?8?</vt:lpstr>
      <vt:lpstr>XDO_?FOREGIN_SEC_NOTES?9?</vt:lpstr>
      <vt:lpstr>XDO_?INDV_NET_RATE_DIV?7?</vt:lpstr>
      <vt:lpstr>XDO_?INDV_OTH_RATE_DIV?</vt:lpstr>
      <vt:lpstr>XDO_?INDV_OTH_RATE_DIV?1?</vt:lpstr>
      <vt:lpstr>XDO_?INDV_OTH_RATE_DIV?10?</vt:lpstr>
      <vt:lpstr>XDO_?INDV_OTH_RATE_DIV?11?</vt:lpstr>
      <vt:lpstr>XDO_?INDV_OTH_RATE_DIV?12?</vt:lpstr>
      <vt:lpstr>XDO_?INDV_OTH_RATE_DIV?13?</vt:lpstr>
      <vt:lpstr>XDO_?INDV_OTH_RATE_DIV?14?</vt:lpstr>
      <vt:lpstr>XDO_?INDV_OTH_RATE_DIV?15?</vt:lpstr>
      <vt:lpstr>XDO_?INDV_OTH_RATE_DIV?16?</vt:lpstr>
      <vt:lpstr>XDO_?INDV_OTH_RATE_DIV?17?</vt:lpstr>
      <vt:lpstr>XDO_?INDV_OTH_RATE_DIV?18?</vt:lpstr>
      <vt:lpstr>XDO_?INDV_OTH_RATE_DIV?19?</vt:lpstr>
      <vt:lpstr>XDO_?INDV_OTH_RATE_DIV?2?</vt:lpstr>
      <vt:lpstr>XDO_?INDV_OTH_RATE_DIV?20?</vt:lpstr>
      <vt:lpstr>XDO_?INDV_OTH_RATE_DIV?21?</vt:lpstr>
      <vt:lpstr>XDO_?INDV_OTH_RATE_DIV?22?</vt:lpstr>
      <vt:lpstr>XDO_?INDV_OTH_RATE_DIV?23?</vt:lpstr>
      <vt:lpstr>XDO_?INDV_OTH_RATE_DIV?24?</vt:lpstr>
      <vt:lpstr>XDO_?INDV_OTH_RATE_DIV?25?</vt:lpstr>
      <vt:lpstr>XDO_?INDV_OTH_RATE_DIV?26?</vt:lpstr>
      <vt:lpstr>XDO_?INDV_OTH_RATE_DIV?27?</vt:lpstr>
      <vt:lpstr>XDO_?INDV_OTH_RATE_DIV?28?</vt:lpstr>
      <vt:lpstr>XDO_?INDV_OTH_RATE_DIV?29?</vt:lpstr>
      <vt:lpstr>XDO_?INDV_OTH_RATE_DIV?3?</vt:lpstr>
      <vt:lpstr>XDO_?INDV_OTH_RATE_DIV?30?</vt:lpstr>
      <vt:lpstr>XDO_?INDV_OTH_RATE_DIV?31?</vt:lpstr>
      <vt:lpstr>XDO_?INDV_OTH_RATE_DIV?32?</vt:lpstr>
      <vt:lpstr>XDO_?INDV_OTH_RATE_DIV?33?</vt:lpstr>
      <vt:lpstr>XDO_?INDV_OTH_RATE_DIV?34?</vt:lpstr>
      <vt:lpstr>XDO_?INDV_OTH_RATE_DIV?35?</vt:lpstr>
      <vt:lpstr>XDO_?INDV_OTH_RATE_DIV?36?</vt:lpstr>
      <vt:lpstr>XDO_?INDV_OTH_RATE_DIV?37?</vt:lpstr>
      <vt:lpstr>XDO_?INDV_OTH_RATE_DIV?38?</vt:lpstr>
      <vt:lpstr>XDO_?INDV_OTH_RATE_DIV?39?</vt:lpstr>
      <vt:lpstr>XDO_?INDV_OTH_RATE_DIV?4?</vt:lpstr>
      <vt:lpstr>XDO_?INDV_OTH_RATE_DIV?40?</vt:lpstr>
      <vt:lpstr>XDO_?INDV_OTH_RATE_DIV?41?</vt:lpstr>
      <vt:lpstr>XDO_?INDV_OTH_RATE_DIV?42?</vt:lpstr>
      <vt:lpstr>XDO_?INDV_OTH_RATE_DIV?44?</vt:lpstr>
      <vt:lpstr>XDO_?INDV_OTH_RATE_DIV?45?</vt:lpstr>
      <vt:lpstr>XDO_?INDV_OTH_RATE_DIV?46?</vt:lpstr>
      <vt:lpstr>XDO_?INDV_OTH_RATE_DIV?47?</vt:lpstr>
      <vt:lpstr>XDO_?INDV_OTH_RATE_DIV?48?</vt:lpstr>
      <vt:lpstr>XDO_?INDV_OTH_RATE_DIV?49?</vt:lpstr>
      <vt:lpstr>XDO_?INDV_OTH_RATE_DIV?5?</vt:lpstr>
      <vt:lpstr>XDO_?INDV_OTH_RATE_DIV?50?</vt:lpstr>
      <vt:lpstr>XDO_?INDV_OTH_RATE_DIV?51?</vt:lpstr>
      <vt:lpstr>XDO_?INDV_OTH_RATE_DIV?6?</vt:lpstr>
      <vt:lpstr>XDO_?INDV_OTH_RATE_DIV?7?</vt:lpstr>
      <vt:lpstr>XDO_?INDV_OTH_RATE_DIV?8?</vt:lpstr>
      <vt:lpstr>XDO_?INDV_OTH_RATE_DIV?9?</vt:lpstr>
      <vt:lpstr>XDO_?ISIN_CODE?</vt:lpstr>
      <vt:lpstr>XDO_?ISIN_CODE?1?</vt:lpstr>
      <vt:lpstr>XDO_?ISIN_CODE?10?</vt:lpstr>
      <vt:lpstr>XDO_?ISIN_CODE?11?</vt:lpstr>
      <vt:lpstr>XDO_?ISIN_CODE?12?</vt:lpstr>
      <vt:lpstr>XDO_?ISIN_CODE?13?</vt:lpstr>
      <vt:lpstr>XDO_?ISIN_CODE?14?</vt:lpstr>
      <vt:lpstr>XDO_?ISIN_CODE?15?</vt:lpstr>
      <vt:lpstr>XDO_?ISIN_CODE?16?</vt:lpstr>
      <vt:lpstr>XDO_?ISIN_CODE?17?</vt:lpstr>
      <vt:lpstr>XDO_?ISIN_CODE?18?</vt:lpstr>
      <vt:lpstr>XDO_?ISIN_CODE?19?</vt:lpstr>
      <vt:lpstr>XDO_?ISIN_CODE?2?</vt:lpstr>
      <vt:lpstr>XDO_?ISIN_CODE?20?</vt:lpstr>
      <vt:lpstr>XDO_?ISIN_CODE?21?</vt:lpstr>
      <vt:lpstr>XDO_?ISIN_CODE?22?</vt:lpstr>
      <vt:lpstr>XDO_?ISIN_CODE?23?</vt:lpstr>
      <vt:lpstr>XDO_?ISIN_CODE?24?</vt:lpstr>
      <vt:lpstr>XDO_?ISIN_CODE?25?</vt:lpstr>
      <vt:lpstr>XDO_?ISIN_CODE?26?</vt:lpstr>
      <vt:lpstr>XDO_?ISIN_CODE?27?</vt:lpstr>
      <vt:lpstr>XDO_?ISIN_CODE?28?</vt:lpstr>
      <vt:lpstr>XDO_?ISIN_CODE?29?</vt:lpstr>
      <vt:lpstr>XDO_?ISIN_CODE?3?</vt:lpstr>
      <vt:lpstr>XDO_?ISIN_CODE?30?</vt:lpstr>
      <vt:lpstr>XDO_?ISIN_CODE?31?</vt:lpstr>
      <vt:lpstr>XDO_?ISIN_CODE?32?</vt:lpstr>
      <vt:lpstr>XDO_?ISIN_CODE?33?</vt:lpstr>
      <vt:lpstr>XDO_?ISIN_CODE?34?</vt:lpstr>
      <vt:lpstr>XDO_?ISIN_CODE?35?</vt:lpstr>
      <vt:lpstr>XDO_?ISIN_CODE?36?</vt:lpstr>
      <vt:lpstr>XDO_?ISIN_CODE?37?</vt:lpstr>
      <vt:lpstr>XDO_?ISIN_CODE?38?</vt:lpstr>
      <vt:lpstr>XDO_?ISIN_CODE?39?</vt:lpstr>
      <vt:lpstr>XDO_?ISIN_CODE?4?</vt:lpstr>
      <vt:lpstr>XDO_?ISIN_CODE?40?</vt:lpstr>
      <vt:lpstr>XDO_?ISIN_CODE?41?</vt:lpstr>
      <vt:lpstr>XDO_?ISIN_CODE?42?</vt:lpstr>
      <vt:lpstr>XDO_?ISIN_CODE?43?</vt:lpstr>
      <vt:lpstr>XDO_?ISIN_CODE?44?</vt:lpstr>
      <vt:lpstr>XDO_?ISIN_CODE?45?</vt:lpstr>
      <vt:lpstr>XDO_?ISIN_CODE?46?</vt:lpstr>
      <vt:lpstr>XDO_?ISIN_CODE?47?</vt:lpstr>
      <vt:lpstr>XDO_?ISIN_CODE?48?</vt:lpstr>
      <vt:lpstr>XDO_?ISIN_CODE?49?</vt:lpstr>
      <vt:lpstr>SUNBAL!XDO_?ISIN_CODE?5?</vt:lpstr>
      <vt:lpstr>XDO_?ISIN_CODE?5?</vt:lpstr>
      <vt:lpstr>XDO_?ISIN_CODE?50?</vt:lpstr>
      <vt:lpstr>XDO_?ISIN_CODE?6?</vt:lpstr>
      <vt:lpstr>XDO_?ISIN_CODE?7?</vt:lpstr>
      <vt:lpstr>XDO_?ISIN_CODE?8?</vt:lpstr>
      <vt:lpstr>XDO_?ISIN_CODE?9?</vt:lpstr>
      <vt:lpstr>XDO_?MARGINMONEYSECA_ISIN_CODE?</vt:lpstr>
      <vt:lpstr>SUNBAL!XDO_?MARGINMONEYSECA_ISIN_CODE?1?</vt:lpstr>
      <vt:lpstr>XDO_?MARGINMONEYSECA_ISIN_CODE?1?</vt:lpstr>
      <vt:lpstr>XDO_?MARGINMONEYSECA_ISIN_CODE?2?</vt:lpstr>
      <vt:lpstr>XDO_?MARGINMONEYSECA_ISIN_CODE?3?</vt:lpstr>
      <vt:lpstr>XDO_?MARGINMONEYSECA_ISIN_CODE?4?</vt:lpstr>
      <vt:lpstr>XDO_?MARGINMONEYSECA_ISIN_CODE?5?</vt:lpstr>
      <vt:lpstr>XDO_?MARGINMONEYSECA_ISIN_CODE?6?</vt:lpstr>
      <vt:lpstr>XDO_?MARGINMONEYSECA_ISIN_CODE?7?</vt:lpstr>
      <vt:lpstr>XDO_?MARGINMONEYSECA_ISIN_CODE?8?</vt:lpstr>
      <vt:lpstr>XDO_?MARGINMONEYSECA_ISIN_CODE?9?</vt:lpstr>
      <vt:lpstr>XDO_?MARGINMONEYSECA_MARKET_VALUE?</vt:lpstr>
      <vt:lpstr>SUNBAL!XDO_?MARGINMONEYSECA_MARKET_VALUE?1?</vt:lpstr>
      <vt:lpstr>XDO_?MARGINMONEYSECA_MARKET_VALUE?1?</vt:lpstr>
      <vt:lpstr>XDO_?MARGINMONEYSECA_MARKET_VALUE?2?</vt:lpstr>
      <vt:lpstr>XDO_?MARGINMONEYSECA_MARKET_VALUE?3?</vt:lpstr>
      <vt:lpstr>XDO_?MARGINMONEYSECA_MARKET_VALUE?4?</vt:lpstr>
      <vt:lpstr>XDO_?MARGINMONEYSECA_MARKET_VALUE?5?</vt:lpstr>
      <vt:lpstr>XDO_?MARGINMONEYSECA_MARKET_VALUE?6?</vt:lpstr>
      <vt:lpstr>XDO_?MARGINMONEYSECA_MARKET_VALUE?7?</vt:lpstr>
      <vt:lpstr>XDO_?MARGINMONEYSECA_MARKET_VALUE?8?</vt:lpstr>
      <vt:lpstr>XDO_?MARGINMONEYSECA_MARKET_VALUE?9?</vt:lpstr>
      <vt:lpstr>XDO_?MARGINMONEYSECA_NAME?</vt:lpstr>
      <vt:lpstr>SUNBAL!XDO_?MARGINMONEYSECA_NAME?1?</vt:lpstr>
      <vt:lpstr>XDO_?MARGINMONEYSECA_NAME?1?</vt:lpstr>
      <vt:lpstr>XDO_?MARGINMONEYSECA_NAME?2?</vt:lpstr>
      <vt:lpstr>XDO_?MARGINMONEYSECA_NAME?3?</vt:lpstr>
      <vt:lpstr>XDO_?MARGINMONEYSECA_NAME?4?</vt:lpstr>
      <vt:lpstr>XDO_?MARGINMONEYSECA_NAME?5?</vt:lpstr>
      <vt:lpstr>XDO_?MARGINMONEYSECA_NAME?6?</vt:lpstr>
      <vt:lpstr>XDO_?MARGINMONEYSECA_NAME?7?</vt:lpstr>
      <vt:lpstr>XDO_?MARGINMONEYSECA_NAME?8?</vt:lpstr>
      <vt:lpstr>XDO_?MARGINMONEYSECA_NAME?9?</vt:lpstr>
      <vt:lpstr>XDO_?MARGINMONEYSECA_PER_NET_ASSETS?</vt:lpstr>
      <vt:lpstr>SUNBAL!XDO_?MARGINMONEYSECA_PER_NET_ASSETS?1?</vt:lpstr>
      <vt:lpstr>XDO_?MARGINMONEYSECA_PER_NET_ASSETS?1?</vt:lpstr>
      <vt:lpstr>XDO_?MARGINMONEYSECA_PER_NET_ASSETS?2?</vt:lpstr>
      <vt:lpstr>XDO_?MARGINMONEYSECA_PER_NET_ASSETS?3?</vt:lpstr>
      <vt:lpstr>XDO_?MARGINMONEYSECA_PER_NET_ASSETS?4?</vt:lpstr>
      <vt:lpstr>XDO_?MARGINMONEYSECA_PER_NET_ASSETS?5?</vt:lpstr>
      <vt:lpstr>XDO_?MARGINMONEYSECA_PER_NET_ASSETS?6?</vt:lpstr>
      <vt:lpstr>XDO_?MARGINMONEYSECA_PER_NET_ASSETS?7?</vt:lpstr>
      <vt:lpstr>XDO_?MARGINMONEYSECA_PER_NET_ASSETS?8?</vt:lpstr>
      <vt:lpstr>XDO_?MARGINMONEYSECA_PER_NET_ASSETS?9?</vt:lpstr>
      <vt:lpstr>XDO_?MARGINMONEYSECA_RATING_INDUSTRY?</vt:lpstr>
      <vt:lpstr>SUNBAL!XDO_?MARGINMONEYSECA_RATING_INDUSTRY?1?</vt:lpstr>
      <vt:lpstr>XDO_?MARGINMONEYSECA_RATING_INDUSTRY?1?</vt:lpstr>
      <vt:lpstr>XDO_?MARGINMONEYSECA_RATING_INDUSTRY?2?</vt:lpstr>
      <vt:lpstr>XDO_?MARGINMONEYSECA_RATING_INDUSTRY?3?</vt:lpstr>
      <vt:lpstr>XDO_?MARGINMONEYSECA_RATING_INDUSTRY?4?</vt:lpstr>
      <vt:lpstr>XDO_?MARGINMONEYSECA_RATING_INDUSTRY?5?</vt:lpstr>
      <vt:lpstr>XDO_?MARGINMONEYSECA_RATING_INDUSTRY?6?</vt:lpstr>
      <vt:lpstr>XDO_?MARGINMONEYSECA_RATING_INDUSTRY?7?</vt:lpstr>
      <vt:lpstr>XDO_?MARGINMONEYSECA_RATING_INDUSTRY?8?</vt:lpstr>
      <vt:lpstr>XDO_?MARGINMONEYSECA_RATING_INDUSTRY?9?</vt:lpstr>
      <vt:lpstr>XDO_?MARKET_VALUE?</vt:lpstr>
      <vt:lpstr>XDO_?MARKET_VALUE?1?</vt:lpstr>
      <vt:lpstr>XDO_?MARKET_VALUE?10?</vt:lpstr>
      <vt:lpstr>XDO_?MARKET_VALUE?11?</vt:lpstr>
      <vt:lpstr>XDO_?MARKET_VALUE?12?</vt:lpstr>
      <vt:lpstr>XDO_?MARKET_VALUE?13?</vt:lpstr>
      <vt:lpstr>XDO_?MARKET_VALUE?14?</vt:lpstr>
      <vt:lpstr>XDO_?MARKET_VALUE?15?</vt:lpstr>
      <vt:lpstr>XDO_?MARKET_VALUE?16?</vt:lpstr>
      <vt:lpstr>XDO_?MARKET_VALUE?17?</vt:lpstr>
      <vt:lpstr>XDO_?MARKET_VALUE?18?</vt:lpstr>
      <vt:lpstr>XDO_?MARKET_VALUE?19?</vt:lpstr>
      <vt:lpstr>XDO_?MARKET_VALUE?2?</vt:lpstr>
      <vt:lpstr>XDO_?MARKET_VALUE?20?</vt:lpstr>
      <vt:lpstr>XDO_?MARKET_VALUE?21?</vt:lpstr>
      <vt:lpstr>XDO_?MARKET_VALUE?22?</vt:lpstr>
      <vt:lpstr>XDO_?MARKET_VALUE?23?</vt:lpstr>
      <vt:lpstr>XDO_?MARKET_VALUE?24?</vt:lpstr>
      <vt:lpstr>XDO_?MARKET_VALUE?25?</vt:lpstr>
      <vt:lpstr>XDO_?MARKET_VALUE?26?</vt:lpstr>
      <vt:lpstr>XDO_?MARKET_VALUE?27?</vt:lpstr>
      <vt:lpstr>XDO_?MARKET_VALUE?28?</vt:lpstr>
      <vt:lpstr>XDO_?MARKET_VALUE?29?</vt:lpstr>
      <vt:lpstr>XDO_?MARKET_VALUE?3?</vt:lpstr>
      <vt:lpstr>XDO_?MARKET_VALUE?30?</vt:lpstr>
      <vt:lpstr>XDO_?MARKET_VALUE?31?</vt:lpstr>
      <vt:lpstr>XDO_?MARKET_VALUE?32?</vt:lpstr>
      <vt:lpstr>XDO_?MARKET_VALUE?33?</vt:lpstr>
      <vt:lpstr>XDO_?MARKET_VALUE?34?</vt:lpstr>
      <vt:lpstr>XDO_?MARKET_VALUE?35?</vt:lpstr>
      <vt:lpstr>XDO_?MARKET_VALUE?36?</vt:lpstr>
      <vt:lpstr>XDO_?MARKET_VALUE?37?</vt:lpstr>
      <vt:lpstr>XDO_?MARKET_VALUE?38?</vt:lpstr>
      <vt:lpstr>XDO_?MARKET_VALUE?39?</vt:lpstr>
      <vt:lpstr>XDO_?MARKET_VALUE?4?</vt:lpstr>
      <vt:lpstr>XDO_?MARKET_VALUE?40?</vt:lpstr>
      <vt:lpstr>XDO_?MARKET_VALUE?41?</vt:lpstr>
      <vt:lpstr>XDO_?MARKET_VALUE?42?</vt:lpstr>
      <vt:lpstr>XDO_?MARKET_VALUE?43?</vt:lpstr>
      <vt:lpstr>XDO_?MARKET_VALUE?44?</vt:lpstr>
      <vt:lpstr>XDO_?MARKET_VALUE?45?</vt:lpstr>
      <vt:lpstr>XDO_?MARKET_VALUE?46?</vt:lpstr>
      <vt:lpstr>XDO_?MARKET_VALUE?47?</vt:lpstr>
      <vt:lpstr>XDO_?MARKET_VALUE?48?</vt:lpstr>
      <vt:lpstr>XDO_?MARKET_VALUE?49?</vt:lpstr>
      <vt:lpstr>SUNBAL!XDO_?MARKET_VALUE?5?</vt:lpstr>
      <vt:lpstr>XDO_?MARKET_VALUE?5?</vt:lpstr>
      <vt:lpstr>XDO_?MARKET_VALUE?50?</vt:lpstr>
      <vt:lpstr>XDO_?MARKET_VALUE?6?</vt:lpstr>
      <vt:lpstr>XDO_?MARKET_VALUE?7?</vt:lpstr>
      <vt:lpstr>XDO_?MARKET_VALUE?8?</vt:lpstr>
      <vt:lpstr>XDO_?MARKET_VALUE?9?</vt:lpstr>
      <vt:lpstr>XDO_?MARKET_VALUE_GRAND_TOT?</vt:lpstr>
      <vt:lpstr>XDO_?MARKET_VALUE_GRAND_TOT?1?</vt:lpstr>
      <vt:lpstr>XDO_?MARKET_VALUE_GRAND_TOT?10?</vt:lpstr>
      <vt:lpstr>XDO_?MARKET_VALUE_GRAND_TOT?11?</vt:lpstr>
      <vt:lpstr>XDO_?MARKET_VALUE_GRAND_TOT?12?</vt:lpstr>
      <vt:lpstr>XDO_?MARKET_VALUE_GRAND_TOT?13?</vt:lpstr>
      <vt:lpstr>XDO_?MARKET_VALUE_GRAND_TOT?14?</vt:lpstr>
      <vt:lpstr>XDO_?MARKET_VALUE_GRAND_TOT?15?</vt:lpstr>
      <vt:lpstr>XDO_?MARKET_VALUE_GRAND_TOT?16?</vt:lpstr>
      <vt:lpstr>XDO_?MARKET_VALUE_GRAND_TOT?17?</vt:lpstr>
      <vt:lpstr>XDO_?MARKET_VALUE_GRAND_TOT?18?</vt:lpstr>
      <vt:lpstr>XDO_?MARKET_VALUE_GRAND_TOT?19?</vt:lpstr>
      <vt:lpstr>XDO_?MARKET_VALUE_GRAND_TOT?2?</vt:lpstr>
      <vt:lpstr>XDO_?MARKET_VALUE_GRAND_TOT?20?</vt:lpstr>
      <vt:lpstr>XDO_?MARKET_VALUE_GRAND_TOT?21?</vt:lpstr>
      <vt:lpstr>SUNBAL!XDO_?MARKET_VALUE_GRAND_TOT?22?</vt:lpstr>
      <vt:lpstr>XDO_?MARKET_VALUE_GRAND_TOT?22?</vt:lpstr>
      <vt:lpstr>XDO_?MARKET_VALUE_GRAND_TOT?23?</vt:lpstr>
      <vt:lpstr>XDO_?MARKET_VALUE_GRAND_TOT?24?</vt:lpstr>
      <vt:lpstr>XDO_?MARKET_VALUE_GRAND_TOT?25?</vt:lpstr>
      <vt:lpstr>XDO_?MARKET_VALUE_GRAND_TOT?26?</vt:lpstr>
      <vt:lpstr>XDO_?MARKET_VALUE_GRAND_TOT?27?</vt:lpstr>
      <vt:lpstr>XDO_?MARKET_VALUE_GRAND_TOT?28?</vt:lpstr>
      <vt:lpstr>XDO_?MARKET_VALUE_GRAND_TOT?29?</vt:lpstr>
      <vt:lpstr>XDO_?MARKET_VALUE_GRAND_TOT?3?</vt:lpstr>
      <vt:lpstr>XDO_?MARKET_VALUE_GRAND_TOT?30?</vt:lpstr>
      <vt:lpstr>XDO_?MARKET_VALUE_GRAND_TOT?31?</vt:lpstr>
      <vt:lpstr>XDO_?MARKET_VALUE_GRAND_TOT?32?</vt:lpstr>
      <vt:lpstr>XDO_?MARKET_VALUE_GRAND_TOT?33?</vt:lpstr>
      <vt:lpstr>XDO_?MARKET_VALUE_GRAND_TOT?34?</vt:lpstr>
      <vt:lpstr>XDO_?MARKET_VALUE_GRAND_TOT?35?</vt:lpstr>
      <vt:lpstr>XDO_?MARKET_VALUE_GRAND_TOT?36?</vt:lpstr>
      <vt:lpstr>XDO_?MARKET_VALUE_GRAND_TOT?37?</vt:lpstr>
      <vt:lpstr>XDO_?MARKET_VALUE_GRAND_TOT?38?</vt:lpstr>
      <vt:lpstr>XDO_?MARKET_VALUE_GRAND_TOT?39?</vt:lpstr>
      <vt:lpstr>XDO_?MARKET_VALUE_GRAND_TOT?4?</vt:lpstr>
      <vt:lpstr>XDO_?MARKET_VALUE_GRAND_TOT?40?</vt:lpstr>
      <vt:lpstr>XDO_?MARKET_VALUE_GRAND_TOT?41?</vt:lpstr>
      <vt:lpstr>XDO_?MARKET_VALUE_GRAND_TOT?42?</vt:lpstr>
      <vt:lpstr>XDO_?MARKET_VALUE_GRAND_TOT?45?</vt:lpstr>
      <vt:lpstr>XDO_?MARKET_VALUE_GRAND_TOT?46?</vt:lpstr>
      <vt:lpstr>XDO_?MARKET_VALUE_GRAND_TOT?47?</vt:lpstr>
      <vt:lpstr>XDO_?MARKET_VALUE_GRAND_TOT?48?</vt:lpstr>
      <vt:lpstr>XDO_?MARKET_VALUE_GRAND_TOT?49?</vt:lpstr>
      <vt:lpstr>XDO_?MARKET_VALUE_GRAND_TOT?5?</vt:lpstr>
      <vt:lpstr>XDO_?MARKET_VALUE_GRAND_TOT?50?</vt:lpstr>
      <vt:lpstr>XDO_?MARKET_VALUE_GRAND_TOT?51?</vt:lpstr>
      <vt:lpstr>XDO_?MARKET_VALUE_GRAND_TOT?52?</vt:lpstr>
      <vt:lpstr>XDO_?MARKET_VALUE_GRAND_TOT?6?</vt:lpstr>
      <vt:lpstr>XDO_?MARKET_VALUE_GRAND_TOT?7?</vt:lpstr>
      <vt:lpstr>XDO_?MARKET_VALUE_GRAND_TOT?8?</vt:lpstr>
      <vt:lpstr>XDO_?MARKET_VALUE_GRAND_TOT?9?</vt:lpstr>
      <vt:lpstr>XDO_?MONEYMARKETSEC_MARKET_VALUE_TOT?</vt:lpstr>
      <vt:lpstr>XDO_?MONEYMARKETSEC_MARKET_VALUE_TOT?1?</vt:lpstr>
      <vt:lpstr>XDO_?MONEYMARKETSEC_MARKET_VALUE_TOT?10?</vt:lpstr>
      <vt:lpstr>XDO_?MONEYMARKETSEC_MARKET_VALUE_TOT?11?</vt:lpstr>
      <vt:lpstr>XDO_?MONEYMARKETSEC_MARKET_VALUE_TOT?12?</vt:lpstr>
      <vt:lpstr>XDO_?MONEYMARKETSEC_MARKET_VALUE_TOT?13?</vt:lpstr>
      <vt:lpstr>XDO_?MONEYMARKETSEC_MARKET_VALUE_TOT?14?</vt:lpstr>
      <vt:lpstr>XDO_?MONEYMARKETSEC_MARKET_VALUE_TOT?15?</vt:lpstr>
      <vt:lpstr>XDO_?MONEYMARKETSEC_MARKET_VALUE_TOT?16?</vt:lpstr>
      <vt:lpstr>XDO_?MONEYMARKETSEC_MARKET_VALUE_TOT?17?</vt:lpstr>
      <vt:lpstr>XDO_?MONEYMARKETSEC_MARKET_VALUE_TOT?18?</vt:lpstr>
      <vt:lpstr>XDO_?MONEYMARKETSEC_MARKET_VALUE_TOT?19?</vt:lpstr>
      <vt:lpstr>XDO_?MONEYMARKETSEC_MARKET_VALUE_TOT?2?</vt:lpstr>
      <vt:lpstr>XDO_?MONEYMARKETSEC_MARKET_VALUE_TOT?20?</vt:lpstr>
      <vt:lpstr>XDO_?MONEYMARKETSEC_MARKET_VALUE_TOT?21?</vt:lpstr>
      <vt:lpstr>SUNBAL!XDO_?MONEYMARKETSEC_MARKET_VALUE_TOT?22?</vt:lpstr>
      <vt:lpstr>XDO_?MONEYMARKETSEC_MARKET_VALUE_TOT?22?</vt:lpstr>
      <vt:lpstr>XDO_?MONEYMARKETSEC_MARKET_VALUE_TOT?23?</vt:lpstr>
      <vt:lpstr>XDO_?MONEYMARKETSEC_MARKET_VALUE_TOT?24?</vt:lpstr>
      <vt:lpstr>XDO_?MONEYMARKETSEC_MARKET_VALUE_TOT?25?</vt:lpstr>
      <vt:lpstr>XDO_?MONEYMARKETSEC_MARKET_VALUE_TOT?26?</vt:lpstr>
      <vt:lpstr>XDO_?MONEYMARKETSEC_MARKET_VALUE_TOT?27?</vt:lpstr>
      <vt:lpstr>XDO_?MONEYMARKETSEC_MARKET_VALUE_TOT?28?</vt:lpstr>
      <vt:lpstr>XDO_?MONEYMARKETSEC_MARKET_VALUE_TOT?29?</vt:lpstr>
      <vt:lpstr>XDO_?MONEYMARKETSEC_MARKET_VALUE_TOT?3?</vt:lpstr>
      <vt:lpstr>XDO_?MONEYMARKETSEC_MARKET_VALUE_TOT?30?</vt:lpstr>
      <vt:lpstr>XDO_?MONEYMARKETSEC_MARKET_VALUE_TOT?31?</vt:lpstr>
      <vt:lpstr>XDO_?MONEYMARKETSEC_MARKET_VALUE_TOT?32?</vt:lpstr>
      <vt:lpstr>XDO_?MONEYMARKETSEC_MARKET_VALUE_TOT?33?</vt:lpstr>
      <vt:lpstr>XDO_?MONEYMARKETSEC_MARKET_VALUE_TOT?34?</vt:lpstr>
      <vt:lpstr>XDO_?MONEYMARKETSEC_MARKET_VALUE_TOT?35?</vt:lpstr>
      <vt:lpstr>XDO_?MONEYMARKETSEC_MARKET_VALUE_TOT?36?</vt:lpstr>
      <vt:lpstr>XDO_?MONEYMARKETSEC_MARKET_VALUE_TOT?37?</vt:lpstr>
      <vt:lpstr>XDO_?MONEYMARKETSEC_MARKET_VALUE_TOT?38?</vt:lpstr>
      <vt:lpstr>XDO_?MONEYMARKETSEC_MARKET_VALUE_TOT?39?</vt:lpstr>
      <vt:lpstr>XDO_?MONEYMARKETSEC_MARKET_VALUE_TOT?4?</vt:lpstr>
      <vt:lpstr>XDO_?MONEYMARKETSEC_MARKET_VALUE_TOT?40?</vt:lpstr>
      <vt:lpstr>XDO_?MONEYMARKETSEC_MARKET_VALUE_TOT?41?</vt:lpstr>
      <vt:lpstr>XDO_?MONEYMARKETSEC_MARKET_VALUE_TOT?42?</vt:lpstr>
      <vt:lpstr>XDO_?MONEYMARKETSEC_MARKET_VALUE_TOT?44?</vt:lpstr>
      <vt:lpstr>XDO_?MONEYMARKETSEC_MARKET_VALUE_TOT?45?</vt:lpstr>
      <vt:lpstr>XDO_?MONEYMARKETSEC_MARKET_VALUE_TOT?46?</vt:lpstr>
      <vt:lpstr>XDO_?MONEYMARKETSEC_MARKET_VALUE_TOT?47?</vt:lpstr>
      <vt:lpstr>XDO_?MONEYMARKETSEC_MARKET_VALUE_TOT?48?</vt:lpstr>
      <vt:lpstr>XDO_?MONEYMARKETSEC_MARKET_VALUE_TOT?49?</vt:lpstr>
      <vt:lpstr>XDO_?MONEYMARKETSEC_MARKET_VALUE_TOT?5?</vt:lpstr>
      <vt:lpstr>XDO_?MONEYMARKETSEC_MARKET_VALUE_TOT?50?</vt:lpstr>
      <vt:lpstr>XDO_?MONEYMARKETSEC_MARKET_VALUE_TOT?51?</vt:lpstr>
      <vt:lpstr>XDO_?MONEYMARKETSEC_MARKET_VALUE_TOT?6?</vt:lpstr>
      <vt:lpstr>XDO_?MONEYMARKETSEC_MARKET_VALUE_TOT?7?</vt:lpstr>
      <vt:lpstr>XDO_?MONEYMARKETSEC_MARKET_VALUE_TOT?8?</vt:lpstr>
      <vt:lpstr>XDO_?MONEYMARKETSEC_MARKET_VALUE_TOT?9?</vt:lpstr>
      <vt:lpstr>XDO_?MONEYMARKETSEC_PER_NET_ASSETS_TOT?</vt:lpstr>
      <vt:lpstr>XDO_?MONEYMARKETSEC_PER_NET_ASSETS_TOT?1?</vt:lpstr>
      <vt:lpstr>XDO_?MONEYMARKETSEC_PER_NET_ASSETS_TOT?10?</vt:lpstr>
      <vt:lpstr>XDO_?MONEYMARKETSEC_PER_NET_ASSETS_TOT?11?</vt:lpstr>
      <vt:lpstr>XDO_?MONEYMARKETSEC_PER_NET_ASSETS_TOT?12?</vt:lpstr>
      <vt:lpstr>XDO_?MONEYMARKETSEC_PER_NET_ASSETS_TOT?13?</vt:lpstr>
      <vt:lpstr>XDO_?MONEYMARKETSEC_PER_NET_ASSETS_TOT?14?</vt:lpstr>
      <vt:lpstr>XDO_?MONEYMARKETSEC_PER_NET_ASSETS_TOT?15?</vt:lpstr>
      <vt:lpstr>XDO_?MONEYMARKETSEC_PER_NET_ASSETS_TOT?16?</vt:lpstr>
      <vt:lpstr>XDO_?MONEYMARKETSEC_PER_NET_ASSETS_TOT?17?</vt:lpstr>
      <vt:lpstr>XDO_?MONEYMARKETSEC_PER_NET_ASSETS_TOT?18?</vt:lpstr>
      <vt:lpstr>XDO_?MONEYMARKETSEC_PER_NET_ASSETS_TOT?19?</vt:lpstr>
      <vt:lpstr>XDO_?MONEYMARKETSEC_PER_NET_ASSETS_TOT?2?</vt:lpstr>
      <vt:lpstr>XDO_?MONEYMARKETSEC_PER_NET_ASSETS_TOT?20?</vt:lpstr>
      <vt:lpstr>XDO_?MONEYMARKETSEC_PER_NET_ASSETS_TOT?21?</vt:lpstr>
      <vt:lpstr>SUNBAL!XDO_?MONEYMARKETSEC_PER_NET_ASSETS_TOT?22?</vt:lpstr>
      <vt:lpstr>XDO_?MONEYMARKETSEC_PER_NET_ASSETS_TOT?22?</vt:lpstr>
      <vt:lpstr>XDO_?MONEYMARKETSEC_PER_NET_ASSETS_TOT?23?</vt:lpstr>
      <vt:lpstr>XDO_?MONEYMARKETSEC_PER_NET_ASSETS_TOT?24?</vt:lpstr>
      <vt:lpstr>XDO_?MONEYMARKETSEC_PER_NET_ASSETS_TOT?25?</vt:lpstr>
      <vt:lpstr>XDO_?MONEYMARKETSEC_PER_NET_ASSETS_TOT?26?</vt:lpstr>
      <vt:lpstr>XDO_?MONEYMARKETSEC_PER_NET_ASSETS_TOT?27?</vt:lpstr>
      <vt:lpstr>XDO_?MONEYMARKETSEC_PER_NET_ASSETS_TOT?28?</vt:lpstr>
      <vt:lpstr>XDO_?MONEYMARKETSEC_PER_NET_ASSETS_TOT?29?</vt:lpstr>
      <vt:lpstr>XDO_?MONEYMARKETSEC_PER_NET_ASSETS_TOT?3?</vt:lpstr>
      <vt:lpstr>XDO_?MONEYMARKETSEC_PER_NET_ASSETS_TOT?30?</vt:lpstr>
      <vt:lpstr>XDO_?MONEYMARKETSEC_PER_NET_ASSETS_TOT?31?</vt:lpstr>
      <vt:lpstr>XDO_?MONEYMARKETSEC_PER_NET_ASSETS_TOT?32?</vt:lpstr>
      <vt:lpstr>XDO_?MONEYMARKETSEC_PER_NET_ASSETS_TOT?33?</vt:lpstr>
      <vt:lpstr>XDO_?MONEYMARKETSEC_PER_NET_ASSETS_TOT?34?</vt:lpstr>
      <vt:lpstr>XDO_?MONEYMARKETSEC_PER_NET_ASSETS_TOT?35?</vt:lpstr>
      <vt:lpstr>XDO_?MONEYMARKETSEC_PER_NET_ASSETS_TOT?36?</vt:lpstr>
      <vt:lpstr>XDO_?MONEYMARKETSEC_PER_NET_ASSETS_TOT?37?</vt:lpstr>
      <vt:lpstr>XDO_?MONEYMARKETSEC_PER_NET_ASSETS_TOT?38?</vt:lpstr>
      <vt:lpstr>XDO_?MONEYMARKETSEC_PER_NET_ASSETS_TOT?39?</vt:lpstr>
      <vt:lpstr>XDO_?MONEYMARKETSEC_PER_NET_ASSETS_TOT?4?</vt:lpstr>
      <vt:lpstr>XDO_?MONEYMARKETSEC_PER_NET_ASSETS_TOT?40?</vt:lpstr>
      <vt:lpstr>XDO_?MONEYMARKETSEC_PER_NET_ASSETS_TOT?41?</vt:lpstr>
      <vt:lpstr>XDO_?MONEYMARKETSEC_PER_NET_ASSETS_TOT?42?</vt:lpstr>
      <vt:lpstr>XDO_?MONEYMARKETSEC_PER_NET_ASSETS_TOT?44?</vt:lpstr>
      <vt:lpstr>XDO_?MONEYMARKETSEC_PER_NET_ASSETS_TOT?45?</vt:lpstr>
      <vt:lpstr>XDO_?MONEYMARKETSEC_PER_NET_ASSETS_TOT?46?</vt:lpstr>
      <vt:lpstr>XDO_?MONEYMARKETSEC_PER_NET_ASSETS_TOT?47?</vt:lpstr>
      <vt:lpstr>XDO_?MONEYMARKETSEC_PER_NET_ASSETS_TOT?48?</vt:lpstr>
      <vt:lpstr>XDO_?MONEYMARKETSEC_PER_NET_ASSETS_TOT?49?</vt:lpstr>
      <vt:lpstr>XDO_?MONEYMARKETSEC_PER_NET_ASSETS_TOT?5?</vt:lpstr>
      <vt:lpstr>XDO_?MONEYMARKETSEC_PER_NET_ASSETS_TOT?50?</vt:lpstr>
      <vt:lpstr>XDO_?MONEYMARKETSEC_PER_NET_ASSETS_TOT?51?</vt:lpstr>
      <vt:lpstr>XDO_?MONEYMARKETSEC_PER_NET_ASSETS_TOT?6?</vt:lpstr>
      <vt:lpstr>XDO_?MONEYMARKETSEC_PER_NET_ASSETS_TOT?7?</vt:lpstr>
      <vt:lpstr>XDO_?MONEYMARKETSEC_PER_NET_ASSETS_TOT?8?</vt:lpstr>
      <vt:lpstr>XDO_?MONEYMARKETSEC_PER_NET_ASSETS_TOT?9?</vt:lpstr>
      <vt:lpstr>XDO_?MONEYMARKETSECA_ISIN_CODE?</vt:lpstr>
      <vt:lpstr>XDO_?MONEYMARKETSECA_ISIN_CODE?1?</vt:lpstr>
      <vt:lpstr>XDO_?MONEYMARKETSECA_MARKET_VALUE?</vt:lpstr>
      <vt:lpstr>XDO_?MONEYMARKETSECA_MARKET_VALUE?1?</vt:lpstr>
      <vt:lpstr>XDO_?MONEYMARKETSECA_MARKET_VALUE_TOT?1?</vt:lpstr>
      <vt:lpstr>XDO_?MONEYMARKETSECA_MARKET_VALUE_TOT?100?</vt:lpstr>
      <vt:lpstr>XDO_?MONEYMARKETSECA_MARKET_VALUE_TOT?11?</vt:lpstr>
      <vt:lpstr>XDO_?MONEYMARKETSECA_MARKET_VALUE_TOT?13?</vt:lpstr>
      <vt:lpstr>XDO_?MONEYMARKETSECA_MARKET_VALUE_TOT?15?</vt:lpstr>
      <vt:lpstr>XDO_?MONEYMARKETSECA_MARKET_VALUE_TOT?17?</vt:lpstr>
      <vt:lpstr>XDO_?MONEYMARKETSECA_MARKET_VALUE_TOT?19?</vt:lpstr>
      <vt:lpstr>XDO_?MONEYMARKETSECA_MARKET_VALUE_TOT?21?</vt:lpstr>
      <vt:lpstr>XDO_?MONEYMARKETSECA_MARKET_VALUE_TOT?23?</vt:lpstr>
      <vt:lpstr>XDO_?MONEYMARKETSECA_MARKET_VALUE_TOT?25?</vt:lpstr>
      <vt:lpstr>XDO_?MONEYMARKETSECA_MARKET_VALUE_TOT?27?</vt:lpstr>
      <vt:lpstr>XDO_?MONEYMARKETSECA_MARKET_VALUE_TOT?29?</vt:lpstr>
      <vt:lpstr>XDO_?MONEYMARKETSECA_MARKET_VALUE_TOT?3?</vt:lpstr>
      <vt:lpstr>XDO_?MONEYMARKETSECA_MARKET_VALUE_TOT?31?</vt:lpstr>
      <vt:lpstr>XDO_?MONEYMARKETSECA_MARKET_VALUE_TOT?33?</vt:lpstr>
      <vt:lpstr>SUNBAL!XDO_?MONEYMARKETSECA_MARKET_VALUE_TOT?34?</vt:lpstr>
      <vt:lpstr>XDO_?MONEYMARKETSECA_MARKET_VALUE_TOT?35?</vt:lpstr>
      <vt:lpstr>XDO_?MONEYMARKETSECA_MARKET_VALUE_TOT?37?</vt:lpstr>
      <vt:lpstr>XDO_?MONEYMARKETSECA_MARKET_VALUE_TOT?39?</vt:lpstr>
      <vt:lpstr>XDO_?MONEYMARKETSECA_MARKET_VALUE_TOT?41?</vt:lpstr>
      <vt:lpstr>XDO_?MONEYMARKETSECA_MARKET_VALUE_TOT?43?</vt:lpstr>
      <vt:lpstr>XDO_?MONEYMARKETSECA_MARKET_VALUE_TOT?45?</vt:lpstr>
      <vt:lpstr>XDO_?MONEYMARKETSECA_MARKET_VALUE_TOT?47?</vt:lpstr>
      <vt:lpstr>XDO_?MONEYMARKETSECA_MARKET_VALUE_TOT?49?</vt:lpstr>
      <vt:lpstr>XDO_?MONEYMARKETSECA_MARKET_VALUE_TOT?5?</vt:lpstr>
      <vt:lpstr>XDO_?MONEYMARKETSECA_MARKET_VALUE_TOT?51?</vt:lpstr>
      <vt:lpstr>XDO_?MONEYMARKETSECA_MARKET_VALUE_TOT?53?</vt:lpstr>
      <vt:lpstr>XDO_?MONEYMARKETSECA_MARKET_VALUE_TOT?55?</vt:lpstr>
      <vt:lpstr>XDO_?MONEYMARKETSECA_MARKET_VALUE_TOT?57?</vt:lpstr>
      <vt:lpstr>XDO_?MONEYMARKETSECA_MARKET_VALUE_TOT?59?</vt:lpstr>
      <vt:lpstr>XDO_?MONEYMARKETSECA_MARKET_VALUE_TOT?61?</vt:lpstr>
      <vt:lpstr>XDO_?MONEYMARKETSECA_MARKET_VALUE_TOT?63?</vt:lpstr>
      <vt:lpstr>XDO_?MONEYMARKETSECA_MARKET_VALUE_TOT?65?</vt:lpstr>
      <vt:lpstr>XDO_?MONEYMARKETSECA_MARKET_VALUE_TOT?67?</vt:lpstr>
      <vt:lpstr>XDO_?MONEYMARKETSECA_MARKET_VALUE_TOT?69?</vt:lpstr>
      <vt:lpstr>XDO_?MONEYMARKETSECA_MARKET_VALUE_TOT?7?</vt:lpstr>
      <vt:lpstr>XDO_?MONEYMARKETSECA_MARKET_VALUE_TOT?71?</vt:lpstr>
      <vt:lpstr>XDO_?MONEYMARKETSECA_MARKET_VALUE_TOT?73?</vt:lpstr>
      <vt:lpstr>XDO_?MONEYMARKETSECA_MARKET_VALUE_TOT?75?</vt:lpstr>
      <vt:lpstr>XDO_?MONEYMARKETSECA_MARKET_VALUE_TOT?77?</vt:lpstr>
      <vt:lpstr>XDO_?MONEYMARKETSECA_MARKET_VALUE_TOT?79?</vt:lpstr>
      <vt:lpstr>XDO_?MONEYMARKETSECA_MARKET_VALUE_TOT?81?</vt:lpstr>
      <vt:lpstr>XDO_?MONEYMARKETSECA_MARKET_VALUE_TOT?83?</vt:lpstr>
      <vt:lpstr>XDO_?MONEYMARKETSECA_MARKET_VALUE_TOT?87?</vt:lpstr>
      <vt:lpstr>XDO_?MONEYMARKETSECA_MARKET_VALUE_TOT?88?</vt:lpstr>
      <vt:lpstr>XDO_?MONEYMARKETSECA_MARKET_VALUE_TOT?9?</vt:lpstr>
      <vt:lpstr>XDO_?MONEYMARKETSECA_MARKET_VALUE_TOT?90?</vt:lpstr>
      <vt:lpstr>XDO_?MONEYMARKETSECA_MARKET_VALUE_TOT?92?</vt:lpstr>
      <vt:lpstr>XDO_?MONEYMARKETSECA_MARKET_VALUE_TOT?94?</vt:lpstr>
      <vt:lpstr>XDO_?MONEYMARKETSECA_MARKET_VALUE_TOT?96?</vt:lpstr>
      <vt:lpstr>XDO_?MONEYMARKETSECA_MARKET_VALUE_TOT?98?</vt:lpstr>
      <vt:lpstr>XDO_?MONEYMARKETSECA_NAME?</vt:lpstr>
      <vt:lpstr>XDO_?MONEYMARKETSECA_NAME?1?</vt:lpstr>
      <vt:lpstr>XDO_?MONEYMARKETSECA_PER_NET_ASSETS?</vt:lpstr>
      <vt:lpstr>XDO_?MONEYMARKETSECA_PER_NET_ASSETS?1?</vt:lpstr>
      <vt:lpstr>XDO_?MONEYMARKETSECA_PER_NET_ASSETS_TOT?1?</vt:lpstr>
      <vt:lpstr>XDO_?MONEYMARKETSECA_PER_NET_ASSETS_TOT?100?</vt:lpstr>
      <vt:lpstr>XDO_?MONEYMARKETSECA_PER_NET_ASSETS_TOT?11?</vt:lpstr>
      <vt:lpstr>XDO_?MONEYMARKETSECA_PER_NET_ASSETS_TOT?13?</vt:lpstr>
      <vt:lpstr>XDO_?MONEYMARKETSECA_PER_NET_ASSETS_TOT?15?</vt:lpstr>
      <vt:lpstr>XDO_?MONEYMARKETSECA_PER_NET_ASSETS_TOT?17?</vt:lpstr>
      <vt:lpstr>XDO_?MONEYMARKETSECA_PER_NET_ASSETS_TOT?19?</vt:lpstr>
      <vt:lpstr>XDO_?MONEYMARKETSECA_PER_NET_ASSETS_TOT?21?</vt:lpstr>
      <vt:lpstr>XDO_?MONEYMARKETSECA_PER_NET_ASSETS_TOT?23?</vt:lpstr>
      <vt:lpstr>XDO_?MONEYMARKETSECA_PER_NET_ASSETS_TOT?25?</vt:lpstr>
      <vt:lpstr>XDO_?MONEYMARKETSECA_PER_NET_ASSETS_TOT?27?</vt:lpstr>
      <vt:lpstr>XDO_?MONEYMARKETSECA_PER_NET_ASSETS_TOT?29?</vt:lpstr>
      <vt:lpstr>XDO_?MONEYMARKETSECA_PER_NET_ASSETS_TOT?3?</vt:lpstr>
      <vt:lpstr>XDO_?MONEYMARKETSECA_PER_NET_ASSETS_TOT?31?</vt:lpstr>
      <vt:lpstr>XDO_?MONEYMARKETSECA_PER_NET_ASSETS_TOT?33?</vt:lpstr>
      <vt:lpstr>SUNBAL!XDO_?MONEYMARKETSECA_PER_NET_ASSETS_TOT?34?</vt:lpstr>
      <vt:lpstr>XDO_?MONEYMARKETSECA_PER_NET_ASSETS_TOT?35?</vt:lpstr>
      <vt:lpstr>XDO_?MONEYMARKETSECA_PER_NET_ASSETS_TOT?37?</vt:lpstr>
      <vt:lpstr>XDO_?MONEYMARKETSECA_PER_NET_ASSETS_TOT?39?</vt:lpstr>
      <vt:lpstr>XDO_?MONEYMARKETSECA_PER_NET_ASSETS_TOT?41?</vt:lpstr>
      <vt:lpstr>XDO_?MONEYMARKETSECA_PER_NET_ASSETS_TOT?43?</vt:lpstr>
      <vt:lpstr>XDO_?MONEYMARKETSECA_PER_NET_ASSETS_TOT?45?</vt:lpstr>
      <vt:lpstr>XDO_?MONEYMARKETSECA_PER_NET_ASSETS_TOT?47?</vt:lpstr>
      <vt:lpstr>XDO_?MONEYMARKETSECA_PER_NET_ASSETS_TOT?49?</vt:lpstr>
      <vt:lpstr>XDO_?MONEYMARKETSECA_PER_NET_ASSETS_TOT?5?</vt:lpstr>
      <vt:lpstr>XDO_?MONEYMARKETSECA_PER_NET_ASSETS_TOT?51?</vt:lpstr>
      <vt:lpstr>XDO_?MONEYMARKETSECA_PER_NET_ASSETS_TOT?53?</vt:lpstr>
      <vt:lpstr>XDO_?MONEYMARKETSECA_PER_NET_ASSETS_TOT?55?</vt:lpstr>
      <vt:lpstr>XDO_?MONEYMARKETSECA_PER_NET_ASSETS_TOT?57?</vt:lpstr>
      <vt:lpstr>XDO_?MONEYMARKETSECA_PER_NET_ASSETS_TOT?59?</vt:lpstr>
      <vt:lpstr>XDO_?MONEYMARKETSECA_PER_NET_ASSETS_TOT?61?</vt:lpstr>
      <vt:lpstr>XDO_?MONEYMARKETSECA_PER_NET_ASSETS_TOT?63?</vt:lpstr>
      <vt:lpstr>XDO_?MONEYMARKETSECA_PER_NET_ASSETS_TOT?65?</vt:lpstr>
      <vt:lpstr>XDO_?MONEYMARKETSECA_PER_NET_ASSETS_TOT?67?</vt:lpstr>
      <vt:lpstr>XDO_?MONEYMARKETSECA_PER_NET_ASSETS_TOT?69?</vt:lpstr>
      <vt:lpstr>XDO_?MONEYMARKETSECA_PER_NET_ASSETS_TOT?7?</vt:lpstr>
      <vt:lpstr>XDO_?MONEYMARKETSECA_PER_NET_ASSETS_TOT?71?</vt:lpstr>
      <vt:lpstr>XDO_?MONEYMARKETSECA_PER_NET_ASSETS_TOT?73?</vt:lpstr>
      <vt:lpstr>XDO_?MONEYMARKETSECA_PER_NET_ASSETS_TOT?75?</vt:lpstr>
      <vt:lpstr>XDO_?MONEYMARKETSECA_PER_NET_ASSETS_TOT?77?</vt:lpstr>
      <vt:lpstr>XDO_?MONEYMARKETSECA_PER_NET_ASSETS_TOT?79?</vt:lpstr>
      <vt:lpstr>XDO_?MONEYMARKETSECA_PER_NET_ASSETS_TOT?81?</vt:lpstr>
      <vt:lpstr>XDO_?MONEYMARKETSECA_PER_NET_ASSETS_TOT?83?</vt:lpstr>
      <vt:lpstr>XDO_?MONEYMARKETSECA_PER_NET_ASSETS_TOT?87?</vt:lpstr>
      <vt:lpstr>XDO_?MONEYMARKETSECA_PER_NET_ASSETS_TOT?88?</vt:lpstr>
      <vt:lpstr>XDO_?MONEYMARKETSECA_PER_NET_ASSETS_TOT?9?</vt:lpstr>
      <vt:lpstr>XDO_?MONEYMARKETSECA_PER_NET_ASSETS_TOT?90?</vt:lpstr>
      <vt:lpstr>XDO_?MONEYMARKETSECA_PER_NET_ASSETS_TOT?92?</vt:lpstr>
      <vt:lpstr>XDO_?MONEYMARKETSECA_PER_NET_ASSETS_TOT?94?</vt:lpstr>
      <vt:lpstr>XDO_?MONEYMARKETSECA_PER_NET_ASSETS_TOT?96?</vt:lpstr>
      <vt:lpstr>XDO_?MONEYMARKETSECA_PER_NET_ASSETS_TOT?98?</vt:lpstr>
      <vt:lpstr>XDO_?MONEYMARKETSECA_RATING_INDUSTRY?</vt:lpstr>
      <vt:lpstr>XDO_?MONEYMARKETSECA_RATING_INDUSTRY?1?</vt:lpstr>
      <vt:lpstr>XDO_?MONEYMARKETSECA_SL_NO?</vt:lpstr>
      <vt:lpstr>XDO_?MONEYMARKETSECA_SL_NO?1?</vt:lpstr>
      <vt:lpstr>XDO_?MONEYMARKETSECA_UNITS?</vt:lpstr>
      <vt:lpstr>XDO_?MONEYMARKETSECA_UNITS?1?</vt:lpstr>
      <vt:lpstr>XDO_?MONEYMARKETSECB_ISIN_CODE?</vt:lpstr>
      <vt:lpstr>XDO_?MONEYMARKETSECB_MARKET_VALUE?</vt:lpstr>
      <vt:lpstr>XDO_?MONEYMARKETSECB_MARKET_VALUE_TOT?1?</vt:lpstr>
      <vt:lpstr>XDO_?MONEYMARKETSECB_MARKET_VALUE_TOT?101?</vt:lpstr>
      <vt:lpstr>XDO_?MONEYMARKETSECB_MARKET_VALUE_TOT?11?</vt:lpstr>
      <vt:lpstr>XDO_?MONEYMARKETSECB_MARKET_VALUE_TOT?13?</vt:lpstr>
      <vt:lpstr>XDO_?MONEYMARKETSECB_MARKET_VALUE_TOT?15?</vt:lpstr>
      <vt:lpstr>XDO_?MONEYMARKETSECB_MARKET_VALUE_TOT?17?</vt:lpstr>
      <vt:lpstr>XDO_?MONEYMARKETSECB_MARKET_VALUE_TOT?19?</vt:lpstr>
      <vt:lpstr>XDO_?MONEYMARKETSECB_MARKET_VALUE_TOT?21?</vt:lpstr>
      <vt:lpstr>XDO_?MONEYMARKETSECB_MARKET_VALUE_TOT?23?</vt:lpstr>
      <vt:lpstr>XDO_?MONEYMARKETSECB_MARKET_VALUE_TOT?25?</vt:lpstr>
      <vt:lpstr>XDO_?MONEYMARKETSECB_MARKET_VALUE_TOT?27?</vt:lpstr>
      <vt:lpstr>XDO_?MONEYMARKETSECB_MARKET_VALUE_TOT?29?</vt:lpstr>
      <vt:lpstr>XDO_?MONEYMARKETSECB_MARKET_VALUE_TOT?3?</vt:lpstr>
      <vt:lpstr>XDO_?MONEYMARKETSECB_MARKET_VALUE_TOT?31?</vt:lpstr>
      <vt:lpstr>XDO_?MONEYMARKETSECB_MARKET_VALUE_TOT?33?</vt:lpstr>
      <vt:lpstr>XDO_?MONEYMARKETSECB_MARKET_VALUE_TOT?35?</vt:lpstr>
      <vt:lpstr>XDO_?MONEYMARKETSECB_MARKET_VALUE_TOT?37?</vt:lpstr>
      <vt:lpstr>XDO_?MONEYMARKETSECB_MARKET_VALUE_TOT?39?</vt:lpstr>
      <vt:lpstr>SUNBAL!XDO_?MONEYMARKETSECB_MARKET_VALUE_TOT?40?</vt:lpstr>
      <vt:lpstr>XDO_?MONEYMARKETSECB_MARKET_VALUE_TOT?41?</vt:lpstr>
      <vt:lpstr>XDO_?MONEYMARKETSECB_MARKET_VALUE_TOT?43?</vt:lpstr>
      <vt:lpstr>XDO_?MONEYMARKETSECB_MARKET_VALUE_TOT?45?</vt:lpstr>
      <vt:lpstr>XDO_?MONEYMARKETSECB_MARKET_VALUE_TOT?47?</vt:lpstr>
      <vt:lpstr>XDO_?MONEYMARKETSECB_MARKET_VALUE_TOT?49?</vt:lpstr>
      <vt:lpstr>XDO_?MONEYMARKETSECB_MARKET_VALUE_TOT?5?</vt:lpstr>
      <vt:lpstr>XDO_?MONEYMARKETSECB_MARKET_VALUE_TOT?51?</vt:lpstr>
      <vt:lpstr>XDO_?MONEYMARKETSECB_MARKET_VALUE_TOT?53?</vt:lpstr>
      <vt:lpstr>XDO_?MONEYMARKETSECB_MARKET_VALUE_TOT?55?</vt:lpstr>
      <vt:lpstr>XDO_?MONEYMARKETSECB_MARKET_VALUE_TOT?57?</vt:lpstr>
      <vt:lpstr>XDO_?MONEYMARKETSECB_MARKET_VALUE_TOT?59?</vt:lpstr>
      <vt:lpstr>XDO_?MONEYMARKETSECB_MARKET_VALUE_TOT?61?</vt:lpstr>
      <vt:lpstr>XDO_?MONEYMARKETSECB_MARKET_VALUE_TOT?63?</vt:lpstr>
      <vt:lpstr>XDO_?MONEYMARKETSECB_MARKET_VALUE_TOT?65?</vt:lpstr>
      <vt:lpstr>XDO_?MONEYMARKETSECB_MARKET_VALUE_TOT?67?</vt:lpstr>
      <vt:lpstr>XDO_?MONEYMARKETSECB_MARKET_VALUE_TOT?69?</vt:lpstr>
      <vt:lpstr>XDO_?MONEYMARKETSECB_MARKET_VALUE_TOT?7?</vt:lpstr>
      <vt:lpstr>XDO_?MONEYMARKETSECB_MARKET_VALUE_TOT?71?</vt:lpstr>
      <vt:lpstr>XDO_?MONEYMARKETSECB_MARKET_VALUE_TOT?73?</vt:lpstr>
      <vt:lpstr>XDO_?MONEYMARKETSECB_MARKET_VALUE_TOT?75?</vt:lpstr>
      <vt:lpstr>XDO_?MONEYMARKETSECB_MARKET_VALUE_TOT?77?</vt:lpstr>
      <vt:lpstr>XDO_?MONEYMARKETSECB_MARKET_VALUE_TOT?79?</vt:lpstr>
      <vt:lpstr>XDO_?MONEYMARKETSECB_MARKET_VALUE_TOT?81?</vt:lpstr>
      <vt:lpstr>XDO_?MONEYMARKETSECB_MARKET_VALUE_TOT?83?</vt:lpstr>
      <vt:lpstr>XDO_?MONEYMARKETSECB_MARKET_VALUE_TOT?87?</vt:lpstr>
      <vt:lpstr>XDO_?MONEYMARKETSECB_MARKET_VALUE_TOT?89?</vt:lpstr>
      <vt:lpstr>XDO_?MONEYMARKETSECB_MARKET_VALUE_TOT?9?</vt:lpstr>
      <vt:lpstr>XDO_?MONEYMARKETSECB_MARKET_VALUE_TOT?91?</vt:lpstr>
      <vt:lpstr>XDO_?MONEYMARKETSECB_MARKET_VALUE_TOT?93?</vt:lpstr>
      <vt:lpstr>XDO_?MONEYMARKETSECB_MARKET_VALUE_TOT?95?</vt:lpstr>
      <vt:lpstr>XDO_?MONEYMARKETSECB_MARKET_VALUE_TOT?97?</vt:lpstr>
      <vt:lpstr>XDO_?MONEYMARKETSECB_MARKET_VALUE_TOT?99?</vt:lpstr>
      <vt:lpstr>XDO_?MONEYMARKETSECB_NAME?</vt:lpstr>
      <vt:lpstr>XDO_?MONEYMARKETSECB_PER_NET_ASSETS?</vt:lpstr>
      <vt:lpstr>XDO_?MONEYMARKETSECB_PER_NET_ASSETS_TOT?1?</vt:lpstr>
      <vt:lpstr>XDO_?MONEYMARKETSECB_PER_NET_ASSETS_TOT?101?</vt:lpstr>
      <vt:lpstr>XDO_?MONEYMARKETSECB_PER_NET_ASSETS_TOT?11?</vt:lpstr>
      <vt:lpstr>XDO_?MONEYMARKETSECB_PER_NET_ASSETS_TOT?13?</vt:lpstr>
      <vt:lpstr>XDO_?MONEYMARKETSECB_PER_NET_ASSETS_TOT?15?</vt:lpstr>
      <vt:lpstr>XDO_?MONEYMARKETSECB_PER_NET_ASSETS_TOT?17?</vt:lpstr>
      <vt:lpstr>XDO_?MONEYMARKETSECB_PER_NET_ASSETS_TOT?19?</vt:lpstr>
      <vt:lpstr>XDO_?MONEYMARKETSECB_PER_NET_ASSETS_TOT?21?</vt:lpstr>
      <vt:lpstr>XDO_?MONEYMARKETSECB_PER_NET_ASSETS_TOT?23?</vt:lpstr>
      <vt:lpstr>XDO_?MONEYMARKETSECB_PER_NET_ASSETS_TOT?25?</vt:lpstr>
      <vt:lpstr>XDO_?MONEYMARKETSECB_PER_NET_ASSETS_TOT?27?</vt:lpstr>
      <vt:lpstr>XDO_?MONEYMARKETSECB_PER_NET_ASSETS_TOT?29?</vt:lpstr>
      <vt:lpstr>XDO_?MONEYMARKETSECB_PER_NET_ASSETS_TOT?3?</vt:lpstr>
      <vt:lpstr>XDO_?MONEYMARKETSECB_PER_NET_ASSETS_TOT?31?</vt:lpstr>
      <vt:lpstr>XDO_?MONEYMARKETSECB_PER_NET_ASSETS_TOT?33?</vt:lpstr>
      <vt:lpstr>XDO_?MONEYMARKETSECB_PER_NET_ASSETS_TOT?35?</vt:lpstr>
      <vt:lpstr>XDO_?MONEYMARKETSECB_PER_NET_ASSETS_TOT?37?</vt:lpstr>
      <vt:lpstr>XDO_?MONEYMARKETSECB_PER_NET_ASSETS_TOT?39?</vt:lpstr>
      <vt:lpstr>SUNBAL!XDO_?MONEYMARKETSECB_PER_NET_ASSETS_TOT?40?</vt:lpstr>
      <vt:lpstr>XDO_?MONEYMARKETSECB_PER_NET_ASSETS_TOT?41?</vt:lpstr>
      <vt:lpstr>XDO_?MONEYMARKETSECB_PER_NET_ASSETS_TOT?43?</vt:lpstr>
      <vt:lpstr>XDO_?MONEYMARKETSECB_PER_NET_ASSETS_TOT?45?</vt:lpstr>
      <vt:lpstr>XDO_?MONEYMARKETSECB_PER_NET_ASSETS_TOT?47?</vt:lpstr>
      <vt:lpstr>XDO_?MONEYMARKETSECB_PER_NET_ASSETS_TOT?49?</vt:lpstr>
      <vt:lpstr>XDO_?MONEYMARKETSECB_PER_NET_ASSETS_TOT?5?</vt:lpstr>
      <vt:lpstr>XDO_?MONEYMARKETSECB_PER_NET_ASSETS_TOT?51?</vt:lpstr>
      <vt:lpstr>XDO_?MONEYMARKETSECB_PER_NET_ASSETS_TOT?53?</vt:lpstr>
      <vt:lpstr>XDO_?MONEYMARKETSECB_PER_NET_ASSETS_TOT?55?</vt:lpstr>
      <vt:lpstr>XDO_?MONEYMARKETSECB_PER_NET_ASSETS_TOT?57?</vt:lpstr>
      <vt:lpstr>XDO_?MONEYMARKETSECB_PER_NET_ASSETS_TOT?59?</vt:lpstr>
      <vt:lpstr>XDO_?MONEYMARKETSECB_PER_NET_ASSETS_TOT?61?</vt:lpstr>
      <vt:lpstr>XDO_?MONEYMARKETSECB_PER_NET_ASSETS_TOT?63?</vt:lpstr>
      <vt:lpstr>XDO_?MONEYMARKETSECB_PER_NET_ASSETS_TOT?65?</vt:lpstr>
      <vt:lpstr>XDO_?MONEYMARKETSECB_PER_NET_ASSETS_TOT?67?</vt:lpstr>
      <vt:lpstr>XDO_?MONEYMARKETSECB_PER_NET_ASSETS_TOT?69?</vt:lpstr>
      <vt:lpstr>XDO_?MONEYMARKETSECB_PER_NET_ASSETS_TOT?7?</vt:lpstr>
      <vt:lpstr>XDO_?MONEYMARKETSECB_PER_NET_ASSETS_TOT?71?</vt:lpstr>
      <vt:lpstr>XDO_?MONEYMARKETSECB_PER_NET_ASSETS_TOT?73?</vt:lpstr>
      <vt:lpstr>XDO_?MONEYMARKETSECB_PER_NET_ASSETS_TOT?75?</vt:lpstr>
      <vt:lpstr>XDO_?MONEYMARKETSECB_PER_NET_ASSETS_TOT?77?</vt:lpstr>
      <vt:lpstr>XDO_?MONEYMARKETSECB_PER_NET_ASSETS_TOT?79?</vt:lpstr>
      <vt:lpstr>XDO_?MONEYMARKETSECB_PER_NET_ASSETS_TOT?81?</vt:lpstr>
      <vt:lpstr>XDO_?MONEYMARKETSECB_PER_NET_ASSETS_TOT?83?</vt:lpstr>
      <vt:lpstr>XDO_?MONEYMARKETSECB_PER_NET_ASSETS_TOT?87?</vt:lpstr>
      <vt:lpstr>XDO_?MONEYMARKETSECB_PER_NET_ASSETS_TOT?89?</vt:lpstr>
      <vt:lpstr>XDO_?MONEYMARKETSECB_PER_NET_ASSETS_TOT?9?</vt:lpstr>
      <vt:lpstr>XDO_?MONEYMARKETSECB_PER_NET_ASSETS_TOT?91?</vt:lpstr>
      <vt:lpstr>XDO_?MONEYMARKETSECB_PER_NET_ASSETS_TOT?93?</vt:lpstr>
      <vt:lpstr>XDO_?MONEYMARKETSECB_PER_NET_ASSETS_TOT?95?</vt:lpstr>
      <vt:lpstr>XDO_?MONEYMARKETSECB_PER_NET_ASSETS_TOT?97?</vt:lpstr>
      <vt:lpstr>XDO_?MONEYMARKETSECB_PER_NET_ASSETS_TOT?99?</vt:lpstr>
      <vt:lpstr>XDO_?MONEYMARKETSECB_RATING_INDUSTRY?</vt:lpstr>
      <vt:lpstr>XDO_?MONEYMARKETSECB_SL_NO?</vt:lpstr>
      <vt:lpstr>XDO_?MONEYMARKETSECB_UNITS?</vt:lpstr>
      <vt:lpstr>XDO_?MONEYMARKETSECC_ISIN_CODE?</vt:lpstr>
      <vt:lpstr>XDO_?MONEYMARKETSECC_MARKET_VALUE?</vt:lpstr>
      <vt:lpstr>XDO_?MONEYMARKETSECC_MARKET_VALUE_TOT?</vt:lpstr>
      <vt:lpstr>XDO_?MONEYMARKETSECC_MARKET_VALUE_TOT?1?</vt:lpstr>
      <vt:lpstr>XDO_?MONEYMARKETSECC_MARKET_VALUE_TOT?10?</vt:lpstr>
      <vt:lpstr>XDO_?MONEYMARKETSECC_MARKET_VALUE_TOT?100?</vt:lpstr>
      <vt:lpstr>XDO_?MONEYMARKETSECC_MARKET_VALUE_TOT?101?</vt:lpstr>
      <vt:lpstr>XDO_?MONEYMARKETSECC_MARKET_VALUE_TOT?102?</vt:lpstr>
      <vt:lpstr>XDO_?MONEYMARKETSECC_MARKET_VALUE_TOT?11?</vt:lpstr>
      <vt:lpstr>XDO_?MONEYMARKETSECC_MARKET_VALUE_TOT?12?</vt:lpstr>
      <vt:lpstr>XDO_?MONEYMARKETSECC_MARKET_VALUE_TOT?13?</vt:lpstr>
      <vt:lpstr>XDO_?MONEYMARKETSECC_MARKET_VALUE_TOT?14?</vt:lpstr>
      <vt:lpstr>XDO_?MONEYMARKETSECC_MARKET_VALUE_TOT?15?</vt:lpstr>
      <vt:lpstr>XDO_?MONEYMARKETSECC_MARKET_VALUE_TOT?16?</vt:lpstr>
      <vt:lpstr>XDO_?MONEYMARKETSECC_MARKET_VALUE_TOT?17?</vt:lpstr>
      <vt:lpstr>XDO_?MONEYMARKETSECC_MARKET_VALUE_TOT?18?</vt:lpstr>
      <vt:lpstr>XDO_?MONEYMARKETSECC_MARKET_VALUE_TOT?19?</vt:lpstr>
      <vt:lpstr>XDO_?MONEYMARKETSECC_MARKET_VALUE_TOT?2?</vt:lpstr>
      <vt:lpstr>XDO_?MONEYMARKETSECC_MARKET_VALUE_TOT?20?</vt:lpstr>
      <vt:lpstr>XDO_?MONEYMARKETSECC_MARKET_VALUE_TOT?21?</vt:lpstr>
      <vt:lpstr>XDO_?MONEYMARKETSECC_MARKET_VALUE_TOT?22?</vt:lpstr>
      <vt:lpstr>XDO_?MONEYMARKETSECC_MARKET_VALUE_TOT?23?</vt:lpstr>
      <vt:lpstr>XDO_?MONEYMARKETSECC_MARKET_VALUE_TOT?24?</vt:lpstr>
      <vt:lpstr>XDO_?MONEYMARKETSECC_MARKET_VALUE_TOT?25?</vt:lpstr>
      <vt:lpstr>XDO_?MONEYMARKETSECC_MARKET_VALUE_TOT?26?</vt:lpstr>
      <vt:lpstr>XDO_?MONEYMARKETSECC_MARKET_VALUE_TOT?27?</vt:lpstr>
      <vt:lpstr>XDO_?MONEYMARKETSECC_MARKET_VALUE_TOT?28?</vt:lpstr>
      <vt:lpstr>XDO_?MONEYMARKETSECC_MARKET_VALUE_TOT?29?</vt:lpstr>
      <vt:lpstr>XDO_?MONEYMARKETSECC_MARKET_VALUE_TOT?3?</vt:lpstr>
      <vt:lpstr>XDO_?MONEYMARKETSECC_MARKET_VALUE_TOT?30?</vt:lpstr>
      <vt:lpstr>XDO_?MONEYMARKETSECC_MARKET_VALUE_TOT?31?</vt:lpstr>
      <vt:lpstr>XDO_?MONEYMARKETSECC_MARKET_VALUE_TOT?32?</vt:lpstr>
      <vt:lpstr>XDO_?MONEYMARKETSECC_MARKET_VALUE_TOT?33?</vt:lpstr>
      <vt:lpstr>XDO_?MONEYMARKETSECC_MARKET_VALUE_TOT?34?</vt:lpstr>
      <vt:lpstr>XDO_?MONEYMARKETSECC_MARKET_VALUE_TOT?35?</vt:lpstr>
      <vt:lpstr>XDO_?MONEYMARKETSECC_MARKET_VALUE_TOT?36?</vt:lpstr>
      <vt:lpstr>XDO_?MONEYMARKETSECC_MARKET_VALUE_TOT?37?</vt:lpstr>
      <vt:lpstr>XDO_?MONEYMARKETSECC_MARKET_VALUE_TOT?38?</vt:lpstr>
      <vt:lpstr>XDO_?MONEYMARKETSECC_MARKET_VALUE_TOT?39?</vt:lpstr>
      <vt:lpstr>XDO_?MONEYMARKETSECC_MARKET_VALUE_TOT?4?</vt:lpstr>
      <vt:lpstr>XDO_?MONEYMARKETSECC_MARKET_VALUE_TOT?40?</vt:lpstr>
      <vt:lpstr>XDO_?MONEYMARKETSECC_MARKET_VALUE_TOT?41?</vt:lpstr>
      <vt:lpstr>SUNBAL!XDO_?MONEYMARKETSECC_MARKET_VALUE_TOT?42?</vt:lpstr>
      <vt:lpstr>XDO_?MONEYMARKETSECC_MARKET_VALUE_TOT?42?</vt:lpstr>
      <vt:lpstr>SUNBAL!XDO_?MONEYMARKETSECC_MARKET_VALUE_TOT?43?</vt:lpstr>
      <vt:lpstr>XDO_?MONEYMARKETSECC_MARKET_VALUE_TOT?43?</vt:lpstr>
      <vt:lpstr>XDO_?MONEYMARKETSECC_MARKET_VALUE_TOT?44?</vt:lpstr>
      <vt:lpstr>XDO_?MONEYMARKETSECC_MARKET_VALUE_TOT?45?</vt:lpstr>
      <vt:lpstr>XDO_?MONEYMARKETSECC_MARKET_VALUE_TOT?46?</vt:lpstr>
      <vt:lpstr>XDO_?MONEYMARKETSECC_MARKET_VALUE_TOT?47?</vt:lpstr>
      <vt:lpstr>XDO_?MONEYMARKETSECC_MARKET_VALUE_TOT?48?</vt:lpstr>
      <vt:lpstr>XDO_?MONEYMARKETSECC_MARKET_VALUE_TOT?49?</vt:lpstr>
      <vt:lpstr>XDO_?MONEYMARKETSECC_MARKET_VALUE_TOT?5?</vt:lpstr>
      <vt:lpstr>XDO_?MONEYMARKETSECC_MARKET_VALUE_TOT?50?</vt:lpstr>
      <vt:lpstr>XDO_?MONEYMARKETSECC_MARKET_VALUE_TOT?51?</vt:lpstr>
      <vt:lpstr>XDO_?MONEYMARKETSECC_MARKET_VALUE_TOT?52?</vt:lpstr>
      <vt:lpstr>XDO_?MONEYMARKETSECC_MARKET_VALUE_TOT?53?</vt:lpstr>
      <vt:lpstr>XDO_?MONEYMARKETSECC_MARKET_VALUE_TOT?54?</vt:lpstr>
      <vt:lpstr>XDO_?MONEYMARKETSECC_MARKET_VALUE_TOT?55?</vt:lpstr>
      <vt:lpstr>XDO_?MONEYMARKETSECC_MARKET_VALUE_TOT?56?</vt:lpstr>
      <vt:lpstr>XDO_?MONEYMARKETSECC_MARKET_VALUE_TOT?57?</vt:lpstr>
      <vt:lpstr>XDO_?MONEYMARKETSECC_MARKET_VALUE_TOT?58?</vt:lpstr>
      <vt:lpstr>XDO_?MONEYMARKETSECC_MARKET_VALUE_TOT?59?</vt:lpstr>
      <vt:lpstr>XDO_?MONEYMARKETSECC_MARKET_VALUE_TOT?6?</vt:lpstr>
      <vt:lpstr>XDO_?MONEYMARKETSECC_MARKET_VALUE_TOT?60?</vt:lpstr>
      <vt:lpstr>XDO_?MONEYMARKETSECC_MARKET_VALUE_TOT?61?</vt:lpstr>
      <vt:lpstr>XDO_?MONEYMARKETSECC_MARKET_VALUE_TOT?62?</vt:lpstr>
      <vt:lpstr>XDO_?MONEYMARKETSECC_MARKET_VALUE_TOT?63?</vt:lpstr>
      <vt:lpstr>XDO_?MONEYMARKETSECC_MARKET_VALUE_TOT?64?</vt:lpstr>
      <vt:lpstr>XDO_?MONEYMARKETSECC_MARKET_VALUE_TOT?65?</vt:lpstr>
      <vt:lpstr>XDO_?MONEYMARKETSECC_MARKET_VALUE_TOT?66?</vt:lpstr>
      <vt:lpstr>XDO_?MONEYMARKETSECC_MARKET_VALUE_TOT?67?</vt:lpstr>
      <vt:lpstr>XDO_?MONEYMARKETSECC_MARKET_VALUE_TOT?68?</vt:lpstr>
      <vt:lpstr>XDO_?MONEYMARKETSECC_MARKET_VALUE_TOT?69?</vt:lpstr>
      <vt:lpstr>XDO_?MONEYMARKETSECC_MARKET_VALUE_TOT?7?</vt:lpstr>
      <vt:lpstr>XDO_?MONEYMARKETSECC_MARKET_VALUE_TOT?70?</vt:lpstr>
      <vt:lpstr>XDO_?MONEYMARKETSECC_MARKET_VALUE_TOT?71?</vt:lpstr>
      <vt:lpstr>XDO_?MONEYMARKETSECC_MARKET_VALUE_TOT?72?</vt:lpstr>
      <vt:lpstr>XDO_?MONEYMARKETSECC_MARKET_VALUE_TOT?73?</vt:lpstr>
      <vt:lpstr>XDO_?MONEYMARKETSECC_MARKET_VALUE_TOT?74?</vt:lpstr>
      <vt:lpstr>XDO_?MONEYMARKETSECC_MARKET_VALUE_TOT?75?</vt:lpstr>
      <vt:lpstr>XDO_?MONEYMARKETSECC_MARKET_VALUE_TOT?76?</vt:lpstr>
      <vt:lpstr>XDO_?MONEYMARKETSECC_MARKET_VALUE_TOT?77?</vt:lpstr>
      <vt:lpstr>XDO_?MONEYMARKETSECC_MARKET_VALUE_TOT?78?</vt:lpstr>
      <vt:lpstr>XDO_?MONEYMARKETSECC_MARKET_VALUE_TOT?79?</vt:lpstr>
      <vt:lpstr>XDO_?MONEYMARKETSECC_MARKET_VALUE_TOT?8?</vt:lpstr>
      <vt:lpstr>XDO_?MONEYMARKETSECC_MARKET_VALUE_TOT?80?</vt:lpstr>
      <vt:lpstr>XDO_?MONEYMARKETSECC_MARKET_VALUE_TOT?81?</vt:lpstr>
      <vt:lpstr>XDO_?MONEYMARKETSECC_MARKET_VALUE_TOT?82?</vt:lpstr>
      <vt:lpstr>XDO_?MONEYMARKETSECC_MARKET_VALUE_TOT?83?</vt:lpstr>
      <vt:lpstr>XDO_?MONEYMARKETSECC_MARKET_VALUE_TOT?84?</vt:lpstr>
      <vt:lpstr>XDO_?MONEYMARKETSECC_MARKET_VALUE_TOT?87?</vt:lpstr>
      <vt:lpstr>XDO_?MONEYMARKETSECC_MARKET_VALUE_TOT?88?</vt:lpstr>
      <vt:lpstr>XDO_?MONEYMARKETSECC_MARKET_VALUE_TOT?89?</vt:lpstr>
      <vt:lpstr>XDO_?MONEYMARKETSECC_MARKET_VALUE_TOT?9?</vt:lpstr>
      <vt:lpstr>XDO_?MONEYMARKETSECC_MARKET_VALUE_TOT?90?</vt:lpstr>
      <vt:lpstr>XDO_?MONEYMARKETSECC_MARKET_VALUE_TOT?91?</vt:lpstr>
      <vt:lpstr>XDO_?MONEYMARKETSECC_MARKET_VALUE_TOT?92?</vt:lpstr>
      <vt:lpstr>XDO_?MONEYMARKETSECC_MARKET_VALUE_TOT?93?</vt:lpstr>
      <vt:lpstr>XDO_?MONEYMARKETSECC_MARKET_VALUE_TOT?94?</vt:lpstr>
      <vt:lpstr>XDO_?MONEYMARKETSECC_MARKET_VALUE_TOT?95?</vt:lpstr>
      <vt:lpstr>XDO_?MONEYMARKETSECC_MARKET_VALUE_TOT?96?</vt:lpstr>
      <vt:lpstr>XDO_?MONEYMARKETSECC_MARKET_VALUE_TOT?97?</vt:lpstr>
      <vt:lpstr>XDO_?MONEYMARKETSECC_MARKET_VALUE_TOT?98?</vt:lpstr>
      <vt:lpstr>XDO_?MONEYMARKETSECC_MARKET_VALUE_TOT?99?</vt:lpstr>
      <vt:lpstr>XDO_?MONEYMARKETSECC_NAME?</vt:lpstr>
      <vt:lpstr>XDO_?MONEYMARKETSECC_PER_NET_ASSETS?</vt:lpstr>
      <vt:lpstr>XDO_?MONEYMARKETSECC_PER_NET_ASSETS_TOT?</vt:lpstr>
      <vt:lpstr>XDO_?MONEYMARKETSECC_PER_NET_ASSETS_TOT?1?</vt:lpstr>
      <vt:lpstr>XDO_?MONEYMARKETSECC_PER_NET_ASSETS_TOT?10?</vt:lpstr>
      <vt:lpstr>XDO_?MONEYMARKETSECC_PER_NET_ASSETS_TOT?100?</vt:lpstr>
      <vt:lpstr>XDO_?MONEYMARKETSECC_PER_NET_ASSETS_TOT?101?</vt:lpstr>
      <vt:lpstr>XDO_?MONEYMARKETSECC_PER_NET_ASSETS_TOT?102?</vt:lpstr>
      <vt:lpstr>XDO_?MONEYMARKETSECC_PER_NET_ASSETS_TOT?11?</vt:lpstr>
      <vt:lpstr>XDO_?MONEYMARKETSECC_PER_NET_ASSETS_TOT?12?</vt:lpstr>
      <vt:lpstr>XDO_?MONEYMARKETSECC_PER_NET_ASSETS_TOT?13?</vt:lpstr>
      <vt:lpstr>XDO_?MONEYMARKETSECC_PER_NET_ASSETS_TOT?14?</vt:lpstr>
      <vt:lpstr>XDO_?MONEYMARKETSECC_PER_NET_ASSETS_TOT?15?</vt:lpstr>
      <vt:lpstr>XDO_?MONEYMARKETSECC_PER_NET_ASSETS_TOT?16?</vt:lpstr>
      <vt:lpstr>XDO_?MONEYMARKETSECC_PER_NET_ASSETS_TOT?17?</vt:lpstr>
      <vt:lpstr>XDO_?MONEYMARKETSECC_PER_NET_ASSETS_TOT?18?</vt:lpstr>
      <vt:lpstr>XDO_?MONEYMARKETSECC_PER_NET_ASSETS_TOT?19?</vt:lpstr>
      <vt:lpstr>XDO_?MONEYMARKETSECC_PER_NET_ASSETS_TOT?2?</vt:lpstr>
      <vt:lpstr>XDO_?MONEYMARKETSECC_PER_NET_ASSETS_TOT?20?</vt:lpstr>
      <vt:lpstr>XDO_?MONEYMARKETSECC_PER_NET_ASSETS_TOT?21?</vt:lpstr>
      <vt:lpstr>XDO_?MONEYMARKETSECC_PER_NET_ASSETS_TOT?22?</vt:lpstr>
      <vt:lpstr>XDO_?MONEYMARKETSECC_PER_NET_ASSETS_TOT?23?</vt:lpstr>
      <vt:lpstr>XDO_?MONEYMARKETSECC_PER_NET_ASSETS_TOT?24?</vt:lpstr>
      <vt:lpstr>XDO_?MONEYMARKETSECC_PER_NET_ASSETS_TOT?25?</vt:lpstr>
      <vt:lpstr>XDO_?MONEYMARKETSECC_PER_NET_ASSETS_TOT?26?</vt:lpstr>
      <vt:lpstr>XDO_?MONEYMARKETSECC_PER_NET_ASSETS_TOT?27?</vt:lpstr>
      <vt:lpstr>XDO_?MONEYMARKETSECC_PER_NET_ASSETS_TOT?28?</vt:lpstr>
      <vt:lpstr>XDO_?MONEYMARKETSECC_PER_NET_ASSETS_TOT?29?</vt:lpstr>
      <vt:lpstr>XDO_?MONEYMARKETSECC_PER_NET_ASSETS_TOT?3?</vt:lpstr>
      <vt:lpstr>XDO_?MONEYMARKETSECC_PER_NET_ASSETS_TOT?30?</vt:lpstr>
      <vt:lpstr>XDO_?MONEYMARKETSECC_PER_NET_ASSETS_TOT?31?</vt:lpstr>
      <vt:lpstr>XDO_?MONEYMARKETSECC_PER_NET_ASSETS_TOT?32?</vt:lpstr>
      <vt:lpstr>XDO_?MONEYMARKETSECC_PER_NET_ASSETS_TOT?33?</vt:lpstr>
      <vt:lpstr>XDO_?MONEYMARKETSECC_PER_NET_ASSETS_TOT?34?</vt:lpstr>
      <vt:lpstr>XDO_?MONEYMARKETSECC_PER_NET_ASSETS_TOT?35?</vt:lpstr>
      <vt:lpstr>XDO_?MONEYMARKETSECC_PER_NET_ASSETS_TOT?36?</vt:lpstr>
      <vt:lpstr>XDO_?MONEYMARKETSECC_PER_NET_ASSETS_TOT?37?</vt:lpstr>
      <vt:lpstr>XDO_?MONEYMARKETSECC_PER_NET_ASSETS_TOT?38?</vt:lpstr>
      <vt:lpstr>XDO_?MONEYMARKETSECC_PER_NET_ASSETS_TOT?39?</vt:lpstr>
      <vt:lpstr>XDO_?MONEYMARKETSECC_PER_NET_ASSETS_TOT?4?</vt:lpstr>
      <vt:lpstr>XDO_?MONEYMARKETSECC_PER_NET_ASSETS_TOT?40?</vt:lpstr>
      <vt:lpstr>XDO_?MONEYMARKETSECC_PER_NET_ASSETS_TOT?41?</vt:lpstr>
      <vt:lpstr>SUNBAL!XDO_?MONEYMARKETSECC_PER_NET_ASSETS_TOT?42?</vt:lpstr>
      <vt:lpstr>XDO_?MONEYMARKETSECC_PER_NET_ASSETS_TOT?42?</vt:lpstr>
      <vt:lpstr>SUNBAL!XDO_?MONEYMARKETSECC_PER_NET_ASSETS_TOT?43?</vt:lpstr>
      <vt:lpstr>XDO_?MONEYMARKETSECC_PER_NET_ASSETS_TOT?43?</vt:lpstr>
      <vt:lpstr>XDO_?MONEYMARKETSECC_PER_NET_ASSETS_TOT?44?</vt:lpstr>
      <vt:lpstr>XDO_?MONEYMARKETSECC_PER_NET_ASSETS_TOT?45?</vt:lpstr>
      <vt:lpstr>XDO_?MONEYMARKETSECC_PER_NET_ASSETS_TOT?46?</vt:lpstr>
      <vt:lpstr>XDO_?MONEYMARKETSECC_PER_NET_ASSETS_TOT?47?</vt:lpstr>
      <vt:lpstr>XDO_?MONEYMARKETSECC_PER_NET_ASSETS_TOT?48?</vt:lpstr>
      <vt:lpstr>XDO_?MONEYMARKETSECC_PER_NET_ASSETS_TOT?49?</vt:lpstr>
      <vt:lpstr>XDO_?MONEYMARKETSECC_PER_NET_ASSETS_TOT?5?</vt:lpstr>
      <vt:lpstr>XDO_?MONEYMARKETSECC_PER_NET_ASSETS_TOT?50?</vt:lpstr>
      <vt:lpstr>XDO_?MONEYMARKETSECC_PER_NET_ASSETS_TOT?51?</vt:lpstr>
      <vt:lpstr>XDO_?MONEYMARKETSECC_PER_NET_ASSETS_TOT?52?</vt:lpstr>
      <vt:lpstr>XDO_?MONEYMARKETSECC_PER_NET_ASSETS_TOT?53?</vt:lpstr>
      <vt:lpstr>XDO_?MONEYMARKETSECC_PER_NET_ASSETS_TOT?54?</vt:lpstr>
      <vt:lpstr>XDO_?MONEYMARKETSECC_PER_NET_ASSETS_TOT?55?</vt:lpstr>
      <vt:lpstr>XDO_?MONEYMARKETSECC_PER_NET_ASSETS_TOT?56?</vt:lpstr>
      <vt:lpstr>XDO_?MONEYMARKETSECC_PER_NET_ASSETS_TOT?57?</vt:lpstr>
      <vt:lpstr>XDO_?MONEYMARKETSECC_PER_NET_ASSETS_TOT?58?</vt:lpstr>
      <vt:lpstr>XDO_?MONEYMARKETSECC_PER_NET_ASSETS_TOT?59?</vt:lpstr>
      <vt:lpstr>XDO_?MONEYMARKETSECC_PER_NET_ASSETS_TOT?6?</vt:lpstr>
      <vt:lpstr>XDO_?MONEYMARKETSECC_PER_NET_ASSETS_TOT?60?</vt:lpstr>
      <vt:lpstr>XDO_?MONEYMARKETSECC_PER_NET_ASSETS_TOT?61?</vt:lpstr>
      <vt:lpstr>XDO_?MONEYMARKETSECC_PER_NET_ASSETS_TOT?62?</vt:lpstr>
      <vt:lpstr>XDO_?MONEYMARKETSECC_PER_NET_ASSETS_TOT?63?</vt:lpstr>
      <vt:lpstr>XDO_?MONEYMARKETSECC_PER_NET_ASSETS_TOT?64?</vt:lpstr>
      <vt:lpstr>XDO_?MONEYMARKETSECC_PER_NET_ASSETS_TOT?65?</vt:lpstr>
      <vt:lpstr>XDO_?MONEYMARKETSECC_PER_NET_ASSETS_TOT?66?</vt:lpstr>
      <vt:lpstr>XDO_?MONEYMARKETSECC_PER_NET_ASSETS_TOT?67?</vt:lpstr>
      <vt:lpstr>XDO_?MONEYMARKETSECC_PER_NET_ASSETS_TOT?68?</vt:lpstr>
      <vt:lpstr>XDO_?MONEYMARKETSECC_PER_NET_ASSETS_TOT?69?</vt:lpstr>
      <vt:lpstr>XDO_?MONEYMARKETSECC_PER_NET_ASSETS_TOT?7?</vt:lpstr>
      <vt:lpstr>XDO_?MONEYMARKETSECC_PER_NET_ASSETS_TOT?70?</vt:lpstr>
      <vt:lpstr>XDO_?MONEYMARKETSECC_PER_NET_ASSETS_TOT?71?</vt:lpstr>
      <vt:lpstr>XDO_?MONEYMARKETSECC_PER_NET_ASSETS_TOT?72?</vt:lpstr>
      <vt:lpstr>XDO_?MONEYMARKETSECC_PER_NET_ASSETS_TOT?73?</vt:lpstr>
      <vt:lpstr>XDO_?MONEYMARKETSECC_PER_NET_ASSETS_TOT?74?</vt:lpstr>
      <vt:lpstr>XDO_?MONEYMARKETSECC_PER_NET_ASSETS_TOT?75?</vt:lpstr>
      <vt:lpstr>XDO_?MONEYMARKETSECC_PER_NET_ASSETS_TOT?76?</vt:lpstr>
      <vt:lpstr>XDO_?MONEYMARKETSECC_PER_NET_ASSETS_TOT?77?</vt:lpstr>
      <vt:lpstr>XDO_?MONEYMARKETSECC_PER_NET_ASSETS_TOT?78?</vt:lpstr>
      <vt:lpstr>XDO_?MONEYMARKETSECC_PER_NET_ASSETS_TOT?79?</vt:lpstr>
      <vt:lpstr>XDO_?MONEYMARKETSECC_PER_NET_ASSETS_TOT?8?</vt:lpstr>
      <vt:lpstr>XDO_?MONEYMARKETSECC_PER_NET_ASSETS_TOT?80?</vt:lpstr>
      <vt:lpstr>XDO_?MONEYMARKETSECC_PER_NET_ASSETS_TOT?81?</vt:lpstr>
      <vt:lpstr>XDO_?MONEYMARKETSECC_PER_NET_ASSETS_TOT?82?</vt:lpstr>
      <vt:lpstr>XDO_?MONEYMARKETSECC_PER_NET_ASSETS_TOT?83?</vt:lpstr>
      <vt:lpstr>XDO_?MONEYMARKETSECC_PER_NET_ASSETS_TOT?84?</vt:lpstr>
      <vt:lpstr>XDO_?MONEYMARKETSECC_PER_NET_ASSETS_TOT?87?</vt:lpstr>
      <vt:lpstr>XDO_?MONEYMARKETSECC_PER_NET_ASSETS_TOT?88?</vt:lpstr>
      <vt:lpstr>XDO_?MONEYMARKETSECC_PER_NET_ASSETS_TOT?89?</vt:lpstr>
      <vt:lpstr>XDO_?MONEYMARKETSECC_PER_NET_ASSETS_TOT?9?</vt:lpstr>
      <vt:lpstr>XDO_?MONEYMARKETSECC_PER_NET_ASSETS_TOT?90?</vt:lpstr>
      <vt:lpstr>XDO_?MONEYMARKETSECC_PER_NET_ASSETS_TOT?91?</vt:lpstr>
      <vt:lpstr>XDO_?MONEYMARKETSECC_PER_NET_ASSETS_TOT?92?</vt:lpstr>
      <vt:lpstr>XDO_?MONEYMARKETSECC_PER_NET_ASSETS_TOT?93?</vt:lpstr>
      <vt:lpstr>XDO_?MONEYMARKETSECC_PER_NET_ASSETS_TOT?94?</vt:lpstr>
      <vt:lpstr>XDO_?MONEYMARKETSECC_PER_NET_ASSETS_TOT?95?</vt:lpstr>
      <vt:lpstr>XDO_?MONEYMARKETSECC_PER_NET_ASSETS_TOT?96?</vt:lpstr>
      <vt:lpstr>XDO_?MONEYMARKETSECC_PER_NET_ASSETS_TOT?97?</vt:lpstr>
      <vt:lpstr>XDO_?MONEYMARKETSECC_PER_NET_ASSETS_TOT?98?</vt:lpstr>
      <vt:lpstr>XDO_?MONEYMARKETSECC_PER_NET_ASSETS_TOT?99?</vt:lpstr>
      <vt:lpstr>XDO_?MONEYMARKETSECC_RATING_INDUSTRY?</vt:lpstr>
      <vt:lpstr>XDO_?MONEYMARKETSECC_SL_NO?</vt:lpstr>
      <vt:lpstr>XDO_?MONEYMARKETSECC_UNITS?</vt:lpstr>
      <vt:lpstr>XDO_?MONEYMARKETSECD_ISIN_CODE?</vt:lpstr>
      <vt:lpstr>XDO_?MONEYMARKETSECD_ISIN_CODE?1?</vt:lpstr>
      <vt:lpstr>XDO_?MONEYMARKETSECD_ISIN_CODE?10?</vt:lpstr>
      <vt:lpstr>XDO_?MONEYMARKETSECD_ISIN_CODE?11?</vt:lpstr>
      <vt:lpstr>XDO_?MONEYMARKETSECD_ISIN_CODE?12?</vt:lpstr>
      <vt:lpstr>XDO_?MONEYMARKETSECD_ISIN_CODE?13?</vt:lpstr>
      <vt:lpstr>XDO_?MONEYMARKETSECD_ISIN_CODE?14?</vt:lpstr>
      <vt:lpstr>XDO_?MONEYMARKETSECD_ISIN_CODE?15?</vt:lpstr>
      <vt:lpstr>XDO_?MONEYMARKETSECD_ISIN_CODE?16?</vt:lpstr>
      <vt:lpstr>XDO_?MONEYMARKETSECD_ISIN_CODE?17?</vt:lpstr>
      <vt:lpstr>XDO_?MONEYMARKETSECD_ISIN_CODE?18?</vt:lpstr>
      <vt:lpstr>XDO_?MONEYMARKETSECD_ISIN_CODE?19?</vt:lpstr>
      <vt:lpstr>XDO_?MONEYMARKETSECD_ISIN_CODE?2?</vt:lpstr>
      <vt:lpstr>XDO_?MONEYMARKETSECD_ISIN_CODE?20?</vt:lpstr>
      <vt:lpstr>XDO_?MONEYMARKETSECD_ISIN_CODE?21?</vt:lpstr>
      <vt:lpstr>SUNBAL!XDO_?MONEYMARKETSECD_ISIN_CODE?22?</vt:lpstr>
      <vt:lpstr>XDO_?MONEYMARKETSECD_ISIN_CODE?22?</vt:lpstr>
      <vt:lpstr>XDO_?MONEYMARKETSECD_ISIN_CODE?23?</vt:lpstr>
      <vt:lpstr>XDO_?MONEYMARKETSECD_ISIN_CODE?24?</vt:lpstr>
      <vt:lpstr>XDO_?MONEYMARKETSECD_ISIN_CODE?25?</vt:lpstr>
      <vt:lpstr>XDO_?MONEYMARKETSECD_ISIN_CODE?26?</vt:lpstr>
      <vt:lpstr>XDO_?MONEYMARKETSECD_ISIN_CODE?27?</vt:lpstr>
      <vt:lpstr>XDO_?MONEYMARKETSECD_ISIN_CODE?28?</vt:lpstr>
      <vt:lpstr>XDO_?MONEYMARKETSECD_ISIN_CODE?29?</vt:lpstr>
      <vt:lpstr>XDO_?MONEYMARKETSECD_ISIN_CODE?3?</vt:lpstr>
      <vt:lpstr>XDO_?MONEYMARKETSECD_ISIN_CODE?30?</vt:lpstr>
      <vt:lpstr>XDO_?MONEYMARKETSECD_ISIN_CODE?31?</vt:lpstr>
      <vt:lpstr>XDO_?MONEYMARKETSECD_ISIN_CODE?32?</vt:lpstr>
      <vt:lpstr>XDO_?MONEYMARKETSECD_ISIN_CODE?33?</vt:lpstr>
      <vt:lpstr>XDO_?MONEYMARKETSECD_ISIN_CODE?34?</vt:lpstr>
      <vt:lpstr>XDO_?MONEYMARKETSECD_ISIN_CODE?35?</vt:lpstr>
      <vt:lpstr>XDO_?MONEYMARKETSECD_ISIN_CODE?36?</vt:lpstr>
      <vt:lpstr>XDO_?MONEYMARKETSECD_ISIN_CODE?37?</vt:lpstr>
      <vt:lpstr>XDO_?MONEYMARKETSECD_ISIN_CODE?38?</vt:lpstr>
      <vt:lpstr>XDO_?MONEYMARKETSECD_ISIN_CODE?39?</vt:lpstr>
      <vt:lpstr>XDO_?MONEYMARKETSECD_ISIN_CODE?4?</vt:lpstr>
      <vt:lpstr>XDO_?MONEYMARKETSECD_ISIN_CODE?40?</vt:lpstr>
      <vt:lpstr>XDO_?MONEYMARKETSECD_ISIN_CODE?41?</vt:lpstr>
      <vt:lpstr>XDO_?MONEYMARKETSECD_ISIN_CODE?42?</vt:lpstr>
      <vt:lpstr>XDO_?MONEYMARKETSECD_ISIN_CODE?43?</vt:lpstr>
      <vt:lpstr>XDO_?MONEYMARKETSECD_ISIN_CODE?44?</vt:lpstr>
      <vt:lpstr>XDO_?MONEYMARKETSECD_ISIN_CODE?45?</vt:lpstr>
      <vt:lpstr>XDO_?MONEYMARKETSECD_ISIN_CODE?46?</vt:lpstr>
      <vt:lpstr>XDO_?MONEYMARKETSECD_ISIN_CODE?47?</vt:lpstr>
      <vt:lpstr>XDO_?MONEYMARKETSECD_ISIN_CODE?48?</vt:lpstr>
      <vt:lpstr>XDO_?MONEYMARKETSECD_ISIN_CODE?49?</vt:lpstr>
      <vt:lpstr>XDO_?MONEYMARKETSECD_ISIN_CODE?5?</vt:lpstr>
      <vt:lpstr>XDO_?MONEYMARKETSECD_ISIN_CODE?50?</vt:lpstr>
      <vt:lpstr>XDO_?MONEYMARKETSECD_ISIN_CODE?6?</vt:lpstr>
      <vt:lpstr>XDO_?MONEYMARKETSECD_ISIN_CODE?7?</vt:lpstr>
      <vt:lpstr>XDO_?MONEYMARKETSECD_ISIN_CODE?8?</vt:lpstr>
      <vt:lpstr>XDO_?MONEYMARKETSECD_ISIN_CODE?9?</vt:lpstr>
      <vt:lpstr>XDO_?MONEYMARKETSECD_MARKET_VALUE?</vt:lpstr>
      <vt:lpstr>XDO_?MONEYMARKETSECD_MARKET_VALUE?1?</vt:lpstr>
      <vt:lpstr>XDO_?MONEYMARKETSECD_MARKET_VALUE?10?</vt:lpstr>
      <vt:lpstr>XDO_?MONEYMARKETSECD_MARKET_VALUE?11?</vt:lpstr>
      <vt:lpstr>XDO_?MONEYMARKETSECD_MARKET_VALUE?12?</vt:lpstr>
      <vt:lpstr>XDO_?MONEYMARKETSECD_MARKET_VALUE?13?</vt:lpstr>
      <vt:lpstr>XDO_?MONEYMARKETSECD_MARKET_VALUE?14?</vt:lpstr>
      <vt:lpstr>XDO_?MONEYMARKETSECD_MARKET_VALUE?15?</vt:lpstr>
      <vt:lpstr>XDO_?MONEYMARKETSECD_MARKET_VALUE?16?</vt:lpstr>
      <vt:lpstr>XDO_?MONEYMARKETSECD_MARKET_VALUE?17?</vt:lpstr>
      <vt:lpstr>XDO_?MONEYMARKETSECD_MARKET_VALUE?18?</vt:lpstr>
      <vt:lpstr>XDO_?MONEYMARKETSECD_MARKET_VALUE?19?</vt:lpstr>
      <vt:lpstr>XDO_?MONEYMARKETSECD_MARKET_VALUE?2?</vt:lpstr>
      <vt:lpstr>XDO_?MONEYMARKETSECD_MARKET_VALUE?20?</vt:lpstr>
      <vt:lpstr>XDO_?MONEYMARKETSECD_MARKET_VALUE?21?</vt:lpstr>
      <vt:lpstr>SUNBAL!XDO_?MONEYMARKETSECD_MARKET_VALUE?22?</vt:lpstr>
      <vt:lpstr>XDO_?MONEYMARKETSECD_MARKET_VALUE?22?</vt:lpstr>
      <vt:lpstr>XDO_?MONEYMARKETSECD_MARKET_VALUE?23?</vt:lpstr>
      <vt:lpstr>XDO_?MONEYMARKETSECD_MARKET_VALUE?24?</vt:lpstr>
      <vt:lpstr>XDO_?MONEYMARKETSECD_MARKET_VALUE?25?</vt:lpstr>
      <vt:lpstr>XDO_?MONEYMARKETSECD_MARKET_VALUE?26?</vt:lpstr>
      <vt:lpstr>XDO_?MONEYMARKETSECD_MARKET_VALUE?27?</vt:lpstr>
      <vt:lpstr>XDO_?MONEYMARKETSECD_MARKET_VALUE?28?</vt:lpstr>
      <vt:lpstr>XDO_?MONEYMARKETSECD_MARKET_VALUE?29?</vt:lpstr>
      <vt:lpstr>XDO_?MONEYMARKETSECD_MARKET_VALUE?3?</vt:lpstr>
      <vt:lpstr>XDO_?MONEYMARKETSECD_MARKET_VALUE?30?</vt:lpstr>
      <vt:lpstr>XDO_?MONEYMARKETSECD_MARKET_VALUE?31?</vt:lpstr>
      <vt:lpstr>XDO_?MONEYMARKETSECD_MARKET_VALUE?32?</vt:lpstr>
      <vt:lpstr>XDO_?MONEYMARKETSECD_MARKET_VALUE?33?</vt:lpstr>
      <vt:lpstr>XDO_?MONEYMARKETSECD_MARKET_VALUE?34?</vt:lpstr>
      <vt:lpstr>XDO_?MONEYMARKETSECD_MARKET_VALUE?35?</vt:lpstr>
      <vt:lpstr>XDO_?MONEYMARKETSECD_MARKET_VALUE?36?</vt:lpstr>
      <vt:lpstr>XDO_?MONEYMARKETSECD_MARKET_VALUE?37?</vt:lpstr>
      <vt:lpstr>XDO_?MONEYMARKETSECD_MARKET_VALUE?38?</vt:lpstr>
      <vt:lpstr>XDO_?MONEYMARKETSECD_MARKET_VALUE?39?</vt:lpstr>
      <vt:lpstr>XDO_?MONEYMARKETSECD_MARKET_VALUE?4?</vt:lpstr>
      <vt:lpstr>XDO_?MONEYMARKETSECD_MARKET_VALUE?40?</vt:lpstr>
      <vt:lpstr>XDO_?MONEYMARKETSECD_MARKET_VALUE?41?</vt:lpstr>
      <vt:lpstr>XDO_?MONEYMARKETSECD_MARKET_VALUE?42?</vt:lpstr>
      <vt:lpstr>XDO_?MONEYMARKETSECD_MARKET_VALUE?43?</vt:lpstr>
      <vt:lpstr>XDO_?MONEYMARKETSECD_MARKET_VALUE?44?</vt:lpstr>
      <vt:lpstr>XDO_?MONEYMARKETSECD_MARKET_VALUE?45?</vt:lpstr>
      <vt:lpstr>XDO_?MONEYMARKETSECD_MARKET_VALUE?46?</vt:lpstr>
      <vt:lpstr>XDO_?MONEYMARKETSECD_MARKET_VALUE?47?</vt:lpstr>
      <vt:lpstr>XDO_?MONEYMARKETSECD_MARKET_VALUE?48?</vt:lpstr>
      <vt:lpstr>XDO_?MONEYMARKETSECD_MARKET_VALUE?49?</vt:lpstr>
      <vt:lpstr>XDO_?MONEYMARKETSECD_MARKET_VALUE?5?</vt:lpstr>
      <vt:lpstr>XDO_?MONEYMARKETSECD_MARKET_VALUE?50?</vt:lpstr>
      <vt:lpstr>XDO_?MONEYMARKETSECD_MARKET_VALUE?6?</vt:lpstr>
      <vt:lpstr>XDO_?MONEYMARKETSECD_MARKET_VALUE?7?</vt:lpstr>
      <vt:lpstr>XDO_?MONEYMARKETSECD_MARKET_VALUE?8?</vt:lpstr>
      <vt:lpstr>XDO_?MONEYMARKETSECD_MARKET_VALUE?9?</vt:lpstr>
      <vt:lpstr>XDO_?MONEYMARKETSECD_MARKET_VALUE_TOT?</vt:lpstr>
      <vt:lpstr>XDO_?MONEYMARKETSECD_MARKET_VALUE_TOT?1?</vt:lpstr>
      <vt:lpstr>XDO_?MONEYMARKETSECD_MARKET_VALUE_TOT?10?</vt:lpstr>
      <vt:lpstr>XDO_?MONEYMARKETSECD_MARKET_VALUE_TOT?11?</vt:lpstr>
      <vt:lpstr>XDO_?MONEYMARKETSECD_MARKET_VALUE_TOT?12?</vt:lpstr>
      <vt:lpstr>XDO_?MONEYMARKETSECD_MARKET_VALUE_TOT?13?</vt:lpstr>
      <vt:lpstr>XDO_?MONEYMARKETSECD_MARKET_VALUE_TOT?14?</vt:lpstr>
      <vt:lpstr>XDO_?MONEYMARKETSECD_MARKET_VALUE_TOT?15?</vt:lpstr>
      <vt:lpstr>XDO_?MONEYMARKETSECD_MARKET_VALUE_TOT?16?</vt:lpstr>
      <vt:lpstr>XDO_?MONEYMARKETSECD_MARKET_VALUE_TOT?17?</vt:lpstr>
      <vt:lpstr>XDO_?MONEYMARKETSECD_MARKET_VALUE_TOT?18?</vt:lpstr>
      <vt:lpstr>XDO_?MONEYMARKETSECD_MARKET_VALUE_TOT?19?</vt:lpstr>
      <vt:lpstr>XDO_?MONEYMARKETSECD_MARKET_VALUE_TOT?2?</vt:lpstr>
      <vt:lpstr>XDO_?MONEYMARKETSECD_MARKET_VALUE_TOT?20?</vt:lpstr>
      <vt:lpstr>XDO_?MONEYMARKETSECD_MARKET_VALUE_TOT?21?</vt:lpstr>
      <vt:lpstr>SUNBAL!XDO_?MONEYMARKETSECD_MARKET_VALUE_TOT?22?</vt:lpstr>
      <vt:lpstr>XDO_?MONEYMARKETSECD_MARKET_VALUE_TOT?22?</vt:lpstr>
      <vt:lpstr>XDO_?MONEYMARKETSECD_MARKET_VALUE_TOT?23?</vt:lpstr>
      <vt:lpstr>XDO_?MONEYMARKETSECD_MARKET_VALUE_TOT?24?</vt:lpstr>
      <vt:lpstr>XDO_?MONEYMARKETSECD_MARKET_VALUE_TOT?25?</vt:lpstr>
      <vt:lpstr>XDO_?MONEYMARKETSECD_MARKET_VALUE_TOT?26?</vt:lpstr>
      <vt:lpstr>XDO_?MONEYMARKETSECD_MARKET_VALUE_TOT?27?</vt:lpstr>
      <vt:lpstr>XDO_?MONEYMARKETSECD_MARKET_VALUE_TOT?28?</vt:lpstr>
      <vt:lpstr>XDO_?MONEYMARKETSECD_MARKET_VALUE_TOT?29?</vt:lpstr>
      <vt:lpstr>XDO_?MONEYMARKETSECD_MARKET_VALUE_TOT?3?</vt:lpstr>
      <vt:lpstr>XDO_?MONEYMARKETSECD_MARKET_VALUE_TOT?30?</vt:lpstr>
      <vt:lpstr>XDO_?MONEYMARKETSECD_MARKET_VALUE_TOT?31?</vt:lpstr>
      <vt:lpstr>XDO_?MONEYMARKETSECD_MARKET_VALUE_TOT?32?</vt:lpstr>
      <vt:lpstr>XDO_?MONEYMARKETSECD_MARKET_VALUE_TOT?33?</vt:lpstr>
      <vt:lpstr>XDO_?MONEYMARKETSECD_MARKET_VALUE_TOT?34?</vt:lpstr>
      <vt:lpstr>XDO_?MONEYMARKETSECD_MARKET_VALUE_TOT?35?</vt:lpstr>
      <vt:lpstr>XDO_?MONEYMARKETSECD_MARKET_VALUE_TOT?36?</vt:lpstr>
      <vt:lpstr>XDO_?MONEYMARKETSECD_MARKET_VALUE_TOT?37?</vt:lpstr>
      <vt:lpstr>XDO_?MONEYMARKETSECD_MARKET_VALUE_TOT?38?</vt:lpstr>
      <vt:lpstr>XDO_?MONEYMARKETSECD_MARKET_VALUE_TOT?39?</vt:lpstr>
      <vt:lpstr>XDO_?MONEYMARKETSECD_MARKET_VALUE_TOT?4?</vt:lpstr>
      <vt:lpstr>XDO_?MONEYMARKETSECD_MARKET_VALUE_TOT?40?</vt:lpstr>
      <vt:lpstr>XDO_?MONEYMARKETSECD_MARKET_VALUE_TOT?41?</vt:lpstr>
      <vt:lpstr>XDO_?MONEYMARKETSECD_MARKET_VALUE_TOT?42?</vt:lpstr>
      <vt:lpstr>XDO_?MONEYMARKETSECD_MARKET_VALUE_TOT?45?</vt:lpstr>
      <vt:lpstr>XDO_?MONEYMARKETSECD_MARKET_VALUE_TOT?46?</vt:lpstr>
      <vt:lpstr>XDO_?MONEYMARKETSECD_MARKET_VALUE_TOT?47?</vt:lpstr>
      <vt:lpstr>XDO_?MONEYMARKETSECD_MARKET_VALUE_TOT?48?</vt:lpstr>
      <vt:lpstr>XDO_?MONEYMARKETSECD_MARKET_VALUE_TOT?49?</vt:lpstr>
      <vt:lpstr>XDO_?MONEYMARKETSECD_MARKET_VALUE_TOT?5?</vt:lpstr>
      <vt:lpstr>XDO_?MONEYMARKETSECD_MARKET_VALUE_TOT?50?</vt:lpstr>
      <vt:lpstr>XDO_?MONEYMARKETSECD_MARKET_VALUE_TOT?51?</vt:lpstr>
      <vt:lpstr>XDO_?MONEYMARKETSECD_MARKET_VALUE_TOT?52?</vt:lpstr>
      <vt:lpstr>XDO_?MONEYMARKETSECD_MARKET_VALUE_TOT?6?</vt:lpstr>
      <vt:lpstr>XDO_?MONEYMARKETSECD_MARKET_VALUE_TOT?7?</vt:lpstr>
      <vt:lpstr>XDO_?MONEYMARKETSECD_MARKET_VALUE_TOT?8?</vt:lpstr>
      <vt:lpstr>XDO_?MONEYMARKETSECD_MARKET_VALUE_TOT?9?</vt:lpstr>
      <vt:lpstr>XDO_?MONEYMARKETSECD_NAME?</vt:lpstr>
      <vt:lpstr>XDO_?MONEYMARKETSECD_NAME?1?</vt:lpstr>
      <vt:lpstr>XDO_?MONEYMARKETSECD_NAME?10?</vt:lpstr>
      <vt:lpstr>XDO_?MONEYMARKETSECD_NAME?11?</vt:lpstr>
      <vt:lpstr>XDO_?MONEYMARKETSECD_NAME?12?</vt:lpstr>
      <vt:lpstr>XDO_?MONEYMARKETSECD_NAME?13?</vt:lpstr>
      <vt:lpstr>XDO_?MONEYMARKETSECD_NAME?14?</vt:lpstr>
      <vt:lpstr>XDO_?MONEYMARKETSECD_NAME?15?</vt:lpstr>
      <vt:lpstr>XDO_?MONEYMARKETSECD_NAME?16?</vt:lpstr>
      <vt:lpstr>XDO_?MONEYMARKETSECD_NAME?17?</vt:lpstr>
      <vt:lpstr>XDO_?MONEYMARKETSECD_NAME?18?</vt:lpstr>
      <vt:lpstr>XDO_?MONEYMARKETSECD_NAME?19?</vt:lpstr>
      <vt:lpstr>XDO_?MONEYMARKETSECD_NAME?2?</vt:lpstr>
      <vt:lpstr>XDO_?MONEYMARKETSECD_NAME?20?</vt:lpstr>
      <vt:lpstr>XDO_?MONEYMARKETSECD_NAME?21?</vt:lpstr>
      <vt:lpstr>SUNBAL!XDO_?MONEYMARKETSECD_NAME?22?</vt:lpstr>
      <vt:lpstr>XDO_?MONEYMARKETSECD_NAME?22?</vt:lpstr>
      <vt:lpstr>XDO_?MONEYMARKETSECD_NAME?23?</vt:lpstr>
      <vt:lpstr>XDO_?MONEYMARKETSECD_NAME?24?</vt:lpstr>
      <vt:lpstr>XDO_?MONEYMARKETSECD_NAME?25?</vt:lpstr>
      <vt:lpstr>XDO_?MONEYMARKETSECD_NAME?26?</vt:lpstr>
      <vt:lpstr>XDO_?MONEYMARKETSECD_NAME?27?</vt:lpstr>
      <vt:lpstr>XDO_?MONEYMARKETSECD_NAME?28?</vt:lpstr>
      <vt:lpstr>XDO_?MONEYMARKETSECD_NAME?29?</vt:lpstr>
      <vt:lpstr>XDO_?MONEYMARKETSECD_NAME?3?</vt:lpstr>
      <vt:lpstr>XDO_?MONEYMARKETSECD_NAME?30?</vt:lpstr>
      <vt:lpstr>XDO_?MONEYMARKETSECD_NAME?31?</vt:lpstr>
      <vt:lpstr>XDO_?MONEYMARKETSECD_NAME?32?</vt:lpstr>
      <vt:lpstr>XDO_?MONEYMARKETSECD_NAME?33?</vt:lpstr>
      <vt:lpstr>XDO_?MONEYMARKETSECD_NAME?34?</vt:lpstr>
      <vt:lpstr>XDO_?MONEYMARKETSECD_NAME?35?</vt:lpstr>
      <vt:lpstr>XDO_?MONEYMARKETSECD_NAME?36?</vt:lpstr>
      <vt:lpstr>XDO_?MONEYMARKETSECD_NAME?37?</vt:lpstr>
      <vt:lpstr>XDO_?MONEYMARKETSECD_NAME?38?</vt:lpstr>
      <vt:lpstr>XDO_?MONEYMARKETSECD_NAME?39?</vt:lpstr>
      <vt:lpstr>XDO_?MONEYMARKETSECD_NAME?4?</vt:lpstr>
      <vt:lpstr>XDO_?MONEYMARKETSECD_NAME?40?</vt:lpstr>
      <vt:lpstr>XDO_?MONEYMARKETSECD_NAME?41?</vt:lpstr>
      <vt:lpstr>XDO_?MONEYMARKETSECD_NAME?42?</vt:lpstr>
      <vt:lpstr>XDO_?MONEYMARKETSECD_NAME?43?</vt:lpstr>
      <vt:lpstr>XDO_?MONEYMARKETSECD_NAME?44?</vt:lpstr>
      <vt:lpstr>XDO_?MONEYMARKETSECD_NAME?45?</vt:lpstr>
      <vt:lpstr>XDO_?MONEYMARKETSECD_NAME?46?</vt:lpstr>
      <vt:lpstr>XDO_?MONEYMARKETSECD_NAME?47?</vt:lpstr>
      <vt:lpstr>XDO_?MONEYMARKETSECD_NAME?48?</vt:lpstr>
      <vt:lpstr>XDO_?MONEYMARKETSECD_NAME?49?</vt:lpstr>
      <vt:lpstr>XDO_?MONEYMARKETSECD_NAME?5?</vt:lpstr>
      <vt:lpstr>XDO_?MONEYMARKETSECD_NAME?50?</vt:lpstr>
      <vt:lpstr>XDO_?MONEYMARKETSECD_NAME?6?</vt:lpstr>
      <vt:lpstr>XDO_?MONEYMARKETSECD_NAME?7?</vt:lpstr>
      <vt:lpstr>XDO_?MONEYMARKETSECD_NAME?8?</vt:lpstr>
      <vt:lpstr>XDO_?MONEYMARKETSECD_NAME?9?</vt:lpstr>
      <vt:lpstr>XDO_?MONEYMARKETSECD_PER_NET_ASSETS?</vt:lpstr>
      <vt:lpstr>XDO_?MONEYMARKETSECD_PER_NET_ASSETS?1?</vt:lpstr>
      <vt:lpstr>XDO_?MONEYMARKETSECD_PER_NET_ASSETS?10?</vt:lpstr>
      <vt:lpstr>XDO_?MONEYMARKETSECD_PER_NET_ASSETS?11?</vt:lpstr>
      <vt:lpstr>XDO_?MONEYMARKETSECD_PER_NET_ASSETS?12?</vt:lpstr>
      <vt:lpstr>XDO_?MONEYMARKETSECD_PER_NET_ASSETS?13?</vt:lpstr>
      <vt:lpstr>XDO_?MONEYMARKETSECD_PER_NET_ASSETS?14?</vt:lpstr>
      <vt:lpstr>XDO_?MONEYMARKETSECD_PER_NET_ASSETS?15?</vt:lpstr>
      <vt:lpstr>XDO_?MONEYMARKETSECD_PER_NET_ASSETS?16?</vt:lpstr>
      <vt:lpstr>XDO_?MONEYMARKETSECD_PER_NET_ASSETS?17?</vt:lpstr>
      <vt:lpstr>XDO_?MONEYMARKETSECD_PER_NET_ASSETS?18?</vt:lpstr>
      <vt:lpstr>XDO_?MONEYMARKETSECD_PER_NET_ASSETS?19?</vt:lpstr>
      <vt:lpstr>XDO_?MONEYMARKETSECD_PER_NET_ASSETS?2?</vt:lpstr>
      <vt:lpstr>XDO_?MONEYMARKETSECD_PER_NET_ASSETS?20?</vt:lpstr>
      <vt:lpstr>XDO_?MONEYMARKETSECD_PER_NET_ASSETS?21?</vt:lpstr>
      <vt:lpstr>SUNBAL!XDO_?MONEYMARKETSECD_PER_NET_ASSETS?22?</vt:lpstr>
      <vt:lpstr>XDO_?MONEYMARKETSECD_PER_NET_ASSETS?22?</vt:lpstr>
      <vt:lpstr>XDO_?MONEYMARKETSECD_PER_NET_ASSETS?23?</vt:lpstr>
      <vt:lpstr>XDO_?MONEYMARKETSECD_PER_NET_ASSETS?24?</vt:lpstr>
      <vt:lpstr>XDO_?MONEYMARKETSECD_PER_NET_ASSETS?25?</vt:lpstr>
      <vt:lpstr>XDO_?MONEYMARKETSECD_PER_NET_ASSETS?26?</vt:lpstr>
      <vt:lpstr>XDO_?MONEYMARKETSECD_PER_NET_ASSETS?27?</vt:lpstr>
      <vt:lpstr>XDO_?MONEYMARKETSECD_PER_NET_ASSETS?28?</vt:lpstr>
      <vt:lpstr>XDO_?MONEYMARKETSECD_PER_NET_ASSETS?29?</vt:lpstr>
      <vt:lpstr>XDO_?MONEYMARKETSECD_PER_NET_ASSETS?3?</vt:lpstr>
      <vt:lpstr>XDO_?MONEYMARKETSECD_PER_NET_ASSETS?30?</vt:lpstr>
      <vt:lpstr>XDO_?MONEYMARKETSECD_PER_NET_ASSETS?31?</vt:lpstr>
      <vt:lpstr>XDO_?MONEYMARKETSECD_PER_NET_ASSETS?32?</vt:lpstr>
      <vt:lpstr>XDO_?MONEYMARKETSECD_PER_NET_ASSETS?33?</vt:lpstr>
      <vt:lpstr>XDO_?MONEYMARKETSECD_PER_NET_ASSETS?34?</vt:lpstr>
      <vt:lpstr>XDO_?MONEYMARKETSECD_PER_NET_ASSETS?35?</vt:lpstr>
      <vt:lpstr>XDO_?MONEYMARKETSECD_PER_NET_ASSETS?36?</vt:lpstr>
      <vt:lpstr>XDO_?MONEYMARKETSECD_PER_NET_ASSETS?37?</vt:lpstr>
      <vt:lpstr>XDO_?MONEYMARKETSECD_PER_NET_ASSETS?38?</vt:lpstr>
      <vt:lpstr>XDO_?MONEYMARKETSECD_PER_NET_ASSETS?39?</vt:lpstr>
      <vt:lpstr>XDO_?MONEYMARKETSECD_PER_NET_ASSETS?4?</vt:lpstr>
      <vt:lpstr>XDO_?MONEYMARKETSECD_PER_NET_ASSETS?40?</vt:lpstr>
      <vt:lpstr>XDO_?MONEYMARKETSECD_PER_NET_ASSETS?41?</vt:lpstr>
      <vt:lpstr>XDO_?MONEYMARKETSECD_PER_NET_ASSETS?42?</vt:lpstr>
      <vt:lpstr>XDO_?MONEYMARKETSECD_PER_NET_ASSETS?43?</vt:lpstr>
      <vt:lpstr>XDO_?MONEYMARKETSECD_PER_NET_ASSETS?44?</vt:lpstr>
      <vt:lpstr>XDO_?MONEYMARKETSECD_PER_NET_ASSETS?45?</vt:lpstr>
      <vt:lpstr>XDO_?MONEYMARKETSECD_PER_NET_ASSETS?46?</vt:lpstr>
      <vt:lpstr>XDO_?MONEYMARKETSECD_PER_NET_ASSETS?47?</vt:lpstr>
      <vt:lpstr>XDO_?MONEYMARKETSECD_PER_NET_ASSETS?48?</vt:lpstr>
      <vt:lpstr>XDO_?MONEYMARKETSECD_PER_NET_ASSETS?49?</vt:lpstr>
      <vt:lpstr>XDO_?MONEYMARKETSECD_PER_NET_ASSETS?5?</vt:lpstr>
      <vt:lpstr>XDO_?MONEYMARKETSECD_PER_NET_ASSETS?50?</vt:lpstr>
      <vt:lpstr>XDO_?MONEYMARKETSECD_PER_NET_ASSETS?6?</vt:lpstr>
      <vt:lpstr>XDO_?MONEYMARKETSECD_PER_NET_ASSETS?7?</vt:lpstr>
      <vt:lpstr>XDO_?MONEYMARKETSECD_PER_NET_ASSETS?8?</vt:lpstr>
      <vt:lpstr>XDO_?MONEYMARKETSECD_PER_NET_ASSETS?9?</vt:lpstr>
      <vt:lpstr>XDO_?MONEYMARKETSECD_PER_NET_ASSETS_TOT?</vt:lpstr>
      <vt:lpstr>XDO_?MONEYMARKETSECD_PER_NET_ASSETS_TOT?1?</vt:lpstr>
      <vt:lpstr>XDO_?MONEYMARKETSECD_PER_NET_ASSETS_TOT?10?</vt:lpstr>
      <vt:lpstr>XDO_?MONEYMARKETSECD_PER_NET_ASSETS_TOT?11?</vt:lpstr>
      <vt:lpstr>XDO_?MONEYMARKETSECD_PER_NET_ASSETS_TOT?12?</vt:lpstr>
      <vt:lpstr>XDO_?MONEYMARKETSECD_PER_NET_ASSETS_TOT?13?</vt:lpstr>
      <vt:lpstr>XDO_?MONEYMARKETSECD_PER_NET_ASSETS_TOT?14?</vt:lpstr>
      <vt:lpstr>XDO_?MONEYMARKETSECD_PER_NET_ASSETS_TOT?15?</vt:lpstr>
      <vt:lpstr>XDO_?MONEYMARKETSECD_PER_NET_ASSETS_TOT?16?</vt:lpstr>
      <vt:lpstr>XDO_?MONEYMARKETSECD_PER_NET_ASSETS_TOT?17?</vt:lpstr>
      <vt:lpstr>XDO_?MONEYMARKETSECD_PER_NET_ASSETS_TOT?18?</vt:lpstr>
      <vt:lpstr>XDO_?MONEYMARKETSECD_PER_NET_ASSETS_TOT?19?</vt:lpstr>
      <vt:lpstr>XDO_?MONEYMARKETSECD_PER_NET_ASSETS_TOT?2?</vt:lpstr>
      <vt:lpstr>XDO_?MONEYMARKETSECD_PER_NET_ASSETS_TOT?20?</vt:lpstr>
      <vt:lpstr>XDO_?MONEYMARKETSECD_PER_NET_ASSETS_TOT?21?</vt:lpstr>
      <vt:lpstr>SUNBAL!XDO_?MONEYMARKETSECD_PER_NET_ASSETS_TOT?22?</vt:lpstr>
      <vt:lpstr>XDO_?MONEYMARKETSECD_PER_NET_ASSETS_TOT?22?</vt:lpstr>
      <vt:lpstr>XDO_?MONEYMARKETSECD_PER_NET_ASSETS_TOT?23?</vt:lpstr>
      <vt:lpstr>XDO_?MONEYMARKETSECD_PER_NET_ASSETS_TOT?24?</vt:lpstr>
      <vt:lpstr>XDO_?MONEYMARKETSECD_PER_NET_ASSETS_TOT?25?</vt:lpstr>
      <vt:lpstr>XDO_?MONEYMARKETSECD_PER_NET_ASSETS_TOT?26?</vt:lpstr>
      <vt:lpstr>XDO_?MONEYMARKETSECD_PER_NET_ASSETS_TOT?27?</vt:lpstr>
      <vt:lpstr>XDO_?MONEYMARKETSECD_PER_NET_ASSETS_TOT?28?</vt:lpstr>
      <vt:lpstr>XDO_?MONEYMARKETSECD_PER_NET_ASSETS_TOT?29?</vt:lpstr>
      <vt:lpstr>XDO_?MONEYMARKETSECD_PER_NET_ASSETS_TOT?3?</vt:lpstr>
      <vt:lpstr>XDO_?MONEYMARKETSECD_PER_NET_ASSETS_TOT?30?</vt:lpstr>
      <vt:lpstr>XDO_?MONEYMARKETSECD_PER_NET_ASSETS_TOT?31?</vt:lpstr>
      <vt:lpstr>XDO_?MONEYMARKETSECD_PER_NET_ASSETS_TOT?32?</vt:lpstr>
      <vt:lpstr>XDO_?MONEYMARKETSECD_PER_NET_ASSETS_TOT?33?</vt:lpstr>
      <vt:lpstr>XDO_?MONEYMARKETSECD_PER_NET_ASSETS_TOT?34?</vt:lpstr>
      <vt:lpstr>XDO_?MONEYMARKETSECD_PER_NET_ASSETS_TOT?35?</vt:lpstr>
      <vt:lpstr>XDO_?MONEYMARKETSECD_PER_NET_ASSETS_TOT?36?</vt:lpstr>
      <vt:lpstr>XDO_?MONEYMARKETSECD_PER_NET_ASSETS_TOT?37?</vt:lpstr>
      <vt:lpstr>XDO_?MONEYMARKETSECD_PER_NET_ASSETS_TOT?38?</vt:lpstr>
      <vt:lpstr>XDO_?MONEYMARKETSECD_PER_NET_ASSETS_TOT?39?</vt:lpstr>
      <vt:lpstr>XDO_?MONEYMARKETSECD_PER_NET_ASSETS_TOT?4?</vt:lpstr>
      <vt:lpstr>XDO_?MONEYMARKETSECD_PER_NET_ASSETS_TOT?40?</vt:lpstr>
      <vt:lpstr>XDO_?MONEYMARKETSECD_PER_NET_ASSETS_TOT?41?</vt:lpstr>
      <vt:lpstr>XDO_?MONEYMARKETSECD_PER_NET_ASSETS_TOT?42?</vt:lpstr>
      <vt:lpstr>XDO_?MONEYMARKETSECD_PER_NET_ASSETS_TOT?45?</vt:lpstr>
      <vt:lpstr>XDO_?MONEYMARKETSECD_PER_NET_ASSETS_TOT?46?</vt:lpstr>
      <vt:lpstr>XDO_?MONEYMARKETSECD_PER_NET_ASSETS_TOT?47?</vt:lpstr>
      <vt:lpstr>XDO_?MONEYMARKETSECD_PER_NET_ASSETS_TOT?48?</vt:lpstr>
      <vt:lpstr>XDO_?MONEYMARKETSECD_PER_NET_ASSETS_TOT?49?</vt:lpstr>
      <vt:lpstr>XDO_?MONEYMARKETSECD_PER_NET_ASSETS_TOT?5?</vt:lpstr>
      <vt:lpstr>XDO_?MONEYMARKETSECD_PER_NET_ASSETS_TOT?50?</vt:lpstr>
      <vt:lpstr>XDO_?MONEYMARKETSECD_PER_NET_ASSETS_TOT?51?</vt:lpstr>
      <vt:lpstr>XDO_?MONEYMARKETSECD_PER_NET_ASSETS_TOT?52?</vt:lpstr>
      <vt:lpstr>XDO_?MONEYMARKETSECD_PER_NET_ASSETS_TOT?6?</vt:lpstr>
      <vt:lpstr>XDO_?MONEYMARKETSECD_PER_NET_ASSETS_TOT?7?</vt:lpstr>
      <vt:lpstr>XDO_?MONEYMARKETSECD_PER_NET_ASSETS_TOT?8?</vt:lpstr>
      <vt:lpstr>XDO_?MONEYMARKETSECD_PER_NET_ASSETS_TOT?9?</vt:lpstr>
      <vt:lpstr>XDO_?MONEYMARKETSECD_RATING_INDUSTRY?</vt:lpstr>
      <vt:lpstr>XDO_?MONEYMARKETSECD_RATING_INDUSTRY?1?</vt:lpstr>
      <vt:lpstr>XDO_?MONEYMARKETSECD_RATING_INDUSTRY?10?</vt:lpstr>
      <vt:lpstr>XDO_?MONEYMARKETSECD_RATING_INDUSTRY?11?</vt:lpstr>
      <vt:lpstr>XDO_?MONEYMARKETSECD_RATING_INDUSTRY?12?</vt:lpstr>
      <vt:lpstr>XDO_?MONEYMARKETSECD_RATING_INDUSTRY?13?</vt:lpstr>
      <vt:lpstr>XDO_?MONEYMARKETSECD_RATING_INDUSTRY?14?</vt:lpstr>
      <vt:lpstr>XDO_?MONEYMARKETSECD_RATING_INDUSTRY?15?</vt:lpstr>
      <vt:lpstr>XDO_?MONEYMARKETSECD_RATING_INDUSTRY?16?</vt:lpstr>
      <vt:lpstr>XDO_?MONEYMARKETSECD_RATING_INDUSTRY?17?</vt:lpstr>
      <vt:lpstr>XDO_?MONEYMARKETSECD_RATING_INDUSTRY?18?</vt:lpstr>
      <vt:lpstr>XDO_?MONEYMARKETSECD_RATING_INDUSTRY?19?</vt:lpstr>
      <vt:lpstr>XDO_?MONEYMARKETSECD_RATING_INDUSTRY?2?</vt:lpstr>
      <vt:lpstr>XDO_?MONEYMARKETSECD_RATING_INDUSTRY?20?</vt:lpstr>
      <vt:lpstr>XDO_?MONEYMARKETSECD_RATING_INDUSTRY?21?</vt:lpstr>
      <vt:lpstr>SUNBAL!XDO_?MONEYMARKETSECD_RATING_INDUSTRY?22?</vt:lpstr>
      <vt:lpstr>XDO_?MONEYMARKETSECD_RATING_INDUSTRY?22?</vt:lpstr>
      <vt:lpstr>XDO_?MONEYMARKETSECD_RATING_INDUSTRY?23?</vt:lpstr>
      <vt:lpstr>XDO_?MONEYMARKETSECD_RATING_INDUSTRY?24?</vt:lpstr>
      <vt:lpstr>XDO_?MONEYMARKETSECD_RATING_INDUSTRY?25?</vt:lpstr>
      <vt:lpstr>XDO_?MONEYMARKETSECD_RATING_INDUSTRY?26?</vt:lpstr>
      <vt:lpstr>XDO_?MONEYMARKETSECD_RATING_INDUSTRY?27?</vt:lpstr>
      <vt:lpstr>XDO_?MONEYMARKETSECD_RATING_INDUSTRY?28?</vt:lpstr>
      <vt:lpstr>XDO_?MONEYMARKETSECD_RATING_INDUSTRY?29?</vt:lpstr>
      <vt:lpstr>XDO_?MONEYMARKETSECD_RATING_INDUSTRY?3?</vt:lpstr>
      <vt:lpstr>XDO_?MONEYMARKETSECD_RATING_INDUSTRY?30?</vt:lpstr>
      <vt:lpstr>XDO_?MONEYMARKETSECD_RATING_INDUSTRY?31?</vt:lpstr>
      <vt:lpstr>XDO_?MONEYMARKETSECD_RATING_INDUSTRY?32?</vt:lpstr>
      <vt:lpstr>XDO_?MONEYMARKETSECD_RATING_INDUSTRY?33?</vt:lpstr>
      <vt:lpstr>XDO_?MONEYMARKETSECD_RATING_INDUSTRY?34?</vt:lpstr>
      <vt:lpstr>XDO_?MONEYMARKETSECD_RATING_INDUSTRY?35?</vt:lpstr>
      <vt:lpstr>XDO_?MONEYMARKETSECD_RATING_INDUSTRY?36?</vt:lpstr>
      <vt:lpstr>XDO_?MONEYMARKETSECD_RATING_INDUSTRY?37?</vt:lpstr>
      <vt:lpstr>XDO_?MONEYMARKETSECD_RATING_INDUSTRY?38?</vt:lpstr>
      <vt:lpstr>XDO_?MONEYMARKETSECD_RATING_INDUSTRY?39?</vt:lpstr>
      <vt:lpstr>XDO_?MONEYMARKETSECD_RATING_INDUSTRY?4?</vt:lpstr>
      <vt:lpstr>XDO_?MONEYMARKETSECD_RATING_INDUSTRY?40?</vt:lpstr>
      <vt:lpstr>XDO_?MONEYMARKETSECD_RATING_INDUSTRY?41?</vt:lpstr>
      <vt:lpstr>XDO_?MONEYMARKETSECD_RATING_INDUSTRY?42?</vt:lpstr>
      <vt:lpstr>XDO_?MONEYMARKETSECD_RATING_INDUSTRY?43?</vt:lpstr>
      <vt:lpstr>XDO_?MONEYMARKETSECD_RATING_INDUSTRY?44?</vt:lpstr>
      <vt:lpstr>XDO_?MONEYMARKETSECD_RATING_INDUSTRY?45?</vt:lpstr>
      <vt:lpstr>XDO_?MONEYMARKETSECD_RATING_INDUSTRY?46?</vt:lpstr>
      <vt:lpstr>XDO_?MONEYMARKETSECD_RATING_INDUSTRY?47?</vt:lpstr>
      <vt:lpstr>XDO_?MONEYMARKETSECD_RATING_INDUSTRY?48?</vt:lpstr>
      <vt:lpstr>XDO_?MONEYMARKETSECD_RATING_INDUSTRY?49?</vt:lpstr>
      <vt:lpstr>XDO_?MONEYMARKETSECD_RATING_INDUSTRY?5?</vt:lpstr>
      <vt:lpstr>XDO_?MONEYMARKETSECD_RATING_INDUSTRY?50?</vt:lpstr>
      <vt:lpstr>XDO_?MONEYMARKETSECD_RATING_INDUSTRY?6?</vt:lpstr>
      <vt:lpstr>XDO_?MONEYMARKETSECD_RATING_INDUSTRY?7?</vt:lpstr>
      <vt:lpstr>XDO_?MONEYMARKETSECD_RATING_INDUSTRY?8?</vt:lpstr>
      <vt:lpstr>XDO_?MONEYMARKETSECD_RATING_INDUSTRY?9?</vt:lpstr>
      <vt:lpstr>XDO_?MONEYMARKETSECD_SL_NO?</vt:lpstr>
      <vt:lpstr>XDO_?MONEYMARKETSECD_SL_NO?1?</vt:lpstr>
      <vt:lpstr>XDO_?MONEYMARKETSECD_SL_NO?10?</vt:lpstr>
      <vt:lpstr>XDO_?MONEYMARKETSECD_SL_NO?11?</vt:lpstr>
      <vt:lpstr>XDO_?MONEYMARKETSECD_SL_NO?12?</vt:lpstr>
      <vt:lpstr>XDO_?MONEYMARKETSECD_SL_NO?13?</vt:lpstr>
      <vt:lpstr>XDO_?MONEYMARKETSECD_SL_NO?14?</vt:lpstr>
      <vt:lpstr>XDO_?MONEYMARKETSECD_SL_NO?15?</vt:lpstr>
      <vt:lpstr>XDO_?MONEYMARKETSECD_SL_NO?16?</vt:lpstr>
      <vt:lpstr>XDO_?MONEYMARKETSECD_SL_NO?17?</vt:lpstr>
      <vt:lpstr>XDO_?MONEYMARKETSECD_SL_NO?18?</vt:lpstr>
      <vt:lpstr>XDO_?MONEYMARKETSECD_SL_NO?19?</vt:lpstr>
      <vt:lpstr>XDO_?MONEYMARKETSECD_SL_NO?2?</vt:lpstr>
      <vt:lpstr>XDO_?MONEYMARKETSECD_SL_NO?20?</vt:lpstr>
      <vt:lpstr>XDO_?MONEYMARKETSECD_SL_NO?21?</vt:lpstr>
      <vt:lpstr>SUNBAL!XDO_?MONEYMARKETSECD_SL_NO?22?</vt:lpstr>
      <vt:lpstr>XDO_?MONEYMARKETSECD_SL_NO?22?</vt:lpstr>
      <vt:lpstr>XDO_?MONEYMARKETSECD_SL_NO?23?</vt:lpstr>
      <vt:lpstr>XDO_?MONEYMARKETSECD_SL_NO?24?</vt:lpstr>
      <vt:lpstr>XDO_?MONEYMARKETSECD_SL_NO?25?</vt:lpstr>
      <vt:lpstr>XDO_?MONEYMARKETSECD_SL_NO?26?</vt:lpstr>
      <vt:lpstr>XDO_?MONEYMARKETSECD_SL_NO?27?</vt:lpstr>
      <vt:lpstr>XDO_?MONEYMARKETSECD_SL_NO?28?</vt:lpstr>
      <vt:lpstr>XDO_?MONEYMARKETSECD_SL_NO?29?</vt:lpstr>
      <vt:lpstr>XDO_?MONEYMARKETSECD_SL_NO?3?</vt:lpstr>
      <vt:lpstr>XDO_?MONEYMARKETSECD_SL_NO?30?</vt:lpstr>
      <vt:lpstr>XDO_?MONEYMARKETSECD_SL_NO?31?</vt:lpstr>
      <vt:lpstr>XDO_?MONEYMARKETSECD_SL_NO?32?</vt:lpstr>
      <vt:lpstr>XDO_?MONEYMARKETSECD_SL_NO?33?</vt:lpstr>
      <vt:lpstr>XDO_?MONEYMARKETSECD_SL_NO?34?</vt:lpstr>
      <vt:lpstr>XDO_?MONEYMARKETSECD_SL_NO?35?</vt:lpstr>
      <vt:lpstr>XDO_?MONEYMARKETSECD_SL_NO?36?</vt:lpstr>
      <vt:lpstr>XDO_?MONEYMARKETSECD_SL_NO?37?</vt:lpstr>
      <vt:lpstr>XDO_?MONEYMARKETSECD_SL_NO?38?</vt:lpstr>
      <vt:lpstr>XDO_?MONEYMARKETSECD_SL_NO?39?</vt:lpstr>
      <vt:lpstr>XDO_?MONEYMARKETSECD_SL_NO?4?</vt:lpstr>
      <vt:lpstr>XDO_?MONEYMARKETSECD_SL_NO?40?</vt:lpstr>
      <vt:lpstr>XDO_?MONEYMARKETSECD_SL_NO?41?</vt:lpstr>
      <vt:lpstr>XDO_?MONEYMARKETSECD_SL_NO?42?</vt:lpstr>
      <vt:lpstr>XDO_?MONEYMARKETSECD_SL_NO?43?</vt:lpstr>
      <vt:lpstr>XDO_?MONEYMARKETSECD_SL_NO?44?</vt:lpstr>
      <vt:lpstr>XDO_?MONEYMARKETSECD_SL_NO?45?</vt:lpstr>
      <vt:lpstr>XDO_?MONEYMARKETSECD_SL_NO?46?</vt:lpstr>
      <vt:lpstr>XDO_?MONEYMARKETSECD_SL_NO?47?</vt:lpstr>
      <vt:lpstr>XDO_?MONEYMARKETSECD_SL_NO?48?</vt:lpstr>
      <vt:lpstr>XDO_?MONEYMARKETSECD_SL_NO?49?</vt:lpstr>
      <vt:lpstr>XDO_?MONEYMARKETSECD_SL_NO?5?</vt:lpstr>
      <vt:lpstr>XDO_?MONEYMARKETSECD_SL_NO?50?</vt:lpstr>
      <vt:lpstr>XDO_?MONEYMARKETSECD_SL_NO?6?</vt:lpstr>
      <vt:lpstr>XDO_?MONEYMARKETSECD_SL_NO?7?</vt:lpstr>
      <vt:lpstr>XDO_?MONEYMARKETSECD_SL_NO?8?</vt:lpstr>
      <vt:lpstr>XDO_?MONEYMARKETSECD_SL_NO?9?</vt:lpstr>
      <vt:lpstr>XDO_?MUTUALFUNDSECA_ISIN_CODE?</vt:lpstr>
      <vt:lpstr>XDO_?MUTUALFUNDSECA_MARKET_VALUE?</vt:lpstr>
      <vt:lpstr>XDO_?MUTUALFUNDSECA_MARKET_VALUE_TOT?1?</vt:lpstr>
      <vt:lpstr>XDO_?MUTUALFUNDSECA_MARKET_VALUE_TOT?101?</vt:lpstr>
      <vt:lpstr>XDO_?MUTUALFUNDSECA_MARKET_VALUE_TOT?11?</vt:lpstr>
      <vt:lpstr>XDO_?MUTUALFUNDSECA_MARKET_VALUE_TOT?13?</vt:lpstr>
      <vt:lpstr>XDO_?MUTUALFUNDSECA_MARKET_VALUE_TOT?15?</vt:lpstr>
      <vt:lpstr>XDO_?MUTUALFUNDSECA_MARKET_VALUE_TOT?17?</vt:lpstr>
      <vt:lpstr>XDO_?MUTUALFUNDSECA_MARKET_VALUE_TOT?19?</vt:lpstr>
      <vt:lpstr>XDO_?MUTUALFUNDSECA_MARKET_VALUE_TOT?21?</vt:lpstr>
      <vt:lpstr>XDO_?MUTUALFUNDSECA_MARKET_VALUE_TOT?23?</vt:lpstr>
      <vt:lpstr>XDO_?MUTUALFUNDSECA_MARKET_VALUE_TOT?25?</vt:lpstr>
      <vt:lpstr>XDO_?MUTUALFUNDSECA_MARKET_VALUE_TOT?27?</vt:lpstr>
      <vt:lpstr>XDO_?MUTUALFUNDSECA_MARKET_VALUE_TOT?29?</vt:lpstr>
      <vt:lpstr>XDO_?MUTUALFUNDSECA_MARKET_VALUE_TOT?3?</vt:lpstr>
      <vt:lpstr>XDO_?MUTUALFUNDSECA_MARKET_VALUE_TOT?31?</vt:lpstr>
      <vt:lpstr>XDO_?MUTUALFUNDSECA_MARKET_VALUE_TOT?33?</vt:lpstr>
      <vt:lpstr>XDO_?MUTUALFUNDSECA_MARKET_VALUE_TOT?35?</vt:lpstr>
      <vt:lpstr>XDO_?MUTUALFUNDSECA_MARKET_VALUE_TOT?37?</vt:lpstr>
      <vt:lpstr>XDO_?MUTUALFUNDSECA_MARKET_VALUE_TOT?39?</vt:lpstr>
      <vt:lpstr>XDO_?MUTUALFUNDSECA_MARKET_VALUE_TOT?41?</vt:lpstr>
      <vt:lpstr>SUNBAL!XDO_?MUTUALFUNDSECA_MARKET_VALUE_TOT?43?</vt:lpstr>
      <vt:lpstr>XDO_?MUTUALFUNDSECA_MARKET_VALUE_TOT?43?</vt:lpstr>
      <vt:lpstr>XDO_?MUTUALFUNDSECA_MARKET_VALUE_TOT?45?</vt:lpstr>
      <vt:lpstr>XDO_?MUTUALFUNDSECA_MARKET_VALUE_TOT?47?</vt:lpstr>
      <vt:lpstr>XDO_?MUTUALFUNDSECA_MARKET_VALUE_TOT?49?</vt:lpstr>
      <vt:lpstr>XDO_?MUTUALFUNDSECA_MARKET_VALUE_TOT?5?</vt:lpstr>
      <vt:lpstr>XDO_?MUTUALFUNDSECA_MARKET_VALUE_TOT?51?</vt:lpstr>
      <vt:lpstr>XDO_?MUTUALFUNDSECA_MARKET_VALUE_TOT?53?</vt:lpstr>
      <vt:lpstr>XDO_?MUTUALFUNDSECA_MARKET_VALUE_TOT?55?</vt:lpstr>
      <vt:lpstr>XDO_?MUTUALFUNDSECA_MARKET_VALUE_TOT?57?</vt:lpstr>
      <vt:lpstr>XDO_?MUTUALFUNDSECA_MARKET_VALUE_TOT?59?</vt:lpstr>
      <vt:lpstr>XDO_?MUTUALFUNDSECA_MARKET_VALUE_TOT?61?</vt:lpstr>
      <vt:lpstr>XDO_?MUTUALFUNDSECA_MARKET_VALUE_TOT?63?</vt:lpstr>
      <vt:lpstr>XDO_?MUTUALFUNDSECA_MARKET_VALUE_TOT?65?</vt:lpstr>
      <vt:lpstr>XDO_?MUTUALFUNDSECA_MARKET_VALUE_TOT?67?</vt:lpstr>
      <vt:lpstr>XDO_?MUTUALFUNDSECA_MARKET_VALUE_TOT?69?</vt:lpstr>
      <vt:lpstr>XDO_?MUTUALFUNDSECA_MARKET_VALUE_TOT?7?</vt:lpstr>
      <vt:lpstr>XDO_?MUTUALFUNDSECA_MARKET_VALUE_TOT?71?</vt:lpstr>
      <vt:lpstr>XDO_?MUTUALFUNDSECA_MARKET_VALUE_TOT?73?</vt:lpstr>
      <vt:lpstr>XDO_?MUTUALFUNDSECA_MARKET_VALUE_TOT?75?</vt:lpstr>
      <vt:lpstr>XDO_?MUTUALFUNDSECA_MARKET_VALUE_TOT?77?</vt:lpstr>
      <vt:lpstr>XDO_?MUTUALFUNDSECA_MARKET_VALUE_TOT?79?</vt:lpstr>
      <vt:lpstr>XDO_?MUTUALFUNDSECA_MARKET_VALUE_TOT?81?</vt:lpstr>
      <vt:lpstr>XDO_?MUTUALFUNDSECA_MARKET_VALUE_TOT?83?</vt:lpstr>
      <vt:lpstr>XDO_?MUTUALFUNDSECA_MARKET_VALUE_TOT?87?</vt:lpstr>
      <vt:lpstr>XDO_?MUTUALFUNDSECA_MARKET_VALUE_TOT?89?</vt:lpstr>
      <vt:lpstr>XDO_?MUTUALFUNDSECA_MARKET_VALUE_TOT?9?</vt:lpstr>
      <vt:lpstr>XDO_?MUTUALFUNDSECA_MARKET_VALUE_TOT?91?</vt:lpstr>
      <vt:lpstr>XDO_?MUTUALFUNDSECA_MARKET_VALUE_TOT?93?</vt:lpstr>
      <vt:lpstr>XDO_?MUTUALFUNDSECA_MARKET_VALUE_TOT?95?</vt:lpstr>
      <vt:lpstr>XDO_?MUTUALFUNDSECA_MARKET_VALUE_TOT?97?</vt:lpstr>
      <vt:lpstr>XDO_?MUTUALFUNDSECA_MARKET_VALUE_TOT?99?</vt:lpstr>
      <vt:lpstr>XDO_?MUTUALFUNDSECA_NAME?</vt:lpstr>
      <vt:lpstr>XDO_?MUTUALFUNDSECA_PER_NET_ASSETS?</vt:lpstr>
      <vt:lpstr>XDO_?MUTUALFUNDSECA_PER_NET_ASSETS_TOT?1?</vt:lpstr>
      <vt:lpstr>XDO_?MUTUALFUNDSECA_PER_NET_ASSETS_TOT?101?</vt:lpstr>
      <vt:lpstr>XDO_?MUTUALFUNDSECA_PER_NET_ASSETS_TOT?11?</vt:lpstr>
      <vt:lpstr>XDO_?MUTUALFUNDSECA_PER_NET_ASSETS_TOT?13?</vt:lpstr>
      <vt:lpstr>XDO_?MUTUALFUNDSECA_PER_NET_ASSETS_TOT?15?</vt:lpstr>
      <vt:lpstr>XDO_?MUTUALFUNDSECA_PER_NET_ASSETS_TOT?17?</vt:lpstr>
      <vt:lpstr>XDO_?MUTUALFUNDSECA_PER_NET_ASSETS_TOT?19?</vt:lpstr>
      <vt:lpstr>XDO_?MUTUALFUNDSECA_PER_NET_ASSETS_TOT?21?</vt:lpstr>
      <vt:lpstr>XDO_?MUTUALFUNDSECA_PER_NET_ASSETS_TOT?23?</vt:lpstr>
      <vt:lpstr>XDO_?MUTUALFUNDSECA_PER_NET_ASSETS_TOT?25?</vt:lpstr>
      <vt:lpstr>XDO_?MUTUALFUNDSECA_PER_NET_ASSETS_TOT?27?</vt:lpstr>
      <vt:lpstr>XDO_?MUTUALFUNDSECA_PER_NET_ASSETS_TOT?29?</vt:lpstr>
      <vt:lpstr>XDO_?MUTUALFUNDSECA_PER_NET_ASSETS_TOT?3?</vt:lpstr>
      <vt:lpstr>XDO_?MUTUALFUNDSECA_PER_NET_ASSETS_TOT?31?</vt:lpstr>
      <vt:lpstr>XDO_?MUTUALFUNDSECA_PER_NET_ASSETS_TOT?33?</vt:lpstr>
      <vt:lpstr>XDO_?MUTUALFUNDSECA_PER_NET_ASSETS_TOT?35?</vt:lpstr>
      <vt:lpstr>XDO_?MUTUALFUNDSECA_PER_NET_ASSETS_TOT?37?</vt:lpstr>
      <vt:lpstr>XDO_?MUTUALFUNDSECA_PER_NET_ASSETS_TOT?39?</vt:lpstr>
      <vt:lpstr>XDO_?MUTUALFUNDSECA_PER_NET_ASSETS_TOT?41?</vt:lpstr>
      <vt:lpstr>SUNBAL!XDO_?MUTUALFUNDSECA_PER_NET_ASSETS_TOT?43?</vt:lpstr>
      <vt:lpstr>XDO_?MUTUALFUNDSECA_PER_NET_ASSETS_TOT?43?</vt:lpstr>
      <vt:lpstr>XDO_?MUTUALFUNDSECA_PER_NET_ASSETS_TOT?45?</vt:lpstr>
      <vt:lpstr>XDO_?MUTUALFUNDSECA_PER_NET_ASSETS_TOT?47?</vt:lpstr>
      <vt:lpstr>XDO_?MUTUALFUNDSECA_PER_NET_ASSETS_TOT?49?</vt:lpstr>
      <vt:lpstr>XDO_?MUTUALFUNDSECA_PER_NET_ASSETS_TOT?5?</vt:lpstr>
      <vt:lpstr>XDO_?MUTUALFUNDSECA_PER_NET_ASSETS_TOT?51?</vt:lpstr>
      <vt:lpstr>XDO_?MUTUALFUNDSECA_PER_NET_ASSETS_TOT?53?</vt:lpstr>
      <vt:lpstr>XDO_?MUTUALFUNDSECA_PER_NET_ASSETS_TOT?55?</vt:lpstr>
      <vt:lpstr>XDO_?MUTUALFUNDSECA_PER_NET_ASSETS_TOT?57?</vt:lpstr>
      <vt:lpstr>XDO_?MUTUALFUNDSECA_PER_NET_ASSETS_TOT?59?</vt:lpstr>
      <vt:lpstr>XDO_?MUTUALFUNDSECA_PER_NET_ASSETS_TOT?61?</vt:lpstr>
      <vt:lpstr>XDO_?MUTUALFUNDSECA_PER_NET_ASSETS_TOT?63?</vt:lpstr>
      <vt:lpstr>XDO_?MUTUALFUNDSECA_PER_NET_ASSETS_TOT?65?</vt:lpstr>
      <vt:lpstr>XDO_?MUTUALFUNDSECA_PER_NET_ASSETS_TOT?67?</vt:lpstr>
      <vt:lpstr>XDO_?MUTUALFUNDSECA_PER_NET_ASSETS_TOT?69?</vt:lpstr>
      <vt:lpstr>XDO_?MUTUALFUNDSECA_PER_NET_ASSETS_TOT?7?</vt:lpstr>
      <vt:lpstr>XDO_?MUTUALFUNDSECA_PER_NET_ASSETS_TOT?71?</vt:lpstr>
      <vt:lpstr>XDO_?MUTUALFUNDSECA_PER_NET_ASSETS_TOT?73?</vt:lpstr>
      <vt:lpstr>XDO_?MUTUALFUNDSECA_PER_NET_ASSETS_TOT?75?</vt:lpstr>
      <vt:lpstr>XDO_?MUTUALFUNDSECA_PER_NET_ASSETS_TOT?77?</vt:lpstr>
      <vt:lpstr>XDO_?MUTUALFUNDSECA_PER_NET_ASSETS_TOT?79?</vt:lpstr>
      <vt:lpstr>XDO_?MUTUALFUNDSECA_PER_NET_ASSETS_TOT?81?</vt:lpstr>
      <vt:lpstr>XDO_?MUTUALFUNDSECA_PER_NET_ASSETS_TOT?83?</vt:lpstr>
      <vt:lpstr>XDO_?MUTUALFUNDSECA_PER_NET_ASSETS_TOT?87?</vt:lpstr>
      <vt:lpstr>XDO_?MUTUALFUNDSECA_PER_NET_ASSETS_TOT?89?</vt:lpstr>
      <vt:lpstr>XDO_?MUTUALFUNDSECA_PER_NET_ASSETS_TOT?9?</vt:lpstr>
      <vt:lpstr>XDO_?MUTUALFUNDSECA_PER_NET_ASSETS_TOT?91?</vt:lpstr>
      <vt:lpstr>XDO_?MUTUALFUNDSECA_PER_NET_ASSETS_TOT?93?</vt:lpstr>
      <vt:lpstr>XDO_?MUTUALFUNDSECA_PER_NET_ASSETS_TOT?95?</vt:lpstr>
      <vt:lpstr>XDO_?MUTUALFUNDSECA_PER_NET_ASSETS_TOT?97?</vt:lpstr>
      <vt:lpstr>XDO_?MUTUALFUNDSECA_PER_NET_ASSETS_TOT?99?</vt:lpstr>
      <vt:lpstr>XDO_?MUTUALFUNDSECA_RATING_INDUSTRY?</vt:lpstr>
      <vt:lpstr>XDO_?MUTUALFUNDSECA_SL_NO?</vt:lpstr>
      <vt:lpstr>XDO_?MUTUALFUNDSECA_UNITS?</vt:lpstr>
      <vt:lpstr>XDO_?NAME?</vt:lpstr>
      <vt:lpstr>XDO_?NAME?1?</vt:lpstr>
      <vt:lpstr>XDO_?NAME?10?</vt:lpstr>
      <vt:lpstr>XDO_?NAME?11?</vt:lpstr>
      <vt:lpstr>XDO_?NAME?12?</vt:lpstr>
      <vt:lpstr>XDO_?NAME?13?</vt:lpstr>
      <vt:lpstr>XDO_?NAME?14?</vt:lpstr>
      <vt:lpstr>XDO_?NAME?15?</vt:lpstr>
      <vt:lpstr>XDO_?NAME?16?</vt:lpstr>
      <vt:lpstr>XDO_?NAME?17?</vt:lpstr>
      <vt:lpstr>XDO_?NAME?18?</vt:lpstr>
      <vt:lpstr>XDO_?NAME?19?</vt:lpstr>
      <vt:lpstr>XDO_?NAME?2?</vt:lpstr>
      <vt:lpstr>XDO_?NAME?20?</vt:lpstr>
      <vt:lpstr>XDO_?NAME?21?</vt:lpstr>
      <vt:lpstr>XDO_?NAME?22?</vt:lpstr>
      <vt:lpstr>XDO_?NAME?23?</vt:lpstr>
      <vt:lpstr>XDO_?NAME?24?</vt:lpstr>
      <vt:lpstr>XDO_?NAME?25?</vt:lpstr>
      <vt:lpstr>XDO_?NAME?26?</vt:lpstr>
      <vt:lpstr>XDO_?NAME?27?</vt:lpstr>
      <vt:lpstr>XDO_?NAME?28?</vt:lpstr>
      <vt:lpstr>XDO_?NAME?29?</vt:lpstr>
      <vt:lpstr>XDO_?NAME?3?</vt:lpstr>
      <vt:lpstr>XDO_?NAME?30?</vt:lpstr>
      <vt:lpstr>XDO_?NAME?31?</vt:lpstr>
      <vt:lpstr>XDO_?NAME?32?</vt:lpstr>
      <vt:lpstr>XDO_?NAME?33?</vt:lpstr>
      <vt:lpstr>XDO_?NAME?34?</vt:lpstr>
      <vt:lpstr>XDO_?NAME?35?</vt:lpstr>
      <vt:lpstr>XDO_?NAME?36?</vt:lpstr>
      <vt:lpstr>XDO_?NAME?37?</vt:lpstr>
      <vt:lpstr>XDO_?NAME?38?</vt:lpstr>
      <vt:lpstr>XDO_?NAME?39?</vt:lpstr>
      <vt:lpstr>XDO_?NAME?4?</vt:lpstr>
      <vt:lpstr>XDO_?NAME?40?</vt:lpstr>
      <vt:lpstr>XDO_?NAME?41?</vt:lpstr>
      <vt:lpstr>XDO_?NAME?42?</vt:lpstr>
      <vt:lpstr>XDO_?NAME?43?</vt:lpstr>
      <vt:lpstr>XDO_?NAME?44?</vt:lpstr>
      <vt:lpstr>XDO_?NAME?45?</vt:lpstr>
      <vt:lpstr>XDO_?NAME?46?</vt:lpstr>
      <vt:lpstr>XDO_?NAME?47?</vt:lpstr>
      <vt:lpstr>XDO_?NAME?48?</vt:lpstr>
      <vt:lpstr>XDO_?NAME?49?</vt:lpstr>
      <vt:lpstr>SUNBAL!XDO_?NAME?5?</vt:lpstr>
      <vt:lpstr>XDO_?NAME?5?</vt:lpstr>
      <vt:lpstr>XDO_?NAME?50?</vt:lpstr>
      <vt:lpstr>XDO_?NAME?6?</vt:lpstr>
      <vt:lpstr>XDO_?NAME?7?</vt:lpstr>
      <vt:lpstr>XDO_?NAME?8?</vt:lpstr>
      <vt:lpstr>XDO_?NAME?9?</vt:lpstr>
      <vt:lpstr>XDO_?NOTE_PER_NET_ASSETS_TXT?</vt:lpstr>
      <vt:lpstr>XDO_?NOTE_PER_NET_ASSETS_TXT?1?</vt:lpstr>
      <vt:lpstr>XDO_?NOTE_PER_NET_ASSETS_TXT?10?</vt:lpstr>
      <vt:lpstr>XDO_?NOTE_PER_NET_ASSETS_TXT?11?</vt:lpstr>
      <vt:lpstr>XDO_?NOTE_PER_NET_ASSETS_TXT?12?</vt:lpstr>
      <vt:lpstr>XDO_?NOTE_PER_NET_ASSETS_TXT?13?</vt:lpstr>
      <vt:lpstr>XDO_?NOTE_PER_NET_ASSETS_TXT?14?</vt:lpstr>
      <vt:lpstr>XDO_?NOTE_PER_NET_ASSETS_TXT?15?</vt:lpstr>
      <vt:lpstr>XDO_?NOTE_PER_NET_ASSETS_TXT?16?</vt:lpstr>
      <vt:lpstr>XDO_?NOTE_PER_NET_ASSETS_TXT?17?</vt:lpstr>
      <vt:lpstr>XDO_?NOTE_PER_NET_ASSETS_TXT?18?</vt:lpstr>
      <vt:lpstr>XDO_?NOTE_PER_NET_ASSETS_TXT?19?</vt:lpstr>
      <vt:lpstr>XDO_?NOTE_PER_NET_ASSETS_TXT?2?</vt:lpstr>
      <vt:lpstr>XDO_?NOTE_PER_NET_ASSETS_TXT?20?</vt:lpstr>
      <vt:lpstr>XDO_?NOTE_PER_NET_ASSETS_TXT?21?</vt:lpstr>
      <vt:lpstr>SUNBAL!XDO_?NOTE_PER_NET_ASSETS_TXT?22?</vt:lpstr>
      <vt:lpstr>XDO_?NOTE_PER_NET_ASSETS_TXT?22?</vt:lpstr>
      <vt:lpstr>XDO_?NOTE_PER_NET_ASSETS_TXT?23?</vt:lpstr>
      <vt:lpstr>XDO_?NOTE_PER_NET_ASSETS_TXT?24?</vt:lpstr>
      <vt:lpstr>XDO_?NOTE_PER_NET_ASSETS_TXT?25?</vt:lpstr>
      <vt:lpstr>XDO_?NOTE_PER_NET_ASSETS_TXT?26?</vt:lpstr>
      <vt:lpstr>XDO_?NOTE_PER_NET_ASSETS_TXT?27?</vt:lpstr>
      <vt:lpstr>XDO_?NOTE_PER_NET_ASSETS_TXT?28?</vt:lpstr>
      <vt:lpstr>XDO_?NOTE_PER_NET_ASSETS_TXT?29?</vt:lpstr>
      <vt:lpstr>XDO_?NOTE_PER_NET_ASSETS_TXT?3?</vt:lpstr>
      <vt:lpstr>XDO_?NOTE_PER_NET_ASSETS_TXT?30?</vt:lpstr>
      <vt:lpstr>XDO_?NOTE_PER_NET_ASSETS_TXT?31?</vt:lpstr>
      <vt:lpstr>XDO_?NOTE_PER_NET_ASSETS_TXT?32?</vt:lpstr>
      <vt:lpstr>XDO_?NOTE_PER_NET_ASSETS_TXT?33?</vt:lpstr>
      <vt:lpstr>XDO_?NOTE_PER_NET_ASSETS_TXT?34?</vt:lpstr>
      <vt:lpstr>XDO_?NOTE_PER_NET_ASSETS_TXT?35?</vt:lpstr>
      <vt:lpstr>XDO_?NOTE_PER_NET_ASSETS_TXT?36?</vt:lpstr>
      <vt:lpstr>XDO_?NOTE_PER_NET_ASSETS_TXT?37?</vt:lpstr>
      <vt:lpstr>XDO_?NOTE_PER_NET_ASSETS_TXT?38?</vt:lpstr>
      <vt:lpstr>XDO_?NOTE_PER_NET_ASSETS_TXT?39?</vt:lpstr>
      <vt:lpstr>XDO_?NOTE_PER_NET_ASSETS_TXT?4?</vt:lpstr>
      <vt:lpstr>XDO_?NOTE_PER_NET_ASSETS_TXT?40?</vt:lpstr>
      <vt:lpstr>XDO_?NOTE_PER_NET_ASSETS_TXT?41?</vt:lpstr>
      <vt:lpstr>XDO_?NOTE_PER_NET_ASSETS_TXT?42?</vt:lpstr>
      <vt:lpstr>XDO_?NOTE_PER_NET_ASSETS_TXT?44?</vt:lpstr>
      <vt:lpstr>XDO_?NOTE_PER_NET_ASSETS_TXT?45?</vt:lpstr>
      <vt:lpstr>XDO_?NOTE_PER_NET_ASSETS_TXT?46?</vt:lpstr>
      <vt:lpstr>XDO_?NOTE_PER_NET_ASSETS_TXT?47?</vt:lpstr>
      <vt:lpstr>XDO_?NOTE_PER_NET_ASSETS_TXT?48?</vt:lpstr>
      <vt:lpstr>XDO_?NOTE_PER_NET_ASSETS_TXT?49?</vt:lpstr>
      <vt:lpstr>XDO_?NOTE_PER_NET_ASSETS_TXT?5?</vt:lpstr>
      <vt:lpstr>XDO_?NOTE_PER_NET_ASSETS_TXT?50?</vt:lpstr>
      <vt:lpstr>XDO_?NOTE_PER_NET_ASSETS_TXT?51?</vt:lpstr>
      <vt:lpstr>XDO_?NOTE_PER_NET_ASSETS_TXT?6?</vt:lpstr>
      <vt:lpstr>XDO_?NOTE_PER_NET_ASSETS_TXT?7?</vt:lpstr>
      <vt:lpstr>XDO_?NOTE_PER_NET_ASSETS_TXT?8?</vt:lpstr>
      <vt:lpstr>XDO_?NOTE_PER_NET_ASSETS_TXT?9?</vt:lpstr>
      <vt:lpstr>XDO_?NOTE_THINLY_TRADED_TXT?</vt:lpstr>
      <vt:lpstr>XDO_?NOTE_THINLY_TRADED_TXT?1?</vt:lpstr>
      <vt:lpstr>XDO_?NOTE_THINLY_TRADED_TXT?10?</vt:lpstr>
      <vt:lpstr>XDO_?NOTE_THINLY_TRADED_TXT?11?</vt:lpstr>
      <vt:lpstr>XDO_?NOTE_THINLY_TRADED_TXT?12?</vt:lpstr>
      <vt:lpstr>XDO_?NOTE_THINLY_TRADED_TXT?13?</vt:lpstr>
      <vt:lpstr>XDO_?NOTE_THINLY_TRADED_TXT?14?</vt:lpstr>
      <vt:lpstr>XDO_?NOTE_THINLY_TRADED_TXT?15?</vt:lpstr>
      <vt:lpstr>XDO_?NOTE_THINLY_TRADED_TXT?16?</vt:lpstr>
      <vt:lpstr>XDO_?NOTE_THINLY_TRADED_TXT?17?</vt:lpstr>
      <vt:lpstr>XDO_?NOTE_THINLY_TRADED_TXT?18?</vt:lpstr>
      <vt:lpstr>XDO_?NOTE_THINLY_TRADED_TXT?19?</vt:lpstr>
      <vt:lpstr>XDO_?NOTE_THINLY_TRADED_TXT?2?</vt:lpstr>
      <vt:lpstr>XDO_?NOTE_THINLY_TRADED_TXT?20?</vt:lpstr>
      <vt:lpstr>XDO_?NOTE_THINLY_TRADED_TXT?21?</vt:lpstr>
      <vt:lpstr>SUNBAL!XDO_?NOTE_THINLY_TRADED_TXT?22?</vt:lpstr>
      <vt:lpstr>XDO_?NOTE_THINLY_TRADED_TXT?22?</vt:lpstr>
      <vt:lpstr>XDO_?NOTE_THINLY_TRADED_TXT?23?</vt:lpstr>
      <vt:lpstr>XDO_?NOTE_THINLY_TRADED_TXT?24?</vt:lpstr>
      <vt:lpstr>XDO_?NOTE_THINLY_TRADED_TXT?25?</vt:lpstr>
      <vt:lpstr>XDO_?NOTE_THINLY_TRADED_TXT?26?</vt:lpstr>
      <vt:lpstr>XDO_?NOTE_THINLY_TRADED_TXT?27?</vt:lpstr>
      <vt:lpstr>XDO_?NOTE_THINLY_TRADED_TXT?28?</vt:lpstr>
      <vt:lpstr>XDO_?NOTE_THINLY_TRADED_TXT?29?</vt:lpstr>
      <vt:lpstr>XDO_?NOTE_THINLY_TRADED_TXT?3?</vt:lpstr>
      <vt:lpstr>XDO_?NOTE_THINLY_TRADED_TXT?30?</vt:lpstr>
      <vt:lpstr>XDO_?NOTE_THINLY_TRADED_TXT?31?</vt:lpstr>
      <vt:lpstr>XDO_?NOTE_THINLY_TRADED_TXT?32?</vt:lpstr>
      <vt:lpstr>XDO_?NOTE_THINLY_TRADED_TXT?33?</vt:lpstr>
      <vt:lpstr>XDO_?NOTE_THINLY_TRADED_TXT?34?</vt:lpstr>
      <vt:lpstr>XDO_?NOTE_THINLY_TRADED_TXT?35?</vt:lpstr>
      <vt:lpstr>XDO_?NOTE_THINLY_TRADED_TXT?36?</vt:lpstr>
      <vt:lpstr>XDO_?NOTE_THINLY_TRADED_TXT?37?</vt:lpstr>
      <vt:lpstr>XDO_?NOTE_THINLY_TRADED_TXT?38?</vt:lpstr>
      <vt:lpstr>XDO_?NOTE_THINLY_TRADED_TXT?39?</vt:lpstr>
      <vt:lpstr>XDO_?NOTE_THINLY_TRADED_TXT?4?</vt:lpstr>
      <vt:lpstr>XDO_?NOTE_THINLY_TRADED_TXT?40?</vt:lpstr>
      <vt:lpstr>XDO_?NOTE_THINLY_TRADED_TXT?41?</vt:lpstr>
      <vt:lpstr>XDO_?NOTE_THINLY_TRADED_TXT?42?</vt:lpstr>
      <vt:lpstr>XDO_?NOTE_THINLY_TRADED_TXT?44?</vt:lpstr>
      <vt:lpstr>XDO_?NOTE_THINLY_TRADED_TXT?45?</vt:lpstr>
      <vt:lpstr>XDO_?NOTE_THINLY_TRADED_TXT?46?</vt:lpstr>
      <vt:lpstr>XDO_?NOTE_THINLY_TRADED_TXT?47?</vt:lpstr>
      <vt:lpstr>XDO_?NOTE_THINLY_TRADED_TXT?48?</vt:lpstr>
      <vt:lpstr>XDO_?NOTE_THINLY_TRADED_TXT?49?</vt:lpstr>
      <vt:lpstr>XDO_?NOTE_THINLY_TRADED_TXT?5?</vt:lpstr>
      <vt:lpstr>XDO_?NOTE_THINLY_TRADED_TXT?50?</vt:lpstr>
      <vt:lpstr>XDO_?NOTE_THINLY_TRADED_TXT?51?</vt:lpstr>
      <vt:lpstr>XDO_?NOTE_THINLY_TRADED_TXT?6?</vt:lpstr>
      <vt:lpstr>XDO_?NOTE_THINLY_TRADED_TXT?7?</vt:lpstr>
      <vt:lpstr>XDO_?NOTE_THINLY_TRADED_TXT?8?</vt:lpstr>
      <vt:lpstr>XDO_?NOTE_THINLY_TRADED_TXT?9?</vt:lpstr>
      <vt:lpstr>XDO_?OTH_NET_RATE_DIV?</vt:lpstr>
      <vt:lpstr>XDO_?OTH_NET_RATE_DIV?1?</vt:lpstr>
      <vt:lpstr>XDO_?OTH_NET_RATE_DIV?10?</vt:lpstr>
      <vt:lpstr>XDO_?OTH_NET_RATE_DIV?100?</vt:lpstr>
      <vt:lpstr>XDO_?OTH_NET_RATE_DIV?11?</vt:lpstr>
      <vt:lpstr>XDO_?OTH_NET_RATE_DIV?12?</vt:lpstr>
      <vt:lpstr>XDO_?OTH_NET_RATE_DIV?13?</vt:lpstr>
      <vt:lpstr>XDO_?OTH_NET_RATE_DIV?14?</vt:lpstr>
      <vt:lpstr>XDO_?OTH_NET_RATE_DIV?15?</vt:lpstr>
      <vt:lpstr>XDO_?OTH_NET_RATE_DIV?16?</vt:lpstr>
      <vt:lpstr>XDO_?OTH_NET_RATE_DIV?17?</vt:lpstr>
      <vt:lpstr>XDO_?OTH_NET_RATE_DIV?18?</vt:lpstr>
      <vt:lpstr>XDO_?OTH_NET_RATE_DIV?19?</vt:lpstr>
      <vt:lpstr>XDO_?OTH_NET_RATE_DIV?2?</vt:lpstr>
      <vt:lpstr>XDO_?OTH_NET_RATE_DIV?20?</vt:lpstr>
      <vt:lpstr>XDO_?OTH_NET_RATE_DIV?21?</vt:lpstr>
      <vt:lpstr>XDO_?OTH_NET_RATE_DIV?22?</vt:lpstr>
      <vt:lpstr>XDO_?OTH_NET_RATE_DIV?23?</vt:lpstr>
      <vt:lpstr>XDO_?OTH_NET_RATE_DIV?24?</vt:lpstr>
      <vt:lpstr>XDO_?OTH_NET_RATE_DIV?25?</vt:lpstr>
      <vt:lpstr>XDO_?OTH_NET_RATE_DIV?26?</vt:lpstr>
      <vt:lpstr>XDO_?OTH_NET_RATE_DIV?27?</vt:lpstr>
      <vt:lpstr>XDO_?OTH_NET_RATE_DIV?28?</vt:lpstr>
      <vt:lpstr>XDO_?OTH_NET_RATE_DIV?29?</vt:lpstr>
      <vt:lpstr>XDO_?OTH_NET_RATE_DIV?3?</vt:lpstr>
      <vt:lpstr>XDO_?OTH_NET_RATE_DIV?30?</vt:lpstr>
      <vt:lpstr>XDO_?OTH_NET_RATE_DIV?31?</vt:lpstr>
      <vt:lpstr>XDO_?OTH_NET_RATE_DIV?32?</vt:lpstr>
      <vt:lpstr>XDO_?OTH_NET_RATE_DIV?33?</vt:lpstr>
      <vt:lpstr>XDO_?OTH_NET_RATE_DIV?34?</vt:lpstr>
      <vt:lpstr>XDO_?OTH_NET_RATE_DIV?35?</vt:lpstr>
      <vt:lpstr>XDO_?OTH_NET_RATE_DIV?36?</vt:lpstr>
      <vt:lpstr>XDO_?OTH_NET_RATE_DIV?37?</vt:lpstr>
      <vt:lpstr>XDO_?OTH_NET_RATE_DIV?38?</vt:lpstr>
      <vt:lpstr>XDO_?OTH_NET_RATE_DIV?39?</vt:lpstr>
      <vt:lpstr>XDO_?OTH_NET_RATE_DIV?4?</vt:lpstr>
      <vt:lpstr>XDO_?OTH_NET_RATE_DIV?40?</vt:lpstr>
      <vt:lpstr>XDO_?OTH_NET_RATE_DIV?41?</vt:lpstr>
      <vt:lpstr>XDO_?OTH_NET_RATE_DIV?42?</vt:lpstr>
      <vt:lpstr>XDO_?OTH_NET_RATE_DIV?43?</vt:lpstr>
      <vt:lpstr>XDO_?OTH_NET_RATE_DIV?44?</vt:lpstr>
      <vt:lpstr>XDO_?OTH_NET_RATE_DIV?45?</vt:lpstr>
      <vt:lpstr>XDO_?OTH_NET_RATE_DIV?46?</vt:lpstr>
      <vt:lpstr>XDO_?OTH_NET_RATE_DIV?47?</vt:lpstr>
      <vt:lpstr>XDO_?OTH_NET_RATE_DIV?48?</vt:lpstr>
      <vt:lpstr>XDO_?OTH_NET_RATE_DIV?49?</vt:lpstr>
      <vt:lpstr>XDO_?OTH_NET_RATE_DIV?5?</vt:lpstr>
      <vt:lpstr>XDO_?OTH_NET_RATE_DIV?50?</vt:lpstr>
      <vt:lpstr>XDO_?OTH_NET_RATE_DIV?51?</vt:lpstr>
      <vt:lpstr>XDO_?OTH_NET_RATE_DIV?52?</vt:lpstr>
      <vt:lpstr>XDO_?OTH_NET_RATE_DIV?53?</vt:lpstr>
      <vt:lpstr>XDO_?OTH_NET_RATE_DIV?54?</vt:lpstr>
      <vt:lpstr>XDO_?OTH_NET_RATE_DIV?55?</vt:lpstr>
      <vt:lpstr>XDO_?OTH_NET_RATE_DIV?56?</vt:lpstr>
      <vt:lpstr>XDO_?OTH_NET_RATE_DIV?57?</vt:lpstr>
      <vt:lpstr>XDO_?OTH_NET_RATE_DIV?58?</vt:lpstr>
      <vt:lpstr>XDO_?OTH_NET_RATE_DIV?59?</vt:lpstr>
      <vt:lpstr>XDO_?OTH_NET_RATE_DIV?6?</vt:lpstr>
      <vt:lpstr>XDO_?OTH_NET_RATE_DIV?60?</vt:lpstr>
      <vt:lpstr>XDO_?OTH_NET_RATE_DIV?61?</vt:lpstr>
      <vt:lpstr>XDO_?OTH_NET_RATE_DIV?62?</vt:lpstr>
      <vt:lpstr>XDO_?OTH_NET_RATE_DIV?63?</vt:lpstr>
      <vt:lpstr>XDO_?OTH_NET_RATE_DIV?64?</vt:lpstr>
      <vt:lpstr>XDO_?OTH_NET_RATE_DIV?65?</vt:lpstr>
      <vt:lpstr>XDO_?OTH_NET_RATE_DIV?66?</vt:lpstr>
      <vt:lpstr>XDO_?OTH_NET_RATE_DIV?67?</vt:lpstr>
      <vt:lpstr>XDO_?OTH_NET_RATE_DIV?68?</vt:lpstr>
      <vt:lpstr>XDO_?OTH_NET_RATE_DIV?69?</vt:lpstr>
      <vt:lpstr>SUNBAL!XDO_?OTH_NET_RATE_DIV?7?</vt:lpstr>
      <vt:lpstr>XDO_?OTH_NET_RATE_DIV?7?</vt:lpstr>
      <vt:lpstr>XDO_?OTH_NET_RATE_DIV?70?</vt:lpstr>
      <vt:lpstr>XDO_?OTH_NET_RATE_DIV?71?</vt:lpstr>
      <vt:lpstr>XDO_?OTH_NET_RATE_DIV?72?</vt:lpstr>
      <vt:lpstr>XDO_?OTH_NET_RATE_DIV?73?</vt:lpstr>
      <vt:lpstr>XDO_?OTH_NET_RATE_DIV?74?</vt:lpstr>
      <vt:lpstr>XDO_?OTH_NET_RATE_DIV?75?</vt:lpstr>
      <vt:lpstr>XDO_?OTH_NET_RATE_DIV?76?</vt:lpstr>
      <vt:lpstr>XDO_?OTH_NET_RATE_DIV?77?</vt:lpstr>
      <vt:lpstr>XDO_?OTH_NET_RATE_DIV?78?</vt:lpstr>
      <vt:lpstr>XDO_?OTH_NET_RATE_DIV?79?</vt:lpstr>
      <vt:lpstr>XDO_?OTH_NET_RATE_DIV?8?</vt:lpstr>
      <vt:lpstr>XDO_?OTH_NET_RATE_DIV?80?</vt:lpstr>
      <vt:lpstr>XDO_?OTH_NET_RATE_DIV?81?</vt:lpstr>
      <vt:lpstr>XDO_?OTH_NET_RATE_DIV?82?</vt:lpstr>
      <vt:lpstr>XDO_?OTH_NET_RATE_DIV?85?</vt:lpstr>
      <vt:lpstr>XDO_?OTH_NET_RATE_DIV?86?</vt:lpstr>
      <vt:lpstr>XDO_?OTH_NET_RATE_DIV?87?</vt:lpstr>
      <vt:lpstr>XDO_?OTH_NET_RATE_DIV?88?</vt:lpstr>
      <vt:lpstr>XDO_?OTH_NET_RATE_DIV?89?</vt:lpstr>
      <vt:lpstr>XDO_?OTH_NET_RATE_DIV?9?</vt:lpstr>
      <vt:lpstr>XDO_?OTH_NET_RATE_DIV?90?</vt:lpstr>
      <vt:lpstr>XDO_?OTH_NET_RATE_DIV?91?</vt:lpstr>
      <vt:lpstr>XDO_?OTH_NET_RATE_DIV?92?</vt:lpstr>
      <vt:lpstr>XDO_?OTH_NET_RATE_DIV?93?</vt:lpstr>
      <vt:lpstr>XDO_?OTH_NET_RATE_DIV?94?</vt:lpstr>
      <vt:lpstr>XDO_?OTH_NET_RATE_DIV?95?</vt:lpstr>
      <vt:lpstr>XDO_?OTH_NET_RATE_DIV?96?</vt:lpstr>
      <vt:lpstr>XDO_?OTH_NET_RATE_DIV?97?</vt:lpstr>
      <vt:lpstr>XDO_?OTH_NET_RATE_DIV?98?</vt:lpstr>
      <vt:lpstr>XDO_?OTH_NET_RATE_DIV?99?</vt:lpstr>
      <vt:lpstr>XDO_?OTHERSSECA_ISIN_CODE?</vt:lpstr>
      <vt:lpstr>XDO_?OTHERSSECA_MARKET_VALUE?</vt:lpstr>
      <vt:lpstr>XDO_?OTHERSSECA_MARKET_VALUE_TOT?1?</vt:lpstr>
      <vt:lpstr>XDO_?OTHERSSECA_MARKET_VALUE_TOT?101?</vt:lpstr>
      <vt:lpstr>XDO_?OTHERSSECA_MARKET_VALUE_TOT?11?</vt:lpstr>
      <vt:lpstr>XDO_?OTHERSSECA_MARKET_VALUE_TOT?13?</vt:lpstr>
      <vt:lpstr>XDO_?OTHERSSECA_MARKET_VALUE_TOT?15?</vt:lpstr>
      <vt:lpstr>XDO_?OTHERSSECA_MARKET_VALUE_TOT?17?</vt:lpstr>
      <vt:lpstr>XDO_?OTHERSSECA_MARKET_VALUE_TOT?19?</vt:lpstr>
      <vt:lpstr>XDO_?OTHERSSECA_MARKET_VALUE_TOT?21?</vt:lpstr>
      <vt:lpstr>XDO_?OTHERSSECA_MARKET_VALUE_TOT?23?</vt:lpstr>
      <vt:lpstr>XDO_?OTHERSSECA_MARKET_VALUE_TOT?25?</vt:lpstr>
      <vt:lpstr>XDO_?OTHERSSECA_MARKET_VALUE_TOT?27?</vt:lpstr>
      <vt:lpstr>XDO_?OTHERSSECA_MARKET_VALUE_TOT?29?</vt:lpstr>
      <vt:lpstr>XDO_?OTHERSSECA_MARKET_VALUE_TOT?3?</vt:lpstr>
      <vt:lpstr>XDO_?OTHERSSECA_MARKET_VALUE_TOT?31?</vt:lpstr>
      <vt:lpstr>XDO_?OTHERSSECA_MARKET_VALUE_TOT?33?</vt:lpstr>
      <vt:lpstr>XDO_?OTHERSSECA_MARKET_VALUE_TOT?35?</vt:lpstr>
      <vt:lpstr>XDO_?OTHERSSECA_MARKET_VALUE_TOT?37?</vt:lpstr>
      <vt:lpstr>XDO_?OTHERSSECA_MARKET_VALUE_TOT?39?</vt:lpstr>
      <vt:lpstr>XDO_?OTHERSSECA_MARKET_VALUE_TOT?41?</vt:lpstr>
      <vt:lpstr>SUNBAL!XDO_?OTHERSSECA_MARKET_VALUE_TOT?43?</vt:lpstr>
      <vt:lpstr>XDO_?OTHERSSECA_MARKET_VALUE_TOT?43?</vt:lpstr>
      <vt:lpstr>XDO_?OTHERSSECA_MARKET_VALUE_TOT?45?</vt:lpstr>
      <vt:lpstr>XDO_?OTHERSSECA_MARKET_VALUE_TOT?47?</vt:lpstr>
      <vt:lpstr>XDO_?OTHERSSECA_MARKET_VALUE_TOT?49?</vt:lpstr>
      <vt:lpstr>XDO_?OTHERSSECA_MARKET_VALUE_TOT?5?</vt:lpstr>
      <vt:lpstr>XDO_?OTHERSSECA_MARKET_VALUE_TOT?51?</vt:lpstr>
      <vt:lpstr>XDO_?OTHERSSECA_MARKET_VALUE_TOT?53?</vt:lpstr>
      <vt:lpstr>XDO_?OTHERSSECA_MARKET_VALUE_TOT?55?</vt:lpstr>
      <vt:lpstr>XDO_?OTHERSSECA_MARKET_VALUE_TOT?57?</vt:lpstr>
      <vt:lpstr>XDO_?OTHERSSECA_MARKET_VALUE_TOT?59?</vt:lpstr>
      <vt:lpstr>XDO_?OTHERSSECA_MARKET_VALUE_TOT?61?</vt:lpstr>
      <vt:lpstr>XDO_?OTHERSSECA_MARKET_VALUE_TOT?63?</vt:lpstr>
      <vt:lpstr>XDO_?OTHERSSECA_MARKET_VALUE_TOT?65?</vt:lpstr>
      <vt:lpstr>XDO_?OTHERSSECA_MARKET_VALUE_TOT?67?</vt:lpstr>
      <vt:lpstr>XDO_?OTHERSSECA_MARKET_VALUE_TOT?69?</vt:lpstr>
      <vt:lpstr>XDO_?OTHERSSECA_MARKET_VALUE_TOT?7?</vt:lpstr>
      <vt:lpstr>XDO_?OTHERSSECA_MARKET_VALUE_TOT?71?</vt:lpstr>
      <vt:lpstr>XDO_?OTHERSSECA_MARKET_VALUE_TOT?73?</vt:lpstr>
      <vt:lpstr>XDO_?OTHERSSECA_MARKET_VALUE_TOT?75?</vt:lpstr>
      <vt:lpstr>XDO_?OTHERSSECA_MARKET_VALUE_TOT?77?</vt:lpstr>
      <vt:lpstr>XDO_?OTHERSSECA_MARKET_VALUE_TOT?79?</vt:lpstr>
      <vt:lpstr>XDO_?OTHERSSECA_MARKET_VALUE_TOT?81?</vt:lpstr>
      <vt:lpstr>XDO_?OTHERSSECA_MARKET_VALUE_TOT?83?</vt:lpstr>
      <vt:lpstr>XDO_?OTHERSSECA_MARKET_VALUE_TOT?87?</vt:lpstr>
      <vt:lpstr>XDO_?OTHERSSECA_MARKET_VALUE_TOT?89?</vt:lpstr>
      <vt:lpstr>XDO_?OTHERSSECA_MARKET_VALUE_TOT?9?</vt:lpstr>
      <vt:lpstr>XDO_?OTHERSSECA_MARKET_VALUE_TOT?91?</vt:lpstr>
      <vt:lpstr>XDO_?OTHERSSECA_MARKET_VALUE_TOT?93?</vt:lpstr>
      <vt:lpstr>XDO_?OTHERSSECA_MARKET_VALUE_TOT?95?</vt:lpstr>
      <vt:lpstr>XDO_?OTHERSSECA_MARKET_VALUE_TOT?97?</vt:lpstr>
      <vt:lpstr>XDO_?OTHERSSECA_MARKET_VALUE_TOT?99?</vt:lpstr>
      <vt:lpstr>XDO_?OTHERSSECA_NAME?</vt:lpstr>
      <vt:lpstr>XDO_?OTHERSSECA_PER_NET_ASSETS?</vt:lpstr>
      <vt:lpstr>XDO_?OTHERSSECA_PER_NET_ASSETS_TOT?1?</vt:lpstr>
      <vt:lpstr>XDO_?OTHERSSECA_PER_NET_ASSETS_TOT?101?</vt:lpstr>
      <vt:lpstr>XDO_?OTHERSSECA_PER_NET_ASSETS_TOT?11?</vt:lpstr>
      <vt:lpstr>XDO_?OTHERSSECA_PER_NET_ASSETS_TOT?13?</vt:lpstr>
      <vt:lpstr>XDO_?OTHERSSECA_PER_NET_ASSETS_TOT?15?</vt:lpstr>
      <vt:lpstr>XDO_?OTHERSSECA_PER_NET_ASSETS_TOT?17?</vt:lpstr>
      <vt:lpstr>XDO_?OTHERSSECA_PER_NET_ASSETS_TOT?19?</vt:lpstr>
      <vt:lpstr>XDO_?OTHERSSECA_PER_NET_ASSETS_TOT?21?</vt:lpstr>
      <vt:lpstr>XDO_?OTHERSSECA_PER_NET_ASSETS_TOT?23?</vt:lpstr>
      <vt:lpstr>XDO_?OTHERSSECA_PER_NET_ASSETS_TOT?25?</vt:lpstr>
      <vt:lpstr>XDO_?OTHERSSECA_PER_NET_ASSETS_TOT?27?</vt:lpstr>
      <vt:lpstr>XDO_?OTHERSSECA_PER_NET_ASSETS_TOT?29?</vt:lpstr>
      <vt:lpstr>XDO_?OTHERSSECA_PER_NET_ASSETS_TOT?3?</vt:lpstr>
      <vt:lpstr>XDO_?OTHERSSECA_PER_NET_ASSETS_TOT?31?</vt:lpstr>
      <vt:lpstr>XDO_?OTHERSSECA_PER_NET_ASSETS_TOT?33?</vt:lpstr>
      <vt:lpstr>XDO_?OTHERSSECA_PER_NET_ASSETS_TOT?35?</vt:lpstr>
      <vt:lpstr>XDO_?OTHERSSECA_PER_NET_ASSETS_TOT?37?</vt:lpstr>
      <vt:lpstr>XDO_?OTHERSSECA_PER_NET_ASSETS_TOT?39?</vt:lpstr>
      <vt:lpstr>XDO_?OTHERSSECA_PER_NET_ASSETS_TOT?41?</vt:lpstr>
      <vt:lpstr>SUNBAL!XDO_?OTHERSSECA_PER_NET_ASSETS_TOT?43?</vt:lpstr>
      <vt:lpstr>XDO_?OTHERSSECA_PER_NET_ASSETS_TOT?43?</vt:lpstr>
      <vt:lpstr>XDO_?OTHERSSECA_PER_NET_ASSETS_TOT?45?</vt:lpstr>
      <vt:lpstr>XDO_?OTHERSSECA_PER_NET_ASSETS_TOT?47?</vt:lpstr>
      <vt:lpstr>XDO_?OTHERSSECA_PER_NET_ASSETS_TOT?49?</vt:lpstr>
      <vt:lpstr>XDO_?OTHERSSECA_PER_NET_ASSETS_TOT?5?</vt:lpstr>
      <vt:lpstr>XDO_?OTHERSSECA_PER_NET_ASSETS_TOT?51?</vt:lpstr>
      <vt:lpstr>XDO_?OTHERSSECA_PER_NET_ASSETS_TOT?53?</vt:lpstr>
      <vt:lpstr>XDO_?OTHERSSECA_PER_NET_ASSETS_TOT?55?</vt:lpstr>
      <vt:lpstr>XDO_?OTHERSSECA_PER_NET_ASSETS_TOT?57?</vt:lpstr>
      <vt:lpstr>XDO_?OTHERSSECA_PER_NET_ASSETS_TOT?59?</vt:lpstr>
      <vt:lpstr>XDO_?OTHERSSECA_PER_NET_ASSETS_TOT?61?</vt:lpstr>
      <vt:lpstr>XDO_?OTHERSSECA_PER_NET_ASSETS_TOT?63?</vt:lpstr>
      <vt:lpstr>XDO_?OTHERSSECA_PER_NET_ASSETS_TOT?65?</vt:lpstr>
      <vt:lpstr>XDO_?OTHERSSECA_PER_NET_ASSETS_TOT?67?</vt:lpstr>
      <vt:lpstr>XDO_?OTHERSSECA_PER_NET_ASSETS_TOT?69?</vt:lpstr>
      <vt:lpstr>XDO_?OTHERSSECA_PER_NET_ASSETS_TOT?7?</vt:lpstr>
      <vt:lpstr>XDO_?OTHERSSECA_PER_NET_ASSETS_TOT?71?</vt:lpstr>
      <vt:lpstr>XDO_?OTHERSSECA_PER_NET_ASSETS_TOT?73?</vt:lpstr>
      <vt:lpstr>XDO_?OTHERSSECA_PER_NET_ASSETS_TOT?75?</vt:lpstr>
      <vt:lpstr>XDO_?OTHERSSECA_PER_NET_ASSETS_TOT?77?</vt:lpstr>
      <vt:lpstr>XDO_?OTHERSSECA_PER_NET_ASSETS_TOT?79?</vt:lpstr>
      <vt:lpstr>XDO_?OTHERSSECA_PER_NET_ASSETS_TOT?81?</vt:lpstr>
      <vt:lpstr>XDO_?OTHERSSECA_PER_NET_ASSETS_TOT?83?</vt:lpstr>
      <vt:lpstr>XDO_?OTHERSSECA_PER_NET_ASSETS_TOT?87?</vt:lpstr>
      <vt:lpstr>XDO_?OTHERSSECA_PER_NET_ASSETS_TOT?89?</vt:lpstr>
      <vt:lpstr>XDO_?OTHERSSECA_PER_NET_ASSETS_TOT?9?</vt:lpstr>
      <vt:lpstr>XDO_?OTHERSSECA_PER_NET_ASSETS_TOT?91?</vt:lpstr>
      <vt:lpstr>XDO_?OTHERSSECA_PER_NET_ASSETS_TOT?93?</vt:lpstr>
      <vt:lpstr>XDO_?OTHERSSECA_PER_NET_ASSETS_TOT?95?</vt:lpstr>
      <vt:lpstr>XDO_?OTHERSSECA_PER_NET_ASSETS_TOT?97?</vt:lpstr>
      <vt:lpstr>XDO_?OTHERSSECA_PER_NET_ASSETS_TOT?99?</vt:lpstr>
      <vt:lpstr>XDO_?OTHERSSECA_RATING_INDUSTRY?</vt:lpstr>
      <vt:lpstr>XDO_?OTHERSSECA_SL_NO?</vt:lpstr>
      <vt:lpstr>XDO_?OTHERSSECB_ISIN_CODE?</vt:lpstr>
      <vt:lpstr>XDO_?OTHERSSECB_MARKET_VALUE?</vt:lpstr>
      <vt:lpstr>XDO_?OTHERSSECB_MARKET_VALUE_TOT?1?</vt:lpstr>
      <vt:lpstr>XDO_?OTHERSSECB_MARKET_VALUE_TOT?101?</vt:lpstr>
      <vt:lpstr>XDO_?OTHERSSECB_MARKET_VALUE_TOT?11?</vt:lpstr>
      <vt:lpstr>XDO_?OTHERSSECB_MARKET_VALUE_TOT?13?</vt:lpstr>
      <vt:lpstr>XDO_?OTHERSSECB_MARKET_VALUE_TOT?15?</vt:lpstr>
      <vt:lpstr>XDO_?OTHERSSECB_MARKET_VALUE_TOT?17?</vt:lpstr>
      <vt:lpstr>XDO_?OTHERSSECB_MARKET_VALUE_TOT?19?</vt:lpstr>
      <vt:lpstr>XDO_?OTHERSSECB_MARKET_VALUE_TOT?21?</vt:lpstr>
      <vt:lpstr>XDO_?OTHERSSECB_MARKET_VALUE_TOT?23?</vt:lpstr>
      <vt:lpstr>XDO_?OTHERSSECB_MARKET_VALUE_TOT?24?</vt:lpstr>
      <vt:lpstr>XDO_?OTHERSSECB_MARKET_VALUE_TOT?25?</vt:lpstr>
      <vt:lpstr>XDO_?OTHERSSECB_MARKET_VALUE_TOT?26?</vt:lpstr>
      <vt:lpstr>XDO_?OTHERSSECB_MARKET_VALUE_TOT?27?</vt:lpstr>
      <vt:lpstr>XDO_?OTHERSSECB_MARKET_VALUE_TOT?28?</vt:lpstr>
      <vt:lpstr>XDO_?OTHERSSECB_MARKET_VALUE_TOT?29?</vt:lpstr>
      <vt:lpstr>XDO_?OTHERSSECB_MARKET_VALUE_TOT?3?</vt:lpstr>
      <vt:lpstr>XDO_?OTHERSSECB_MARKET_VALUE_TOT?31?</vt:lpstr>
      <vt:lpstr>XDO_?OTHERSSECB_MARKET_VALUE_TOT?33?</vt:lpstr>
      <vt:lpstr>XDO_?OTHERSSECB_MARKET_VALUE_TOT?35?</vt:lpstr>
      <vt:lpstr>XDO_?OTHERSSECB_MARKET_VALUE_TOT?37?</vt:lpstr>
      <vt:lpstr>XDO_?OTHERSSECB_MARKET_VALUE_TOT?39?</vt:lpstr>
      <vt:lpstr>XDO_?OTHERSSECB_MARKET_VALUE_TOT?41?</vt:lpstr>
      <vt:lpstr>SUNBAL!XDO_?OTHERSSECB_MARKET_VALUE_TOT?43?</vt:lpstr>
      <vt:lpstr>XDO_?OTHERSSECB_MARKET_VALUE_TOT?43?</vt:lpstr>
      <vt:lpstr>SUNBAL!XDO_?OTHERSSECB_MARKET_VALUE_TOT?44?</vt:lpstr>
      <vt:lpstr>XDO_?OTHERSSECB_MARKET_VALUE_TOT?45?</vt:lpstr>
      <vt:lpstr>XDO_?OTHERSSECB_MARKET_VALUE_TOT?46?</vt:lpstr>
      <vt:lpstr>XDO_?OTHERSSECB_MARKET_VALUE_TOT?47?</vt:lpstr>
      <vt:lpstr>XDO_?OTHERSSECB_MARKET_VALUE_TOT?49?</vt:lpstr>
      <vt:lpstr>XDO_?OTHERSSECB_MARKET_VALUE_TOT?5?</vt:lpstr>
      <vt:lpstr>XDO_?OTHERSSECB_MARKET_VALUE_TOT?51?</vt:lpstr>
      <vt:lpstr>XDO_?OTHERSSECB_MARKET_VALUE_TOT?53?</vt:lpstr>
      <vt:lpstr>XDO_?OTHERSSECB_MARKET_VALUE_TOT?55?</vt:lpstr>
      <vt:lpstr>XDO_?OTHERSSECB_MARKET_VALUE_TOT?57?</vt:lpstr>
      <vt:lpstr>XDO_?OTHERSSECB_MARKET_VALUE_TOT?59?</vt:lpstr>
      <vt:lpstr>XDO_?OTHERSSECB_MARKET_VALUE_TOT?61?</vt:lpstr>
      <vt:lpstr>XDO_?OTHERSSECB_MARKET_VALUE_TOT?63?</vt:lpstr>
      <vt:lpstr>XDO_?OTHERSSECB_MARKET_VALUE_TOT?65?</vt:lpstr>
      <vt:lpstr>XDO_?OTHERSSECB_MARKET_VALUE_TOT?67?</vt:lpstr>
      <vt:lpstr>XDO_?OTHERSSECB_MARKET_VALUE_TOT?69?</vt:lpstr>
      <vt:lpstr>XDO_?OTHERSSECB_MARKET_VALUE_TOT?7?</vt:lpstr>
      <vt:lpstr>XDO_?OTHERSSECB_MARKET_VALUE_TOT?71?</vt:lpstr>
      <vt:lpstr>XDO_?OTHERSSECB_MARKET_VALUE_TOT?73?</vt:lpstr>
      <vt:lpstr>XDO_?OTHERSSECB_MARKET_VALUE_TOT?74?</vt:lpstr>
      <vt:lpstr>XDO_?OTHERSSECB_MARKET_VALUE_TOT?75?</vt:lpstr>
      <vt:lpstr>XDO_?OTHERSSECB_MARKET_VALUE_TOT?76?</vt:lpstr>
      <vt:lpstr>XDO_?OTHERSSECB_MARKET_VALUE_TOT?77?</vt:lpstr>
      <vt:lpstr>XDO_?OTHERSSECB_MARKET_VALUE_TOT?79?</vt:lpstr>
      <vt:lpstr>XDO_?OTHERSSECB_MARKET_VALUE_TOT?81?</vt:lpstr>
      <vt:lpstr>XDO_?OTHERSSECB_MARKET_VALUE_TOT?83?</vt:lpstr>
      <vt:lpstr>XDO_?OTHERSSECB_MARKET_VALUE_TOT?87?</vt:lpstr>
      <vt:lpstr>XDO_?OTHERSSECB_MARKET_VALUE_TOT?88?</vt:lpstr>
      <vt:lpstr>XDO_?OTHERSSECB_MARKET_VALUE_TOT?89?</vt:lpstr>
      <vt:lpstr>XDO_?OTHERSSECB_MARKET_VALUE_TOT?9?</vt:lpstr>
      <vt:lpstr>XDO_?OTHERSSECB_MARKET_VALUE_TOT?90?</vt:lpstr>
      <vt:lpstr>XDO_?OTHERSSECB_MARKET_VALUE_TOT?91?</vt:lpstr>
      <vt:lpstr>XDO_?OTHERSSECB_MARKET_VALUE_TOT?93?</vt:lpstr>
      <vt:lpstr>XDO_?OTHERSSECB_MARKET_VALUE_TOT?95?</vt:lpstr>
      <vt:lpstr>XDO_?OTHERSSECB_MARKET_VALUE_TOT?97?</vt:lpstr>
      <vt:lpstr>XDO_?OTHERSSECB_MARKET_VALUE_TOT?99?</vt:lpstr>
      <vt:lpstr>XDO_?OTHERSSECB_NAME?</vt:lpstr>
      <vt:lpstr>XDO_?OTHERSSECB_PER_NET_ASSETS?</vt:lpstr>
      <vt:lpstr>XDO_?OTHERSSECB_PER_NET_ASSETS_TOT?1?</vt:lpstr>
      <vt:lpstr>XDO_?OTHERSSECB_PER_NET_ASSETS_TOT?101?</vt:lpstr>
      <vt:lpstr>XDO_?OTHERSSECB_PER_NET_ASSETS_TOT?11?</vt:lpstr>
      <vt:lpstr>XDO_?OTHERSSECB_PER_NET_ASSETS_TOT?13?</vt:lpstr>
      <vt:lpstr>XDO_?OTHERSSECB_PER_NET_ASSETS_TOT?15?</vt:lpstr>
      <vt:lpstr>XDO_?OTHERSSECB_PER_NET_ASSETS_TOT?17?</vt:lpstr>
      <vt:lpstr>XDO_?OTHERSSECB_PER_NET_ASSETS_TOT?19?</vt:lpstr>
      <vt:lpstr>XDO_?OTHERSSECB_PER_NET_ASSETS_TOT?21?</vt:lpstr>
      <vt:lpstr>XDO_?OTHERSSECB_PER_NET_ASSETS_TOT?23?</vt:lpstr>
      <vt:lpstr>XDO_?OTHERSSECB_PER_NET_ASSETS_TOT?24?</vt:lpstr>
      <vt:lpstr>XDO_?OTHERSSECB_PER_NET_ASSETS_TOT?25?</vt:lpstr>
      <vt:lpstr>XDO_?OTHERSSECB_PER_NET_ASSETS_TOT?26?</vt:lpstr>
      <vt:lpstr>XDO_?OTHERSSECB_PER_NET_ASSETS_TOT?27?</vt:lpstr>
      <vt:lpstr>XDO_?OTHERSSECB_PER_NET_ASSETS_TOT?28?</vt:lpstr>
      <vt:lpstr>XDO_?OTHERSSECB_PER_NET_ASSETS_TOT?29?</vt:lpstr>
      <vt:lpstr>XDO_?OTHERSSECB_PER_NET_ASSETS_TOT?3?</vt:lpstr>
      <vt:lpstr>XDO_?OTHERSSECB_PER_NET_ASSETS_TOT?31?</vt:lpstr>
      <vt:lpstr>XDO_?OTHERSSECB_PER_NET_ASSETS_TOT?33?</vt:lpstr>
      <vt:lpstr>XDO_?OTHERSSECB_PER_NET_ASSETS_TOT?35?</vt:lpstr>
      <vt:lpstr>XDO_?OTHERSSECB_PER_NET_ASSETS_TOT?37?</vt:lpstr>
      <vt:lpstr>XDO_?OTHERSSECB_PER_NET_ASSETS_TOT?39?</vt:lpstr>
      <vt:lpstr>XDO_?OTHERSSECB_PER_NET_ASSETS_TOT?41?</vt:lpstr>
      <vt:lpstr>SUNBAL!XDO_?OTHERSSECB_PER_NET_ASSETS_TOT?43?</vt:lpstr>
      <vt:lpstr>XDO_?OTHERSSECB_PER_NET_ASSETS_TOT?43?</vt:lpstr>
      <vt:lpstr>SUNBAL!XDO_?OTHERSSECB_PER_NET_ASSETS_TOT?44?</vt:lpstr>
      <vt:lpstr>XDO_?OTHERSSECB_PER_NET_ASSETS_TOT?45?</vt:lpstr>
      <vt:lpstr>XDO_?OTHERSSECB_PER_NET_ASSETS_TOT?46?</vt:lpstr>
      <vt:lpstr>XDO_?OTHERSSECB_PER_NET_ASSETS_TOT?47?</vt:lpstr>
      <vt:lpstr>XDO_?OTHERSSECB_PER_NET_ASSETS_TOT?49?</vt:lpstr>
      <vt:lpstr>XDO_?OTHERSSECB_PER_NET_ASSETS_TOT?5?</vt:lpstr>
      <vt:lpstr>XDO_?OTHERSSECB_PER_NET_ASSETS_TOT?51?</vt:lpstr>
      <vt:lpstr>XDO_?OTHERSSECB_PER_NET_ASSETS_TOT?53?</vt:lpstr>
      <vt:lpstr>XDO_?OTHERSSECB_PER_NET_ASSETS_TOT?55?</vt:lpstr>
      <vt:lpstr>XDO_?OTHERSSECB_PER_NET_ASSETS_TOT?57?</vt:lpstr>
      <vt:lpstr>XDO_?OTHERSSECB_PER_NET_ASSETS_TOT?59?</vt:lpstr>
      <vt:lpstr>XDO_?OTHERSSECB_PER_NET_ASSETS_TOT?61?</vt:lpstr>
      <vt:lpstr>XDO_?OTHERSSECB_PER_NET_ASSETS_TOT?63?</vt:lpstr>
      <vt:lpstr>XDO_?OTHERSSECB_PER_NET_ASSETS_TOT?65?</vt:lpstr>
      <vt:lpstr>XDO_?OTHERSSECB_PER_NET_ASSETS_TOT?67?</vt:lpstr>
      <vt:lpstr>XDO_?OTHERSSECB_PER_NET_ASSETS_TOT?69?</vt:lpstr>
      <vt:lpstr>XDO_?OTHERSSECB_PER_NET_ASSETS_TOT?7?</vt:lpstr>
      <vt:lpstr>XDO_?OTHERSSECB_PER_NET_ASSETS_TOT?71?</vt:lpstr>
      <vt:lpstr>XDO_?OTHERSSECB_PER_NET_ASSETS_TOT?73?</vt:lpstr>
      <vt:lpstr>XDO_?OTHERSSECB_PER_NET_ASSETS_TOT?74?</vt:lpstr>
      <vt:lpstr>XDO_?OTHERSSECB_PER_NET_ASSETS_TOT?75?</vt:lpstr>
      <vt:lpstr>XDO_?OTHERSSECB_PER_NET_ASSETS_TOT?76?</vt:lpstr>
      <vt:lpstr>XDO_?OTHERSSECB_PER_NET_ASSETS_TOT?77?</vt:lpstr>
      <vt:lpstr>XDO_?OTHERSSECB_PER_NET_ASSETS_TOT?79?</vt:lpstr>
      <vt:lpstr>XDO_?OTHERSSECB_PER_NET_ASSETS_TOT?81?</vt:lpstr>
      <vt:lpstr>XDO_?OTHERSSECB_PER_NET_ASSETS_TOT?83?</vt:lpstr>
      <vt:lpstr>XDO_?OTHERSSECB_PER_NET_ASSETS_TOT?87?</vt:lpstr>
      <vt:lpstr>XDO_?OTHERSSECB_PER_NET_ASSETS_TOT?88?</vt:lpstr>
      <vt:lpstr>XDO_?OTHERSSECB_PER_NET_ASSETS_TOT?89?</vt:lpstr>
      <vt:lpstr>XDO_?OTHERSSECB_PER_NET_ASSETS_TOT?9?</vt:lpstr>
      <vt:lpstr>XDO_?OTHERSSECB_PER_NET_ASSETS_TOT?90?</vt:lpstr>
      <vt:lpstr>XDO_?OTHERSSECB_PER_NET_ASSETS_TOT?91?</vt:lpstr>
      <vt:lpstr>XDO_?OTHERSSECB_PER_NET_ASSETS_TOT?93?</vt:lpstr>
      <vt:lpstr>XDO_?OTHERSSECB_PER_NET_ASSETS_TOT?95?</vt:lpstr>
      <vt:lpstr>XDO_?OTHERSSECB_PER_NET_ASSETS_TOT?97?</vt:lpstr>
      <vt:lpstr>XDO_?OTHERSSECB_PER_NET_ASSETS_TOT?99?</vt:lpstr>
      <vt:lpstr>XDO_?OTHERSSECB_RATING_INDUSTRY?</vt:lpstr>
      <vt:lpstr>XDO_?OTHERSSECB_SL_NO?</vt:lpstr>
      <vt:lpstr>XDO_?OTHERSSECB_UNITS?</vt:lpstr>
      <vt:lpstr>XDO_?PER_NET_ASSETS_GRAND_TOT?</vt:lpstr>
      <vt:lpstr>XDO_?PER_NET_ASSETS_GRAND_TOT?1?</vt:lpstr>
      <vt:lpstr>XDO_?PER_NET_ASSETS_GRAND_TOT?10?</vt:lpstr>
      <vt:lpstr>XDO_?PER_NET_ASSETS_GRAND_TOT?11?</vt:lpstr>
      <vt:lpstr>XDO_?PER_NET_ASSETS_GRAND_TOT?12?</vt:lpstr>
      <vt:lpstr>XDO_?PER_NET_ASSETS_GRAND_TOT?13?</vt:lpstr>
      <vt:lpstr>XDO_?PER_NET_ASSETS_GRAND_TOT?14?</vt:lpstr>
      <vt:lpstr>XDO_?PER_NET_ASSETS_GRAND_TOT?15?</vt:lpstr>
      <vt:lpstr>XDO_?PER_NET_ASSETS_GRAND_TOT?16?</vt:lpstr>
      <vt:lpstr>XDO_?PER_NET_ASSETS_GRAND_TOT?17?</vt:lpstr>
      <vt:lpstr>XDO_?PER_NET_ASSETS_GRAND_TOT?18?</vt:lpstr>
      <vt:lpstr>XDO_?PER_NET_ASSETS_GRAND_TOT?19?</vt:lpstr>
      <vt:lpstr>XDO_?PER_NET_ASSETS_GRAND_TOT?2?</vt:lpstr>
      <vt:lpstr>XDO_?PER_NET_ASSETS_GRAND_TOT?20?</vt:lpstr>
      <vt:lpstr>XDO_?PER_NET_ASSETS_GRAND_TOT?21?</vt:lpstr>
      <vt:lpstr>SUNBAL!XDO_?PER_NET_ASSETS_GRAND_TOT?22?</vt:lpstr>
      <vt:lpstr>XDO_?PER_NET_ASSETS_GRAND_TOT?22?</vt:lpstr>
      <vt:lpstr>XDO_?PER_NET_ASSETS_GRAND_TOT?23?</vt:lpstr>
      <vt:lpstr>XDO_?PER_NET_ASSETS_GRAND_TOT?24?</vt:lpstr>
      <vt:lpstr>XDO_?PER_NET_ASSETS_GRAND_TOT?25?</vt:lpstr>
      <vt:lpstr>XDO_?PER_NET_ASSETS_GRAND_TOT?26?</vt:lpstr>
      <vt:lpstr>XDO_?PER_NET_ASSETS_GRAND_TOT?27?</vt:lpstr>
      <vt:lpstr>XDO_?PER_NET_ASSETS_GRAND_TOT?28?</vt:lpstr>
      <vt:lpstr>XDO_?PER_NET_ASSETS_GRAND_TOT?29?</vt:lpstr>
      <vt:lpstr>XDO_?PER_NET_ASSETS_GRAND_TOT?3?</vt:lpstr>
      <vt:lpstr>XDO_?PER_NET_ASSETS_GRAND_TOT?30?</vt:lpstr>
      <vt:lpstr>XDO_?PER_NET_ASSETS_GRAND_TOT?31?</vt:lpstr>
      <vt:lpstr>XDO_?PER_NET_ASSETS_GRAND_TOT?32?</vt:lpstr>
      <vt:lpstr>XDO_?PER_NET_ASSETS_GRAND_TOT?33?</vt:lpstr>
      <vt:lpstr>XDO_?PER_NET_ASSETS_GRAND_TOT?34?</vt:lpstr>
      <vt:lpstr>XDO_?PER_NET_ASSETS_GRAND_TOT?35?</vt:lpstr>
      <vt:lpstr>XDO_?PER_NET_ASSETS_GRAND_TOT?36?</vt:lpstr>
      <vt:lpstr>XDO_?PER_NET_ASSETS_GRAND_TOT?37?</vt:lpstr>
      <vt:lpstr>XDO_?PER_NET_ASSETS_GRAND_TOT?38?</vt:lpstr>
      <vt:lpstr>XDO_?PER_NET_ASSETS_GRAND_TOT?39?</vt:lpstr>
      <vt:lpstr>XDO_?PER_NET_ASSETS_GRAND_TOT?4?</vt:lpstr>
      <vt:lpstr>XDO_?PER_NET_ASSETS_GRAND_TOT?40?</vt:lpstr>
      <vt:lpstr>XDO_?PER_NET_ASSETS_GRAND_TOT?41?</vt:lpstr>
      <vt:lpstr>XDO_?PER_NET_ASSETS_GRAND_TOT?42?</vt:lpstr>
      <vt:lpstr>XDO_?PER_NET_ASSETS_GRAND_TOT?45?</vt:lpstr>
      <vt:lpstr>XDO_?PER_NET_ASSETS_GRAND_TOT?46?</vt:lpstr>
      <vt:lpstr>XDO_?PER_NET_ASSETS_GRAND_TOT?47?</vt:lpstr>
      <vt:lpstr>XDO_?PER_NET_ASSETS_GRAND_TOT?48?</vt:lpstr>
      <vt:lpstr>XDO_?PER_NET_ASSETS_GRAND_TOT?49?</vt:lpstr>
      <vt:lpstr>XDO_?PER_NET_ASSETS_GRAND_TOT?5?</vt:lpstr>
      <vt:lpstr>XDO_?PER_NET_ASSETS_GRAND_TOT?50?</vt:lpstr>
      <vt:lpstr>XDO_?PER_NET_ASSETS_GRAND_TOT?51?</vt:lpstr>
      <vt:lpstr>XDO_?PER_NET_ASSETS_GRAND_TOT?52?</vt:lpstr>
      <vt:lpstr>XDO_?PER_NET_ASSETS_GRAND_TOT?6?</vt:lpstr>
      <vt:lpstr>XDO_?PER_NET_ASSETS_GRAND_TOT?7?</vt:lpstr>
      <vt:lpstr>XDO_?PER_NET_ASSETS_GRAND_TOT?8?</vt:lpstr>
      <vt:lpstr>XDO_?PER_NET_ASSETS_GRAND_TOT?9?</vt:lpstr>
      <vt:lpstr>XDO_?PORFOLIO_TURNOVER_RATIO?</vt:lpstr>
      <vt:lpstr>XDO_?PORFOLIO_TURNOVER_RATIO?1?</vt:lpstr>
      <vt:lpstr>XDO_?PORFOLIO_TURNOVER_RATIO?10?</vt:lpstr>
      <vt:lpstr>XDO_?PORFOLIO_TURNOVER_RATIO?11?</vt:lpstr>
      <vt:lpstr>XDO_?PORFOLIO_TURNOVER_RATIO?12?</vt:lpstr>
      <vt:lpstr>XDO_?PORFOLIO_TURNOVER_RATIO?13?</vt:lpstr>
      <vt:lpstr>XDO_?PORFOLIO_TURNOVER_RATIO?14?</vt:lpstr>
      <vt:lpstr>XDO_?PORFOLIO_TURNOVER_RATIO?15?</vt:lpstr>
      <vt:lpstr>XDO_?PORFOLIO_TURNOVER_RATIO?16?</vt:lpstr>
      <vt:lpstr>XDO_?PORFOLIO_TURNOVER_RATIO?17?</vt:lpstr>
      <vt:lpstr>XDO_?PORFOLIO_TURNOVER_RATIO?18?</vt:lpstr>
      <vt:lpstr>XDO_?PORFOLIO_TURNOVER_RATIO?19?</vt:lpstr>
      <vt:lpstr>XDO_?PORFOLIO_TURNOVER_RATIO?2?</vt:lpstr>
      <vt:lpstr>XDO_?PORFOLIO_TURNOVER_RATIO?20?</vt:lpstr>
      <vt:lpstr>XDO_?PORFOLIO_TURNOVER_RATIO?21?</vt:lpstr>
      <vt:lpstr>XDO_?PORFOLIO_TURNOVER_RATIO?22?</vt:lpstr>
      <vt:lpstr>XDO_?PORFOLIO_TURNOVER_RATIO?23?</vt:lpstr>
      <vt:lpstr>XDO_?PORFOLIO_TURNOVER_RATIO?24?</vt:lpstr>
      <vt:lpstr>XDO_?PORFOLIO_TURNOVER_RATIO?25?</vt:lpstr>
      <vt:lpstr>XDO_?PORFOLIO_TURNOVER_RATIO?26?</vt:lpstr>
      <vt:lpstr>XDO_?PORFOLIO_TURNOVER_RATIO?27?</vt:lpstr>
      <vt:lpstr>XDO_?PORFOLIO_TURNOVER_RATIO?28?</vt:lpstr>
      <vt:lpstr>XDO_?PORFOLIO_TURNOVER_RATIO?29?</vt:lpstr>
      <vt:lpstr>XDO_?PORFOLIO_TURNOVER_RATIO?3?</vt:lpstr>
      <vt:lpstr>XDO_?PORFOLIO_TURNOVER_RATIO?30?</vt:lpstr>
      <vt:lpstr>XDO_?PORFOLIO_TURNOVER_RATIO?31?</vt:lpstr>
      <vt:lpstr>XDO_?PORFOLIO_TURNOVER_RATIO?32?</vt:lpstr>
      <vt:lpstr>XDO_?PORFOLIO_TURNOVER_RATIO?33?</vt:lpstr>
      <vt:lpstr>XDO_?PORFOLIO_TURNOVER_RATIO?34?</vt:lpstr>
      <vt:lpstr>XDO_?PORFOLIO_TURNOVER_RATIO?35?</vt:lpstr>
      <vt:lpstr>XDO_?PORFOLIO_TURNOVER_RATIO?36?</vt:lpstr>
      <vt:lpstr>XDO_?PORFOLIO_TURNOVER_RATIO?37?</vt:lpstr>
      <vt:lpstr>XDO_?PORFOLIO_TURNOVER_RATIO?38?</vt:lpstr>
      <vt:lpstr>XDO_?PORFOLIO_TURNOVER_RATIO?39?</vt:lpstr>
      <vt:lpstr>XDO_?PORFOLIO_TURNOVER_RATIO?4?</vt:lpstr>
      <vt:lpstr>XDO_?PORFOLIO_TURNOVER_RATIO?40?</vt:lpstr>
      <vt:lpstr>XDO_?PORFOLIO_TURNOVER_RATIO?41?</vt:lpstr>
      <vt:lpstr>XDO_?PORFOLIO_TURNOVER_RATIO?42?</vt:lpstr>
      <vt:lpstr>XDO_?PORFOLIO_TURNOVER_RATIO?44?</vt:lpstr>
      <vt:lpstr>XDO_?PORFOLIO_TURNOVER_RATIO?45?</vt:lpstr>
      <vt:lpstr>XDO_?PORFOLIO_TURNOVER_RATIO?46?</vt:lpstr>
      <vt:lpstr>XDO_?PORFOLIO_TURNOVER_RATIO?47?</vt:lpstr>
      <vt:lpstr>XDO_?PORFOLIO_TURNOVER_RATIO?48?</vt:lpstr>
      <vt:lpstr>XDO_?PORFOLIO_TURNOVER_RATIO?49?</vt:lpstr>
      <vt:lpstr>XDO_?PORFOLIO_TURNOVER_RATIO?5?</vt:lpstr>
      <vt:lpstr>XDO_?PORFOLIO_TURNOVER_RATIO?50?</vt:lpstr>
      <vt:lpstr>XDO_?PORFOLIO_TURNOVER_RATIO?51?</vt:lpstr>
      <vt:lpstr>XDO_?PORFOLIO_TURNOVER_RATIO?6?</vt:lpstr>
      <vt:lpstr>XDO_?PORFOLIO_TURNOVER_RATIO?7?</vt:lpstr>
      <vt:lpstr>XDO_?PORFOLIO_TURNOVER_RATIO?8?</vt:lpstr>
      <vt:lpstr>XDO_?PORFOLIO_TURNOVER_RATIO?9?</vt:lpstr>
      <vt:lpstr>XDO_?PORFOLIO_TURNOVER_RATIO_TEXT?</vt:lpstr>
      <vt:lpstr>XDO_?PORFOLIO_TURNOVER_RATIO_TEXT?1?</vt:lpstr>
      <vt:lpstr>XDO_?PORFOLIO_TURNOVER_RATIO_TEXT?10?</vt:lpstr>
      <vt:lpstr>XDO_?PORFOLIO_TURNOVER_RATIO_TEXT?11?</vt:lpstr>
      <vt:lpstr>XDO_?PORFOLIO_TURNOVER_RATIO_TEXT?12?</vt:lpstr>
      <vt:lpstr>XDO_?PORFOLIO_TURNOVER_RATIO_TEXT?13?</vt:lpstr>
      <vt:lpstr>XDO_?PORFOLIO_TURNOVER_RATIO_TEXT?14?</vt:lpstr>
      <vt:lpstr>XDO_?PORFOLIO_TURNOVER_RATIO_TEXT?15?</vt:lpstr>
      <vt:lpstr>XDO_?PORFOLIO_TURNOVER_RATIO_TEXT?16?</vt:lpstr>
      <vt:lpstr>XDO_?PORFOLIO_TURNOVER_RATIO_TEXT?17?</vt:lpstr>
      <vt:lpstr>XDO_?PORFOLIO_TURNOVER_RATIO_TEXT?18?</vt:lpstr>
      <vt:lpstr>XDO_?PORFOLIO_TURNOVER_RATIO_TEXT?19?</vt:lpstr>
      <vt:lpstr>XDO_?PORFOLIO_TURNOVER_RATIO_TEXT?2?</vt:lpstr>
      <vt:lpstr>XDO_?PORFOLIO_TURNOVER_RATIO_TEXT?20?</vt:lpstr>
      <vt:lpstr>XDO_?PORFOLIO_TURNOVER_RATIO_TEXT?21?</vt:lpstr>
      <vt:lpstr>XDO_?PORFOLIO_TURNOVER_RATIO_TEXT?22?</vt:lpstr>
      <vt:lpstr>XDO_?PORFOLIO_TURNOVER_RATIO_TEXT?23?</vt:lpstr>
      <vt:lpstr>XDO_?PORFOLIO_TURNOVER_RATIO_TEXT?24?</vt:lpstr>
      <vt:lpstr>XDO_?PORFOLIO_TURNOVER_RATIO_TEXT?25?</vt:lpstr>
      <vt:lpstr>XDO_?PORFOLIO_TURNOVER_RATIO_TEXT?26?</vt:lpstr>
      <vt:lpstr>XDO_?PORFOLIO_TURNOVER_RATIO_TEXT?27?</vt:lpstr>
      <vt:lpstr>XDO_?PORFOLIO_TURNOVER_RATIO_TEXT?28?</vt:lpstr>
      <vt:lpstr>XDO_?PORFOLIO_TURNOVER_RATIO_TEXT?29?</vt:lpstr>
      <vt:lpstr>XDO_?PORFOLIO_TURNOVER_RATIO_TEXT?3?</vt:lpstr>
      <vt:lpstr>XDO_?PORFOLIO_TURNOVER_RATIO_TEXT?30?</vt:lpstr>
      <vt:lpstr>XDO_?PORFOLIO_TURNOVER_RATIO_TEXT?31?</vt:lpstr>
      <vt:lpstr>XDO_?PORFOLIO_TURNOVER_RATIO_TEXT?32?</vt:lpstr>
      <vt:lpstr>XDO_?PORFOLIO_TURNOVER_RATIO_TEXT?33?</vt:lpstr>
      <vt:lpstr>XDO_?PORFOLIO_TURNOVER_RATIO_TEXT?34?</vt:lpstr>
      <vt:lpstr>XDO_?PORFOLIO_TURNOVER_RATIO_TEXT?35?</vt:lpstr>
      <vt:lpstr>XDO_?PORFOLIO_TURNOVER_RATIO_TEXT?36?</vt:lpstr>
      <vt:lpstr>XDO_?PORFOLIO_TURNOVER_RATIO_TEXT?37?</vt:lpstr>
      <vt:lpstr>XDO_?PORFOLIO_TURNOVER_RATIO_TEXT?38?</vt:lpstr>
      <vt:lpstr>XDO_?PORFOLIO_TURNOVER_RATIO_TEXT?39?</vt:lpstr>
      <vt:lpstr>XDO_?PORFOLIO_TURNOVER_RATIO_TEXT?4?</vt:lpstr>
      <vt:lpstr>XDO_?PORFOLIO_TURNOVER_RATIO_TEXT?40?</vt:lpstr>
      <vt:lpstr>XDO_?PORFOLIO_TURNOVER_RATIO_TEXT?41?</vt:lpstr>
      <vt:lpstr>XDO_?PORFOLIO_TURNOVER_RATIO_TEXT?42?</vt:lpstr>
      <vt:lpstr>XDO_?PORFOLIO_TURNOVER_RATIO_TEXT?44?</vt:lpstr>
      <vt:lpstr>XDO_?PORFOLIO_TURNOVER_RATIO_TEXT?45?</vt:lpstr>
      <vt:lpstr>XDO_?PORFOLIO_TURNOVER_RATIO_TEXT?46?</vt:lpstr>
      <vt:lpstr>XDO_?PORFOLIO_TURNOVER_RATIO_TEXT?47?</vt:lpstr>
      <vt:lpstr>XDO_?PORFOLIO_TURNOVER_RATIO_TEXT?48?</vt:lpstr>
      <vt:lpstr>XDO_?PORFOLIO_TURNOVER_RATIO_TEXT?49?</vt:lpstr>
      <vt:lpstr>XDO_?PORFOLIO_TURNOVER_RATIO_TEXT?5?</vt:lpstr>
      <vt:lpstr>XDO_?PORFOLIO_TURNOVER_RATIO_TEXT?50?</vt:lpstr>
      <vt:lpstr>XDO_?PORFOLIO_TURNOVER_RATIO_TEXT?51?</vt:lpstr>
      <vt:lpstr>XDO_?PORFOLIO_TURNOVER_RATIO_TEXT?6?</vt:lpstr>
      <vt:lpstr>XDO_?PORFOLIO_TURNOVER_RATIO_TEXT?7?</vt:lpstr>
      <vt:lpstr>XDO_?PORFOLIO_TURNOVER_RATIO_TEXT?8?</vt:lpstr>
      <vt:lpstr>XDO_?PORFOLIO_TURNOVER_RATIO_TEXT?9?</vt:lpstr>
      <vt:lpstr>XDO_?PRE_MNTH_LAST_DAY?</vt:lpstr>
      <vt:lpstr>XDO_?PRE_MNTH_LAST_DAY?1?</vt:lpstr>
      <vt:lpstr>XDO_?PRE_MNTH_LAST_DAY?10?</vt:lpstr>
      <vt:lpstr>XDO_?PRE_MNTH_LAST_DAY?11?</vt:lpstr>
      <vt:lpstr>XDO_?PRE_MNTH_LAST_DAY?12?</vt:lpstr>
      <vt:lpstr>XDO_?PRE_MNTH_LAST_DAY?13?</vt:lpstr>
      <vt:lpstr>XDO_?PRE_MNTH_LAST_DAY?14?</vt:lpstr>
      <vt:lpstr>XDO_?PRE_MNTH_LAST_DAY?15?</vt:lpstr>
      <vt:lpstr>XDO_?PRE_MNTH_LAST_DAY?16?</vt:lpstr>
      <vt:lpstr>XDO_?PRE_MNTH_LAST_DAY?17?</vt:lpstr>
      <vt:lpstr>XDO_?PRE_MNTH_LAST_DAY?18?</vt:lpstr>
      <vt:lpstr>XDO_?PRE_MNTH_LAST_DAY?19?</vt:lpstr>
      <vt:lpstr>XDO_?PRE_MNTH_LAST_DAY?2?</vt:lpstr>
      <vt:lpstr>XDO_?PRE_MNTH_LAST_DAY?20?</vt:lpstr>
      <vt:lpstr>XDO_?PRE_MNTH_LAST_DAY?21?</vt:lpstr>
      <vt:lpstr>SUNBAL!XDO_?PRE_MNTH_LAST_DAY?22?</vt:lpstr>
      <vt:lpstr>XDO_?PRE_MNTH_LAST_DAY?22?</vt:lpstr>
      <vt:lpstr>XDO_?PRE_MNTH_LAST_DAY?23?</vt:lpstr>
      <vt:lpstr>XDO_?PRE_MNTH_LAST_DAY?24?</vt:lpstr>
      <vt:lpstr>XDO_?PRE_MNTH_LAST_DAY?25?</vt:lpstr>
      <vt:lpstr>XDO_?PRE_MNTH_LAST_DAY?26?</vt:lpstr>
      <vt:lpstr>XDO_?PRE_MNTH_LAST_DAY?27?</vt:lpstr>
      <vt:lpstr>XDO_?PRE_MNTH_LAST_DAY?28?</vt:lpstr>
      <vt:lpstr>XDO_?PRE_MNTH_LAST_DAY?29?</vt:lpstr>
      <vt:lpstr>XDO_?PRE_MNTH_LAST_DAY?3?</vt:lpstr>
      <vt:lpstr>XDO_?PRE_MNTH_LAST_DAY?30?</vt:lpstr>
      <vt:lpstr>XDO_?PRE_MNTH_LAST_DAY?31?</vt:lpstr>
      <vt:lpstr>XDO_?PRE_MNTH_LAST_DAY?32?</vt:lpstr>
      <vt:lpstr>XDO_?PRE_MNTH_LAST_DAY?33?</vt:lpstr>
      <vt:lpstr>XDO_?PRE_MNTH_LAST_DAY?34?</vt:lpstr>
      <vt:lpstr>XDO_?PRE_MNTH_LAST_DAY?35?</vt:lpstr>
      <vt:lpstr>XDO_?PRE_MNTH_LAST_DAY?36?</vt:lpstr>
      <vt:lpstr>XDO_?PRE_MNTH_LAST_DAY?37?</vt:lpstr>
      <vt:lpstr>XDO_?PRE_MNTH_LAST_DAY?38?</vt:lpstr>
      <vt:lpstr>XDO_?PRE_MNTH_LAST_DAY?39?</vt:lpstr>
      <vt:lpstr>XDO_?PRE_MNTH_LAST_DAY?4?</vt:lpstr>
      <vt:lpstr>XDO_?PRE_MNTH_LAST_DAY?40?</vt:lpstr>
      <vt:lpstr>XDO_?PRE_MNTH_LAST_DAY?41?</vt:lpstr>
      <vt:lpstr>XDO_?PRE_MNTH_LAST_DAY?42?</vt:lpstr>
      <vt:lpstr>XDO_?PRE_MNTH_LAST_DAY?44?</vt:lpstr>
      <vt:lpstr>XDO_?PRE_MNTH_LAST_DAY?45?</vt:lpstr>
      <vt:lpstr>XDO_?PRE_MNTH_LAST_DAY?46?</vt:lpstr>
      <vt:lpstr>XDO_?PRE_MNTH_LAST_DAY?47?</vt:lpstr>
      <vt:lpstr>XDO_?PRE_MNTH_LAST_DAY?48?</vt:lpstr>
      <vt:lpstr>XDO_?PRE_MNTH_LAST_DAY?49?</vt:lpstr>
      <vt:lpstr>XDO_?PRE_MNTH_LAST_DAY?5?</vt:lpstr>
      <vt:lpstr>XDO_?PRE_MNTH_LAST_DAY?50?</vt:lpstr>
      <vt:lpstr>XDO_?PRE_MNTH_LAST_DAY?51?</vt:lpstr>
      <vt:lpstr>XDO_?PRE_MNTH_LAST_DAY?6?</vt:lpstr>
      <vt:lpstr>XDO_?PRE_MNTH_LAST_DAY?7?</vt:lpstr>
      <vt:lpstr>XDO_?PRE_MNTH_LAST_DAY?8?</vt:lpstr>
      <vt:lpstr>XDO_?PRE_MNTH_LAST_DAY?9?</vt:lpstr>
      <vt:lpstr>XDO_?PRE_MNTH_NAV?</vt:lpstr>
      <vt:lpstr>XDO_?PRE_MNTH_NAV?1?</vt:lpstr>
      <vt:lpstr>XDO_?PRE_MNTH_NAV?10?</vt:lpstr>
      <vt:lpstr>XDO_?PRE_MNTH_NAV?11?</vt:lpstr>
      <vt:lpstr>XDO_?PRE_MNTH_NAV?12?</vt:lpstr>
      <vt:lpstr>XDO_?PRE_MNTH_NAV?13?</vt:lpstr>
      <vt:lpstr>XDO_?PRE_MNTH_NAV?14?</vt:lpstr>
      <vt:lpstr>XDO_?PRE_MNTH_NAV?15?</vt:lpstr>
      <vt:lpstr>XDO_?PRE_MNTH_NAV?16?</vt:lpstr>
      <vt:lpstr>XDO_?PRE_MNTH_NAV?17?</vt:lpstr>
      <vt:lpstr>XDO_?PRE_MNTH_NAV?18?</vt:lpstr>
      <vt:lpstr>XDO_?PRE_MNTH_NAV?19?</vt:lpstr>
      <vt:lpstr>XDO_?PRE_MNTH_NAV?2?</vt:lpstr>
      <vt:lpstr>XDO_?PRE_MNTH_NAV?20?</vt:lpstr>
      <vt:lpstr>XDO_?PRE_MNTH_NAV?21?</vt:lpstr>
      <vt:lpstr>SUNBAL!XDO_?PRE_MNTH_NAV?22?</vt:lpstr>
      <vt:lpstr>XDO_?PRE_MNTH_NAV?22?</vt:lpstr>
      <vt:lpstr>XDO_?PRE_MNTH_NAV?23?</vt:lpstr>
      <vt:lpstr>XDO_?PRE_MNTH_NAV?24?</vt:lpstr>
      <vt:lpstr>XDO_?PRE_MNTH_NAV?25?</vt:lpstr>
      <vt:lpstr>XDO_?PRE_MNTH_NAV?26?</vt:lpstr>
      <vt:lpstr>XDO_?PRE_MNTH_NAV?27?</vt:lpstr>
      <vt:lpstr>XDO_?PRE_MNTH_NAV?28?</vt:lpstr>
      <vt:lpstr>XDO_?PRE_MNTH_NAV?29?</vt:lpstr>
      <vt:lpstr>XDO_?PRE_MNTH_NAV?3?</vt:lpstr>
      <vt:lpstr>XDO_?PRE_MNTH_NAV?30?</vt:lpstr>
      <vt:lpstr>XDO_?PRE_MNTH_NAV?31?</vt:lpstr>
      <vt:lpstr>XDO_?PRE_MNTH_NAV?32?</vt:lpstr>
      <vt:lpstr>XDO_?PRE_MNTH_NAV?33?</vt:lpstr>
      <vt:lpstr>XDO_?PRE_MNTH_NAV?34?</vt:lpstr>
      <vt:lpstr>XDO_?PRE_MNTH_NAV?35?</vt:lpstr>
      <vt:lpstr>XDO_?PRE_MNTH_NAV?36?</vt:lpstr>
      <vt:lpstr>XDO_?PRE_MNTH_NAV?37?</vt:lpstr>
      <vt:lpstr>XDO_?PRE_MNTH_NAV?38?</vt:lpstr>
      <vt:lpstr>XDO_?PRE_MNTH_NAV?39?</vt:lpstr>
      <vt:lpstr>XDO_?PRE_MNTH_NAV?4?</vt:lpstr>
      <vt:lpstr>XDO_?PRE_MNTH_NAV?40?</vt:lpstr>
      <vt:lpstr>XDO_?PRE_MNTH_NAV?41?</vt:lpstr>
      <vt:lpstr>XDO_?PRE_MNTH_NAV?42?</vt:lpstr>
      <vt:lpstr>XDO_?PRE_MNTH_NAV?43?</vt:lpstr>
      <vt:lpstr>XDO_?PRE_MNTH_NAV?44?</vt:lpstr>
      <vt:lpstr>XDO_?PRE_MNTH_NAV?45?</vt:lpstr>
      <vt:lpstr>XDO_?PRE_MNTH_NAV?46?</vt:lpstr>
      <vt:lpstr>XDO_?PRE_MNTH_NAV?47?</vt:lpstr>
      <vt:lpstr>XDO_?PRE_MNTH_NAV?48?</vt:lpstr>
      <vt:lpstr>XDO_?PRE_MNTH_NAV?49?</vt:lpstr>
      <vt:lpstr>XDO_?PRE_MNTH_NAV?5?</vt:lpstr>
      <vt:lpstr>XDO_?PRE_MNTH_NAV?50?</vt:lpstr>
      <vt:lpstr>XDO_?PRE_MNTH_NAV?6?</vt:lpstr>
      <vt:lpstr>XDO_?PRE_MNTH_NAV?7?</vt:lpstr>
      <vt:lpstr>XDO_?PRE_MNTH_NAV?8?</vt:lpstr>
      <vt:lpstr>XDO_?PRE_MNTH_NAV?9?</vt:lpstr>
      <vt:lpstr>XDO_?RATING_INDUSTRY?</vt:lpstr>
      <vt:lpstr>XDO_?RATING_INDUSTRY?1?</vt:lpstr>
      <vt:lpstr>XDO_?RATING_INDUSTRY?10?</vt:lpstr>
      <vt:lpstr>XDO_?RATING_INDUSTRY?11?</vt:lpstr>
      <vt:lpstr>XDO_?RATING_INDUSTRY?12?</vt:lpstr>
      <vt:lpstr>XDO_?RATING_INDUSTRY?13?</vt:lpstr>
      <vt:lpstr>XDO_?RATING_INDUSTRY?14?</vt:lpstr>
      <vt:lpstr>XDO_?RATING_INDUSTRY?15?</vt:lpstr>
      <vt:lpstr>XDO_?RATING_INDUSTRY?16?</vt:lpstr>
      <vt:lpstr>XDO_?RATING_INDUSTRY?17?</vt:lpstr>
      <vt:lpstr>XDO_?RATING_INDUSTRY?18?</vt:lpstr>
      <vt:lpstr>XDO_?RATING_INDUSTRY?19?</vt:lpstr>
      <vt:lpstr>XDO_?RATING_INDUSTRY?2?</vt:lpstr>
      <vt:lpstr>XDO_?RATING_INDUSTRY?20?</vt:lpstr>
      <vt:lpstr>XDO_?RATING_INDUSTRY?21?</vt:lpstr>
      <vt:lpstr>XDO_?RATING_INDUSTRY?22?</vt:lpstr>
      <vt:lpstr>XDO_?RATING_INDUSTRY?23?</vt:lpstr>
      <vt:lpstr>XDO_?RATING_INDUSTRY?24?</vt:lpstr>
      <vt:lpstr>XDO_?RATING_INDUSTRY?25?</vt:lpstr>
      <vt:lpstr>XDO_?RATING_INDUSTRY?26?</vt:lpstr>
      <vt:lpstr>XDO_?RATING_INDUSTRY?27?</vt:lpstr>
      <vt:lpstr>XDO_?RATING_INDUSTRY?28?</vt:lpstr>
      <vt:lpstr>XDO_?RATING_INDUSTRY?29?</vt:lpstr>
      <vt:lpstr>XDO_?RATING_INDUSTRY?3?</vt:lpstr>
      <vt:lpstr>XDO_?RATING_INDUSTRY?30?</vt:lpstr>
      <vt:lpstr>XDO_?RATING_INDUSTRY?31?</vt:lpstr>
      <vt:lpstr>XDO_?RATING_INDUSTRY?32?</vt:lpstr>
      <vt:lpstr>XDO_?RATING_INDUSTRY?33?</vt:lpstr>
      <vt:lpstr>XDO_?RATING_INDUSTRY?34?</vt:lpstr>
      <vt:lpstr>XDO_?RATING_INDUSTRY?35?</vt:lpstr>
      <vt:lpstr>XDO_?RATING_INDUSTRY?36?</vt:lpstr>
      <vt:lpstr>XDO_?RATING_INDUSTRY?37?</vt:lpstr>
      <vt:lpstr>XDO_?RATING_INDUSTRY?38?</vt:lpstr>
      <vt:lpstr>XDO_?RATING_INDUSTRY?39?</vt:lpstr>
      <vt:lpstr>XDO_?RATING_INDUSTRY?4?</vt:lpstr>
      <vt:lpstr>XDO_?RATING_INDUSTRY?40?</vt:lpstr>
      <vt:lpstr>XDO_?RATING_INDUSTRY?41?</vt:lpstr>
      <vt:lpstr>XDO_?RATING_INDUSTRY?42?</vt:lpstr>
      <vt:lpstr>XDO_?RATING_INDUSTRY?43?</vt:lpstr>
      <vt:lpstr>XDO_?RATING_INDUSTRY?44?</vt:lpstr>
      <vt:lpstr>XDO_?RATING_INDUSTRY?45?</vt:lpstr>
      <vt:lpstr>XDO_?RATING_INDUSTRY?46?</vt:lpstr>
      <vt:lpstr>XDO_?RATING_INDUSTRY?47?</vt:lpstr>
      <vt:lpstr>XDO_?RATING_INDUSTRY?48?</vt:lpstr>
      <vt:lpstr>XDO_?RATING_INDUSTRY?49?</vt:lpstr>
      <vt:lpstr>SUNBAL!XDO_?RATING_INDUSTRY?5?</vt:lpstr>
      <vt:lpstr>XDO_?RATING_INDUSTRY?5?</vt:lpstr>
      <vt:lpstr>XDO_?RATING_INDUSTRY?50?</vt:lpstr>
      <vt:lpstr>XDO_?RATING_INDUSTRY?6?</vt:lpstr>
      <vt:lpstr>XDO_?RATING_INDUSTRY?7?</vt:lpstr>
      <vt:lpstr>XDO_?RATING_INDUSTRY?8?</vt:lpstr>
      <vt:lpstr>XDO_?RATING_INDUSTRY?9?</vt:lpstr>
      <vt:lpstr>XDO_?REPO_BONUS_TEXT?22?</vt:lpstr>
      <vt:lpstr>XDO_?REPO_BONUS_VAL?22?</vt:lpstr>
      <vt:lpstr>XDO_?REPO_TEXT?</vt:lpstr>
      <vt:lpstr>XDO_?REPO_TEXT?1?</vt:lpstr>
      <vt:lpstr>XDO_?REPO_TEXT?10?</vt:lpstr>
      <vt:lpstr>XDO_?REPO_TEXT?11?</vt:lpstr>
      <vt:lpstr>XDO_?REPO_TEXT?12?</vt:lpstr>
      <vt:lpstr>XDO_?REPO_TEXT?13?</vt:lpstr>
      <vt:lpstr>XDO_?REPO_TEXT?14?</vt:lpstr>
      <vt:lpstr>XDO_?REPO_TEXT?15?</vt:lpstr>
      <vt:lpstr>XDO_?REPO_TEXT?16?</vt:lpstr>
      <vt:lpstr>XDO_?REPO_TEXT?17?</vt:lpstr>
      <vt:lpstr>XDO_?REPO_TEXT?18?</vt:lpstr>
      <vt:lpstr>XDO_?REPO_TEXT?19?</vt:lpstr>
      <vt:lpstr>XDO_?REPO_TEXT?2?</vt:lpstr>
      <vt:lpstr>XDO_?REPO_TEXT?20?</vt:lpstr>
      <vt:lpstr>XDO_?REPO_TEXT?21?</vt:lpstr>
      <vt:lpstr>XDO_?REPO_TEXT?22?</vt:lpstr>
      <vt:lpstr>XDO_?REPO_TEXT?23?</vt:lpstr>
      <vt:lpstr>XDO_?REPO_TEXT?24?</vt:lpstr>
      <vt:lpstr>XDO_?REPO_TEXT?25?</vt:lpstr>
      <vt:lpstr>XDO_?REPO_TEXT?26?</vt:lpstr>
      <vt:lpstr>XDO_?REPO_TEXT?27?</vt:lpstr>
      <vt:lpstr>XDO_?REPO_TEXT?28?</vt:lpstr>
      <vt:lpstr>XDO_?REPO_TEXT?29?</vt:lpstr>
      <vt:lpstr>XDO_?REPO_TEXT?3?</vt:lpstr>
      <vt:lpstr>XDO_?REPO_TEXT?30?</vt:lpstr>
      <vt:lpstr>XDO_?REPO_TEXT?31?</vt:lpstr>
      <vt:lpstr>XDO_?REPO_TEXT?32?</vt:lpstr>
      <vt:lpstr>XDO_?REPO_TEXT?33?</vt:lpstr>
      <vt:lpstr>XDO_?REPO_TEXT?34?</vt:lpstr>
      <vt:lpstr>XDO_?REPO_TEXT?35?</vt:lpstr>
      <vt:lpstr>XDO_?REPO_TEXT?36?</vt:lpstr>
      <vt:lpstr>XDO_?REPO_TEXT?37?</vt:lpstr>
      <vt:lpstr>XDO_?REPO_TEXT?38?</vt:lpstr>
      <vt:lpstr>XDO_?REPO_TEXT?39?</vt:lpstr>
      <vt:lpstr>XDO_?REPO_TEXT?4?</vt:lpstr>
      <vt:lpstr>XDO_?REPO_TEXT?40?</vt:lpstr>
      <vt:lpstr>XDO_?REPO_TEXT?41?</vt:lpstr>
      <vt:lpstr>XDO_?REPO_TEXT?42?</vt:lpstr>
      <vt:lpstr>XDO_?REPO_TEXT?44?</vt:lpstr>
      <vt:lpstr>XDO_?REPO_TEXT?45?</vt:lpstr>
      <vt:lpstr>XDO_?REPO_TEXT?46?</vt:lpstr>
      <vt:lpstr>XDO_?REPO_TEXT?47?</vt:lpstr>
      <vt:lpstr>XDO_?REPO_TEXT?48?</vt:lpstr>
      <vt:lpstr>XDO_?REPO_TEXT?49?</vt:lpstr>
      <vt:lpstr>XDO_?REPO_TEXT?5?</vt:lpstr>
      <vt:lpstr>XDO_?REPO_TEXT?50?</vt:lpstr>
      <vt:lpstr>XDO_?REPO_TEXT?51?</vt:lpstr>
      <vt:lpstr>XDO_?REPO_TEXT?6?</vt:lpstr>
      <vt:lpstr>XDO_?REPO_TEXT?7?</vt:lpstr>
      <vt:lpstr>XDO_?REPO_TEXT?8?</vt:lpstr>
      <vt:lpstr>XDO_?REPO_TEXT?9?</vt:lpstr>
      <vt:lpstr>XDO_?REPO_VAL?</vt:lpstr>
      <vt:lpstr>XDO_?REPO_VAL?1?</vt:lpstr>
      <vt:lpstr>XDO_?REPO_VAL?10?</vt:lpstr>
      <vt:lpstr>XDO_?REPO_VAL?11?</vt:lpstr>
      <vt:lpstr>XDO_?REPO_VAL?12?</vt:lpstr>
      <vt:lpstr>XDO_?REPO_VAL?13?</vt:lpstr>
      <vt:lpstr>XDO_?REPO_VAL?14?</vt:lpstr>
      <vt:lpstr>XDO_?REPO_VAL?15?</vt:lpstr>
      <vt:lpstr>XDO_?REPO_VAL?16?</vt:lpstr>
      <vt:lpstr>XDO_?REPO_VAL?17?</vt:lpstr>
      <vt:lpstr>XDO_?REPO_VAL?18?</vt:lpstr>
      <vt:lpstr>XDO_?REPO_VAL?19?</vt:lpstr>
      <vt:lpstr>XDO_?REPO_VAL?2?</vt:lpstr>
      <vt:lpstr>XDO_?REPO_VAL?20?</vt:lpstr>
      <vt:lpstr>XDO_?REPO_VAL?21?</vt:lpstr>
      <vt:lpstr>XDO_?REPO_VAL?22?</vt:lpstr>
      <vt:lpstr>XDO_?REPO_VAL?23?</vt:lpstr>
      <vt:lpstr>XDO_?REPO_VAL?24?</vt:lpstr>
      <vt:lpstr>XDO_?REPO_VAL?25?</vt:lpstr>
      <vt:lpstr>XDO_?REPO_VAL?26?</vt:lpstr>
      <vt:lpstr>XDO_?REPO_VAL?27?</vt:lpstr>
      <vt:lpstr>XDO_?REPO_VAL?28?</vt:lpstr>
      <vt:lpstr>XDO_?REPO_VAL?29?</vt:lpstr>
      <vt:lpstr>XDO_?REPO_VAL?3?</vt:lpstr>
      <vt:lpstr>XDO_?REPO_VAL?30?</vt:lpstr>
      <vt:lpstr>XDO_?REPO_VAL?31?</vt:lpstr>
      <vt:lpstr>XDO_?REPO_VAL?32?</vt:lpstr>
      <vt:lpstr>XDO_?REPO_VAL?33?</vt:lpstr>
      <vt:lpstr>XDO_?REPO_VAL?34?</vt:lpstr>
      <vt:lpstr>XDO_?REPO_VAL?35?</vt:lpstr>
      <vt:lpstr>XDO_?REPO_VAL?36?</vt:lpstr>
      <vt:lpstr>XDO_?REPO_VAL?37?</vt:lpstr>
      <vt:lpstr>XDO_?REPO_VAL?38?</vt:lpstr>
      <vt:lpstr>XDO_?REPO_VAL?39?</vt:lpstr>
      <vt:lpstr>XDO_?REPO_VAL?4?</vt:lpstr>
      <vt:lpstr>XDO_?REPO_VAL?40?</vt:lpstr>
      <vt:lpstr>XDO_?REPO_VAL?41?</vt:lpstr>
      <vt:lpstr>XDO_?REPO_VAL?42?</vt:lpstr>
      <vt:lpstr>XDO_?REPO_VAL?44?</vt:lpstr>
      <vt:lpstr>XDO_?REPO_VAL?45?</vt:lpstr>
      <vt:lpstr>XDO_?REPO_VAL?46?</vt:lpstr>
      <vt:lpstr>XDO_?REPO_VAL?47?</vt:lpstr>
      <vt:lpstr>XDO_?REPO_VAL?48?</vt:lpstr>
      <vt:lpstr>XDO_?REPO_VAL?49?</vt:lpstr>
      <vt:lpstr>XDO_?REPO_VAL?5?</vt:lpstr>
      <vt:lpstr>XDO_?REPO_VAL?50?</vt:lpstr>
      <vt:lpstr>XDO_?REPO_VAL?51?</vt:lpstr>
      <vt:lpstr>XDO_?REPO_VAL?6?</vt:lpstr>
      <vt:lpstr>XDO_?REPO_VAL?7?</vt:lpstr>
      <vt:lpstr>XDO_?REPO_VAL?8?</vt:lpstr>
      <vt:lpstr>XDO_?REPO_VAL?9?</vt:lpstr>
      <vt:lpstr>XDO_?RPT_HEADER?</vt:lpstr>
      <vt:lpstr>XDO_?RPT_HEADER?1?</vt:lpstr>
      <vt:lpstr>XDO_?RPT_HEADER?10?</vt:lpstr>
      <vt:lpstr>XDO_?RPT_HEADER?11?</vt:lpstr>
      <vt:lpstr>XDO_?RPT_HEADER?12?</vt:lpstr>
      <vt:lpstr>XDO_?RPT_HEADER?13?</vt:lpstr>
      <vt:lpstr>XDO_?RPT_HEADER?14?</vt:lpstr>
      <vt:lpstr>XDO_?RPT_HEADER?15?</vt:lpstr>
      <vt:lpstr>XDO_?RPT_HEADER?16?</vt:lpstr>
      <vt:lpstr>XDO_?RPT_HEADER?17?</vt:lpstr>
      <vt:lpstr>XDO_?RPT_HEADER?18?</vt:lpstr>
      <vt:lpstr>XDO_?RPT_HEADER?19?</vt:lpstr>
      <vt:lpstr>XDO_?RPT_HEADER?2?</vt:lpstr>
      <vt:lpstr>XDO_?RPT_HEADER?20?</vt:lpstr>
      <vt:lpstr>XDO_?RPT_HEADER?21?</vt:lpstr>
      <vt:lpstr>SUNBAL!XDO_?RPT_HEADER?22?</vt:lpstr>
      <vt:lpstr>XDO_?RPT_HEADER?22?</vt:lpstr>
      <vt:lpstr>XDO_?RPT_HEADER?23?</vt:lpstr>
      <vt:lpstr>XDO_?RPT_HEADER?24?</vt:lpstr>
      <vt:lpstr>XDO_?RPT_HEADER?25?</vt:lpstr>
      <vt:lpstr>XDO_?RPT_HEADER?26?</vt:lpstr>
      <vt:lpstr>XDO_?RPT_HEADER?27?</vt:lpstr>
      <vt:lpstr>XDO_?RPT_HEADER?28?</vt:lpstr>
      <vt:lpstr>XDO_?RPT_HEADER?29?</vt:lpstr>
      <vt:lpstr>XDO_?RPT_HEADER?3?</vt:lpstr>
      <vt:lpstr>XDO_?RPT_HEADER?30?</vt:lpstr>
      <vt:lpstr>XDO_?RPT_HEADER?31?</vt:lpstr>
      <vt:lpstr>XDO_?RPT_HEADER?32?</vt:lpstr>
      <vt:lpstr>XDO_?RPT_HEADER?33?</vt:lpstr>
      <vt:lpstr>XDO_?RPT_HEADER?34?</vt:lpstr>
      <vt:lpstr>XDO_?RPT_HEADER?35?</vt:lpstr>
      <vt:lpstr>XDO_?RPT_HEADER?36?</vt:lpstr>
      <vt:lpstr>XDO_?RPT_HEADER?37?</vt:lpstr>
      <vt:lpstr>XDO_?RPT_HEADER?38?</vt:lpstr>
      <vt:lpstr>XDO_?RPT_HEADER?39?</vt:lpstr>
      <vt:lpstr>XDO_?RPT_HEADER?4?</vt:lpstr>
      <vt:lpstr>XDO_?RPT_HEADER?40?</vt:lpstr>
      <vt:lpstr>XDO_?RPT_HEADER?41?</vt:lpstr>
      <vt:lpstr>XDO_?RPT_HEADER?42?</vt:lpstr>
      <vt:lpstr>XDO_?RPT_HEADER?44?</vt:lpstr>
      <vt:lpstr>XDO_?RPT_HEADER?45?</vt:lpstr>
      <vt:lpstr>XDO_?RPT_HEADER?46?</vt:lpstr>
      <vt:lpstr>XDO_?RPT_HEADER?47?</vt:lpstr>
      <vt:lpstr>XDO_?RPT_HEADER?48?</vt:lpstr>
      <vt:lpstr>XDO_?RPT_HEADER?49?</vt:lpstr>
      <vt:lpstr>XDO_?RPT_HEADER?5?</vt:lpstr>
      <vt:lpstr>XDO_?RPT_HEADER?50?</vt:lpstr>
      <vt:lpstr>XDO_?RPT_HEADER?51?</vt:lpstr>
      <vt:lpstr>XDO_?RPT_HEADER?6?</vt:lpstr>
      <vt:lpstr>XDO_?RPT_HEADER?7?</vt:lpstr>
      <vt:lpstr>XDO_?RPT_HEADER?8?</vt:lpstr>
      <vt:lpstr>XDO_?RPT_HEADER?9?</vt:lpstr>
      <vt:lpstr>XDO_?SCH_NAME_DIV?</vt:lpstr>
      <vt:lpstr>XDO_?SCH_NAME_DIV?1?</vt:lpstr>
      <vt:lpstr>XDO_?SCH_NAME_DIV?10?</vt:lpstr>
      <vt:lpstr>XDO_?SCH_NAME_DIV?11?</vt:lpstr>
      <vt:lpstr>XDO_?SCH_NAME_DIV?12?</vt:lpstr>
      <vt:lpstr>XDO_?SCH_NAME_DIV?13?</vt:lpstr>
      <vt:lpstr>XDO_?SCH_NAME_DIV?14?</vt:lpstr>
      <vt:lpstr>XDO_?SCH_NAME_DIV?15?</vt:lpstr>
      <vt:lpstr>XDO_?SCH_NAME_DIV?16?</vt:lpstr>
      <vt:lpstr>XDO_?SCH_NAME_DIV?17?</vt:lpstr>
      <vt:lpstr>XDO_?SCH_NAME_DIV?18?</vt:lpstr>
      <vt:lpstr>XDO_?SCH_NAME_DIV?19?</vt:lpstr>
      <vt:lpstr>XDO_?SCH_NAME_DIV?2?</vt:lpstr>
      <vt:lpstr>XDO_?SCH_NAME_DIV?20?</vt:lpstr>
      <vt:lpstr>XDO_?SCH_NAME_DIV?21?</vt:lpstr>
      <vt:lpstr>XDO_?SCH_NAME_DIV?22?</vt:lpstr>
      <vt:lpstr>XDO_?SCH_NAME_DIV?23?</vt:lpstr>
      <vt:lpstr>XDO_?SCH_NAME_DIV?24?</vt:lpstr>
      <vt:lpstr>XDO_?SCH_NAME_DIV?25?</vt:lpstr>
      <vt:lpstr>XDO_?SCH_NAME_DIV?26?</vt:lpstr>
      <vt:lpstr>XDO_?SCH_NAME_DIV?27?</vt:lpstr>
      <vt:lpstr>XDO_?SCH_NAME_DIV?28?</vt:lpstr>
      <vt:lpstr>XDO_?SCH_NAME_DIV?29?</vt:lpstr>
      <vt:lpstr>XDO_?SCH_NAME_DIV?3?</vt:lpstr>
      <vt:lpstr>XDO_?SCH_NAME_DIV?30?</vt:lpstr>
      <vt:lpstr>XDO_?SCH_NAME_DIV?31?</vt:lpstr>
      <vt:lpstr>XDO_?SCH_NAME_DIV?32?</vt:lpstr>
      <vt:lpstr>XDO_?SCH_NAME_DIV?33?</vt:lpstr>
      <vt:lpstr>XDO_?SCH_NAME_DIV?34?</vt:lpstr>
      <vt:lpstr>XDO_?SCH_NAME_DIV?35?</vt:lpstr>
      <vt:lpstr>XDO_?SCH_NAME_DIV?36?</vt:lpstr>
      <vt:lpstr>XDO_?SCH_NAME_DIV?37?</vt:lpstr>
      <vt:lpstr>XDO_?SCH_NAME_DIV?38?</vt:lpstr>
      <vt:lpstr>XDO_?SCH_NAME_DIV?39?</vt:lpstr>
      <vt:lpstr>XDO_?SCH_NAME_DIV?4?</vt:lpstr>
      <vt:lpstr>XDO_?SCH_NAME_DIV?40?</vt:lpstr>
      <vt:lpstr>XDO_?SCH_NAME_DIV?41?</vt:lpstr>
      <vt:lpstr>XDO_?SCH_NAME_DIV?42?</vt:lpstr>
      <vt:lpstr>XDO_?SCH_NAME_DIV?44?</vt:lpstr>
      <vt:lpstr>XDO_?SCH_NAME_DIV?45?</vt:lpstr>
      <vt:lpstr>XDO_?SCH_NAME_DIV?46?</vt:lpstr>
      <vt:lpstr>XDO_?SCH_NAME_DIV?47?</vt:lpstr>
      <vt:lpstr>XDO_?SCH_NAME_DIV?48?</vt:lpstr>
      <vt:lpstr>XDO_?SCH_NAME_DIV?49?</vt:lpstr>
      <vt:lpstr>XDO_?SCH_NAME_DIV?5?</vt:lpstr>
      <vt:lpstr>XDO_?SCH_NAME_DIV?50?</vt:lpstr>
      <vt:lpstr>XDO_?SCH_NAME_DIV?51?</vt:lpstr>
      <vt:lpstr>XDO_?SCH_NAME_DIV?6?</vt:lpstr>
      <vt:lpstr>SUNBAL!XDO_?SCH_NAME_DIV?7?</vt:lpstr>
      <vt:lpstr>XDO_?SCH_NAME_DIV?7?</vt:lpstr>
      <vt:lpstr>XDO_?SCH_NAME_DIV?8?</vt:lpstr>
      <vt:lpstr>XDO_?SCH_NAME_DIV?9?</vt:lpstr>
      <vt:lpstr>XDO_?SCH_NAME_NAV?</vt:lpstr>
      <vt:lpstr>XDO_?SCH_NAME_NAV?1?</vt:lpstr>
      <vt:lpstr>XDO_?SCH_NAME_NAV?10?</vt:lpstr>
      <vt:lpstr>XDO_?SCH_NAME_NAV?11?</vt:lpstr>
      <vt:lpstr>XDO_?SCH_NAME_NAV?12?</vt:lpstr>
      <vt:lpstr>XDO_?SCH_NAME_NAV?13?</vt:lpstr>
      <vt:lpstr>XDO_?SCH_NAME_NAV?14?</vt:lpstr>
      <vt:lpstr>XDO_?SCH_NAME_NAV?15?</vt:lpstr>
      <vt:lpstr>XDO_?SCH_NAME_NAV?16?</vt:lpstr>
      <vt:lpstr>XDO_?SCH_NAME_NAV?17?</vt:lpstr>
      <vt:lpstr>XDO_?SCH_NAME_NAV?18?</vt:lpstr>
      <vt:lpstr>XDO_?SCH_NAME_NAV?19?</vt:lpstr>
      <vt:lpstr>XDO_?SCH_NAME_NAV?2?</vt:lpstr>
      <vt:lpstr>XDO_?SCH_NAME_NAV?20?</vt:lpstr>
      <vt:lpstr>XDO_?SCH_NAME_NAV?21?</vt:lpstr>
      <vt:lpstr>SUNBAL!XDO_?SCH_NAME_NAV?22?</vt:lpstr>
      <vt:lpstr>XDO_?SCH_NAME_NAV?22?</vt:lpstr>
      <vt:lpstr>XDO_?SCH_NAME_NAV?23?</vt:lpstr>
      <vt:lpstr>XDO_?SCH_NAME_NAV?24?</vt:lpstr>
      <vt:lpstr>XDO_?SCH_NAME_NAV?25?</vt:lpstr>
      <vt:lpstr>XDO_?SCH_NAME_NAV?26?</vt:lpstr>
      <vt:lpstr>XDO_?SCH_NAME_NAV?27?</vt:lpstr>
      <vt:lpstr>XDO_?SCH_NAME_NAV?28?</vt:lpstr>
      <vt:lpstr>XDO_?SCH_NAME_NAV?29?</vt:lpstr>
      <vt:lpstr>XDO_?SCH_NAME_NAV?3?</vt:lpstr>
      <vt:lpstr>XDO_?SCH_NAME_NAV?30?</vt:lpstr>
      <vt:lpstr>XDO_?SCH_NAME_NAV?31?</vt:lpstr>
      <vt:lpstr>XDO_?SCH_NAME_NAV?32?</vt:lpstr>
      <vt:lpstr>XDO_?SCH_NAME_NAV?33?</vt:lpstr>
      <vt:lpstr>XDO_?SCH_NAME_NAV?34?</vt:lpstr>
      <vt:lpstr>XDO_?SCH_NAME_NAV?35?</vt:lpstr>
      <vt:lpstr>XDO_?SCH_NAME_NAV?36?</vt:lpstr>
      <vt:lpstr>XDO_?SCH_NAME_NAV?37?</vt:lpstr>
      <vt:lpstr>XDO_?SCH_NAME_NAV?38?</vt:lpstr>
      <vt:lpstr>XDO_?SCH_NAME_NAV?39?</vt:lpstr>
      <vt:lpstr>XDO_?SCH_NAME_NAV?4?</vt:lpstr>
      <vt:lpstr>XDO_?SCH_NAME_NAV?40?</vt:lpstr>
      <vt:lpstr>XDO_?SCH_NAME_NAV?41?</vt:lpstr>
      <vt:lpstr>XDO_?SCH_NAME_NAV?42?</vt:lpstr>
      <vt:lpstr>XDO_?SCH_NAME_NAV?43?</vt:lpstr>
      <vt:lpstr>XDO_?SCH_NAME_NAV?44?</vt:lpstr>
      <vt:lpstr>XDO_?SCH_NAME_NAV?45?</vt:lpstr>
      <vt:lpstr>XDO_?SCH_NAME_NAV?46?</vt:lpstr>
      <vt:lpstr>XDO_?SCH_NAME_NAV?47?</vt:lpstr>
      <vt:lpstr>XDO_?SCH_NAME_NAV?48?</vt:lpstr>
      <vt:lpstr>XDO_?SCH_NAME_NAV?49?</vt:lpstr>
      <vt:lpstr>XDO_?SCH_NAME_NAV?5?</vt:lpstr>
      <vt:lpstr>XDO_?SCH_NAME_NAV?50?</vt:lpstr>
      <vt:lpstr>XDO_?SCH_NAME_NAV?6?</vt:lpstr>
      <vt:lpstr>XDO_?SCH_NAME_NAV?7?</vt:lpstr>
      <vt:lpstr>XDO_?SCH_NAME_NAV?8?</vt:lpstr>
      <vt:lpstr>XDO_?SCH_NAME_NAV?9?</vt:lpstr>
      <vt:lpstr>XDO_?SCHEME_NAME?</vt:lpstr>
      <vt:lpstr>XDO_?SCHEME_NAME?1?</vt:lpstr>
      <vt:lpstr>XDO_?SCHEME_NAME?10?</vt:lpstr>
      <vt:lpstr>XDO_?SCHEME_NAME?11?</vt:lpstr>
      <vt:lpstr>XDO_?SCHEME_NAME?12?</vt:lpstr>
      <vt:lpstr>XDO_?SCHEME_NAME?13?</vt:lpstr>
      <vt:lpstr>XDO_?SCHEME_NAME?14?</vt:lpstr>
      <vt:lpstr>XDO_?SCHEME_NAME?15?</vt:lpstr>
      <vt:lpstr>XDO_?SCHEME_NAME?16?</vt:lpstr>
      <vt:lpstr>XDO_?SCHEME_NAME?17?</vt:lpstr>
      <vt:lpstr>XDO_?SCHEME_NAME?18?</vt:lpstr>
      <vt:lpstr>XDO_?SCHEME_NAME?19?</vt:lpstr>
      <vt:lpstr>XDO_?SCHEME_NAME?2?</vt:lpstr>
      <vt:lpstr>XDO_?SCHEME_NAME?20?</vt:lpstr>
      <vt:lpstr>XDO_?SCHEME_NAME?21?</vt:lpstr>
      <vt:lpstr>SUNBAL!XDO_?SCHEME_NAME?22?</vt:lpstr>
      <vt:lpstr>XDO_?SCHEME_NAME?22?</vt:lpstr>
      <vt:lpstr>XDO_?SCHEME_NAME?23?</vt:lpstr>
      <vt:lpstr>XDO_?SCHEME_NAME?24?</vt:lpstr>
      <vt:lpstr>XDO_?SCHEME_NAME?25?</vt:lpstr>
      <vt:lpstr>XDO_?SCHEME_NAME?26?</vt:lpstr>
      <vt:lpstr>XDO_?SCHEME_NAME?27?</vt:lpstr>
      <vt:lpstr>XDO_?SCHEME_NAME?28?</vt:lpstr>
      <vt:lpstr>XDO_?SCHEME_NAME?29?</vt:lpstr>
      <vt:lpstr>XDO_?SCHEME_NAME?3?</vt:lpstr>
      <vt:lpstr>XDO_?SCHEME_NAME?30?</vt:lpstr>
      <vt:lpstr>XDO_?SCHEME_NAME?31?</vt:lpstr>
      <vt:lpstr>XDO_?SCHEME_NAME?32?</vt:lpstr>
      <vt:lpstr>XDO_?SCHEME_NAME?33?</vt:lpstr>
      <vt:lpstr>XDO_?SCHEME_NAME?34?</vt:lpstr>
      <vt:lpstr>XDO_?SCHEME_NAME?35?</vt:lpstr>
      <vt:lpstr>XDO_?SCHEME_NAME?36?</vt:lpstr>
      <vt:lpstr>XDO_?SCHEME_NAME?37?</vt:lpstr>
      <vt:lpstr>XDO_?SCHEME_NAME?38?</vt:lpstr>
      <vt:lpstr>XDO_?SCHEME_NAME?39?</vt:lpstr>
      <vt:lpstr>XDO_?SCHEME_NAME?4?</vt:lpstr>
      <vt:lpstr>XDO_?SCHEME_NAME?40?</vt:lpstr>
      <vt:lpstr>XDO_?SCHEME_NAME?41?</vt:lpstr>
      <vt:lpstr>XDO_?SCHEME_NAME?42?</vt:lpstr>
      <vt:lpstr>XDO_?SCHEME_NAME?44?</vt:lpstr>
      <vt:lpstr>XDO_?SCHEME_NAME?45?</vt:lpstr>
      <vt:lpstr>XDO_?SCHEME_NAME?46?</vt:lpstr>
      <vt:lpstr>XDO_?SCHEME_NAME?47?</vt:lpstr>
      <vt:lpstr>XDO_?SCHEME_NAME?48?</vt:lpstr>
      <vt:lpstr>XDO_?SCHEME_NAME?49?</vt:lpstr>
      <vt:lpstr>XDO_?SCHEME_NAME?5?</vt:lpstr>
      <vt:lpstr>XDO_?SCHEME_NAME?50?</vt:lpstr>
      <vt:lpstr>XDO_?SCHEME_NAME?51?</vt:lpstr>
      <vt:lpstr>XDO_?SCHEME_NAME?6?</vt:lpstr>
      <vt:lpstr>XDO_?SCHEME_NAME?7?</vt:lpstr>
      <vt:lpstr>XDO_?SCHEME_NAME?8?</vt:lpstr>
      <vt:lpstr>XDO_?SCHEME_NAME?9?</vt:lpstr>
      <vt:lpstr>XDO_?SL_NO?</vt:lpstr>
      <vt:lpstr>XDO_?SL_NO?1?</vt:lpstr>
      <vt:lpstr>XDO_?SL_NO?10?</vt:lpstr>
      <vt:lpstr>XDO_?SL_NO?11?</vt:lpstr>
      <vt:lpstr>XDO_?SL_NO?12?</vt:lpstr>
      <vt:lpstr>XDO_?SL_NO?13?</vt:lpstr>
      <vt:lpstr>XDO_?SL_NO?14?</vt:lpstr>
      <vt:lpstr>XDO_?SL_NO?15?</vt:lpstr>
      <vt:lpstr>XDO_?SL_NO?16?</vt:lpstr>
      <vt:lpstr>XDO_?SL_NO?17?</vt:lpstr>
      <vt:lpstr>XDO_?SL_NO?18?</vt:lpstr>
      <vt:lpstr>XDO_?SL_NO?19?</vt:lpstr>
      <vt:lpstr>XDO_?SL_NO?2?</vt:lpstr>
      <vt:lpstr>XDO_?SL_NO?20?</vt:lpstr>
      <vt:lpstr>XDO_?SL_NO?21?</vt:lpstr>
      <vt:lpstr>XDO_?SL_NO?22?</vt:lpstr>
      <vt:lpstr>XDO_?SL_NO?23?</vt:lpstr>
      <vt:lpstr>XDO_?SL_NO?24?</vt:lpstr>
      <vt:lpstr>XDO_?SL_NO?25?</vt:lpstr>
      <vt:lpstr>XDO_?SL_NO?26?</vt:lpstr>
      <vt:lpstr>XDO_?SL_NO?27?</vt:lpstr>
      <vt:lpstr>XDO_?SL_NO?28?</vt:lpstr>
      <vt:lpstr>XDO_?SL_NO?29?</vt:lpstr>
      <vt:lpstr>XDO_?SL_NO?3?</vt:lpstr>
      <vt:lpstr>XDO_?SL_NO?30?</vt:lpstr>
      <vt:lpstr>XDO_?SL_NO?31?</vt:lpstr>
      <vt:lpstr>XDO_?SL_NO?32?</vt:lpstr>
      <vt:lpstr>XDO_?SL_NO?33?</vt:lpstr>
      <vt:lpstr>XDO_?SL_NO?34?</vt:lpstr>
      <vt:lpstr>XDO_?SL_NO?35?</vt:lpstr>
      <vt:lpstr>XDO_?SL_NO?36?</vt:lpstr>
      <vt:lpstr>XDO_?SL_NO?37?</vt:lpstr>
      <vt:lpstr>XDO_?SL_NO?38?</vt:lpstr>
      <vt:lpstr>XDO_?SL_NO?39?</vt:lpstr>
      <vt:lpstr>XDO_?SL_NO?4?</vt:lpstr>
      <vt:lpstr>XDO_?SL_NO?40?</vt:lpstr>
      <vt:lpstr>XDO_?SL_NO?41?</vt:lpstr>
      <vt:lpstr>XDO_?SL_NO?42?</vt:lpstr>
      <vt:lpstr>XDO_?SL_NO?43?</vt:lpstr>
      <vt:lpstr>XDO_?SL_NO?44?</vt:lpstr>
      <vt:lpstr>XDO_?SL_NO?45?</vt:lpstr>
      <vt:lpstr>XDO_?SL_NO?46?</vt:lpstr>
      <vt:lpstr>XDO_?SL_NO?47?</vt:lpstr>
      <vt:lpstr>XDO_?SL_NO?48?</vt:lpstr>
      <vt:lpstr>XDO_?SL_NO?49?</vt:lpstr>
      <vt:lpstr>SUNBAL!XDO_?SL_NO?5?</vt:lpstr>
      <vt:lpstr>XDO_?SL_NO?5?</vt:lpstr>
      <vt:lpstr>XDO_?SL_NO?50?</vt:lpstr>
      <vt:lpstr>XDO_?SL_NO?6?</vt:lpstr>
      <vt:lpstr>XDO_?SL_NO?7?</vt:lpstr>
      <vt:lpstr>XDO_?SL_NO?8?</vt:lpstr>
      <vt:lpstr>XDO_?SL_NO?9?</vt:lpstr>
      <vt:lpstr>XDO_?UNITS?</vt:lpstr>
      <vt:lpstr>XDO_?UNITS?1?</vt:lpstr>
      <vt:lpstr>XDO_?UNITS?10?</vt:lpstr>
      <vt:lpstr>XDO_?UNITS?11?</vt:lpstr>
      <vt:lpstr>XDO_?UNITS?12?</vt:lpstr>
      <vt:lpstr>XDO_?UNITS?13?</vt:lpstr>
      <vt:lpstr>XDO_?UNITS?14?</vt:lpstr>
      <vt:lpstr>XDO_?UNITS?15?</vt:lpstr>
      <vt:lpstr>XDO_?UNITS?16?</vt:lpstr>
      <vt:lpstr>XDO_?UNITS?17?</vt:lpstr>
      <vt:lpstr>XDO_?UNITS?18?</vt:lpstr>
      <vt:lpstr>XDO_?UNITS?19?</vt:lpstr>
      <vt:lpstr>XDO_?UNITS?2?</vt:lpstr>
      <vt:lpstr>XDO_?UNITS?20?</vt:lpstr>
      <vt:lpstr>XDO_?UNITS?21?</vt:lpstr>
      <vt:lpstr>XDO_?UNITS?22?</vt:lpstr>
      <vt:lpstr>XDO_?UNITS?23?</vt:lpstr>
      <vt:lpstr>XDO_?UNITS?24?</vt:lpstr>
      <vt:lpstr>XDO_?UNITS?25?</vt:lpstr>
      <vt:lpstr>XDO_?UNITS?26?</vt:lpstr>
      <vt:lpstr>XDO_?UNITS?27?</vt:lpstr>
      <vt:lpstr>XDO_?UNITS?28?</vt:lpstr>
      <vt:lpstr>XDO_?UNITS?29?</vt:lpstr>
      <vt:lpstr>XDO_?UNITS?3?</vt:lpstr>
      <vt:lpstr>XDO_?UNITS?30?</vt:lpstr>
      <vt:lpstr>XDO_?UNITS?31?</vt:lpstr>
      <vt:lpstr>XDO_?UNITS?32?</vt:lpstr>
      <vt:lpstr>XDO_?UNITS?33?</vt:lpstr>
      <vt:lpstr>XDO_?UNITS?34?</vt:lpstr>
      <vt:lpstr>XDO_?UNITS?35?</vt:lpstr>
      <vt:lpstr>XDO_?UNITS?36?</vt:lpstr>
      <vt:lpstr>XDO_?UNITS?37?</vt:lpstr>
      <vt:lpstr>XDO_?UNITS?38?</vt:lpstr>
      <vt:lpstr>XDO_?UNITS?39?</vt:lpstr>
      <vt:lpstr>XDO_?UNITS?4?</vt:lpstr>
      <vt:lpstr>XDO_?UNITS?40?</vt:lpstr>
      <vt:lpstr>XDO_?UNITS?41?</vt:lpstr>
      <vt:lpstr>XDO_?UNITS?42?</vt:lpstr>
      <vt:lpstr>XDO_?UNITS?43?</vt:lpstr>
      <vt:lpstr>XDO_?UNITS?44?</vt:lpstr>
      <vt:lpstr>XDO_?UNITS?45?</vt:lpstr>
      <vt:lpstr>XDO_?UNITS?46?</vt:lpstr>
      <vt:lpstr>XDO_?UNITS?47?</vt:lpstr>
      <vt:lpstr>XDO_?UNITS?48?</vt:lpstr>
      <vt:lpstr>XDO_?UNITS?49?</vt:lpstr>
      <vt:lpstr>SUNBAL!XDO_?UNITS?5?</vt:lpstr>
      <vt:lpstr>XDO_?UNITS?5?</vt:lpstr>
      <vt:lpstr>XDO_?UNITS?50?</vt:lpstr>
      <vt:lpstr>XDO_?UNITS?6?</vt:lpstr>
      <vt:lpstr>XDO_?UNITS?7?</vt:lpstr>
      <vt:lpstr>XDO_?UNITS?8?</vt:lpstr>
      <vt:lpstr>XDO_?UNITS?9?</vt:lpstr>
      <vt:lpstr>XDO_?VAL_TXT_DIV?</vt:lpstr>
      <vt:lpstr>XDO_?VAL_TXT_DIV?1?</vt:lpstr>
      <vt:lpstr>XDO_?VAL_TXT_DIV?10?</vt:lpstr>
      <vt:lpstr>XDO_?VAL_TXT_DIV?11?</vt:lpstr>
      <vt:lpstr>XDO_?VAL_TXT_DIV?13?</vt:lpstr>
      <vt:lpstr>XDO_?VAL_TXT_DIV?14?</vt:lpstr>
      <vt:lpstr>XDO_?VAL_TXT_DIV?16?</vt:lpstr>
      <vt:lpstr>XDO_?VAL_TXT_DIV?17?</vt:lpstr>
      <vt:lpstr>XDO_?VAL_TXT_DIV?18?</vt:lpstr>
      <vt:lpstr>XDO_?VAL_TXT_DIV?19?</vt:lpstr>
      <vt:lpstr>XDO_?VAL_TXT_DIV?2?</vt:lpstr>
      <vt:lpstr>XDO_?VAL_TXT_DIV?20?</vt:lpstr>
      <vt:lpstr>XDO_?VAL_TXT_DIV?21?</vt:lpstr>
      <vt:lpstr>XDO_?VAL_TXT_DIV?22?</vt:lpstr>
      <vt:lpstr>XDO_?VAL_TXT_DIV?23?</vt:lpstr>
      <vt:lpstr>XDO_?VAL_TXT_DIV?24?</vt:lpstr>
      <vt:lpstr>XDO_?VAL_TXT_DIV?25?</vt:lpstr>
      <vt:lpstr>XDO_?VAL_TXT_DIV?26?</vt:lpstr>
      <vt:lpstr>XDO_?VAL_TXT_DIV?27?</vt:lpstr>
      <vt:lpstr>XDO_?VAL_TXT_DIV?28?</vt:lpstr>
      <vt:lpstr>XDO_?VAL_TXT_DIV?29?</vt:lpstr>
      <vt:lpstr>XDO_?VAL_TXT_DIV?3?</vt:lpstr>
      <vt:lpstr>XDO_?VAL_TXT_DIV?30?</vt:lpstr>
      <vt:lpstr>XDO_?VAL_TXT_DIV?31?</vt:lpstr>
      <vt:lpstr>XDO_?VAL_TXT_DIV?32?</vt:lpstr>
      <vt:lpstr>XDO_?VAL_TXT_DIV?33?</vt:lpstr>
      <vt:lpstr>XDO_?VAL_TXT_DIV?34?</vt:lpstr>
      <vt:lpstr>XDO_?VAL_TXT_DIV?35?</vt:lpstr>
      <vt:lpstr>XDO_?VAL_TXT_DIV?36?</vt:lpstr>
      <vt:lpstr>XDO_?VAL_TXT_DIV?37?</vt:lpstr>
      <vt:lpstr>XDO_?VAL_TXT_DIV?38?</vt:lpstr>
      <vt:lpstr>XDO_?VAL_TXT_DIV?39?</vt:lpstr>
      <vt:lpstr>XDO_?VAL_TXT_DIV?4?</vt:lpstr>
      <vt:lpstr>XDO_?VAL_TXT_DIV?40?</vt:lpstr>
      <vt:lpstr>XDO_?VAL_TXT_DIV?41?</vt:lpstr>
      <vt:lpstr>XDO_?VAL_TXT_DIV?42?</vt:lpstr>
      <vt:lpstr>XDO_?VAL_TXT_DIV?45?</vt:lpstr>
      <vt:lpstr>XDO_?VAL_TXT_DIV?46?</vt:lpstr>
      <vt:lpstr>XDO_?VAL_TXT_DIV?47?</vt:lpstr>
      <vt:lpstr>XDO_?VAL_TXT_DIV?48?</vt:lpstr>
      <vt:lpstr>XDO_?VAL_TXT_DIV?49?</vt:lpstr>
      <vt:lpstr>XDO_?VAL_TXT_DIV?5?</vt:lpstr>
      <vt:lpstr>XDO_?VAL_TXT_DIV?50?</vt:lpstr>
      <vt:lpstr>XDO_?VAL_TXT_DIV?51?</vt:lpstr>
      <vt:lpstr>XDO_?VAL_TXT_DIV?52?</vt:lpstr>
      <vt:lpstr>XDO_?VAL_TXT_DIV?6?</vt:lpstr>
      <vt:lpstr>XDO_?VAL_TXT_DIV?7?</vt:lpstr>
      <vt:lpstr>XDO_?VAL_TXT_DIV?8?</vt:lpstr>
      <vt:lpstr>XDO_?VAL_TXT_DIV?9?</vt:lpstr>
      <vt:lpstr>XDO_GROUP_?CASH_OTH_NCA_A?</vt:lpstr>
      <vt:lpstr>XDO_GROUP_?CASH_OTH_NCA_A?1?</vt:lpstr>
      <vt:lpstr>XDO_GROUP_?CASH_OTH_NCA_A?10?</vt:lpstr>
      <vt:lpstr>XDO_GROUP_?CASH_OTH_NCA_A?11?</vt:lpstr>
      <vt:lpstr>XDO_GROUP_?CASH_OTH_NCA_A?12?</vt:lpstr>
      <vt:lpstr>XDO_GROUP_?CASH_OTH_NCA_A?13?</vt:lpstr>
      <vt:lpstr>XDO_GROUP_?CASH_OTH_NCA_A?14?</vt:lpstr>
      <vt:lpstr>XDO_GROUP_?CASH_OTH_NCA_A?15?</vt:lpstr>
      <vt:lpstr>XDO_GROUP_?CASH_OTH_NCA_A?16?</vt:lpstr>
      <vt:lpstr>XDO_GROUP_?CASH_OTH_NCA_A?17?</vt:lpstr>
      <vt:lpstr>XDO_GROUP_?CASH_OTH_NCA_A?18?</vt:lpstr>
      <vt:lpstr>XDO_GROUP_?CASH_OTH_NCA_A?19?</vt:lpstr>
      <vt:lpstr>XDO_GROUP_?CASH_OTH_NCA_A?2?</vt:lpstr>
      <vt:lpstr>XDO_GROUP_?CASH_OTH_NCA_A?20?</vt:lpstr>
      <vt:lpstr>XDO_GROUP_?CASH_OTH_NCA_A?21?</vt:lpstr>
      <vt:lpstr>SUNBAL!XDO_GROUP_?CASH_OTH_NCA_A?22?</vt:lpstr>
      <vt:lpstr>XDO_GROUP_?CASH_OTH_NCA_A?22?</vt:lpstr>
      <vt:lpstr>XDO_GROUP_?CASH_OTH_NCA_A?23?</vt:lpstr>
      <vt:lpstr>XDO_GROUP_?CASH_OTH_NCA_A?24?</vt:lpstr>
      <vt:lpstr>XDO_GROUP_?CASH_OTH_NCA_A?25?</vt:lpstr>
      <vt:lpstr>XDO_GROUP_?CASH_OTH_NCA_A?26?</vt:lpstr>
      <vt:lpstr>XDO_GROUP_?CASH_OTH_NCA_A?27?</vt:lpstr>
      <vt:lpstr>XDO_GROUP_?CASH_OTH_NCA_A?28?</vt:lpstr>
      <vt:lpstr>XDO_GROUP_?CASH_OTH_NCA_A?29?</vt:lpstr>
      <vt:lpstr>XDO_GROUP_?CASH_OTH_NCA_A?3?</vt:lpstr>
      <vt:lpstr>XDO_GROUP_?CASH_OTH_NCA_A?30?</vt:lpstr>
      <vt:lpstr>XDO_GROUP_?CASH_OTH_NCA_A?31?</vt:lpstr>
      <vt:lpstr>XDO_GROUP_?CASH_OTH_NCA_A?32?</vt:lpstr>
      <vt:lpstr>XDO_GROUP_?CASH_OTH_NCA_A?33?</vt:lpstr>
      <vt:lpstr>XDO_GROUP_?CASH_OTH_NCA_A?34?</vt:lpstr>
      <vt:lpstr>XDO_GROUP_?CASH_OTH_NCA_A?35?</vt:lpstr>
      <vt:lpstr>XDO_GROUP_?CASH_OTH_NCA_A?36?</vt:lpstr>
      <vt:lpstr>XDO_GROUP_?CASH_OTH_NCA_A?37?</vt:lpstr>
      <vt:lpstr>XDO_GROUP_?CASH_OTH_NCA_A?38?</vt:lpstr>
      <vt:lpstr>XDO_GROUP_?CASH_OTH_NCA_A?39?</vt:lpstr>
      <vt:lpstr>XDO_GROUP_?CASH_OTH_NCA_A?4?</vt:lpstr>
      <vt:lpstr>XDO_GROUP_?CASH_OTH_NCA_A?40?</vt:lpstr>
      <vt:lpstr>XDO_GROUP_?CASH_OTH_NCA_A?41?</vt:lpstr>
      <vt:lpstr>XDO_GROUP_?CASH_OTH_NCA_A?42?</vt:lpstr>
      <vt:lpstr>XDO_GROUP_?CASH_OTH_NCA_A?44?</vt:lpstr>
      <vt:lpstr>XDO_GROUP_?CASH_OTH_NCA_A?45?</vt:lpstr>
      <vt:lpstr>XDO_GROUP_?CASH_OTH_NCA_A?46?</vt:lpstr>
      <vt:lpstr>XDO_GROUP_?CASH_OTH_NCA_A?47?</vt:lpstr>
      <vt:lpstr>XDO_GROUP_?CASH_OTH_NCA_A?48?</vt:lpstr>
      <vt:lpstr>XDO_GROUP_?CASH_OTH_NCA_A?49?</vt:lpstr>
      <vt:lpstr>XDO_GROUP_?CASH_OTH_NCA_A?5?</vt:lpstr>
      <vt:lpstr>XDO_GROUP_?CASH_OTH_NCA_A?50?</vt:lpstr>
      <vt:lpstr>XDO_GROUP_?CASH_OTH_NCA_A?51?</vt:lpstr>
      <vt:lpstr>XDO_GROUP_?CASH_OTH_NCA_A?6?</vt:lpstr>
      <vt:lpstr>XDO_GROUP_?CASH_OTH_NCA_A?7?</vt:lpstr>
      <vt:lpstr>XDO_GROUP_?CASH_OTH_NCA_A?8?</vt:lpstr>
      <vt:lpstr>XDO_GROUP_?CASH_OTH_NCA_A?9?</vt:lpstr>
      <vt:lpstr>SUNBAL!XDO_GROUP_?DEBT_SEC_A?22?</vt:lpstr>
      <vt:lpstr>XDO_GROUP_?DEBT_SEC_A?44?</vt:lpstr>
      <vt:lpstr>SUNBAL!XDO_GROUP_?DEBT_SEC_B?22?</vt:lpstr>
      <vt:lpstr>XDO_GROUP_?DEBT_SEC_B?44?</vt:lpstr>
      <vt:lpstr>SUNBAL!XDO_GROUP_?DEBT_SEC_C?22?</vt:lpstr>
      <vt:lpstr>XDO_GROUP_?DIVIDEN_PER_PLAN_OPTION?</vt:lpstr>
      <vt:lpstr>XDO_GROUP_?DIVIDEN_PER_PLAN_OPTION?1?</vt:lpstr>
      <vt:lpstr>XDO_GROUP_?DIVIDEN_PER_PLAN_OPTION?10?</vt:lpstr>
      <vt:lpstr>XDO_GROUP_?DIVIDEN_PER_PLAN_OPTION?11?</vt:lpstr>
      <vt:lpstr>XDO_GROUP_?DIVIDEN_PER_PLAN_OPTION?12?</vt:lpstr>
      <vt:lpstr>XDO_GROUP_?DIVIDEN_PER_PLAN_OPTION?13?</vt:lpstr>
      <vt:lpstr>XDO_GROUP_?DIVIDEN_PER_PLAN_OPTION?14?</vt:lpstr>
      <vt:lpstr>XDO_GROUP_?DIVIDEN_PER_PLAN_OPTION?15?</vt:lpstr>
      <vt:lpstr>XDO_GROUP_?DIVIDEN_PER_PLAN_OPTION?16?</vt:lpstr>
      <vt:lpstr>XDO_GROUP_?DIVIDEN_PER_PLAN_OPTION?17?</vt:lpstr>
      <vt:lpstr>XDO_GROUP_?DIVIDEN_PER_PLAN_OPTION?18?</vt:lpstr>
      <vt:lpstr>XDO_GROUP_?DIVIDEN_PER_PLAN_OPTION?19?</vt:lpstr>
      <vt:lpstr>XDO_GROUP_?DIVIDEN_PER_PLAN_OPTION?2?</vt:lpstr>
      <vt:lpstr>XDO_GROUP_?DIVIDEN_PER_PLAN_OPTION?20?</vt:lpstr>
      <vt:lpstr>XDO_GROUP_?DIVIDEN_PER_PLAN_OPTION?21?</vt:lpstr>
      <vt:lpstr>SUNBAL!XDO_GROUP_?DIVIDEN_PER_PLAN_OPTION?22?</vt:lpstr>
      <vt:lpstr>XDO_GROUP_?DIVIDEN_PER_PLAN_OPTION?22?</vt:lpstr>
      <vt:lpstr>XDO_GROUP_?DIVIDEN_PER_PLAN_OPTION?23?</vt:lpstr>
      <vt:lpstr>XDO_GROUP_?DIVIDEN_PER_PLAN_OPTION?24?</vt:lpstr>
      <vt:lpstr>XDO_GROUP_?DIVIDEN_PER_PLAN_OPTION?25?</vt:lpstr>
      <vt:lpstr>XDO_GROUP_?DIVIDEN_PER_PLAN_OPTION?26?</vt:lpstr>
      <vt:lpstr>XDO_GROUP_?DIVIDEN_PER_PLAN_OPTION?27?</vt:lpstr>
      <vt:lpstr>XDO_GROUP_?DIVIDEN_PER_PLAN_OPTION?28?</vt:lpstr>
      <vt:lpstr>XDO_GROUP_?DIVIDEN_PER_PLAN_OPTION?29?</vt:lpstr>
      <vt:lpstr>XDO_GROUP_?DIVIDEN_PER_PLAN_OPTION?3?</vt:lpstr>
      <vt:lpstr>XDO_GROUP_?DIVIDEN_PER_PLAN_OPTION?30?</vt:lpstr>
      <vt:lpstr>XDO_GROUP_?DIVIDEN_PER_PLAN_OPTION?31?</vt:lpstr>
      <vt:lpstr>XDO_GROUP_?DIVIDEN_PER_PLAN_OPTION?32?</vt:lpstr>
      <vt:lpstr>XDO_GROUP_?DIVIDEN_PER_PLAN_OPTION?33?</vt:lpstr>
      <vt:lpstr>XDO_GROUP_?DIVIDEN_PER_PLAN_OPTION?34?</vt:lpstr>
      <vt:lpstr>XDO_GROUP_?DIVIDEN_PER_PLAN_OPTION?35?</vt:lpstr>
      <vt:lpstr>XDO_GROUP_?DIVIDEN_PER_PLAN_OPTION?36?</vt:lpstr>
      <vt:lpstr>XDO_GROUP_?DIVIDEN_PER_PLAN_OPTION?37?</vt:lpstr>
      <vt:lpstr>XDO_GROUP_?DIVIDEN_PER_PLAN_OPTION?38?</vt:lpstr>
      <vt:lpstr>XDO_GROUP_?DIVIDEN_PER_PLAN_OPTION?39?</vt:lpstr>
      <vt:lpstr>XDO_GROUP_?DIVIDEN_PER_PLAN_OPTION?4?</vt:lpstr>
      <vt:lpstr>XDO_GROUP_?DIVIDEN_PER_PLAN_OPTION?40?</vt:lpstr>
      <vt:lpstr>XDO_GROUP_?DIVIDEN_PER_PLAN_OPTION?41?</vt:lpstr>
      <vt:lpstr>XDO_GROUP_?DIVIDEN_PER_PLAN_OPTION?42?</vt:lpstr>
      <vt:lpstr>XDO_GROUP_?DIVIDEN_PER_PLAN_OPTION?44?</vt:lpstr>
      <vt:lpstr>XDO_GROUP_?DIVIDEN_PER_PLAN_OPTION?45?</vt:lpstr>
      <vt:lpstr>XDO_GROUP_?DIVIDEN_PER_PLAN_OPTION?46?</vt:lpstr>
      <vt:lpstr>XDO_GROUP_?DIVIDEN_PER_PLAN_OPTION?47?</vt:lpstr>
      <vt:lpstr>XDO_GROUP_?DIVIDEN_PER_PLAN_OPTION?48?</vt:lpstr>
      <vt:lpstr>XDO_GROUP_?DIVIDEN_PER_PLAN_OPTION?49?</vt:lpstr>
      <vt:lpstr>XDO_GROUP_?DIVIDEN_PER_PLAN_OPTION?5?</vt:lpstr>
      <vt:lpstr>XDO_GROUP_?DIVIDEN_PER_PLAN_OPTION?50?</vt:lpstr>
      <vt:lpstr>XDO_GROUP_?DIVIDEN_PER_PLAN_OPTION?51?</vt:lpstr>
      <vt:lpstr>XDO_GROUP_?DIVIDEN_PER_PLAN_OPTION?6?</vt:lpstr>
      <vt:lpstr>XDO_GROUP_?DIVIDEN_PER_PLAN_OPTION?7?</vt:lpstr>
      <vt:lpstr>XDO_GROUP_?DIVIDEN_PER_PLAN_OPTION?8?</vt:lpstr>
      <vt:lpstr>XDO_GROUP_?DIVIDEN_PER_PLAN_OPTION?9?</vt:lpstr>
      <vt:lpstr>XDO_GROUP_?EQUITY_SEC_A?</vt:lpstr>
      <vt:lpstr>XDO_GROUP_?EQUITY_SEC_A?1?</vt:lpstr>
      <vt:lpstr>XDO_GROUP_?EQUITY_SEC_A?10?</vt:lpstr>
      <vt:lpstr>XDO_GROUP_?EQUITY_SEC_A?11?</vt:lpstr>
      <vt:lpstr>XDO_GROUP_?EQUITY_SEC_A?12?</vt:lpstr>
      <vt:lpstr>XDO_GROUP_?EQUITY_SEC_A?13?</vt:lpstr>
      <vt:lpstr>XDO_GROUP_?EQUITY_SEC_A?14?</vt:lpstr>
      <vt:lpstr>XDO_GROUP_?EQUITY_SEC_A?15?</vt:lpstr>
      <vt:lpstr>XDO_GROUP_?EQUITY_SEC_A?16?</vt:lpstr>
      <vt:lpstr>XDO_GROUP_?EQUITY_SEC_A?17?</vt:lpstr>
      <vt:lpstr>XDO_GROUP_?EQUITY_SEC_A?18?</vt:lpstr>
      <vt:lpstr>XDO_GROUP_?EQUITY_SEC_A?19?</vt:lpstr>
      <vt:lpstr>XDO_GROUP_?EQUITY_SEC_A?2?</vt:lpstr>
      <vt:lpstr>XDO_GROUP_?EQUITY_SEC_A?20?</vt:lpstr>
      <vt:lpstr>XDO_GROUP_?EQUITY_SEC_A?21?</vt:lpstr>
      <vt:lpstr>SUNBAL!XDO_GROUP_?EQUITY_SEC_A?22?</vt:lpstr>
      <vt:lpstr>XDO_GROUP_?EQUITY_SEC_A?22?</vt:lpstr>
      <vt:lpstr>XDO_GROUP_?EQUITY_SEC_A?23?</vt:lpstr>
      <vt:lpstr>XDO_GROUP_?EQUITY_SEC_A?24?</vt:lpstr>
      <vt:lpstr>XDO_GROUP_?EQUITY_SEC_A?25?</vt:lpstr>
      <vt:lpstr>XDO_GROUP_?EQUITY_SEC_A?26?</vt:lpstr>
      <vt:lpstr>XDO_GROUP_?EQUITY_SEC_A?27?</vt:lpstr>
      <vt:lpstr>XDO_GROUP_?EQUITY_SEC_A?28?</vt:lpstr>
      <vt:lpstr>XDO_GROUP_?EQUITY_SEC_A?29?</vt:lpstr>
      <vt:lpstr>XDO_GROUP_?EQUITY_SEC_A?3?</vt:lpstr>
      <vt:lpstr>XDO_GROUP_?EQUITY_SEC_A?30?</vt:lpstr>
      <vt:lpstr>XDO_GROUP_?EQUITY_SEC_A?31?</vt:lpstr>
      <vt:lpstr>XDO_GROUP_?EQUITY_SEC_A?32?</vt:lpstr>
      <vt:lpstr>XDO_GROUP_?EQUITY_SEC_A?33?</vt:lpstr>
      <vt:lpstr>XDO_GROUP_?EQUITY_SEC_A?34?</vt:lpstr>
      <vt:lpstr>XDO_GROUP_?EQUITY_SEC_A?35?</vt:lpstr>
      <vt:lpstr>XDO_GROUP_?EQUITY_SEC_A?36?</vt:lpstr>
      <vt:lpstr>XDO_GROUP_?EQUITY_SEC_A?37?</vt:lpstr>
      <vt:lpstr>XDO_GROUP_?EQUITY_SEC_A?38?</vt:lpstr>
      <vt:lpstr>XDO_GROUP_?EQUITY_SEC_A?39?</vt:lpstr>
      <vt:lpstr>XDO_GROUP_?EQUITY_SEC_A?4?</vt:lpstr>
      <vt:lpstr>XDO_GROUP_?EQUITY_SEC_A?40?</vt:lpstr>
      <vt:lpstr>XDO_GROUP_?EQUITY_SEC_A?41?</vt:lpstr>
      <vt:lpstr>XDO_GROUP_?EQUITY_SEC_A?42?</vt:lpstr>
      <vt:lpstr>XDO_GROUP_?EQUITY_SEC_A?44?</vt:lpstr>
      <vt:lpstr>XDO_GROUP_?EQUITY_SEC_A?45?</vt:lpstr>
      <vt:lpstr>XDO_GROUP_?EQUITY_SEC_A?46?</vt:lpstr>
      <vt:lpstr>XDO_GROUP_?EQUITY_SEC_A?47?</vt:lpstr>
      <vt:lpstr>XDO_GROUP_?EQUITY_SEC_A?48?</vt:lpstr>
      <vt:lpstr>XDO_GROUP_?EQUITY_SEC_A?49?</vt:lpstr>
      <vt:lpstr>XDO_GROUP_?EQUITY_SEC_A?5?</vt:lpstr>
      <vt:lpstr>XDO_GROUP_?EQUITY_SEC_A?50?</vt:lpstr>
      <vt:lpstr>XDO_GROUP_?EQUITY_SEC_A?51?</vt:lpstr>
      <vt:lpstr>XDO_GROUP_?EQUITY_SEC_A?6?</vt:lpstr>
      <vt:lpstr>XDO_GROUP_?EQUITY_SEC_A?7?</vt:lpstr>
      <vt:lpstr>XDO_GROUP_?EQUITY_SEC_A?8?</vt:lpstr>
      <vt:lpstr>XDO_GROUP_?EQUITY_SEC_A?9?</vt:lpstr>
      <vt:lpstr>XDO_GROUP_?EQUITY_SEC_C?</vt:lpstr>
      <vt:lpstr>XDO_GROUP_?EQUITY_SEC_C?36?</vt:lpstr>
      <vt:lpstr>XDO_GROUP_?EQUITY_SEC_F?44?</vt:lpstr>
      <vt:lpstr>XDO_GROUP_?EQUITY_SEC_F?46?</vt:lpstr>
      <vt:lpstr>XDO_GROUP_?EQUITY_SEC_F?51?</vt:lpstr>
      <vt:lpstr>XDO_GROUP_?G_PORTFOLIO_TURN_OVER_RATIO?</vt:lpstr>
      <vt:lpstr>XDO_GROUP_?G_PORTFOLIO_TURN_OVER_RATIO?1?</vt:lpstr>
      <vt:lpstr>XDO_GROUP_?G_PORTFOLIO_TURN_OVER_RATIO?10?</vt:lpstr>
      <vt:lpstr>XDO_GROUP_?G_PORTFOLIO_TURN_OVER_RATIO?11?</vt:lpstr>
      <vt:lpstr>XDO_GROUP_?G_PORTFOLIO_TURN_OVER_RATIO?12?</vt:lpstr>
      <vt:lpstr>XDO_GROUP_?G_PORTFOLIO_TURN_OVER_RATIO?13?</vt:lpstr>
      <vt:lpstr>XDO_GROUP_?G_PORTFOLIO_TURN_OVER_RATIO?14?</vt:lpstr>
      <vt:lpstr>XDO_GROUP_?G_PORTFOLIO_TURN_OVER_RATIO?15?</vt:lpstr>
      <vt:lpstr>XDO_GROUP_?G_PORTFOLIO_TURN_OVER_RATIO?16?</vt:lpstr>
      <vt:lpstr>XDO_GROUP_?G_PORTFOLIO_TURN_OVER_RATIO?17?</vt:lpstr>
      <vt:lpstr>XDO_GROUP_?G_PORTFOLIO_TURN_OVER_RATIO?18?</vt:lpstr>
      <vt:lpstr>XDO_GROUP_?G_PORTFOLIO_TURN_OVER_RATIO?19?</vt:lpstr>
      <vt:lpstr>XDO_GROUP_?G_PORTFOLIO_TURN_OVER_RATIO?2?</vt:lpstr>
      <vt:lpstr>XDO_GROUP_?G_PORTFOLIO_TURN_OVER_RATIO?20?</vt:lpstr>
      <vt:lpstr>XDO_GROUP_?G_PORTFOLIO_TURN_OVER_RATIO?21?</vt:lpstr>
      <vt:lpstr>XDO_GROUP_?G_PORTFOLIO_TURN_OVER_RATIO?22?</vt:lpstr>
      <vt:lpstr>XDO_GROUP_?G_PORTFOLIO_TURN_OVER_RATIO?23?</vt:lpstr>
      <vt:lpstr>XDO_GROUP_?G_PORTFOLIO_TURN_OVER_RATIO?24?</vt:lpstr>
      <vt:lpstr>XDO_GROUP_?G_PORTFOLIO_TURN_OVER_RATIO?25?</vt:lpstr>
      <vt:lpstr>XDO_GROUP_?G_PORTFOLIO_TURN_OVER_RATIO?26?</vt:lpstr>
      <vt:lpstr>XDO_GROUP_?G_PORTFOLIO_TURN_OVER_RATIO?27?</vt:lpstr>
      <vt:lpstr>XDO_GROUP_?G_PORTFOLIO_TURN_OVER_RATIO?28?</vt:lpstr>
      <vt:lpstr>XDO_GROUP_?G_PORTFOLIO_TURN_OVER_RATIO?29?</vt:lpstr>
      <vt:lpstr>XDO_GROUP_?G_PORTFOLIO_TURN_OVER_RATIO?3?</vt:lpstr>
      <vt:lpstr>XDO_GROUP_?G_PORTFOLIO_TURN_OVER_RATIO?30?</vt:lpstr>
      <vt:lpstr>XDO_GROUP_?G_PORTFOLIO_TURN_OVER_RATIO?31?</vt:lpstr>
      <vt:lpstr>XDO_GROUP_?G_PORTFOLIO_TURN_OVER_RATIO?32?</vt:lpstr>
      <vt:lpstr>XDO_GROUP_?G_PORTFOLIO_TURN_OVER_RATIO?33?</vt:lpstr>
      <vt:lpstr>XDO_GROUP_?G_PORTFOLIO_TURN_OVER_RATIO?34?</vt:lpstr>
      <vt:lpstr>XDO_GROUP_?G_PORTFOLIO_TURN_OVER_RATIO?35?</vt:lpstr>
      <vt:lpstr>XDO_GROUP_?G_PORTFOLIO_TURN_OVER_RATIO?36?</vt:lpstr>
      <vt:lpstr>XDO_GROUP_?G_PORTFOLIO_TURN_OVER_RATIO?37?</vt:lpstr>
      <vt:lpstr>XDO_GROUP_?G_PORTFOLIO_TURN_OVER_RATIO?38?</vt:lpstr>
      <vt:lpstr>XDO_GROUP_?G_PORTFOLIO_TURN_OVER_RATIO?39?</vt:lpstr>
      <vt:lpstr>XDO_GROUP_?G_PORTFOLIO_TURN_OVER_RATIO?4?</vt:lpstr>
      <vt:lpstr>XDO_GROUP_?G_PORTFOLIO_TURN_OVER_RATIO?40?</vt:lpstr>
      <vt:lpstr>XDO_GROUP_?G_PORTFOLIO_TURN_OVER_RATIO?41?</vt:lpstr>
      <vt:lpstr>XDO_GROUP_?G_PORTFOLIO_TURN_OVER_RATIO?42?</vt:lpstr>
      <vt:lpstr>XDO_GROUP_?G_PORTFOLIO_TURN_OVER_RATIO?44?</vt:lpstr>
      <vt:lpstr>XDO_GROUP_?G_PORTFOLIO_TURN_OVER_RATIO?45?</vt:lpstr>
      <vt:lpstr>XDO_GROUP_?G_PORTFOLIO_TURN_OVER_RATIO?46?</vt:lpstr>
      <vt:lpstr>XDO_GROUP_?G_PORTFOLIO_TURN_OVER_RATIO?47?</vt:lpstr>
      <vt:lpstr>XDO_GROUP_?G_PORTFOLIO_TURN_OVER_RATIO?48?</vt:lpstr>
      <vt:lpstr>XDO_GROUP_?G_PORTFOLIO_TURN_OVER_RATIO?49?</vt:lpstr>
      <vt:lpstr>XDO_GROUP_?G_PORTFOLIO_TURN_OVER_RATIO?5?</vt:lpstr>
      <vt:lpstr>XDO_GROUP_?G_PORTFOLIO_TURN_OVER_RATIO?50?</vt:lpstr>
      <vt:lpstr>XDO_GROUP_?G_PORTFOLIO_TURN_OVER_RATIO?51?</vt:lpstr>
      <vt:lpstr>XDO_GROUP_?G_PORTFOLIO_TURN_OVER_RATIO?6?</vt:lpstr>
      <vt:lpstr>XDO_GROUP_?G_PORTFOLIO_TURN_OVER_RATIO?7?</vt:lpstr>
      <vt:lpstr>XDO_GROUP_?G_PORTFOLIO_TURN_OVER_RATIO?8?</vt:lpstr>
      <vt:lpstr>XDO_GROUP_?G_PORTFOLIO_TURN_OVER_RATIO?9?</vt:lpstr>
      <vt:lpstr>XDO_GROUP_?MARGIN_MONEY_FR_DERIVATIVE_A?44?</vt:lpstr>
      <vt:lpstr>XDO_GROUP_?MONEY_MARKET_SEC_A?44?</vt:lpstr>
      <vt:lpstr>XDO_GROUP_?MONEY_MARKET_SEC_D?</vt:lpstr>
      <vt:lpstr>XDO_GROUP_?MONEY_MARKET_SEC_D?1?</vt:lpstr>
      <vt:lpstr>XDO_GROUP_?MONEY_MARKET_SEC_D?10?</vt:lpstr>
      <vt:lpstr>XDO_GROUP_?MONEY_MARKET_SEC_D?11?</vt:lpstr>
      <vt:lpstr>XDO_GROUP_?MONEY_MARKET_SEC_D?12?</vt:lpstr>
      <vt:lpstr>XDO_GROUP_?MONEY_MARKET_SEC_D?13?</vt:lpstr>
      <vt:lpstr>XDO_GROUP_?MONEY_MARKET_SEC_D?14?</vt:lpstr>
      <vt:lpstr>XDO_GROUP_?MONEY_MARKET_SEC_D?15?</vt:lpstr>
      <vt:lpstr>XDO_GROUP_?MONEY_MARKET_SEC_D?16?</vt:lpstr>
      <vt:lpstr>XDO_GROUP_?MONEY_MARKET_SEC_D?17?</vt:lpstr>
      <vt:lpstr>XDO_GROUP_?MONEY_MARKET_SEC_D?18?</vt:lpstr>
      <vt:lpstr>XDO_GROUP_?MONEY_MARKET_SEC_D?19?</vt:lpstr>
      <vt:lpstr>XDO_GROUP_?MONEY_MARKET_SEC_D?2?</vt:lpstr>
      <vt:lpstr>XDO_GROUP_?MONEY_MARKET_SEC_D?20?</vt:lpstr>
      <vt:lpstr>XDO_GROUP_?MONEY_MARKET_SEC_D?21?</vt:lpstr>
      <vt:lpstr>SUNBAL!XDO_GROUP_?MONEY_MARKET_SEC_D?22?</vt:lpstr>
      <vt:lpstr>XDO_GROUP_?MONEY_MARKET_SEC_D?22?</vt:lpstr>
      <vt:lpstr>XDO_GROUP_?MONEY_MARKET_SEC_D?23?</vt:lpstr>
      <vt:lpstr>XDO_GROUP_?MONEY_MARKET_SEC_D?24?</vt:lpstr>
      <vt:lpstr>XDO_GROUP_?MONEY_MARKET_SEC_D?25?</vt:lpstr>
      <vt:lpstr>XDO_GROUP_?MONEY_MARKET_SEC_D?26?</vt:lpstr>
      <vt:lpstr>XDO_GROUP_?MONEY_MARKET_SEC_D?27?</vt:lpstr>
      <vt:lpstr>XDO_GROUP_?MONEY_MARKET_SEC_D?28?</vt:lpstr>
      <vt:lpstr>XDO_GROUP_?MONEY_MARKET_SEC_D?29?</vt:lpstr>
      <vt:lpstr>XDO_GROUP_?MONEY_MARKET_SEC_D?3?</vt:lpstr>
      <vt:lpstr>XDO_GROUP_?MONEY_MARKET_SEC_D?30?</vt:lpstr>
      <vt:lpstr>XDO_GROUP_?MONEY_MARKET_SEC_D?31?</vt:lpstr>
      <vt:lpstr>XDO_GROUP_?MONEY_MARKET_SEC_D?32?</vt:lpstr>
      <vt:lpstr>XDO_GROUP_?MONEY_MARKET_SEC_D?33?</vt:lpstr>
      <vt:lpstr>XDO_GROUP_?MONEY_MARKET_SEC_D?34?</vt:lpstr>
      <vt:lpstr>XDO_GROUP_?MONEY_MARKET_SEC_D?35?</vt:lpstr>
      <vt:lpstr>XDO_GROUP_?MONEY_MARKET_SEC_D?36?</vt:lpstr>
      <vt:lpstr>XDO_GROUP_?MONEY_MARKET_SEC_D?37?</vt:lpstr>
      <vt:lpstr>XDO_GROUP_?MONEY_MARKET_SEC_D?38?</vt:lpstr>
      <vt:lpstr>XDO_GROUP_?MONEY_MARKET_SEC_D?39?</vt:lpstr>
      <vt:lpstr>XDO_GROUP_?MONEY_MARKET_SEC_D?4?</vt:lpstr>
      <vt:lpstr>XDO_GROUP_?MONEY_MARKET_SEC_D?40?</vt:lpstr>
      <vt:lpstr>XDO_GROUP_?MONEY_MARKET_SEC_D?41?</vt:lpstr>
      <vt:lpstr>XDO_GROUP_?MONEY_MARKET_SEC_D?42?</vt:lpstr>
      <vt:lpstr>XDO_GROUP_?MONEY_MARKET_SEC_D?44?</vt:lpstr>
      <vt:lpstr>XDO_GROUP_?MONEY_MARKET_SEC_D?45?</vt:lpstr>
      <vt:lpstr>XDO_GROUP_?MONEY_MARKET_SEC_D?46?</vt:lpstr>
      <vt:lpstr>XDO_GROUP_?MONEY_MARKET_SEC_D?47?</vt:lpstr>
      <vt:lpstr>XDO_GROUP_?MONEY_MARKET_SEC_D?48?</vt:lpstr>
      <vt:lpstr>XDO_GROUP_?MONEY_MARKET_SEC_D?49?</vt:lpstr>
      <vt:lpstr>XDO_GROUP_?MONEY_MARKET_SEC_D?5?</vt:lpstr>
      <vt:lpstr>XDO_GROUP_?MONEY_MARKET_SEC_D?50?</vt:lpstr>
      <vt:lpstr>XDO_GROUP_?MONEY_MARKET_SEC_D?51?</vt:lpstr>
      <vt:lpstr>XDO_GROUP_?MONEY_MARKET_SEC_D?6?</vt:lpstr>
      <vt:lpstr>XDO_GROUP_?MONEY_MARKET_SEC_D?7?</vt:lpstr>
      <vt:lpstr>XDO_GROUP_?MONEY_MARKET_SEC_D?8?</vt:lpstr>
      <vt:lpstr>XDO_GROUP_?MONEY_MARKET_SEC_D?9?</vt:lpstr>
      <vt:lpstr>XDO_GROUP_?NAV_PER_PLAN_OPTION?</vt:lpstr>
      <vt:lpstr>XDO_GROUP_?NAV_PER_PLAN_OPTION?1?</vt:lpstr>
      <vt:lpstr>XDO_GROUP_?NAV_PER_PLAN_OPTION?10?</vt:lpstr>
      <vt:lpstr>XDO_GROUP_?NAV_PER_PLAN_OPTION?11?</vt:lpstr>
      <vt:lpstr>XDO_GROUP_?NAV_PER_PLAN_OPTION?12?</vt:lpstr>
      <vt:lpstr>XDO_GROUP_?NAV_PER_PLAN_OPTION?13?</vt:lpstr>
      <vt:lpstr>XDO_GROUP_?NAV_PER_PLAN_OPTION?14?</vt:lpstr>
      <vt:lpstr>XDO_GROUP_?NAV_PER_PLAN_OPTION?15?</vt:lpstr>
      <vt:lpstr>XDO_GROUP_?NAV_PER_PLAN_OPTION?16?</vt:lpstr>
      <vt:lpstr>XDO_GROUP_?NAV_PER_PLAN_OPTION?17?</vt:lpstr>
      <vt:lpstr>XDO_GROUP_?NAV_PER_PLAN_OPTION?18?</vt:lpstr>
      <vt:lpstr>XDO_GROUP_?NAV_PER_PLAN_OPTION?19?</vt:lpstr>
      <vt:lpstr>XDO_GROUP_?NAV_PER_PLAN_OPTION?2?</vt:lpstr>
      <vt:lpstr>XDO_GROUP_?NAV_PER_PLAN_OPTION?20?</vt:lpstr>
      <vt:lpstr>XDO_GROUP_?NAV_PER_PLAN_OPTION?21?</vt:lpstr>
      <vt:lpstr>SUNBAL!XDO_GROUP_?NAV_PER_PLAN_OPTION?22?</vt:lpstr>
      <vt:lpstr>XDO_GROUP_?NAV_PER_PLAN_OPTION?22?</vt:lpstr>
      <vt:lpstr>XDO_GROUP_?NAV_PER_PLAN_OPTION?23?</vt:lpstr>
      <vt:lpstr>XDO_GROUP_?NAV_PER_PLAN_OPTION?24?</vt:lpstr>
      <vt:lpstr>XDO_GROUP_?NAV_PER_PLAN_OPTION?25?</vt:lpstr>
      <vt:lpstr>XDO_GROUP_?NAV_PER_PLAN_OPTION?26?</vt:lpstr>
      <vt:lpstr>XDO_GROUP_?NAV_PER_PLAN_OPTION?27?</vt:lpstr>
      <vt:lpstr>XDO_GROUP_?NAV_PER_PLAN_OPTION?28?</vt:lpstr>
      <vt:lpstr>XDO_GROUP_?NAV_PER_PLAN_OPTION?29?</vt:lpstr>
      <vt:lpstr>XDO_GROUP_?NAV_PER_PLAN_OPTION?3?</vt:lpstr>
      <vt:lpstr>XDO_GROUP_?NAV_PER_PLAN_OPTION?30?</vt:lpstr>
      <vt:lpstr>XDO_GROUP_?NAV_PER_PLAN_OPTION?31?</vt:lpstr>
      <vt:lpstr>XDO_GROUP_?NAV_PER_PLAN_OPTION?32?</vt:lpstr>
      <vt:lpstr>XDO_GROUP_?NAV_PER_PLAN_OPTION?33?</vt:lpstr>
      <vt:lpstr>XDO_GROUP_?NAV_PER_PLAN_OPTION?34?</vt:lpstr>
      <vt:lpstr>XDO_GROUP_?NAV_PER_PLAN_OPTION?35?</vt:lpstr>
      <vt:lpstr>XDO_GROUP_?NAV_PER_PLAN_OPTION?36?</vt:lpstr>
      <vt:lpstr>XDO_GROUP_?NAV_PER_PLAN_OPTION?37?</vt:lpstr>
      <vt:lpstr>XDO_GROUP_?NAV_PER_PLAN_OPTION?38?</vt:lpstr>
      <vt:lpstr>XDO_GROUP_?NAV_PER_PLAN_OPTION?39?</vt:lpstr>
      <vt:lpstr>XDO_GROUP_?NAV_PER_PLAN_OPTION?4?</vt:lpstr>
      <vt:lpstr>XDO_GROUP_?NAV_PER_PLAN_OPTION?40?</vt:lpstr>
      <vt:lpstr>XDO_GROUP_?NAV_PER_PLAN_OPTION?41?</vt:lpstr>
      <vt:lpstr>XDO_GROUP_?NAV_PER_PLAN_OPTION?42?</vt:lpstr>
      <vt:lpstr>XDO_GROUP_?NAV_PER_PLAN_OPTION?44?</vt:lpstr>
      <vt:lpstr>XDO_GROUP_?NAV_PER_PLAN_OPTION?45?</vt:lpstr>
      <vt:lpstr>XDO_GROUP_?NAV_PER_PLAN_OPTION?46?</vt:lpstr>
      <vt:lpstr>XDO_GROUP_?NAV_PER_PLAN_OPTION?47?</vt:lpstr>
      <vt:lpstr>XDO_GROUP_?NAV_PER_PLAN_OPTION?48?</vt:lpstr>
      <vt:lpstr>XDO_GROUP_?NAV_PER_PLAN_OPTION?49?</vt:lpstr>
      <vt:lpstr>XDO_GROUP_?NAV_PER_PLAN_OPTION?5?</vt:lpstr>
      <vt:lpstr>XDO_GROUP_?NAV_PER_PLAN_OPTION?50?</vt:lpstr>
      <vt:lpstr>XDO_GROUP_?NAV_PER_PLAN_OPTION?51?</vt:lpstr>
      <vt:lpstr>XDO_GROUP_?NAV_PER_PLAN_OPTION?6?</vt:lpstr>
      <vt:lpstr>XDO_GROUP_?NAV_PER_PLAN_OPTION?7?</vt:lpstr>
      <vt:lpstr>XDO_GROUP_?NAV_PER_PLAN_OPTION?8?</vt:lpstr>
      <vt:lpstr>XDO_GROUP_?NAV_PER_PLAN_OPTION?9?</vt:lpstr>
      <vt:lpstr>XDO_GROUP_?REPO_BONUS?22?</vt:lpstr>
      <vt:lpstr>XDO_GROUP_?REPO_CORPORATE?</vt:lpstr>
      <vt:lpstr>XDO_GROUP_?REPO_CORPORATE?1?</vt:lpstr>
      <vt:lpstr>XDO_GROUP_?REPO_CORPORATE?10?</vt:lpstr>
      <vt:lpstr>XDO_GROUP_?REPO_CORPORATE?11?</vt:lpstr>
      <vt:lpstr>XDO_GROUP_?REPO_CORPORATE?12?</vt:lpstr>
      <vt:lpstr>XDO_GROUP_?REPO_CORPORATE?13?</vt:lpstr>
      <vt:lpstr>XDO_GROUP_?REPO_CORPORATE?14?</vt:lpstr>
      <vt:lpstr>XDO_GROUP_?REPO_CORPORATE?15?</vt:lpstr>
      <vt:lpstr>XDO_GROUP_?REPO_CORPORATE?16?</vt:lpstr>
      <vt:lpstr>XDO_GROUP_?REPO_CORPORATE?17?</vt:lpstr>
      <vt:lpstr>XDO_GROUP_?REPO_CORPORATE?18?</vt:lpstr>
      <vt:lpstr>XDO_GROUP_?REPO_CORPORATE?19?</vt:lpstr>
      <vt:lpstr>XDO_GROUP_?REPO_CORPORATE?2?</vt:lpstr>
      <vt:lpstr>XDO_GROUP_?REPO_CORPORATE?20?</vt:lpstr>
      <vt:lpstr>XDO_GROUP_?REPO_CORPORATE?21?</vt:lpstr>
      <vt:lpstr>XDO_GROUP_?REPO_CORPORATE?22?</vt:lpstr>
      <vt:lpstr>XDO_GROUP_?REPO_CORPORATE?23?</vt:lpstr>
      <vt:lpstr>XDO_GROUP_?REPO_CORPORATE?24?</vt:lpstr>
      <vt:lpstr>XDO_GROUP_?REPO_CORPORATE?25?</vt:lpstr>
      <vt:lpstr>XDO_GROUP_?REPO_CORPORATE?26?</vt:lpstr>
      <vt:lpstr>XDO_GROUP_?REPO_CORPORATE?27?</vt:lpstr>
      <vt:lpstr>XDO_GROUP_?REPO_CORPORATE?28?</vt:lpstr>
      <vt:lpstr>XDO_GROUP_?REPO_CORPORATE?29?</vt:lpstr>
      <vt:lpstr>XDO_GROUP_?REPO_CORPORATE?3?</vt:lpstr>
      <vt:lpstr>XDO_GROUP_?REPO_CORPORATE?30?</vt:lpstr>
      <vt:lpstr>XDO_GROUP_?REPO_CORPORATE?31?</vt:lpstr>
      <vt:lpstr>XDO_GROUP_?REPO_CORPORATE?32?</vt:lpstr>
      <vt:lpstr>XDO_GROUP_?REPO_CORPORATE?33?</vt:lpstr>
      <vt:lpstr>XDO_GROUP_?REPO_CORPORATE?34?</vt:lpstr>
      <vt:lpstr>XDO_GROUP_?REPO_CORPORATE?35?</vt:lpstr>
      <vt:lpstr>XDO_GROUP_?REPO_CORPORATE?36?</vt:lpstr>
      <vt:lpstr>XDO_GROUP_?REPO_CORPORATE?37?</vt:lpstr>
      <vt:lpstr>XDO_GROUP_?REPO_CORPORATE?38?</vt:lpstr>
      <vt:lpstr>XDO_GROUP_?REPO_CORPORATE?39?</vt:lpstr>
      <vt:lpstr>XDO_GROUP_?REPO_CORPORATE?4?</vt:lpstr>
      <vt:lpstr>XDO_GROUP_?REPO_CORPORATE?40?</vt:lpstr>
      <vt:lpstr>XDO_GROUP_?REPO_CORPORATE?41?</vt:lpstr>
      <vt:lpstr>XDO_GROUP_?REPO_CORPORATE?42?</vt:lpstr>
      <vt:lpstr>XDO_GROUP_?REPO_CORPORATE?44?</vt:lpstr>
      <vt:lpstr>XDO_GROUP_?REPO_CORPORATE?45?</vt:lpstr>
      <vt:lpstr>XDO_GROUP_?REPO_CORPORATE?46?</vt:lpstr>
      <vt:lpstr>XDO_GROUP_?REPO_CORPORATE?47?</vt:lpstr>
      <vt:lpstr>XDO_GROUP_?REPO_CORPORATE?48?</vt:lpstr>
      <vt:lpstr>XDO_GROUP_?REPO_CORPORATE?49?</vt:lpstr>
      <vt:lpstr>XDO_GROUP_?REPO_CORPORATE?5?</vt:lpstr>
      <vt:lpstr>XDO_GROUP_?REPO_CORPORATE?50?</vt:lpstr>
      <vt:lpstr>XDO_GROUP_?REPO_CORPORATE?51?</vt:lpstr>
      <vt:lpstr>XDO_GROUP_?REPO_CORPORATE?6?</vt:lpstr>
      <vt:lpstr>XDO_GROUP_?REPO_CORPORATE?7?</vt:lpstr>
      <vt:lpstr>XDO_GROUP_?REPO_CORPORATE?8?</vt:lpstr>
      <vt:lpstr>XDO_GROUP_?REPO_CORPORATE?9?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Venkat Raman R - Sundaram Mutual</cp:lastModifiedBy>
  <dcterms:created xsi:type="dcterms:W3CDTF">2016-06-17T04:30:17Z</dcterms:created>
  <dcterms:modified xsi:type="dcterms:W3CDTF">2019-02-11T04:18:46Z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