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MIP" sheetId="11" r:id="rId12"/>
    <sheet name="TSTI" sheetId="3" r:id="rId13"/>
  </sheets>
  <calcPr calcId="144525"/>
</workbook>
</file>

<file path=xl/calcChain.xml><?xml version="1.0" encoding="utf-8"?>
<calcChain xmlns="http://schemas.openxmlformats.org/spreadsheetml/2006/main">
  <c r="G50" i="9" l="1"/>
  <c r="G49" i="9"/>
  <c r="G48" i="9"/>
  <c r="G47" i="9"/>
  <c r="G46" i="9"/>
  <c r="G45" i="9"/>
  <c r="G44" i="9"/>
  <c r="G43" i="9"/>
  <c r="G42" i="9"/>
  <c r="G25" i="9"/>
  <c r="G24" i="9"/>
  <c r="G23" i="9"/>
  <c r="G22" i="9"/>
  <c r="G21" i="9"/>
  <c r="G20" i="9"/>
  <c r="F49" i="4"/>
  <c r="F31" i="3" l="1"/>
  <c r="F32" i="3" s="1"/>
  <c r="G30" i="3"/>
  <c r="G31" i="3" s="1"/>
  <c r="G32" i="3" s="1"/>
  <c r="F27" i="3"/>
  <c r="G26" i="3"/>
  <c r="G25" i="3"/>
  <c r="G27" i="3" s="1"/>
  <c r="F23" i="3"/>
  <c r="G18" i="3"/>
  <c r="G16" i="3"/>
  <c r="G15" i="3"/>
  <c r="G22" i="3"/>
  <c r="G21" i="3"/>
  <c r="G17" i="3"/>
  <c r="G20" i="3"/>
  <c r="G19" i="3"/>
  <c r="F13" i="3"/>
  <c r="G7" i="3"/>
  <c r="G9" i="3"/>
  <c r="G8" i="3"/>
  <c r="G12" i="3"/>
  <c r="G10" i="3"/>
  <c r="G11" i="3"/>
  <c r="F52" i="11"/>
  <c r="F53" i="11" s="1"/>
  <c r="G51" i="11"/>
  <c r="G52" i="11" s="1"/>
  <c r="G53" i="11" s="1"/>
  <c r="F49" i="11"/>
  <c r="F48" i="11"/>
  <c r="G47" i="11"/>
  <c r="G48" i="11" s="1"/>
  <c r="G49" i="11" s="1"/>
  <c r="F43" i="11"/>
  <c r="F44" i="11" s="1"/>
  <c r="G42" i="11"/>
  <c r="G41" i="11"/>
  <c r="F35" i="11"/>
  <c r="F38" i="11" s="1"/>
  <c r="G34" i="11"/>
  <c r="G32" i="11"/>
  <c r="G33" i="11"/>
  <c r="F26" i="11"/>
  <c r="F29" i="11" s="1"/>
  <c r="G18" i="11"/>
  <c r="G9" i="11"/>
  <c r="G23" i="11"/>
  <c r="G15" i="11"/>
  <c r="G19" i="11"/>
  <c r="G16" i="11"/>
  <c r="G8" i="11"/>
  <c r="G13" i="11"/>
  <c r="G25" i="11"/>
  <c r="G11" i="11"/>
  <c r="G12" i="11"/>
  <c r="G20" i="11"/>
  <c r="G17" i="11"/>
  <c r="G22" i="11"/>
  <c r="G21" i="11"/>
  <c r="G10" i="11"/>
  <c r="G14" i="11"/>
  <c r="G7" i="11"/>
  <c r="G24" i="11"/>
  <c r="F21" i="6"/>
  <c r="F22" i="6" s="1"/>
  <c r="G20" i="6"/>
  <c r="G21" i="6" s="1"/>
  <c r="G22" i="6" s="1"/>
  <c r="G16" i="6"/>
  <c r="G17" i="6" s="1"/>
  <c r="G18" i="6" s="1"/>
  <c r="F18" i="6"/>
  <c r="F17" i="6"/>
  <c r="F10" i="6"/>
  <c r="F13" i="6" s="1"/>
  <c r="G9" i="6"/>
  <c r="G7" i="6"/>
  <c r="G8" i="6"/>
  <c r="F23" i="10"/>
  <c r="F19" i="10"/>
  <c r="G18" i="10"/>
  <c r="F12" i="10"/>
  <c r="G10" i="10"/>
  <c r="G9" i="10"/>
  <c r="G11" i="10"/>
  <c r="G8" i="10"/>
  <c r="G7" i="10"/>
  <c r="G12" i="10" s="1"/>
  <c r="G14" i="10"/>
  <c r="G17" i="10"/>
  <c r="G16" i="10"/>
  <c r="G15" i="10"/>
  <c r="G22" i="10"/>
  <c r="G21" i="10"/>
  <c r="G26" i="10"/>
  <c r="G27" i="10" s="1"/>
  <c r="G28" i="10" s="1"/>
  <c r="F27" i="10"/>
  <c r="F28" i="10" s="1"/>
  <c r="F59" i="9"/>
  <c r="F60" i="9" s="1"/>
  <c r="G58" i="9"/>
  <c r="G59" i="9" s="1"/>
  <c r="G60" i="9" s="1"/>
  <c r="F55" i="9"/>
  <c r="G53" i="9"/>
  <c r="G55" i="9" s="1"/>
  <c r="G54" i="9"/>
  <c r="F51" i="9"/>
  <c r="G30" i="9"/>
  <c r="G41" i="9"/>
  <c r="G31" i="9"/>
  <c r="G37" i="9"/>
  <c r="G34" i="9"/>
  <c r="G29" i="9"/>
  <c r="G36" i="9"/>
  <c r="G40" i="9"/>
  <c r="G35" i="9"/>
  <c r="G33" i="9"/>
  <c r="G39" i="9"/>
  <c r="G32" i="9"/>
  <c r="G38" i="9"/>
  <c r="F27" i="9"/>
  <c r="G16" i="9"/>
  <c r="G17" i="9"/>
  <c r="G15" i="9"/>
  <c r="G7" i="9"/>
  <c r="G8" i="9"/>
  <c r="G14" i="9"/>
  <c r="G11" i="9"/>
  <c r="G19" i="9"/>
  <c r="G10" i="9"/>
  <c r="G26" i="9"/>
  <c r="G12" i="9"/>
  <c r="G13" i="9"/>
  <c r="G9" i="9"/>
  <c r="G18" i="9"/>
  <c r="F50" i="7"/>
  <c r="F53" i="7" s="1"/>
  <c r="F54" i="7" s="1"/>
  <c r="G45" i="7"/>
  <c r="G35" i="7"/>
  <c r="G28" i="7"/>
  <c r="G12" i="7"/>
  <c r="G15" i="7"/>
  <c r="G17" i="7"/>
  <c r="G21" i="7"/>
  <c r="G49" i="7"/>
  <c r="G22" i="7"/>
  <c r="G19" i="7"/>
  <c r="G42" i="7"/>
  <c r="G18" i="7"/>
  <c r="G11" i="7"/>
  <c r="G47" i="7"/>
  <c r="G13" i="7"/>
  <c r="G16" i="7"/>
  <c r="G38" i="7"/>
  <c r="G10" i="7"/>
  <c r="G48" i="7"/>
  <c r="G30" i="7"/>
  <c r="G31" i="7"/>
  <c r="G33" i="7"/>
  <c r="G9" i="7"/>
  <c r="G34" i="7"/>
  <c r="G27" i="7"/>
  <c r="G25" i="7"/>
  <c r="G8" i="7"/>
  <c r="G36" i="7"/>
  <c r="G40" i="7"/>
  <c r="G14" i="7"/>
  <c r="G26" i="7"/>
  <c r="G46" i="7"/>
  <c r="G41" i="7"/>
  <c r="G29" i="7"/>
  <c r="G32" i="7"/>
  <c r="G20" i="7"/>
  <c r="G44" i="7"/>
  <c r="G23" i="7"/>
  <c r="G24" i="7"/>
  <c r="G37" i="7"/>
  <c r="G43" i="7"/>
  <c r="G39" i="7"/>
  <c r="G7" i="7"/>
  <c r="F21" i="5"/>
  <c r="F24" i="5" s="1"/>
  <c r="F25" i="5" s="1"/>
  <c r="G16" i="5"/>
  <c r="G15" i="5"/>
  <c r="G17" i="5"/>
  <c r="G19" i="5"/>
  <c r="G20" i="5"/>
  <c r="G14" i="5"/>
  <c r="G12" i="5"/>
  <c r="G9" i="5"/>
  <c r="G11" i="5"/>
  <c r="G8" i="5"/>
  <c r="G10" i="5"/>
  <c r="G18" i="5"/>
  <c r="G7" i="5"/>
  <c r="G13" i="5"/>
  <c r="F46" i="8"/>
  <c r="F49" i="8" s="1"/>
  <c r="F50" i="8" s="1"/>
  <c r="G45" i="8"/>
  <c r="G34" i="8"/>
  <c r="G37" i="8"/>
  <c r="G39" i="8"/>
  <c r="G28" i="8"/>
  <c r="G43" i="8"/>
  <c r="G27" i="8"/>
  <c r="G33" i="8"/>
  <c r="G40" i="8"/>
  <c r="G24" i="8"/>
  <c r="G31" i="8"/>
  <c r="G12" i="8"/>
  <c r="G21" i="8"/>
  <c r="G11" i="8"/>
  <c r="G15" i="8"/>
  <c r="G30" i="8"/>
  <c r="G13" i="8"/>
  <c r="G22" i="8"/>
  <c r="G14" i="8"/>
  <c r="G9" i="8"/>
  <c r="G18" i="8"/>
  <c r="G16" i="8"/>
  <c r="G35" i="8"/>
  <c r="G38" i="8"/>
  <c r="G29" i="8"/>
  <c r="G17" i="8"/>
  <c r="G36" i="8"/>
  <c r="G23" i="8"/>
  <c r="G26" i="8"/>
  <c r="G41" i="8"/>
  <c r="G44" i="8"/>
  <c r="G19" i="8"/>
  <c r="G25" i="8"/>
  <c r="G10" i="8"/>
  <c r="G8" i="8"/>
  <c r="G42" i="8"/>
  <c r="G32" i="8"/>
  <c r="G7" i="8"/>
  <c r="G20" i="8"/>
  <c r="G39" i="13"/>
  <c r="G26" i="13"/>
  <c r="G41" i="13"/>
  <c r="G28" i="13"/>
  <c r="G21" i="13"/>
  <c r="G42" i="13"/>
  <c r="G31" i="13"/>
  <c r="G24" i="13"/>
  <c r="G16" i="13"/>
  <c r="G29" i="13"/>
  <c r="G18" i="13"/>
  <c r="G40" i="13"/>
  <c r="G33" i="13"/>
  <c r="G36" i="13"/>
  <c r="G22" i="13"/>
  <c r="G25" i="13"/>
  <c r="G11" i="13"/>
  <c r="G20" i="13"/>
  <c r="G50" i="13"/>
  <c r="G43" i="13"/>
  <c r="G44" i="13"/>
  <c r="G46" i="13"/>
  <c r="G32" i="13"/>
  <c r="G12" i="13"/>
  <c r="G47" i="13"/>
  <c r="G23" i="13"/>
  <c r="G30" i="13"/>
  <c r="G27" i="13"/>
  <c r="G38" i="13"/>
  <c r="G51" i="13"/>
  <c r="G34" i="13"/>
  <c r="G15" i="13"/>
  <c r="G35" i="13"/>
  <c r="G45" i="13"/>
  <c r="G49" i="13"/>
  <c r="G17" i="13"/>
  <c r="G10" i="13"/>
  <c r="G48" i="13"/>
  <c r="G14" i="13"/>
  <c r="G37" i="13"/>
  <c r="G7" i="13"/>
  <c r="G13" i="13"/>
  <c r="G9" i="13"/>
  <c r="G19" i="13"/>
  <c r="G8" i="13"/>
  <c r="F52" i="13"/>
  <c r="F56" i="13" s="1"/>
  <c r="F57" i="13" s="1"/>
  <c r="G55" i="13"/>
  <c r="F55" i="13"/>
  <c r="G43" i="12"/>
  <c r="G51" i="12"/>
  <c r="G49" i="12"/>
  <c r="G54" i="12"/>
  <c r="G35" i="12"/>
  <c r="G38" i="12"/>
  <c r="G53" i="12"/>
  <c r="G36" i="12"/>
  <c r="G47" i="12"/>
  <c r="G41" i="12"/>
  <c r="G48" i="12"/>
  <c r="G56" i="12"/>
  <c r="G46" i="12"/>
  <c r="G31" i="12"/>
  <c r="G50" i="12"/>
  <c r="G40" i="12"/>
  <c r="G33" i="12"/>
  <c r="G39" i="12"/>
  <c r="G32" i="12"/>
  <c r="G22" i="12"/>
  <c r="G52" i="12"/>
  <c r="G29" i="12"/>
  <c r="G55" i="12"/>
  <c r="G19" i="12"/>
  <c r="G18" i="12"/>
  <c r="G21" i="12"/>
  <c r="G28" i="12"/>
  <c r="G27" i="12"/>
  <c r="G42" i="12"/>
  <c r="G45" i="12"/>
  <c r="G44" i="12"/>
  <c r="G37" i="12"/>
  <c r="G24" i="12"/>
  <c r="G34" i="12"/>
  <c r="G23" i="12"/>
  <c r="G13" i="12"/>
  <c r="G25" i="12"/>
  <c r="G16" i="12"/>
  <c r="G10" i="12"/>
  <c r="G20" i="12"/>
  <c r="G26" i="12"/>
  <c r="G11" i="12"/>
  <c r="G30" i="12"/>
  <c r="G17" i="12"/>
  <c r="G15" i="12"/>
  <c r="G8" i="12"/>
  <c r="G14" i="12"/>
  <c r="G7" i="12"/>
  <c r="G12" i="12"/>
  <c r="G9" i="12"/>
  <c r="G23" i="4"/>
  <c r="G46" i="4"/>
  <c r="G39" i="4"/>
  <c r="G20" i="4"/>
  <c r="G25" i="4"/>
  <c r="G21" i="4"/>
  <c r="G26" i="4"/>
  <c r="G34" i="4"/>
  <c r="G32" i="4"/>
  <c r="G15" i="4"/>
  <c r="G33" i="4"/>
  <c r="G41" i="4"/>
  <c r="G19" i="4"/>
  <c r="G24" i="4"/>
  <c r="G27" i="4"/>
  <c r="G12" i="4"/>
  <c r="G13" i="4"/>
  <c r="G37" i="4"/>
  <c r="G18" i="4"/>
  <c r="G31" i="4"/>
  <c r="G43" i="4"/>
  <c r="G30" i="4"/>
  <c r="G35" i="4"/>
  <c r="G44" i="4"/>
  <c r="G29" i="4"/>
  <c r="G17" i="4"/>
  <c r="G42" i="4"/>
  <c r="G40" i="4"/>
  <c r="G45" i="4"/>
  <c r="G47" i="4"/>
  <c r="G14" i="4"/>
  <c r="G28" i="4"/>
  <c r="G36" i="4"/>
  <c r="G10" i="4"/>
  <c r="G48" i="4"/>
  <c r="G11" i="4"/>
  <c r="G38" i="4"/>
  <c r="G7" i="4"/>
  <c r="G16" i="4"/>
  <c r="G9" i="4"/>
  <c r="G22" i="4"/>
  <c r="G8" i="4"/>
  <c r="F57" i="12"/>
  <c r="F60" i="12" s="1"/>
  <c r="F61" i="12" s="1"/>
  <c r="F52" i="4"/>
  <c r="F53" i="4" s="1"/>
  <c r="G37" i="2"/>
  <c r="G36" i="2"/>
  <c r="G28" i="2"/>
  <c r="G44" i="2"/>
  <c r="G47" i="2"/>
  <c r="G48" i="2"/>
  <c r="G19" i="2"/>
  <c r="G14" i="2"/>
  <c r="G27" i="2"/>
  <c r="G43" i="2"/>
  <c r="G23" i="2"/>
  <c r="G10" i="2"/>
  <c r="G17" i="2"/>
  <c r="G18" i="2"/>
  <c r="G34" i="2"/>
  <c r="G9" i="2"/>
  <c r="G32" i="2"/>
  <c r="G16" i="2"/>
  <c r="G40" i="2"/>
  <c r="G24" i="2"/>
  <c r="G33" i="2"/>
  <c r="G15" i="2"/>
  <c r="G30" i="2"/>
  <c r="G21" i="2"/>
  <c r="G7" i="2"/>
  <c r="G12" i="2"/>
  <c r="G8" i="2"/>
  <c r="G22" i="2"/>
  <c r="G31" i="2"/>
  <c r="G29" i="2"/>
  <c r="G26" i="2"/>
  <c r="G11" i="2"/>
  <c r="G41" i="2"/>
  <c r="G35" i="2"/>
  <c r="G25" i="2"/>
  <c r="G20" i="2"/>
  <c r="G39" i="2"/>
  <c r="G13" i="2"/>
  <c r="G42" i="2"/>
  <c r="G45" i="2"/>
  <c r="G46" i="2"/>
  <c r="G38" i="2"/>
  <c r="F49" i="2"/>
  <c r="F52" i="2" s="1"/>
  <c r="F53" i="2" s="1"/>
  <c r="G32" i="1"/>
  <c r="G31" i="1"/>
  <c r="G23" i="1"/>
  <c r="G15" i="1"/>
  <c r="G47" i="1"/>
  <c r="G35" i="1"/>
  <c r="G19" i="1"/>
  <c r="G34" i="1"/>
  <c r="G18" i="1"/>
  <c r="G26" i="1"/>
  <c r="G29" i="1"/>
  <c r="G25" i="1"/>
  <c r="G33" i="1"/>
  <c r="G43" i="1"/>
  <c r="G27" i="1"/>
  <c r="G12" i="1"/>
  <c r="G30" i="1"/>
  <c r="G17" i="1"/>
  <c r="G41" i="1"/>
  <c r="G39" i="1"/>
  <c r="G21" i="1"/>
  <c r="G36" i="1"/>
  <c r="G42" i="1"/>
  <c r="G49" i="1"/>
  <c r="G11" i="1"/>
  <c r="G45" i="1"/>
  <c r="G28" i="1"/>
  <c r="G46" i="1"/>
  <c r="G44" i="1"/>
  <c r="G37" i="1"/>
  <c r="G48" i="1"/>
  <c r="G20" i="1"/>
  <c r="G16" i="1"/>
  <c r="G24" i="1"/>
  <c r="G40" i="1"/>
  <c r="G10" i="1"/>
  <c r="G38" i="1"/>
  <c r="G13" i="1"/>
  <c r="G8" i="1"/>
  <c r="G14" i="1"/>
  <c r="G7" i="1"/>
  <c r="G22" i="1"/>
  <c r="G9" i="1"/>
  <c r="F28" i="3" l="1"/>
  <c r="F23" i="6"/>
  <c r="G23" i="10"/>
  <c r="F56" i="9"/>
  <c r="G50" i="7"/>
  <c r="G53" i="7" s="1"/>
  <c r="G54" i="7" s="1"/>
  <c r="G57" i="12"/>
  <c r="G60" i="12" s="1"/>
  <c r="G61" i="12" s="1"/>
  <c r="G49" i="2"/>
  <c r="G52" i="2" s="1"/>
  <c r="G53" i="2" s="1"/>
  <c r="G23" i="3"/>
  <c r="G26" i="11"/>
  <c r="G29" i="11" s="1"/>
  <c r="G35" i="11"/>
  <c r="G38" i="11" s="1"/>
  <c r="G43" i="11"/>
  <c r="G44" i="11" s="1"/>
  <c r="G54" i="11" s="1"/>
  <c r="G10" i="6"/>
  <c r="G13" i="6" s="1"/>
  <c r="G19" i="10"/>
  <c r="G27" i="9"/>
  <c r="G51" i="9"/>
  <c r="G49" i="4"/>
  <c r="G52" i="4" s="1"/>
  <c r="F61" i="9"/>
  <c r="F33" i="3"/>
  <c r="F54" i="11"/>
  <c r="F24" i="10"/>
  <c r="F29" i="10" s="1"/>
  <c r="G21" i="5"/>
  <c r="G24" i="5" s="1"/>
  <c r="G25" i="5" s="1"/>
  <c r="G46" i="8"/>
  <c r="G49" i="8" s="1"/>
  <c r="G50" i="8" s="1"/>
  <c r="G13" i="3"/>
  <c r="G23" i="6"/>
  <c r="G52" i="13"/>
  <c r="G56" i="13" s="1"/>
  <c r="G57" i="13" s="1"/>
  <c r="G24" i="10" l="1"/>
  <c r="G29" i="10" s="1"/>
  <c r="G28" i="3"/>
  <c r="G33" i="3" s="1"/>
  <c r="G56" i="9"/>
  <c r="G61" i="9" s="1"/>
  <c r="G50" i="1"/>
  <c r="G53" i="1" s="1"/>
  <c r="G54" i="1" s="1"/>
  <c r="F50" i="1"/>
  <c r="F53" i="1" s="1"/>
  <c r="F54" i="1" s="1"/>
  <c r="G53" i="4" l="1"/>
</calcChain>
</file>

<file path=xl/sharedStrings.xml><?xml version="1.0" encoding="utf-8"?>
<sst xmlns="http://schemas.openxmlformats.org/spreadsheetml/2006/main" count="2114" uniqueCount="424">
  <si>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</si>
  <si>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</si>
  <si>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</si>
  <si>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</si>
  <si>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</si>
  <si>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</si>
  <si>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</si>
  <si>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</si>
  <si>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</si>
  <si>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</si>
  <si>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</si>
  <si>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</si>
  <si>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</si>
  <si>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</si>
  <si>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</si>
  <si>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</si>
  <si>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</si>
  <si>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</si>
  <si>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</si>
  <si>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</si>
  <si>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</si>
  <si>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</si>
  <si>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</si>
  <si>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INE233B01017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</si>
  <si>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</si>
  <si>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</si>
  <si>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</si>
  <si>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</si>
  <si>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</si>
  <si>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</si>
  <si>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</si>
  <si>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</si>
  <si>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</si>
  <si>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</si>
  <si>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INE998I01010</t>
  </si>
  <si>
    <t>Hotels, Resorts And Other Recreational Activities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</si>
  <si>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</si>
  <si>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</si>
  <si>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</si>
  <si>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</si>
  <si>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</si>
  <si>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</si>
  <si>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INE092A01019</t>
  </si>
  <si>
    <t>Chemicals</t>
  </si>
  <si>
    <t>INE685A01028</t>
  </si>
  <si>
    <t>INE442H01029</t>
  </si>
  <si>
    <t>INE180A01020</t>
  </si>
  <si>
    <t>Consumer Non Durables</t>
  </si>
  <si>
    <t>INE111A01017</t>
  </si>
  <si>
    <t>INE437A01024</t>
  </si>
  <si>
    <t>Healthcare Services</t>
  </si>
  <si>
    <t>INE199G01027</t>
  </si>
  <si>
    <t>INE213A01029</t>
  </si>
  <si>
    <t>Oil</t>
  </si>
  <si>
    <t>INE721A01013</t>
  </si>
  <si>
    <t>INE075A01022</t>
  </si>
  <si>
    <t>INE237A01028</t>
  </si>
  <si>
    <t>INE154A01025</t>
  </si>
  <si>
    <t>INE107A01015</t>
  </si>
  <si>
    <t>Paper</t>
  </si>
  <si>
    <t>INE029A01011</t>
  </si>
  <si>
    <t>INE397D01024</t>
  </si>
  <si>
    <t>Telecom - Services</t>
  </si>
  <si>
    <t>INE860A01027</t>
  </si>
  <si>
    <t>Bank of Baroda</t>
  </si>
  <si>
    <t>INE028A01039</t>
  </si>
  <si>
    <t>INE069A01017</t>
  </si>
  <si>
    <t>Services</t>
  </si>
  <si>
    <t>INE742F01042</t>
  </si>
  <si>
    <t>INE463A01038</t>
  </si>
  <si>
    <t>INE191H01014</t>
  </si>
  <si>
    <t>INE018I01017</t>
  </si>
  <si>
    <t>INE692A01016</t>
  </si>
  <si>
    <t>INE044A01036</t>
  </si>
  <si>
    <t>Industrial Products</t>
  </si>
  <si>
    <t>INE089A01023</t>
  </si>
  <si>
    <t>Punjab National Bank</t>
  </si>
  <si>
    <t>INE160A01022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</si>
  <si>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</si>
  <si>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</si>
  <si>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</si>
  <si>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</si>
  <si>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</si>
  <si>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</si>
  <si>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</si>
  <si>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</si>
  <si>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INE881D01027</t>
  </si>
  <si>
    <t>INE628A01036</t>
  </si>
  <si>
    <t>Pesticides</t>
  </si>
  <si>
    <t>INE663F01024</t>
  </si>
  <si>
    <t>INE233A01035</t>
  </si>
  <si>
    <t>INE066A01013</t>
  </si>
  <si>
    <t>INE670A01012</t>
  </si>
  <si>
    <t>INE836F01026</t>
  </si>
  <si>
    <t>INE775A01035</t>
  </si>
  <si>
    <t>Auto Ancillaries</t>
  </si>
  <si>
    <t>INE296A01016</t>
  </si>
  <si>
    <t>INE216A01022</t>
  </si>
  <si>
    <t>INE070A01015</t>
  </si>
  <si>
    <t>Cement</t>
  </si>
  <si>
    <t>INE067A01029</t>
  </si>
  <si>
    <t>INE200A01026</t>
  </si>
  <si>
    <t>INE571A01020</t>
  </si>
  <si>
    <t>INE351A01035</t>
  </si>
  <si>
    <t>INE531A01024</t>
  </si>
  <si>
    <t>INE049A01027</t>
  </si>
  <si>
    <t>Textile Products</t>
  </si>
  <si>
    <t>INE095A01012</t>
  </si>
  <si>
    <t>INE331A01037</t>
  </si>
  <si>
    <t>INE226H01026</t>
  </si>
  <si>
    <t>INE356A01018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</si>
  <si>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</si>
  <si>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</si>
  <si>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</si>
  <si>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</si>
  <si>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</si>
  <si>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</si>
  <si>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</si>
  <si>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</si>
  <si>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</si>
  <si>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</si>
  <si>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</si>
  <si>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Treasury Bill</t>
  </si>
  <si>
    <t>91 Days Tbill</t>
  </si>
  <si>
    <t>IN002015X217</t>
  </si>
  <si>
    <t>SOVEREIGN</t>
  </si>
  <si>
    <t>CBLO / Reverse Repo</t>
  </si>
  <si>
    <t>TAURUS TAX SHIELD</t>
  </si>
  <si>
    <t>INE100A01010</t>
  </si>
  <si>
    <t>INE481G01011</t>
  </si>
  <si>
    <t>INE312H01016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</si>
  <si>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</si>
  <si>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</si>
  <si>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</si>
  <si>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</si>
  <si>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</si>
  <si>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</si>
  <si>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</si>
  <si>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</si>
  <si>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</si>
  <si>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7.88% Government of India</t>
  </si>
  <si>
    <t>IN0020150028</t>
  </si>
  <si>
    <t>8.40% Government of India</t>
  </si>
  <si>
    <t>IN0020140045</t>
  </si>
  <si>
    <t>10.75% SREI Infrastructure Finance Ltd **</t>
  </si>
  <si>
    <t>INE872A07TH6</t>
  </si>
  <si>
    <t>(b) Privately placed / Unlisted</t>
  </si>
  <si>
    <t>TAURUS ETHICAL FUND</t>
  </si>
  <si>
    <t>INE298A01020</t>
  </si>
  <si>
    <t>INE058A01010</t>
  </si>
  <si>
    <t>INE470A01017</t>
  </si>
  <si>
    <t>Trading</t>
  </si>
  <si>
    <t>INE323A01026</t>
  </si>
  <si>
    <t>INE361B01024</t>
  </si>
  <si>
    <t>INE146L01010</t>
  </si>
  <si>
    <t>INE917I01010</t>
  </si>
  <si>
    <t>INE030A01027</t>
  </si>
  <si>
    <t>INE059A01026</t>
  </si>
  <si>
    <t>INE347G01014</t>
  </si>
  <si>
    <t>INE259A01022</t>
  </si>
  <si>
    <t>TAURUS INFRASTRUCTURE FUND</t>
  </si>
  <si>
    <t>INE878A01011</t>
  </si>
  <si>
    <t>INE205B01023</t>
  </si>
  <si>
    <t>INE121J01017</t>
  </si>
  <si>
    <t>Telecom -  Equipment &amp; Accessories</t>
  </si>
  <si>
    <t>TAURUS LIQUID FUND</t>
  </si>
  <si>
    <t>Corporation Bank ** #</t>
  </si>
  <si>
    <t>TAURUS ULTRA SHORT TERM BOND FUND</t>
  </si>
  <si>
    <t>TAURUS MIP ADVANTAGE</t>
  </si>
  <si>
    <t>Industry / Rating</t>
  </si>
  <si>
    <t>Others</t>
  </si>
  <si>
    <t>Exchange Traded Funds</t>
  </si>
  <si>
    <t>Goldman Sachs Gold ETF (Gold Bees)</t>
  </si>
  <si>
    <t>INF732E01102</t>
  </si>
  <si>
    <t>TAURUS NIFTY INDEX FUND</t>
  </si>
  <si>
    <t>INE021A01026</t>
  </si>
  <si>
    <t>INE752E01010</t>
  </si>
  <si>
    <t>Power</t>
  </si>
  <si>
    <t>INE158A01026</t>
  </si>
  <si>
    <t>INE733E01010</t>
  </si>
  <si>
    <t>INE047A01013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</si>
  <si>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</si>
  <si>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</si>
  <si>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</si>
  <si>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</si>
  <si>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</si>
  <si>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</si>
  <si>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</si>
  <si>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INE205A01025</t>
  </si>
  <si>
    <t>Non - Ferrous Metals</t>
  </si>
  <si>
    <t>INE038A01020</t>
  </si>
  <si>
    <t>INE910H01017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</si>
  <si>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</si>
  <si>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</si>
  <si>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</si>
  <si>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</si>
  <si>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</si>
  <si>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</si>
  <si>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</si>
  <si>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</si>
  <si>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</si>
  <si>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</si>
  <si>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</si>
  <si>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</si>
  <si>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</si>
  <si>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</si>
  <si>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Jagran Prakashan Ltd.</t>
  </si>
  <si>
    <t>Axis Bank Ltd.</t>
  </si>
  <si>
    <t>Tata Consultancy Services Ltd.</t>
  </si>
  <si>
    <t>HCL Technologies Ltd.</t>
  </si>
  <si>
    <t>JK Lakshmi Cement Ltd.</t>
  </si>
  <si>
    <t>Dr. Reddy's Laboratories Ltd.</t>
  </si>
  <si>
    <t>Ashoka Buildcon Ltd.</t>
  </si>
  <si>
    <t>Bharat Electronics Ltd.</t>
  </si>
  <si>
    <t>Blue Dart Express Ltd.</t>
  </si>
  <si>
    <t>Bharat Petroleum Corporation Ltd.</t>
  </si>
  <si>
    <t>Container Corporation of India Ltd.</t>
  </si>
  <si>
    <t>Coal India Ltd.</t>
  </si>
  <si>
    <t>Hindustan Petroleum Corporation Ltd.</t>
  </si>
  <si>
    <t>Aditya Birla Nuvo Ltd.</t>
  </si>
  <si>
    <t>Kotak Mahindra Bank Ltd.</t>
  </si>
  <si>
    <t>Maruti Suzuki India Ltd.</t>
  </si>
  <si>
    <t>Max India Ltd.</t>
  </si>
  <si>
    <t>Adani Ports and Special Economic Zone Ltd.</t>
  </si>
  <si>
    <t>Piramal Enterprises Ltd.</t>
  </si>
  <si>
    <t>Siemens Ltd.</t>
  </si>
  <si>
    <t>Tata Chemicals Ltd.</t>
  </si>
  <si>
    <t>Tata Motors Ltd.</t>
  </si>
  <si>
    <t>Torrent Pharmaceuticals Ltd.</t>
  </si>
  <si>
    <t>Union Bank Of India</t>
  </si>
  <si>
    <t>Mahindra Holidays &amp; Resorts India Ltd.</t>
  </si>
  <si>
    <t>PVR Ltd.</t>
  </si>
  <si>
    <t>Apollo Hospitals Enterprise Ltd.</t>
  </si>
  <si>
    <t>Cipla Ltd.</t>
  </si>
  <si>
    <t>Godrej Consumer Products Ltd.</t>
  </si>
  <si>
    <t>Zee Entertainment Enterprises Ltd.</t>
  </si>
  <si>
    <t>MindTree Ltd.</t>
  </si>
  <si>
    <t>INE786A01032</t>
  </si>
  <si>
    <t>IndusInd Bank Ltd.</t>
  </si>
  <si>
    <t>Sadbhav Engineering Ltd.</t>
  </si>
  <si>
    <t>IPCA Laboratories Ltd.</t>
  </si>
  <si>
    <t>Godrej Industries Ltd.</t>
  </si>
  <si>
    <t>Kansai Nerolac Paints Ltd.</t>
  </si>
  <si>
    <t>Motherson Sumi Systems Ltd.</t>
  </si>
  <si>
    <t>Tata Elxsi Ltd.</t>
  </si>
  <si>
    <t>Alstom T&amp;D India Ltd.</t>
  </si>
  <si>
    <t>Dish TV India Ltd.</t>
  </si>
  <si>
    <t>Bajaj Finance Ltd.</t>
  </si>
  <si>
    <t>Britannia Industries Ltd.</t>
  </si>
  <si>
    <t>Crompton  Greaves Ltd.</t>
  </si>
  <si>
    <t>Eicher Motors Ltd.</t>
  </si>
  <si>
    <t>Info Edge (India) Ltd.</t>
  </si>
  <si>
    <t>Oracle Financial Services Software Ltd.</t>
  </si>
  <si>
    <t>The Ramco Cements Ltd.</t>
  </si>
  <si>
    <t>UPL Ltd.</t>
  </si>
  <si>
    <t>Shree Cements Ltd.</t>
  </si>
  <si>
    <t>Himatsingka Seide Ltd.</t>
  </si>
  <si>
    <t>Unichem Laboratories Ltd.</t>
  </si>
  <si>
    <t>Inox Leisure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</si>
  <si>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</si>
  <si>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</si>
  <si>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</si>
  <si>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</si>
  <si>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</si>
  <si>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</si>
  <si>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INE133A01011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</si>
  <si>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</si>
  <si>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</si>
  <si>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</si>
  <si>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</si>
  <si>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</si>
  <si>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</si>
  <si>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</si>
  <si>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</si>
  <si>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</si>
  <si>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</si>
  <si>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Cairn India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</si>
  <si>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</si>
  <si>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</si>
  <si>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</si>
  <si>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</si>
  <si>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</si>
  <si>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</si>
  <si>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</si>
  <si>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Vedanta Ltd.</t>
  </si>
  <si>
    <t>Tata Steel Ltd.</t>
  </si>
  <si>
    <t>Tata Power Company Ltd.</t>
  </si>
  <si>
    <t>Divi's Laboratories Ltd.</t>
  </si>
  <si>
    <t>Alstom India Ltd.</t>
  </si>
  <si>
    <t>IDFC Ltd.</t>
  </si>
  <si>
    <t>Oberoi Realty Ltd.</t>
  </si>
  <si>
    <t>Elecon Engineering Company Ltd.</t>
  </si>
  <si>
    <t>Bharti Infratel Ltd.</t>
  </si>
  <si>
    <t>Cummins India Ltd.</t>
  </si>
  <si>
    <t>IRB Infrastructure Developers Ltd.</t>
  </si>
  <si>
    <t>INE043D01016</t>
  </si>
  <si>
    <t>INE093I01010</t>
  </si>
  <si>
    <t>INE821I01014</t>
  </si>
  <si>
    <t>Construction</t>
  </si>
  <si>
    <t>Cadila Healthcare Ltd.</t>
  </si>
  <si>
    <t>Mphasis Ltd.</t>
  </si>
  <si>
    <t>3M India Ltd.</t>
  </si>
  <si>
    <t>Colgate Palmolive (India) Ltd.</t>
  </si>
  <si>
    <t>Kirloskar Oil Engines Ltd.</t>
  </si>
  <si>
    <t>Petronet LNG Ltd.</t>
  </si>
  <si>
    <t>IDBI Bank Ltd. ** #</t>
  </si>
  <si>
    <t>Axis Bank Ltd. ** #</t>
  </si>
  <si>
    <t>Oriental Bank of Commerce ** #</t>
  </si>
  <si>
    <t>ING Vysya Bank Ltd. ** #</t>
  </si>
  <si>
    <t>ICICI Bank Ltd. ** #</t>
  </si>
  <si>
    <t>IndusInd Bank Ltd. ** #</t>
  </si>
  <si>
    <t>RBL Bank Ltd. ** #</t>
  </si>
  <si>
    <t>INE608A16KO0</t>
  </si>
  <si>
    <t>INE008A16E84</t>
  </si>
  <si>
    <t>INE112A16HE0</t>
  </si>
  <si>
    <t>INE112A16IK5</t>
  </si>
  <si>
    <t>INE166A16MB2</t>
  </si>
  <si>
    <t>INE008A16XZ2</t>
  </si>
  <si>
    <t>INE090A16U59</t>
  </si>
  <si>
    <t>INE976G16CH9</t>
  </si>
  <si>
    <t>[ICRA]A1+</t>
  </si>
  <si>
    <t>Karvy Financial Services Ltd. ** #</t>
  </si>
  <si>
    <t>Reliance Infrastructure Ltd. ** #</t>
  </si>
  <si>
    <t>Edelweiss Commodities Services Ltd. ** #</t>
  </si>
  <si>
    <t>Ballarpur Industries Ltd. ** #</t>
  </si>
  <si>
    <t>Bilt Graphic Paper Products Ltd. ** #</t>
  </si>
  <si>
    <t>Edelweiss Financial Services Ltd. ** #</t>
  </si>
  <si>
    <t>IFMR Capital Finance Private Ltd. ** #</t>
  </si>
  <si>
    <t>Cox &amp; Kings Ltd. ** #</t>
  </si>
  <si>
    <t>INE308L14BC3</t>
  </si>
  <si>
    <t>INE036A14CI8</t>
  </si>
  <si>
    <t>INE308L14BF6</t>
  </si>
  <si>
    <t>INE657N14DD3</t>
  </si>
  <si>
    <t>INE835P14541</t>
  </si>
  <si>
    <t>INE657N14CC7</t>
  </si>
  <si>
    <t>INE294A14DO9</t>
  </si>
  <si>
    <t>INE161J14AG3</t>
  </si>
  <si>
    <t>INE532F14VJ3</t>
  </si>
  <si>
    <t>INE850M14216</t>
  </si>
  <si>
    <t>INE036A14CN8</t>
  </si>
  <si>
    <t>IND A1+</t>
  </si>
  <si>
    <t>IN002015X233</t>
  </si>
  <si>
    <t>CARE A+</t>
  </si>
  <si>
    <t>INE608A16KK8</t>
  </si>
  <si>
    <t>INE008A16XQ1</t>
  </si>
  <si>
    <t>INE976G16BV2</t>
  </si>
  <si>
    <t>Karvy Stock Broking Ltd. ** #</t>
  </si>
  <si>
    <t>Eros International Media Ltd. ** #</t>
  </si>
  <si>
    <t>Adani Enterprises Ltd. ** #</t>
  </si>
  <si>
    <t>INE416L14903</t>
  </si>
  <si>
    <t>INE423A14241</t>
  </si>
  <si>
    <t>BWR A1+</t>
  </si>
  <si>
    <t>Akzo Nobel India Ltd.</t>
  </si>
  <si>
    <t>Mutual Fund</t>
  </si>
  <si>
    <t>Tamil Nadu Newsprint &amp; Papers Ltd.</t>
  </si>
  <si>
    <t>Shriram Transport Finance Company Ltd.</t>
  </si>
  <si>
    <t>Portfolio Statement as on October 31,2015</t>
  </si>
  <si>
    <t>Berger Paints India Ltd.</t>
  </si>
  <si>
    <t>Godrej Properties Ltd.</t>
  </si>
  <si>
    <t>INE484J01027</t>
  </si>
  <si>
    <t>INE053A01029</t>
  </si>
  <si>
    <t>Sundram Fasteners Ltd.</t>
  </si>
  <si>
    <t>INE387A01021</t>
  </si>
  <si>
    <t>Torrent Power Ltd.</t>
  </si>
  <si>
    <t>INE813H01021</t>
  </si>
  <si>
    <t>Wonderla Holidays Ltd.</t>
  </si>
  <si>
    <t>INE066O01014</t>
  </si>
  <si>
    <t>IDBI Bank Ltd.</t>
  </si>
  <si>
    <t>INE008A01015</t>
  </si>
  <si>
    <t>IDFC Bank Ltd.</t>
  </si>
  <si>
    <t>INE092T01019</t>
  </si>
  <si>
    <t>Indraprastha Gas Ltd.</t>
  </si>
  <si>
    <t>INE203G01019</t>
  </si>
  <si>
    <t>ITD Cementation India Ltd.</t>
  </si>
  <si>
    <t>INE686A01026</t>
  </si>
  <si>
    <t>JMC Projects (India)  Ltd.</t>
  </si>
  <si>
    <t>INE890A01016</t>
  </si>
  <si>
    <t>Tube Investments of India Ltd.</t>
  </si>
  <si>
    <t>INE149A01025</t>
  </si>
  <si>
    <t>INE010B01027</t>
  </si>
  <si>
    <t>Gateway Distriparks Ltd.</t>
  </si>
  <si>
    <t>INE852F01015</t>
  </si>
  <si>
    <t>INE077A16DE4</t>
  </si>
  <si>
    <t>INE077A16DF1</t>
  </si>
  <si>
    <t>INE090A16U26</t>
  </si>
  <si>
    <t>INE008A16G33</t>
  </si>
  <si>
    <t>INE095A16QY6</t>
  </si>
  <si>
    <t>INE141A16UY0</t>
  </si>
  <si>
    <t>INE608A16KE1</t>
  </si>
  <si>
    <t>INE608A16KN2</t>
  </si>
  <si>
    <t>INE608A16KQ5</t>
  </si>
  <si>
    <t>INE976G16CA4</t>
  </si>
  <si>
    <t>INE683A16GO1</t>
  </si>
  <si>
    <t>INE683A16GQ6</t>
  </si>
  <si>
    <t>INE528G16ZO5</t>
  </si>
  <si>
    <t>Dena Bank ** #</t>
  </si>
  <si>
    <t>Punjab &amp; Sind Bank ** #</t>
  </si>
  <si>
    <t>The South Indian Bank Ltd. ** #</t>
  </si>
  <si>
    <t>Yes Bank Ltd. ** #</t>
  </si>
  <si>
    <t>INE658R14089</t>
  </si>
  <si>
    <t>INE161J14AH1</t>
  </si>
  <si>
    <t>INE008I14DI8</t>
  </si>
  <si>
    <t>INE657N14DJ0</t>
  </si>
  <si>
    <t>INE001A14LP8</t>
  </si>
  <si>
    <t>INE001A14NQ2</t>
  </si>
  <si>
    <t>INE308L14AR3</t>
  </si>
  <si>
    <t>INE846E14971</t>
  </si>
  <si>
    <t>INE389H14934</t>
  </si>
  <si>
    <t>[ICRA]A1</t>
  </si>
  <si>
    <t>INE036A14CO6</t>
  </si>
  <si>
    <t>INE945G14FT7</t>
  </si>
  <si>
    <t>Aspire Home Finance Corporation Ltd. ** #</t>
  </si>
  <si>
    <t>Housing Development Finance Corporation Ltd. ** #</t>
  </si>
  <si>
    <t>KEC International Ltd. ** #</t>
  </si>
  <si>
    <t>Religare Comtrade Ltd. ** #</t>
  </si>
  <si>
    <t>Religare Securities Ltd. ** #</t>
  </si>
  <si>
    <t>INE166A16LY6</t>
  </si>
  <si>
    <t>INE294A14DP6</t>
  </si>
  <si>
    <t>INE308L14BI0</t>
  </si>
  <si>
    <t>INE238A16B97</t>
  </si>
  <si>
    <t>INE846E14955</t>
  </si>
  <si>
    <t>The Indian Hotels Company Ltd.</t>
  </si>
  <si>
    <t>The Clearing Corporation of India Ltd.</t>
  </si>
  <si>
    <t>Wellwin Industry Ltd. **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</si>
</sst>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9"/>
  <sheetViews>
    <sheetView tabSelected="1"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201</v>
      </c>
      <c r="C7" s="10" t="s">
        <v>10</v>
      </c>
      <c r="D7" s="10" t="s">
        <v>11</v>
      </c>
      <c r="E7" s="14">
        <v>14971</v>
      </c>
      <c r="F7" s="15">
        <v>164.24</v>
      </c>
      <c r="G7" s="16">
        <f t="shared" ref="G7:G49" si="0">+ROUND(F7/$F$55,4)</f>
        <v>7.1599999999999997E-2</v>
      </c>
    </row>
    <row r="8" spans="1:7" ht="12.95" customHeight="1">
      <c r="A8" s="12"/>
      <c r="B8" s="13" t="s">
        <v>199</v>
      </c>
      <c r="C8" s="10" t="s">
        <v>12</v>
      </c>
      <c r="D8" s="10" t="s">
        <v>13</v>
      </c>
      <c r="E8" s="14">
        <v>13589</v>
      </c>
      <c r="F8" s="15">
        <v>154.38</v>
      </c>
      <c r="G8" s="16">
        <f t="shared" si="0"/>
        <v>6.7299999999999999E-2</v>
      </c>
    </row>
    <row r="9" spans="1:7" ht="12.95" customHeight="1">
      <c r="A9" s="12"/>
      <c r="B9" s="13" t="s">
        <v>197</v>
      </c>
      <c r="C9" s="10" t="s">
        <v>14</v>
      </c>
      <c r="D9" s="10" t="s">
        <v>15</v>
      </c>
      <c r="E9" s="14">
        <v>8987</v>
      </c>
      <c r="F9" s="15">
        <v>112.98</v>
      </c>
      <c r="G9" s="16">
        <f t="shared" si="0"/>
        <v>4.9200000000000001E-2</v>
      </c>
    </row>
    <row r="10" spans="1:7" ht="12.95" customHeight="1">
      <c r="A10" s="12"/>
      <c r="B10" s="13" t="s">
        <v>204</v>
      </c>
      <c r="C10" s="10" t="s">
        <v>20</v>
      </c>
      <c r="D10" s="10" t="s">
        <v>11</v>
      </c>
      <c r="E10" s="14">
        <v>36892</v>
      </c>
      <c r="F10" s="15">
        <v>102.19</v>
      </c>
      <c r="G10" s="16">
        <f t="shared" si="0"/>
        <v>4.4499999999999998E-2</v>
      </c>
    </row>
    <row r="11" spans="1:7" ht="12.95" customHeight="1">
      <c r="A11" s="12"/>
      <c r="B11" s="13" t="s">
        <v>224</v>
      </c>
      <c r="C11" s="10" t="s">
        <v>26</v>
      </c>
      <c r="D11" s="10" t="s">
        <v>27</v>
      </c>
      <c r="E11" s="14">
        <v>9430</v>
      </c>
      <c r="F11" s="15">
        <v>88.48</v>
      </c>
      <c r="G11" s="16">
        <f t="shared" si="0"/>
        <v>3.8600000000000002E-2</v>
      </c>
    </row>
    <row r="12" spans="1:7" ht="12.95" customHeight="1">
      <c r="A12" s="12"/>
      <c r="B12" s="13" t="s">
        <v>214</v>
      </c>
      <c r="C12" s="10" t="s">
        <v>23</v>
      </c>
      <c r="D12" s="10" t="s">
        <v>24</v>
      </c>
      <c r="E12" s="14">
        <v>1162</v>
      </c>
      <c r="F12" s="15">
        <v>88.47</v>
      </c>
      <c r="G12" s="16">
        <f t="shared" si="0"/>
        <v>3.8600000000000002E-2</v>
      </c>
    </row>
    <row r="13" spans="1:7" ht="12.95" customHeight="1">
      <c r="A13" s="12"/>
      <c r="B13" s="13" t="s">
        <v>21</v>
      </c>
      <c r="C13" s="10" t="s">
        <v>22</v>
      </c>
      <c r="D13" s="10" t="s">
        <v>11</v>
      </c>
      <c r="E13" s="14">
        <v>32427</v>
      </c>
      <c r="F13" s="15">
        <v>76.92</v>
      </c>
      <c r="G13" s="16">
        <f t="shared" si="0"/>
        <v>3.3500000000000002E-2</v>
      </c>
    </row>
    <row r="14" spans="1:7" ht="12.95" customHeight="1">
      <c r="A14" s="12"/>
      <c r="B14" s="13" t="s">
        <v>200</v>
      </c>
      <c r="C14" s="10" t="s">
        <v>18</v>
      </c>
      <c r="D14" s="10" t="s">
        <v>19</v>
      </c>
      <c r="E14" s="14">
        <v>5001</v>
      </c>
      <c r="F14" s="15">
        <v>70.569999999999993</v>
      </c>
      <c r="G14" s="16">
        <f t="shared" si="0"/>
        <v>3.0800000000000001E-2</v>
      </c>
    </row>
    <row r="15" spans="1:7" ht="12.95" customHeight="1">
      <c r="A15" s="12"/>
      <c r="B15" s="13" t="s">
        <v>198</v>
      </c>
      <c r="C15" s="10" t="s">
        <v>16</v>
      </c>
      <c r="D15" s="10" t="s">
        <v>17</v>
      </c>
      <c r="E15" s="14">
        <v>7411</v>
      </c>
      <c r="F15" s="15">
        <v>70.25</v>
      </c>
      <c r="G15" s="16">
        <f t="shared" si="0"/>
        <v>3.0599999999999999E-2</v>
      </c>
    </row>
    <row r="16" spans="1:7" ht="12.95" customHeight="1">
      <c r="A16" s="12"/>
      <c r="B16" s="13" t="s">
        <v>222</v>
      </c>
      <c r="C16" s="10" t="s">
        <v>46</v>
      </c>
      <c r="D16" s="10" t="s">
        <v>15</v>
      </c>
      <c r="E16" s="14">
        <v>12850</v>
      </c>
      <c r="F16" s="15">
        <v>67.84</v>
      </c>
      <c r="G16" s="16">
        <f t="shared" si="0"/>
        <v>2.9600000000000001E-2</v>
      </c>
    </row>
    <row r="17" spans="1:7" ht="12.95" customHeight="1">
      <c r="A17" s="12"/>
      <c r="B17" s="13" t="s">
        <v>235</v>
      </c>
      <c r="C17" s="10" t="s">
        <v>39</v>
      </c>
      <c r="D17" s="10" t="s">
        <v>40</v>
      </c>
      <c r="E17" s="14">
        <v>16543</v>
      </c>
      <c r="F17" s="15">
        <v>67.56</v>
      </c>
      <c r="G17" s="16">
        <f t="shared" si="0"/>
        <v>2.9399999999999999E-2</v>
      </c>
    </row>
    <row r="18" spans="1:7" ht="12.95" customHeight="1">
      <c r="A18" s="12"/>
      <c r="B18" s="13" t="s">
        <v>221</v>
      </c>
      <c r="C18" s="10" t="s">
        <v>31</v>
      </c>
      <c r="D18" s="10" t="s">
        <v>32</v>
      </c>
      <c r="E18" s="14">
        <v>1499</v>
      </c>
      <c r="F18" s="15">
        <v>66.69</v>
      </c>
      <c r="G18" s="16">
        <f t="shared" si="0"/>
        <v>2.9100000000000001E-2</v>
      </c>
    </row>
    <row r="19" spans="1:7" ht="12.95" customHeight="1">
      <c r="A19" s="12"/>
      <c r="B19" s="13" t="s">
        <v>354</v>
      </c>
      <c r="C19" s="10" t="s">
        <v>58</v>
      </c>
      <c r="D19" s="10" t="s">
        <v>59</v>
      </c>
      <c r="E19" s="14">
        <v>30731</v>
      </c>
      <c r="F19" s="15">
        <v>63.06</v>
      </c>
      <c r="G19" s="16">
        <f t="shared" si="0"/>
        <v>2.75E-2</v>
      </c>
    </row>
    <row r="20" spans="1:7" ht="12.95" customHeight="1">
      <c r="A20" s="12"/>
      <c r="B20" s="13" t="s">
        <v>365</v>
      </c>
      <c r="C20" s="10" t="s">
        <v>366</v>
      </c>
      <c r="D20" s="10" t="s">
        <v>35</v>
      </c>
      <c r="E20" s="14">
        <v>18555</v>
      </c>
      <c r="F20" s="15">
        <v>60.18</v>
      </c>
      <c r="G20" s="16">
        <f t="shared" si="0"/>
        <v>2.6200000000000001E-2</v>
      </c>
    </row>
    <row r="21" spans="1:7" ht="12.95" customHeight="1">
      <c r="A21" s="12"/>
      <c r="B21" s="13" t="s">
        <v>226</v>
      </c>
      <c r="C21" s="10" t="s">
        <v>42</v>
      </c>
      <c r="D21" s="10" t="s">
        <v>43</v>
      </c>
      <c r="E21" s="14">
        <v>13293</v>
      </c>
      <c r="F21" s="15">
        <v>54.28</v>
      </c>
      <c r="G21" s="16">
        <f t="shared" si="0"/>
        <v>2.3699999999999999E-2</v>
      </c>
    </row>
    <row r="22" spans="1:7" ht="12.95" customHeight="1">
      <c r="A22" s="12"/>
      <c r="B22" s="13" t="s">
        <v>213</v>
      </c>
      <c r="C22" s="10" t="s">
        <v>41</v>
      </c>
      <c r="D22" s="10" t="s">
        <v>38</v>
      </c>
      <c r="E22" s="14">
        <v>4171</v>
      </c>
      <c r="F22" s="15">
        <v>51.84</v>
      </c>
      <c r="G22" s="16">
        <f t="shared" si="0"/>
        <v>2.2599999999999999E-2</v>
      </c>
    </row>
    <row r="23" spans="1:7" ht="12.95" customHeight="1">
      <c r="A23" s="12"/>
      <c r="B23" s="13" t="s">
        <v>228</v>
      </c>
      <c r="C23" s="10" t="s">
        <v>44</v>
      </c>
      <c r="D23" s="10" t="s">
        <v>27</v>
      </c>
      <c r="E23" s="14">
        <v>3255</v>
      </c>
      <c r="F23" s="15">
        <v>50.21</v>
      </c>
      <c r="G23" s="16">
        <f t="shared" si="0"/>
        <v>2.1899999999999999E-2</v>
      </c>
    </row>
    <row r="24" spans="1:7" ht="12.95" customHeight="1">
      <c r="A24" s="12"/>
      <c r="B24" s="13" t="s">
        <v>231</v>
      </c>
      <c r="C24" s="10" t="s">
        <v>70</v>
      </c>
      <c r="D24" s="10" t="s">
        <v>40</v>
      </c>
      <c r="E24" s="14">
        <v>6018</v>
      </c>
      <c r="F24" s="15">
        <v>49.73</v>
      </c>
      <c r="G24" s="16">
        <f t="shared" si="0"/>
        <v>2.1700000000000001E-2</v>
      </c>
    </row>
    <row r="25" spans="1:7" ht="12.95" customHeight="1">
      <c r="A25" s="12"/>
      <c r="B25" s="13" t="s">
        <v>230</v>
      </c>
      <c r="C25" s="10" t="s">
        <v>34</v>
      </c>
      <c r="D25" s="10" t="s">
        <v>35</v>
      </c>
      <c r="E25" s="14">
        <v>12423</v>
      </c>
      <c r="F25" s="15">
        <v>48.38</v>
      </c>
      <c r="G25" s="16">
        <f t="shared" si="0"/>
        <v>2.1100000000000001E-2</v>
      </c>
    </row>
    <row r="26" spans="1:7" ht="12.95" customHeight="1">
      <c r="A26" s="12"/>
      <c r="B26" s="13" t="s">
        <v>357</v>
      </c>
      <c r="C26" s="10" t="s">
        <v>69</v>
      </c>
      <c r="D26" s="10" t="s">
        <v>47</v>
      </c>
      <c r="E26" s="14">
        <v>21418</v>
      </c>
      <c r="F26" s="15">
        <v>47.52</v>
      </c>
      <c r="G26" s="16">
        <f t="shared" si="0"/>
        <v>2.07E-2</v>
      </c>
    </row>
    <row r="27" spans="1:7" ht="12.95" customHeight="1">
      <c r="A27" s="12"/>
      <c r="B27" s="13" t="s">
        <v>218</v>
      </c>
      <c r="C27" s="10" t="s">
        <v>30</v>
      </c>
      <c r="D27" s="10" t="s">
        <v>17</v>
      </c>
      <c r="E27" s="14">
        <v>6112</v>
      </c>
      <c r="F27" s="15">
        <v>46.85</v>
      </c>
      <c r="G27" s="16">
        <f t="shared" si="0"/>
        <v>2.0400000000000001E-2</v>
      </c>
    </row>
    <row r="28" spans="1:7" ht="12.95" customHeight="1">
      <c r="A28" s="12"/>
      <c r="B28" s="13" t="s">
        <v>202</v>
      </c>
      <c r="C28" s="10" t="s">
        <v>73</v>
      </c>
      <c r="D28" s="10" t="s">
        <v>27</v>
      </c>
      <c r="E28" s="14">
        <v>5240</v>
      </c>
      <c r="F28" s="15">
        <v>46.58</v>
      </c>
      <c r="G28" s="16">
        <f t="shared" si="0"/>
        <v>2.0299999999999999E-2</v>
      </c>
    </row>
    <row r="29" spans="1:7" ht="12.95" customHeight="1">
      <c r="A29" s="12"/>
      <c r="B29" s="13" t="s">
        <v>236</v>
      </c>
      <c r="C29" s="10" t="s">
        <v>71</v>
      </c>
      <c r="D29" s="10" t="s">
        <v>13</v>
      </c>
      <c r="E29" s="14">
        <v>2742</v>
      </c>
      <c r="F29" s="15">
        <v>43</v>
      </c>
      <c r="G29" s="16">
        <f t="shared" si="0"/>
        <v>1.8700000000000001E-2</v>
      </c>
    </row>
    <row r="30" spans="1:7" ht="12.95" customHeight="1">
      <c r="A30" s="12"/>
      <c r="B30" s="13" t="s">
        <v>206</v>
      </c>
      <c r="C30" s="10" t="s">
        <v>51</v>
      </c>
      <c r="D30" s="10" t="s">
        <v>40</v>
      </c>
      <c r="E30" s="14">
        <v>29723</v>
      </c>
      <c r="F30" s="15">
        <v>41.54</v>
      </c>
      <c r="G30" s="16">
        <f t="shared" si="0"/>
        <v>1.8100000000000002E-2</v>
      </c>
    </row>
    <row r="31" spans="1:7" ht="12.95" customHeight="1">
      <c r="A31" s="12"/>
      <c r="B31" s="13" t="s">
        <v>358</v>
      </c>
      <c r="C31" s="10" t="s">
        <v>359</v>
      </c>
      <c r="D31" s="10" t="s">
        <v>298</v>
      </c>
      <c r="E31" s="14">
        <v>11891</v>
      </c>
      <c r="F31" s="15">
        <v>40.82</v>
      </c>
      <c r="G31" s="16">
        <f t="shared" si="0"/>
        <v>1.78E-2</v>
      </c>
    </row>
    <row r="32" spans="1:7" ht="12.95" customHeight="1">
      <c r="A32" s="12"/>
      <c r="B32" s="13" t="s">
        <v>234</v>
      </c>
      <c r="C32" s="10" t="s">
        <v>111</v>
      </c>
      <c r="D32" s="10" t="s">
        <v>47</v>
      </c>
      <c r="E32" s="14">
        <v>3202</v>
      </c>
      <c r="F32" s="15">
        <v>40.47</v>
      </c>
      <c r="G32" s="16">
        <f t="shared" si="0"/>
        <v>1.7600000000000001E-2</v>
      </c>
    </row>
    <row r="33" spans="1:7" ht="12.95" customHeight="1">
      <c r="A33" s="12"/>
      <c r="B33" s="13" t="s">
        <v>207</v>
      </c>
      <c r="C33" s="10" t="s">
        <v>25</v>
      </c>
      <c r="D33" s="10" t="s">
        <v>11</v>
      </c>
      <c r="E33" s="14">
        <v>8376</v>
      </c>
      <c r="F33" s="15">
        <v>39.78</v>
      </c>
      <c r="G33" s="16">
        <f t="shared" si="0"/>
        <v>1.7299999999999999E-2</v>
      </c>
    </row>
    <row r="34" spans="1:7" ht="12.95" customHeight="1">
      <c r="A34" s="12"/>
      <c r="B34" s="13" t="s">
        <v>227</v>
      </c>
      <c r="C34" s="10" t="s">
        <v>36</v>
      </c>
      <c r="D34" s="10" t="s">
        <v>32</v>
      </c>
      <c r="E34" s="14">
        <v>10320</v>
      </c>
      <c r="F34" s="15">
        <v>39.68</v>
      </c>
      <c r="G34" s="16">
        <f t="shared" si="0"/>
        <v>1.7299999999999999E-2</v>
      </c>
    </row>
    <row r="35" spans="1:7" ht="12.95" customHeight="1">
      <c r="A35" s="12"/>
      <c r="B35" s="13" t="s">
        <v>211</v>
      </c>
      <c r="C35" s="10" t="s">
        <v>75</v>
      </c>
      <c r="D35" s="10" t="s">
        <v>27</v>
      </c>
      <c r="E35" s="14">
        <v>879</v>
      </c>
      <c r="F35" s="15">
        <v>37.53</v>
      </c>
      <c r="G35" s="16">
        <f t="shared" si="0"/>
        <v>1.6400000000000001E-2</v>
      </c>
    </row>
    <row r="36" spans="1:7" ht="12.95" customHeight="1">
      <c r="A36" s="12"/>
      <c r="B36" s="13" t="s">
        <v>361</v>
      </c>
      <c r="C36" s="10" t="s">
        <v>362</v>
      </c>
      <c r="D36" s="10" t="s">
        <v>95</v>
      </c>
      <c r="E36" s="14">
        <v>19521</v>
      </c>
      <c r="F36" s="15">
        <v>32.61</v>
      </c>
      <c r="G36" s="16">
        <f t="shared" si="0"/>
        <v>1.4200000000000001E-2</v>
      </c>
    </row>
    <row r="37" spans="1:7" ht="12.95" customHeight="1">
      <c r="A37" s="12"/>
      <c r="B37" s="13" t="s">
        <v>210</v>
      </c>
      <c r="C37" s="10" t="s">
        <v>237</v>
      </c>
      <c r="D37" s="10" t="s">
        <v>99</v>
      </c>
      <c r="E37" s="14">
        <v>8744</v>
      </c>
      <c r="F37" s="15">
        <v>32.520000000000003</v>
      </c>
      <c r="G37" s="16">
        <f t="shared" si="0"/>
        <v>1.4200000000000001E-2</v>
      </c>
    </row>
    <row r="38" spans="1:7" ht="12.95" customHeight="1">
      <c r="A38" s="12"/>
      <c r="B38" s="13" t="s">
        <v>355</v>
      </c>
      <c r="C38" s="10" t="s">
        <v>54</v>
      </c>
      <c r="D38" s="10" t="s">
        <v>15</v>
      </c>
      <c r="E38" s="14">
        <v>3368</v>
      </c>
      <c r="F38" s="15">
        <v>31.75</v>
      </c>
      <c r="G38" s="16">
        <f t="shared" si="0"/>
        <v>1.38E-2</v>
      </c>
    </row>
    <row r="39" spans="1:7" ht="12.95" customHeight="1">
      <c r="A39" s="12"/>
      <c r="B39" s="13" t="s">
        <v>64</v>
      </c>
      <c r="C39" s="10" t="s">
        <v>65</v>
      </c>
      <c r="D39" s="10" t="s">
        <v>11</v>
      </c>
      <c r="E39" s="14">
        <v>18112</v>
      </c>
      <c r="F39" s="15">
        <v>29.03</v>
      </c>
      <c r="G39" s="16">
        <f t="shared" si="0"/>
        <v>1.2699999999999999E-2</v>
      </c>
    </row>
    <row r="40" spans="1:7" ht="12.95" customHeight="1">
      <c r="A40" s="12"/>
      <c r="B40" s="13" t="s">
        <v>220</v>
      </c>
      <c r="C40" s="10" t="s">
        <v>56</v>
      </c>
      <c r="D40" s="10" t="s">
        <v>11</v>
      </c>
      <c r="E40" s="14">
        <v>3917</v>
      </c>
      <c r="F40" s="15">
        <v>26.97</v>
      </c>
      <c r="G40" s="16">
        <f t="shared" si="0"/>
        <v>1.18E-2</v>
      </c>
    </row>
    <row r="41" spans="1:7" ht="12.95" customHeight="1">
      <c r="A41" s="12"/>
      <c r="B41" s="13" t="s">
        <v>208</v>
      </c>
      <c r="C41" s="10" t="s">
        <v>33</v>
      </c>
      <c r="D41" s="10" t="s">
        <v>13</v>
      </c>
      <c r="E41" s="14">
        <v>1015</v>
      </c>
      <c r="F41" s="15">
        <v>25.35</v>
      </c>
      <c r="G41" s="16">
        <f t="shared" si="0"/>
        <v>1.0999999999999999E-2</v>
      </c>
    </row>
    <row r="42" spans="1:7" ht="12.95" customHeight="1">
      <c r="A42" s="12"/>
      <c r="B42" s="13" t="s">
        <v>225</v>
      </c>
      <c r="C42" s="10" t="s">
        <v>37</v>
      </c>
      <c r="D42" s="10" t="s">
        <v>38</v>
      </c>
      <c r="E42" s="14">
        <v>1843</v>
      </c>
      <c r="F42" s="15">
        <v>24.46</v>
      </c>
      <c r="G42" s="16">
        <f t="shared" si="0"/>
        <v>1.0699999999999999E-2</v>
      </c>
    </row>
    <row r="43" spans="1:7" ht="12.95" customHeight="1">
      <c r="A43" s="12"/>
      <c r="B43" s="13" t="s">
        <v>363</v>
      </c>
      <c r="C43" s="10" t="s">
        <v>364</v>
      </c>
      <c r="D43" s="10" t="s">
        <v>177</v>
      </c>
      <c r="E43" s="14">
        <v>12297</v>
      </c>
      <c r="F43" s="15">
        <v>23.84</v>
      </c>
      <c r="G43" s="16">
        <f t="shared" si="0"/>
        <v>1.04E-2</v>
      </c>
    </row>
    <row r="44" spans="1:7" ht="12.95" customHeight="1">
      <c r="A44" s="12"/>
      <c r="B44" s="13" t="s">
        <v>421</v>
      </c>
      <c r="C44" s="10" t="s">
        <v>360</v>
      </c>
      <c r="D44" s="10" t="s">
        <v>35</v>
      </c>
      <c r="E44" s="14">
        <v>22000</v>
      </c>
      <c r="F44" s="15">
        <v>21.8</v>
      </c>
      <c r="G44" s="16">
        <f t="shared" si="0"/>
        <v>9.4999999999999998E-3</v>
      </c>
    </row>
    <row r="45" spans="1:7" ht="12.95" customHeight="1">
      <c r="A45" s="12"/>
      <c r="B45" s="13" t="s">
        <v>232</v>
      </c>
      <c r="C45" s="10" t="s">
        <v>49</v>
      </c>
      <c r="D45" s="10" t="s">
        <v>50</v>
      </c>
      <c r="E45" s="14">
        <v>1657</v>
      </c>
      <c r="F45" s="15">
        <v>21.76</v>
      </c>
      <c r="G45" s="16">
        <f t="shared" si="0"/>
        <v>9.4999999999999998E-3</v>
      </c>
    </row>
    <row r="46" spans="1:7" ht="12.95" customHeight="1">
      <c r="A46" s="12"/>
      <c r="B46" s="13" t="s">
        <v>215</v>
      </c>
      <c r="C46" s="10" t="s">
        <v>60</v>
      </c>
      <c r="D46" s="10" t="s">
        <v>17</v>
      </c>
      <c r="E46" s="14">
        <v>2472</v>
      </c>
      <c r="F46" s="15">
        <v>21.53</v>
      </c>
      <c r="G46" s="16">
        <f t="shared" si="0"/>
        <v>9.4000000000000004E-3</v>
      </c>
    </row>
    <row r="47" spans="1:7" ht="12.95" customHeight="1">
      <c r="A47" s="12"/>
      <c r="B47" s="13" t="s">
        <v>219</v>
      </c>
      <c r="C47" s="10" t="s">
        <v>66</v>
      </c>
      <c r="D47" s="10" t="s">
        <v>67</v>
      </c>
      <c r="E47" s="14">
        <v>1039</v>
      </c>
      <c r="F47" s="15">
        <v>21.48</v>
      </c>
      <c r="G47" s="16">
        <f t="shared" si="0"/>
        <v>9.4000000000000004E-3</v>
      </c>
    </row>
    <row r="48" spans="1:7" ht="12.95" customHeight="1">
      <c r="A48" s="12"/>
      <c r="B48" s="13" t="s">
        <v>229</v>
      </c>
      <c r="C48" s="10" t="s">
        <v>72</v>
      </c>
      <c r="D48" s="10" t="s">
        <v>11</v>
      </c>
      <c r="E48" s="14">
        <v>6747</v>
      </c>
      <c r="F48" s="15">
        <v>10.59</v>
      </c>
      <c r="G48" s="16">
        <f t="shared" si="0"/>
        <v>4.5999999999999999E-3</v>
      </c>
    </row>
    <row r="49" spans="1:8" ht="12.95" customHeight="1">
      <c r="A49" s="12"/>
      <c r="B49" s="13" t="s">
        <v>205</v>
      </c>
      <c r="C49" s="10" t="s">
        <v>57</v>
      </c>
      <c r="D49" s="10" t="s">
        <v>47</v>
      </c>
      <c r="E49" s="14">
        <v>1252</v>
      </c>
      <c r="F49" s="15">
        <v>4.1900000000000004</v>
      </c>
      <c r="G49" s="16">
        <f t="shared" si="0"/>
        <v>1.8E-3</v>
      </c>
    </row>
    <row r="50" spans="1:8" ht="12.95" customHeight="1">
      <c r="A50" s="1"/>
      <c r="B50" s="19" t="s">
        <v>78</v>
      </c>
      <c r="C50" s="23" t="s">
        <v>1</v>
      </c>
      <c r="D50" s="23" t="s">
        <v>1</v>
      </c>
      <c r="E50" s="23" t="s">
        <v>1</v>
      </c>
      <c r="F50" s="17">
        <f>SUM(F7:F49)</f>
        <v>2259.9000000000005</v>
      </c>
      <c r="G50" s="18">
        <f>SUM(G7:G49)</f>
        <v>0.98510000000000009</v>
      </c>
    </row>
    <row r="51" spans="1:8" ht="12.95" customHeight="1">
      <c r="A51" s="1"/>
      <c r="B51" s="19" t="s">
        <v>79</v>
      </c>
      <c r="C51" s="20" t="s">
        <v>1</v>
      </c>
      <c r="D51" s="20" t="s">
        <v>1</v>
      </c>
      <c r="E51" s="20" t="s">
        <v>1</v>
      </c>
      <c r="F51" s="21" t="s">
        <v>80</v>
      </c>
      <c r="G51" s="22" t="s">
        <v>80</v>
      </c>
    </row>
    <row r="52" spans="1:8" ht="12.95" customHeight="1">
      <c r="A52" s="1"/>
      <c r="B52" s="19" t="s">
        <v>78</v>
      </c>
      <c r="C52" s="20" t="s">
        <v>1</v>
      </c>
      <c r="D52" s="20" t="s">
        <v>1</v>
      </c>
      <c r="E52" s="20" t="s">
        <v>1</v>
      </c>
      <c r="F52" s="21" t="s">
        <v>80</v>
      </c>
      <c r="G52" s="22" t="s">
        <v>80</v>
      </c>
    </row>
    <row r="53" spans="1:8" ht="12.95" customHeight="1">
      <c r="A53" s="1"/>
      <c r="B53" s="19" t="s">
        <v>81</v>
      </c>
      <c r="C53" s="23" t="s">
        <v>1</v>
      </c>
      <c r="D53" s="20" t="s">
        <v>1</v>
      </c>
      <c r="E53" s="23" t="s">
        <v>1</v>
      </c>
      <c r="F53" s="17">
        <f>+F50</f>
        <v>2259.9000000000005</v>
      </c>
      <c r="G53" s="18">
        <f>+G50</f>
        <v>0.98510000000000009</v>
      </c>
    </row>
    <row r="54" spans="1:8" ht="12.95" customHeight="1">
      <c r="A54" s="1"/>
      <c r="B54" s="19" t="s">
        <v>82</v>
      </c>
      <c r="C54" s="10" t="s">
        <v>1</v>
      </c>
      <c r="D54" s="20" t="s">
        <v>1</v>
      </c>
      <c r="E54" s="10" t="s">
        <v>1</v>
      </c>
      <c r="F54" s="24">
        <f>+F55-F53</f>
        <v>34.809999999999491</v>
      </c>
      <c r="G54" s="18">
        <f>+G55-G53</f>
        <v>1.4899999999999913E-2</v>
      </c>
      <c r="H54" s="31"/>
    </row>
    <row r="55" spans="1:8" ht="12.95" customHeight="1">
      <c r="A55" s="1"/>
      <c r="B55" s="25" t="s">
        <v>83</v>
      </c>
      <c r="C55" s="26" t="s">
        <v>1</v>
      </c>
      <c r="D55" s="26" t="s">
        <v>1</v>
      </c>
      <c r="E55" s="26" t="s">
        <v>1</v>
      </c>
      <c r="F55" s="27">
        <v>2294.71</v>
      </c>
      <c r="G55" s="28">
        <v>1</v>
      </c>
    </row>
    <row r="56" spans="1:8" ht="12.95" customHeight="1">
      <c r="A56" s="1"/>
      <c r="B56" s="4" t="s">
        <v>1</v>
      </c>
      <c r="C56" s="1"/>
      <c r="D56" s="1"/>
      <c r="E56" s="1"/>
      <c r="F56" s="1"/>
      <c r="G56" s="1"/>
    </row>
    <row r="57" spans="1:8" ht="12.95" customHeight="1">
      <c r="A57" s="1"/>
      <c r="B57" s="2" t="s">
        <v>84</v>
      </c>
      <c r="C57" s="1"/>
      <c r="D57" s="1"/>
      <c r="E57" s="1"/>
      <c r="F57" s="1"/>
      <c r="G57" s="1"/>
    </row>
    <row r="58" spans="1:8" ht="12.95" customHeight="1">
      <c r="A58" s="1"/>
      <c r="B58" s="2" t="s">
        <v>1</v>
      </c>
      <c r="C58" s="1"/>
      <c r="D58" s="1"/>
      <c r="E58" s="1"/>
      <c r="F58" s="1"/>
      <c r="G58" s="1"/>
    </row>
    <row r="59" spans="1:8" ht="12.95" customHeight="1">
      <c r="A59" s="1"/>
      <c r="B59" s="2" t="s">
        <v>1</v>
      </c>
      <c r="C59" s="1"/>
      <c r="D59" s="1"/>
      <c r="E59" s="1"/>
      <c r="F59" s="1"/>
      <c r="G59" s="1"/>
    </row>
  </sheetData>
  <sortState ref="B7:F49">
    <sortCondition descending="1" ref="F7:F4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6"/>
  <sheetViews>
    <sheetView zoomScaleNormal="100" workbookViewId="0"/>
  </sheetViews>
  <sheetFormatPr defaultRowHeight="12.75"/>
  <cols>
    <col min="1" max="1" width="2.5703125" customWidth="1"/>
    <col min="2" max="2" width="42.71093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116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117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118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308</v>
      </c>
      <c r="C7" s="10" t="s">
        <v>416</v>
      </c>
      <c r="D7" s="10" t="s">
        <v>119</v>
      </c>
      <c r="E7" s="14">
        <v>2500000</v>
      </c>
      <c r="F7" s="15">
        <v>2499.52</v>
      </c>
      <c r="G7" s="16">
        <f>+ROUND(F7/$F$30,4)</f>
        <v>0.13109999999999999</v>
      </c>
    </row>
    <row r="8" spans="1:7" ht="12.95" customHeight="1">
      <c r="A8" s="12"/>
      <c r="B8" s="13" t="s">
        <v>305</v>
      </c>
      <c r="C8" s="10" t="s">
        <v>313</v>
      </c>
      <c r="D8" s="10" t="s">
        <v>119</v>
      </c>
      <c r="E8" s="14">
        <v>1500000</v>
      </c>
      <c r="F8" s="15">
        <v>1495</v>
      </c>
      <c r="G8" s="16">
        <f>+ROUND(F8/$F$30,4)</f>
        <v>7.8399999999999997E-2</v>
      </c>
    </row>
    <row r="9" spans="1:7" ht="12.95" customHeight="1">
      <c r="A9" s="12"/>
      <c r="B9" s="13" t="s">
        <v>396</v>
      </c>
      <c r="C9" s="10" t="s">
        <v>388</v>
      </c>
      <c r="D9" s="10" t="s">
        <v>320</v>
      </c>
      <c r="E9" s="14">
        <v>1000000</v>
      </c>
      <c r="F9" s="15">
        <v>999.04</v>
      </c>
      <c r="G9" s="16">
        <f>+ROUND(F9/$F$30,4)</f>
        <v>5.2400000000000002E-2</v>
      </c>
    </row>
    <row r="10" spans="1:7" ht="12.95" customHeight="1">
      <c r="A10" s="12"/>
      <c r="B10" s="13" t="s">
        <v>166</v>
      </c>
      <c r="C10" s="10" t="s">
        <v>315</v>
      </c>
      <c r="D10" s="10" t="s">
        <v>119</v>
      </c>
      <c r="E10" s="14">
        <v>1000000</v>
      </c>
      <c r="F10" s="15">
        <v>995.47</v>
      </c>
      <c r="G10" s="16">
        <f>+ROUND(F10/$F$30,4)</f>
        <v>5.2200000000000003E-2</v>
      </c>
    </row>
    <row r="11" spans="1:7" ht="12.95" customHeight="1">
      <c r="A11" s="12"/>
      <c r="B11" s="13" t="s">
        <v>395</v>
      </c>
      <c r="C11" s="10" t="s">
        <v>382</v>
      </c>
      <c r="D11" s="10" t="s">
        <v>119</v>
      </c>
      <c r="E11" s="14">
        <v>800000</v>
      </c>
      <c r="F11" s="15">
        <v>799.85</v>
      </c>
      <c r="G11" s="16">
        <f>+ROUND(F11/$F$30,4)</f>
        <v>4.19E-2</v>
      </c>
    </row>
    <row r="12" spans="1:7" ht="12.95" customHeight="1">
      <c r="A12" s="1"/>
      <c r="B12" s="9" t="s">
        <v>78</v>
      </c>
      <c r="C12" s="10" t="s">
        <v>1</v>
      </c>
      <c r="D12" s="10" t="s">
        <v>1</v>
      </c>
      <c r="E12" s="10" t="s">
        <v>1</v>
      </c>
      <c r="F12" s="17">
        <f>SUM(F7:F11)</f>
        <v>6788.88</v>
      </c>
      <c r="G12" s="18">
        <f>SUM(G7:G11)</f>
        <v>0.35600000000000004</v>
      </c>
    </row>
    <row r="13" spans="1:7" ht="12.95" customHeight="1">
      <c r="A13" s="1"/>
      <c r="B13" s="9" t="s">
        <v>120</v>
      </c>
      <c r="C13" s="10" t="s">
        <v>1</v>
      </c>
      <c r="D13" s="10" t="s">
        <v>1</v>
      </c>
      <c r="E13" s="10" t="s">
        <v>1</v>
      </c>
      <c r="F13" s="1"/>
      <c r="G13" s="11" t="s">
        <v>1</v>
      </c>
    </row>
    <row r="14" spans="1:7" ht="12.95" customHeight="1">
      <c r="A14" s="12"/>
      <c r="B14" s="13" t="s">
        <v>412</v>
      </c>
      <c r="C14" s="10" t="s">
        <v>403</v>
      </c>
      <c r="D14" s="10" t="s">
        <v>119</v>
      </c>
      <c r="E14" s="14">
        <v>1500000</v>
      </c>
      <c r="F14" s="15">
        <v>1499.07</v>
      </c>
      <c r="G14" s="16">
        <f>+ROUND(F14/$F$30,4)</f>
        <v>7.8600000000000003E-2</v>
      </c>
    </row>
    <row r="15" spans="1:7" ht="12.95" customHeight="1">
      <c r="A15" s="12"/>
      <c r="B15" s="13" t="s">
        <v>322</v>
      </c>
      <c r="C15" s="10" t="s">
        <v>339</v>
      </c>
      <c r="D15" s="10" t="s">
        <v>340</v>
      </c>
      <c r="E15" s="14">
        <v>1500000</v>
      </c>
      <c r="F15" s="15">
        <v>1490.36</v>
      </c>
      <c r="G15" s="16">
        <f>+ROUND(F15/$F$30,4)</f>
        <v>7.8200000000000006E-2</v>
      </c>
    </row>
    <row r="16" spans="1:7" ht="12.95" customHeight="1">
      <c r="A16" s="12"/>
      <c r="B16" s="13" t="s">
        <v>328</v>
      </c>
      <c r="C16" s="10" t="s">
        <v>401</v>
      </c>
      <c r="D16" s="10" t="s">
        <v>121</v>
      </c>
      <c r="E16" s="14">
        <v>1500000</v>
      </c>
      <c r="F16" s="15">
        <v>1488.63</v>
      </c>
      <c r="G16" s="16">
        <f>+ROUND(F16/$F$30,4)</f>
        <v>7.8100000000000003E-2</v>
      </c>
    </row>
    <row r="17" spans="1:8" ht="12.95" customHeight="1">
      <c r="A17" s="12"/>
      <c r="B17" s="13" t="s">
        <v>324</v>
      </c>
      <c r="C17" s="10" t="s">
        <v>417</v>
      </c>
      <c r="D17" s="10" t="s">
        <v>340</v>
      </c>
      <c r="E17" s="14">
        <v>1500000</v>
      </c>
      <c r="F17" s="15">
        <v>1479.53</v>
      </c>
      <c r="G17" s="16">
        <f>+ROUND(F17/$F$30,4)</f>
        <v>7.7600000000000002E-2</v>
      </c>
    </row>
    <row r="18" spans="1:8" ht="12.95" customHeight="1">
      <c r="A18" s="12"/>
      <c r="B18" s="13" t="s">
        <v>321</v>
      </c>
      <c r="C18" s="10" t="s">
        <v>418</v>
      </c>
      <c r="D18" s="10" t="s">
        <v>320</v>
      </c>
      <c r="E18" s="14">
        <v>1500000</v>
      </c>
      <c r="F18" s="15">
        <v>1476.55</v>
      </c>
      <c r="G18" s="16">
        <f>+ROUND(F18/$F$30,4)</f>
        <v>7.7399999999999997E-2</v>
      </c>
    </row>
    <row r="19" spans="1:8" ht="12.95" customHeight="1">
      <c r="A19" s="1"/>
      <c r="B19" s="9" t="s">
        <v>78</v>
      </c>
      <c r="C19" s="10" t="s">
        <v>1</v>
      </c>
      <c r="D19" s="10" t="s">
        <v>1</v>
      </c>
      <c r="E19" s="10" t="s">
        <v>1</v>
      </c>
      <c r="F19" s="17">
        <f>SUM(F14:F18)</f>
        <v>7434.1399999999994</v>
      </c>
      <c r="G19" s="18">
        <f>SUM(G14:G18)</f>
        <v>0.38990000000000002</v>
      </c>
    </row>
    <row r="20" spans="1:8" ht="12.95" customHeight="1">
      <c r="A20" s="1"/>
      <c r="B20" s="9" t="s">
        <v>122</v>
      </c>
      <c r="C20" s="10" t="s">
        <v>1</v>
      </c>
      <c r="D20" s="10" t="s">
        <v>1</v>
      </c>
      <c r="E20" s="10" t="s">
        <v>1</v>
      </c>
      <c r="F20" s="1"/>
      <c r="G20" s="11" t="s">
        <v>1</v>
      </c>
    </row>
    <row r="21" spans="1:8" ht="12.95" customHeight="1">
      <c r="A21" s="12"/>
      <c r="B21" s="13" t="s">
        <v>123</v>
      </c>
      <c r="C21" s="10" t="s">
        <v>124</v>
      </c>
      <c r="D21" s="10" t="s">
        <v>125</v>
      </c>
      <c r="E21" s="14">
        <v>85000</v>
      </c>
      <c r="F21" s="15">
        <v>84.69</v>
      </c>
      <c r="G21" s="16">
        <f t="shared" ref="G21:G22" si="0">+ROUND(F21/$F$30,4)</f>
        <v>4.4000000000000003E-3</v>
      </c>
    </row>
    <row r="22" spans="1:8" ht="12.95" customHeight="1">
      <c r="A22" s="12"/>
      <c r="B22" s="13" t="s">
        <v>123</v>
      </c>
      <c r="C22" s="10" t="s">
        <v>341</v>
      </c>
      <c r="D22" s="10" t="s">
        <v>125</v>
      </c>
      <c r="E22" s="14">
        <v>15000</v>
      </c>
      <c r="F22" s="15">
        <v>14.91</v>
      </c>
      <c r="G22" s="16">
        <f t="shared" si="0"/>
        <v>8.0000000000000004E-4</v>
      </c>
    </row>
    <row r="23" spans="1:8" ht="12.95" customHeight="1">
      <c r="A23" s="1"/>
      <c r="B23" s="9" t="s">
        <v>78</v>
      </c>
      <c r="C23" s="10" t="s">
        <v>1</v>
      </c>
      <c r="D23" s="10" t="s">
        <v>1</v>
      </c>
      <c r="E23" s="10" t="s">
        <v>1</v>
      </c>
      <c r="F23" s="17">
        <f>SUM(F21:F22)</f>
        <v>99.6</v>
      </c>
      <c r="G23" s="18">
        <f>SUM(G21:G22)</f>
        <v>5.2000000000000006E-3</v>
      </c>
    </row>
    <row r="24" spans="1:8" ht="12.95" customHeight="1">
      <c r="A24" s="1"/>
      <c r="B24" s="19" t="s">
        <v>81</v>
      </c>
      <c r="C24" s="23" t="s">
        <v>1</v>
      </c>
      <c r="D24" s="20" t="s">
        <v>1</v>
      </c>
      <c r="E24" s="23" t="s">
        <v>1</v>
      </c>
      <c r="F24" s="17">
        <f>+F12+F19+F23</f>
        <v>14322.62</v>
      </c>
      <c r="G24" s="18">
        <f>+G12+G19+G23</f>
        <v>0.75109999999999999</v>
      </c>
    </row>
    <row r="25" spans="1:8" ht="12.95" customHeight="1">
      <c r="A25" s="1"/>
      <c r="B25" s="9" t="s">
        <v>126</v>
      </c>
      <c r="C25" s="10" t="s">
        <v>1</v>
      </c>
      <c r="D25" s="10" t="s">
        <v>1</v>
      </c>
      <c r="E25" s="10" t="s">
        <v>1</v>
      </c>
      <c r="F25" s="1"/>
      <c r="G25" s="11" t="s">
        <v>1</v>
      </c>
    </row>
    <row r="26" spans="1:8" ht="12.95" customHeight="1">
      <c r="A26" s="12"/>
      <c r="B26" s="13" t="s">
        <v>422</v>
      </c>
      <c r="C26" s="10" t="s">
        <v>1</v>
      </c>
      <c r="D26" s="10" t="s">
        <v>84</v>
      </c>
      <c r="E26" s="14"/>
      <c r="F26" s="15">
        <v>228.94</v>
      </c>
      <c r="G26" s="16">
        <f>+ROUND(F26/$F$30,4)</f>
        <v>1.2E-2</v>
      </c>
    </row>
    <row r="27" spans="1:8" ht="12.95" customHeight="1">
      <c r="A27" s="1"/>
      <c r="B27" s="9" t="s">
        <v>78</v>
      </c>
      <c r="C27" s="10" t="s">
        <v>1</v>
      </c>
      <c r="D27" s="10" t="s">
        <v>1</v>
      </c>
      <c r="E27" s="10" t="s">
        <v>1</v>
      </c>
      <c r="F27" s="17">
        <f>+F26</f>
        <v>228.94</v>
      </c>
      <c r="G27" s="18">
        <f>+G26</f>
        <v>1.2E-2</v>
      </c>
    </row>
    <row r="28" spans="1:8" ht="12.95" customHeight="1">
      <c r="A28" s="1"/>
      <c r="B28" s="19" t="s">
        <v>81</v>
      </c>
      <c r="C28" s="23" t="s">
        <v>1</v>
      </c>
      <c r="D28" s="20" t="s">
        <v>1</v>
      </c>
      <c r="E28" s="23" t="s">
        <v>1</v>
      </c>
      <c r="F28" s="17">
        <f>+F27</f>
        <v>228.94</v>
      </c>
      <c r="G28" s="18">
        <f>+G27</f>
        <v>1.2E-2</v>
      </c>
    </row>
    <row r="29" spans="1:8" ht="12.95" customHeight="1">
      <c r="A29" s="1"/>
      <c r="B29" s="19" t="s">
        <v>82</v>
      </c>
      <c r="C29" s="10" t="s">
        <v>1</v>
      </c>
      <c r="D29" s="20" t="s">
        <v>1</v>
      </c>
      <c r="E29" s="10" t="s">
        <v>1</v>
      </c>
      <c r="F29" s="24">
        <f>+F30-F28-F24</f>
        <v>4517.6200000000008</v>
      </c>
      <c r="G29" s="18">
        <f>+G30-G28-G24</f>
        <v>0.2369</v>
      </c>
      <c r="H29" s="31"/>
    </row>
    <row r="30" spans="1:8" ht="12.95" customHeight="1">
      <c r="A30" s="1"/>
      <c r="B30" s="25" t="s">
        <v>83</v>
      </c>
      <c r="C30" s="26" t="s">
        <v>1</v>
      </c>
      <c r="D30" s="26" t="s">
        <v>1</v>
      </c>
      <c r="E30" s="26" t="s">
        <v>1</v>
      </c>
      <c r="F30" s="27">
        <v>19069.18</v>
      </c>
      <c r="G30" s="28">
        <v>1</v>
      </c>
    </row>
    <row r="31" spans="1:8" ht="12.95" customHeight="1">
      <c r="A31" s="1"/>
      <c r="B31" s="4" t="s">
        <v>1</v>
      </c>
      <c r="C31" s="1"/>
      <c r="D31" s="1"/>
      <c r="E31" s="1"/>
      <c r="F31" s="1"/>
      <c r="G31" s="1"/>
    </row>
    <row r="32" spans="1:8" ht="12.95" customHeight="1">
      <c r="A32" s="1"/>
      <c r="B32" s="2" t="s">
        <v>84</v>
      </c>
      <c r="C32" s="1"/>
      <c r="D32" s="1"/>
      <c r="E32" s="1"/>
      <c r="F32" s="1"/>
      <c r="G32" s="1"/>
    </row>
    <row r="33" spans="1:7" ht="12.95" customHeight="1">
      <c r="A33" s="1"/>
      <c r="B33" s="2" t="s">
        <v>113</v>
      </c>
      <c r="C33" s="1"/>
      <c r="D33" s="1"/>
      <c r="E33" s="1"/>
      <c r="F33" s="1"/>
      <c r="G33" s="1"/>
    </row>
    <row r="34" spans="1:7" ht="12.95" customHeight="1">
      <c r="A34" s="1"/>
      <c r="B34" s="2" t="s">
        <v>114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sortState ref="B21:F22">
    <sortCondition descending="1" ref="F21:F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"/>
  <sheetViews>
    <sheetView zoomScaleNormal="100" workbookViewId="0"/>
  </sheetViews>
  <sheetFormatPr defaultRowHeight="12.75"/>
  <cols>
    <col min="1" max="1" width="2.5703125" customWidth="1"/>
    <col min="2" max="2" width="39" bestFit="1" customWidth="1"/>
    <col min="3" max="3" width="13.28515625" bestFit="1" customWidth="1"/>
    <col min="4" max="4" width="11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116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138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139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140</v>
      </c>
      <c r="C7" s="10" t="s">
        <v>141</v>
      </c>
      <c r="D7" s="10" t="s">
        <v>125</v>
      </c>
      <c r="E7" s="14">
        <v>300000</v>
      </c>
      <c r="F7" s="15">
        <v>302.35000000000002</v>
      </c>
      <c r="G7" s="16">
        <f>+ROUND(F7/$F$24,4)</f>
        <v>0.3705</v>
      </c>
    </row>
    <row r="8" spans="1:7" ht="12.95" customHeight="1">
      <c r="A8" s="12"/>
      <c r="B8" s="13" t="s">
        <v>142</v>
      </c>
      <c r="C8" s="10" t="s">
        <v>143</v>
      </c>
      <c r="D8" s="10" t="s">
        <v>125</v>
      </c>
      <c r="E8" s="14">
        <v>250000</v>
      </c>
      <c r="F8" s="15">
        <v>259.38</v>
      </c>
      <c r="G8" s="16">
        <f>+ROUND(F8/$F$24,4)</f>
        <v>0.31780000000000003</v>
      </c>
    </row>
    <row r="9" spans="1:7" ht="12.95" customHeight="1">
      <c r="A9" s="12"/>
      <c r="B9" s="13" t="s">
        <v>144</v>
      </c>
      <c r="C9" s="10" t="s">
        <v>145</v>
      </c>
      <c r="D9" s="10" t="s">
        <v>342</v>
      </c>
      <c r="E9" s="14">
        <v>100000</v>
      </c>
      <c r="F9" s="15">
        <v>99.95</v>
      </c>
      <c r="G9" s="16">
        <f>+ROUND(F9/$F$24,4)</f>
        <v>0.1225</v>
      </c>
    </row>
    <row r="10" spans="1:7" ht="12.95" customHeight="1">
      <c r="A10" s="1"/>
      <c r="B10" s="9" t="s">
        <v>78</v>
      </c>
      <c r="C10" s="10" t="s">
        <v>1</v>
      </c>
      <c r="D10" s="10" t="s">
        <v>1</v>
      </c>
      <c r="E10" s="10" t="s">
        <v>1</v>
      </c>
      <c r="F10" s="17">
        <f>SUM(F7:F9)</f>
        <v>661.68000000000006</v>
      </c>
      <c r="G10" s="18">
        <f>SUM(G7:G9)</f>
        <v>0.81079999999999997</v>
      </c>
    </row>
    <row r="11" spans="1:7" ht="12.95" customHeight="1">
      <c r="A11" s="1"/>
      <c r="B11" s="19" t="s">
        <v>146</v>
      </c>
      <c r="C11" s="20" t="s">
        <v>1</v>
      </c>
      <c r="D11" s="20" t="s">
        <v>1</v>
      </c>
      <c r="E11" s="20" t="s">
        <v>1</v>
      </c>
      <c r="F11" s="21" t="s">
        <v>80</v>
      </c>
      <c r="G11" s="22" t="s">
        <v>80</v>
      </c>
    </row>
    <row r="12" spans="1:7" ht="12.95" customHeight="1">
      <c r="A12" s="1"/>
      <c r="B12" s="19" t="s">
        <v>78</v>
      </c>
      <c r="C12" s="20" t="s">
        <v>1</v>
      </c>
      <c r="D12" s="20" t="s">
        <v>1</v>
      </c>
      <c r="E12" s="20" t="s">
        <v>1</v>
      </c>
      <c r="F12" s="21" t="s">
        <v>80</v>
      </c>
      <c r="G12" s="22" t="s">
        <v>80</v>
      </c>
    </row>
    <row r="13" spans="1:7" ht="12.95" customHeight="1">
      <c r="A13" s="1"/>
      <c r="B13" s="19" t="s">
        <v>81</v>
      </c>
      <c r="C13" s="23" t="s">
        <v>1</v>
      </c>
      <c r="D13" s="20" t="s">
        <v>1</v>
      </c>
      <c r="E13" s="23" t="s">
        <v>1</v>
      </c>
      <c r="F13" s="17">
        <f>+F10</f>
        <v>661.68000000000006</v>
      </c>
      <c r="G13" s="18">
        <f>+G10</f>
        <v>0.81079999999999997</v>
      </c>
    </row>
    <row r="14" spans="1:7" ht="12.95" customHeight="1">
      <c r="A14" s="1"/>
      <c r="B14" s="9" t="s">
        <v>117</v>
      </c>
      <c r="C14" s="10" t="s">
        <v>1</v>
      </c>
      <c r="D14" s="10" t="s">
        <v>1</v>
      </c>
      <c r="E14" s="10" t="s">
        <v>1</v>
      </c>
      <c r="F14" s="1"/>
      <c r="G14" s="11" t="s">
        <v>1</v>
      </c>
    </row>
    <row r="15" spans="1:7" ht="12.95" customHeight="1">
      <c r="A15" s="1"/>
      <c r="B15" s="9" t="s">
        <v>122</v>
      </c>
      <c r="C15" s="10" t="s">
        <v>1</v>
      </c>
      <c r="D15" s="10" t="s">
        <v>1</v>
      </c>
      <c r="E15" s="10" t="s">
        <v>1</v>
      </c>
      <c r="F15" s="1"/>
      <c r="G15" s="11" t="s">
        <v>1</v>
      </c>
    </row>
    <row r="16" spans="1:7" ht="12.95" customHeight="1">
      <c r="A16" s="12"/>
      <c r="B16" s="13" t="s">
        <v>123</v>
      </c>
      <c r="C16" s="10" t="s">
        <v>341</v>
      </c>
      <c r="D16" s="10" t="s">
        <v>125</v>
      </c>
      <c r="E16" s="14">
        <v>7500</v>
      </c>
      <c r="F16" s="15">
        <v>7.45</v>
      </c>
      <c r="G16" s="16">
        <f>+ROUND(F16/$F$24,4)</f>
        <v>9.1000000000000004E-3</v>
      </c>
    </row>
    <row r="17" spans="1:7" ht="12.95" customHeight="1">
      <c r="A17" s="1"/>
      <c r="B17" s="9" t="s">
        <v>78</v>
      </c>
      <c r="C17" s="10" t="s">
        <v>1</v>
      </c>
      <c r="D17" s="10" t="s">
        <v>1</v>
      </c>
      <c r="E17" s="10" t="s">
        <v>1</v>
      </c>
      <c r="F17" s="17">
        <f>+F16</f>
        <v>7.45</v>
      </c>
      <c r="G17" s="18">
        <f>+G16</f>
        <v>9.1000000000000004E-3</v>
      </c>
    </row>
    <row r="18" spans="1:7" ht="12.95" customHeight="1">
      <c r="A18" s="1"/>
      <c r="B18" s="19" t="s">
        <v>81</v>
      </c>
      <c r="C18" s="23" t="s">
        <v>1</v>
      </c>
      <c r="D18" s="20" t="s">
        <v>1</v>
      </c>
      <c r="E18" s="23" t="s">
        <v>1</v>
      </c>
      <c r="F18" s="17">
        <f>+F17</f>
        <v>7.45</v>
      </c>
      <c r="G18" s="18">
        <f>+G17</f>
        <v>9.1000000000000004E-3</v>
      </c>
    </row>
    <row r="19" spans="1:7" ht="12.95" customHeight="1">
      <c r="A19" s="1"/>
      <c r="B19" s="9" t="s">
        <v>126</v>
      </c>
      <c r="C19" s="10" t="s">
        <v>1</v>
      </c>
      <c r="D19" s="10" t="s">
        <v>1</v>
      </c>
      <c r="E19" s="10" t="s">
        <v>1</v>
      </c>
      <c r="F19" s="1"/>
      <c r="G19" s="11" t="s">
        <v>1</v>
      </c>
    </row>
    <row r="20" spans="1:7" ht="12.95" customHeight="1">
      <c r="A20" s="12"/>
      <c r="B20" s="13" t="s">
        <v>422</v>
      </c>
      <c r="C20" s="10" t="s">
        <v>1</v>
      </c>
      <c r="D20" s="10" t="s">
        <v>84</v>
      </c>
      <c r="E20" s="14"/>
      <c r="F20" s="15">
        <v>133.19</v>
      </c>
      <c r="G20" s="16">
        <f t="shared" ref="G20" si="0">+ROUND(F20/$F$24,4)</f>
        <v>0.16320000000000001</v>
      </c>
    </row>
    <row r="21" spans="1:7" ht="12.95" customHeight="1">
      <c r="A21" s="1"/>
      <c r="B21" s="9" t="s">
        <v>78</v>
      </c>
      <c r="C21" s="10" t="s">
        <v>1</v>
      </c>
      <c r="D21" s="10" t="s">
        <v>1</v>
      </c>
      <c r="E21" s="10" t="s">
        <v>1</v>
      </c>
      <c r="F21" s="17">
        <f>+F20</f>
        <v>133.19</v>
      </c>
      <c r="G21" s="18">
        <f>+G20</f>
        <v>0.16320000000000001</v>
      </c>
    </row>
    <row r="22" spans="1:7" ht="12.95" customHeight="1">
      <c r="A22" s="1"/>
      <c r="B22" s="19" t="s">
        <v>81</v>
      </c>
      <c r="C22" s="23" t="s">
        <v>1</v>
      </c>
      <c r="D22" s="20" t="s">
        <v>1</v>
      </c>
      <c r="E22" s="23" t="s">
        <v>1</v>
      </c>
      <c r="F22" s="17">
        <f>+F21</f>
        <v>133.19</v>
      </c>
      <c r="G22" s="18">
        <f>+G21</f>
        <v>0.16320000000000001</v>
      </c>
    </row>
    <row r="23" spans="1:7" ht="12.95" customHeight="1">
      <c r="A23" s="1"/>
      <c r="B23" s="19" t="s">
        <v>82</v>
      </c>
      <c r="C23" s="10" t="s">
        <v>1</v>
      </c>
      <c r="D23" s="20" t="s">
        <v>1</v>
      </c>
      <c r="E23" s="10" t="s">
        <v>1</v>
      </c>
      <c r="F23" s="24">
        <f>+F24-F22-F18-F13</f>
        <v>13.75</v>
      </c>
      <c r="G23" s="18">
        <f>+G24-G22-G18-G13</f>
        <v>1.6900000000000026E-2</v>
      </c>
    </row>
    <row r="24" spans="1:7" ht="12.95" customHeight="1">
      <c r="A24" s="1"/>
      <c r="B24" s="25" t="s">
        <v>83</v>
      </c>
      <c r="C24" s="26" t="s">
        <v>1</v>
      </c>
      <c r="D24" s="26" t="s">
        <v>1</v>
      </c>
      <c r="E24" s="26" t="s">
        <v>1</v>
      </c>
      <c r="F24" s="27">
        <v>816.07</v>
      </c>
      <c r="G24" s="28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84</v>
      </c>
      <c r="C26" s="1"/>
      <c r="D26" s="1"/>
      <c r="E26" s="1"/>
      <c r="F26" s="1"/>
      <c r="G26" s="1"/>
    </row>
    <row r="27" spans="1:7" ht="12.95" customHeight="1">
      <c r="A27" s="1"/>
      <c r="B27" s="2" t="s">
        <v>113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sortState ref="B7:F9">
    <sortCondition descending="1" ref="F7:F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1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168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169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199</v>
      </c>
      <c r="C7" s="10" t="s">
        <v>12</v>
      </c>
      <c r="D7" s="10" t="s">
        <v>13</v>
      </c>
      <c r="E7" s="14">
        <v>1724</v>
      </c>
      <c r="F7" s="15">
        <v>19.59</v>
      </c>
      <c r="G7" s="16">
        <f t="shared" ref="G7:G25" si="0">+ROUND(F7/$F$55,4)</f>
        <v>1.0500000000000001E-2</v>
      </c>
    </row>
    <row r="8" spans="1:7" ht="12.95" customHeight="1">
      <c r="A8" s="12"/>
      <c r="B8" s="13" t="s">
        <v>201</v>
      </c>
      <c r="C8" s="10" t="s">
        <v>10</v>
      </c>
      <c r="D8" s="10" t="s">
        <v>11</v>
      </c>
      <c r="E8" s="14">
        <v>1751</v>
      </c>
      <c r="F8" s="15">
        <v>19.21</v>
      </c>
      <c r="G8" s="16">
        <f t="shared" si="0"/>
        <v>1.03E-2</v>
      </c>
    </row>
    <row r="9" spans="1:7" ht="12.95" customHeight="1">
      <c r="A9" s="12"/>
      <c r="B9" s="13" t="s">
        <v>221</v>
      </c>
      <c r="C9" s="10" t="s">
        <v>31</v>
      </c>
      <c r="D9" s="10" t="s">
        <v>32</v>
      </c>
      <c r="E9" s="14">
        <v>424</v>
      </c>
      <c r="F9" s="15">
        <v>18.86</v>
      </c>
      <c r="G9" s="16">
        <f t="shared" si="0"/>
        <v>1.0200000000000001E-2</v>
      </c>
    </row>
    <row r="10" spans="1:7" ht="12.95" customHeight="1">
      <c r="A10" s="12"/>
      <c r="B10" s="13" t="s">
        <v>64</v>
      </c>
      <c r="C10" s="10" t="s">
        <v>65</v>
      </c>
      <c r="D10" s="10" t="s">
        <v>11</v>
      </c>
      <c r="E10" s="14">
        <v>9104</v>
      </c>
      <c r="F10" s="15">
        <v>14.59</v>
      </c>
      <c r="G10" s="16">
        <f t="shared" si="0"/>
        <v>7.9000000000000008E-3</v>
      </c>
    </row>
    <row r="11" spans="1:7" ht="12.95" customHeight="1">
      <c r="A11" s="12"/>
      <c r="B11" s="13" t="s">
        <v>198</v>
      </c>
      <c r="C11" s="10" t="s">
        <v>16</v>
      </c>
      <c r="D11" s="10" t="s">
        <v>17</v>
      </c>
      <c r="E11" s="14">
        <v>1515</v>
      </c>
      <c r="F11" s="15">
        <v>14.36</v>
      </c>
      <c r="G11" s="16">
        <f t="shared" si="0"/>
        <v>7.7000000000000002E-3</v>
      </c>
    </row>
    <row r="12" spans="1:7" ht="12.95" customHeight="1">
      <c r="A12" s="12"/>
      <c r="B12" s="13" t="s">
        <v>261</v>
      </c>
      <c r="C12" s="10" t="s">
        <v>129</v>
      </c>
      <c r="D12" s="10" t="s">
        <v>99</v>
      </c>
      <c r="E12" s="14">
        <v>473</v>
      </c>
      <c r="F12" s="15">
        <v>13.64</v>
      </c>
      <c r="G12" s="16">
        <f t="shared" si="0"/>
        <v>7.3000000000000001E-3</v>
      </c>
    </row>
    <row r="13" spans="1:7" ht="12.95" customHeight="1">
      <c r="A13" s="12"/>
      <c r="B13" s="13" t="s">
        <v>229</v>
      </c>
      <c r="C13" s="10" t="s">
        <v>72</v>
      </c>
      <c r="D13" s="10" t="s">
        <v>11</v>
      </c>
      <c r="E13" s="14">
        <v>8095</v>
      </c>
      <c r="F13" s="15">
        <v>12.71</v>
      </c>
      <c r="G13" s="16">
        <f t="shared" si="0"/>
        <v>6.7999999999999996E-3</v>
      </c>
    </row>
    <row r="14" spans="1:7" ht="12.95" customHeight="1">
      <c r="A14" s="12"/>
      <c r="B14" s="13" t="s">
        <v>235</v>
      </c>
      <c r="C14" s="10" t="s">
        <v>39</v>
      </c>
      <c r="D14" s="10" t="s">
        <v>40</v>
      </c>
      <c r="E14" s="14">
        <v>2948</v>
      </c>
      <c r="F14" s="15">
        <v>12.04</v>
      </c>
      <c r="G14" s="16">
        <f t="shared" si="0"/>
        <v>6.4999999999999997E-3</v>
      </c>
    </row>
    <row r="15" spans="1:7" ht="12.95" customHeight="1">
      <c r="A15" s="12"/>
      <c r="B15" s="13" t="s">
        <v>21</v>
      </c>
      <c r="C15" s="10" t="s">
        <v>22</v>
      </c>
      <c r="D15" s="10" t="s">
        <v>11</v>
      </c>
      <c r="E15" s="14">
        <v>4848</v>
      </c>
      <c r="F15" s="15">
        <v>11.5</v>
      </c>
      <c r="G15" s="16">
        <f t="shared" si="0"/>
        <v>6.1999999999999998E-3</v>
      </c>
    </row>
    <row r="16" spans="1:7" ht="12.95" customHeight="1">
      <c r="A16" s="12"/>
      <c r="B16" s="13" t="s">
        <v>225</v>
      </c>
      <c r="C16" s="10" t="s">
        <v>37</v>
      </c>
      <c r="D16" s="10" t="s">
        <v>38</v>
      </c>
      <c r="E16" s="14">
        <v>860</v>
      </c>
      <c r="F16" s="15">
        <v>11.41</v>
      </c>
      <c r="G16" s="16">
        <f t="shared" si="0"/>
        <v>6.1000000000000004E-3</v>
      </c>
    </row>
    <row r="17" spans="1:7" ht="12.95" customHeight="1">
      <c r="A17" s="12"/>
      <c r="B17" s="13" t="s">
        <v>209</v>
      </c>
      <c r="C17" s="10" t="s">
        <v>63</v>
      </c>
      <c r="D17" s="10" t="s">
        <v>13</v>
      </c>
      <c r="E17" s="14">
        <v>1188</v>
      </c>
      <c r="F17" s="15">
        <v>10.33</v>
      </c>
      <c r="G17" s="16">
        <f t="shared" si="0"/>
        <v>5.5999999999999999E-3</v>
      </c>
    </row>
    <row r="18" spans="1:7" ht="12.95" customHeight="1">
      <c r="A18" s="12"/>
      <c r="B18" s="13" t="s">
        <v>211</v>
      </c>
      <c r="C18" s="10" t="s">
        <v>75</v>
      </c>
      <c r="D18" s="10" t="s">
        <v>27</v>
      </c>
      <c r="E18" s="14">
        <v>237</v>
      </c>
      <c r="F18" s="15">
        <v>10.119999999999999</v>
      </c>
      <c r="G18" s="16">
        <f t="shared" si="0"/>
        <v>5.4000000000000003E-3</v>
      </c>
    </row>
    <row r="19" spans="1:7" ht="12.95" customHeight="1">
      <c r="A19" s="12"/>
      <c r="B19" s="13" t="s">
        <v>202</v>
      </c>
      <c r="C19" s="10" t="s">
        <v>73</v>
      </c>
      <c r="D19" s="10" t="s">
        <v>27</v>
      </c>
      <c r="E19" s="14">
        <v>1123</v>
      </c>
      <c r="F19" s="15">
        <v>9.98</v>
      </c>
      <c r="G19" s="16">
        <f t="shared" si="0"/>
        <v>5.4000000000000003E-3</v>
      </c>
    </row>
    <row r="20" spans="1:7" ht="12.95" customHeight="1">
      <c r="A20" s="12"/>
      <c r="B20" s="13" t="s">
        <v>355</v>
      </c>
      <c r="C20" s="10" t="s">
        <v>54</v>
      </c>
      <c r="D20" s="10" t="s">
        <v>15</v>
      </c>
      <c r="E20" s="14">
        <v>1037</v>
      </c>
      <c r="F20" s="15">
        <v>9.7799999999999994</v>
      </c>
      <c r="G20" s="16">
        <f t="shared" si="0"/>
        <v>5.3E-3</v>
      </c>
    </row>
    <row r="21" spans="1:7" ht="12.95" customHeight="1">
      <c r="A21" s="12"/>
      <c r="B21" s="13" t="s">
        <v>200</v>
      </c>
      <c r="C21" s="10" t="s">
        <v>18</v>
      </c>
      <c r="D21" s="10" t="s">
        <v>19</v>
      </c>
      <c r="E21" s="14">
        <v>663</v>
      </c>
      <c r="F21" s="15">
        <v>9.36</v>
      </c>
      <c r="G21" s="16">
        <f t="shared" si="0"/>
        <v>5.0000000000000001E-3</v>
      </c>
    </row>
    <row r="22" spans="1:7" ht="12.95" customHeight="1">
      <c r="A22" s="12"/>
      <c r="B22" s="13" t="s">
        <v>197</v>
      </c>
      <c r="C22" s="10" t="s">
        <v>14</v>
      </c>
      <c r="D22" s="10" t="s">
        <v>15</v>
      </c>
      <c r="E22" s="14">
        <v>690</v>
      </c>
      <c r="F22" s="15">
        <v>8.67</v>
      </c>
      <c r="G22" s="16">
        <f t="shared" si="0"/>
        <v>4.7000000000000002E-3</v>
      </c>
    </row>
    <row r="23" spans="1:7" ht="12.95" customHeight="1">
      <c r="A23" s="12"/>
      <c r="B23" s="13" t="s">
        <v>293</v>
      </c>
      <c r="C23" s="10" t="s">
        <v>148</v>
      </c>
      <c r="D23" s="10" t="s">
        <v>74</v>
      </c>
      <c r="E23" s="14">
        <v>750</v>
      </c>
      <c r="F23" s="15">
        <v>8.06</v>
      </c>
      <c r="G23" s="16">
        <f t="shared" si="0"/>
        <v>4.3E-3</v>
      </c>
    </row>
    <row r="24" spans="1:7" ht="12.95" customHeight="1">
      <c r="A24" s="12"/>
      <c r="B24" s="13" t="s">
        <v>218</v>
      </c>
      <c r="C24" s="10" t="s">
        <v>30</v>
      </c>
      <c r="D24" s="10" t="s">
        <v>17</v>
      </c>
      <c r="E24" s="14">
        <v>1018</v>
      </c>
      <c r="F24" s="15">
        <v>7.8</v>
      </c>
      <c r="G24" s="16">
        <f t="shared" si="0"/>
        <v>4.1999999999999997E-3</v>
      </c>
    </row>
    <row r="25" spans="1:7" ht="12.95" customHeight="1">
      <c r="A25" s="12"/>
      <c r="B25" s="13" t="s">
        <v>207</v>
      </c>
      <c r="C25" s="10" t="s">
        <v>25</v>
      </c>
      <c r="D25" s="10" t="s">
        <v>11</v>
      </c>
      <c r="E25" s="14">
        <v>1416</v>
      </c>
      <c r="F25" s="15">
        <v>6.73</v>
      </c>
      <c r="G25" s="16">
        <f t="shared" si="0"/>
        <v>3.5999999999999999E-3</v>
      </c>
    </row>
    <row r="26" spans="1:7" ht="12.95" customHeight="1">
      <c r="A26" s="1"/>
      <c r="B26" s="9" t="s">
        <v>78</v>
      </c>
      <c r="C26" s="10" t="s">
        <v>1</v>
      </c>
      <c r="D26" s="10" t="s">
        <v>1</v>
      </c>
      <c r="E26" s="10" t="s">
        <v>1</v>
      </c>
      <c r="F26" s="17">
        <f>SUM(F7:F25)</f>
        <v>228.74</v>
      </c>
      <c r="G26" s="18">
        <f>SUM(G7:G25)</f>
        <v>0.123</v>
      </c>
    </row>
    <row r="27" spans="1:7" ht="12.95" customHeight="1">
      <c r="A27" s="1"/>
      <c r="B27" s="9" t="s">
        <v>79</v>
      </c>
      <c r="C27" s="10" t="s">
        <v>1</v>
      </c>
      <c r="D27" s="10" t="s">
        <v>1</v>
      </c>
      <c r="E27" s="10" t="s">
        <v>1</v>
      </c>
      <c r="F27" s="21" t="s">
        <v>80</v>
      </c>
      <c r="G27" s="22" t="s">
        <v>80</v>
      </c>
    </row>
    <row r="28" spans="1:7" ht="12.95" customHeight="1">
      <c r="A28" s="1"/>
      <c r="B28" s="9" t="s">
        <v>78</v>
      </c>
      <c r="C28" s="10" t="s">
        <v>1</v>
      </c>
      <c r="D28" s="10" t="s">
        <v>1</v>
      </c>
      <c r="E28" s="10" t="s">
        <v>1</v>
      </c>
      <c r="F28" s="21" t="s">
        <v>80</v>
      </c>
      <c r="G28" s="22" t="s">
        <v>80</v>
      </c>
    </row>
    <row r="29" spans="1:7" ht="12.95" customHeight="1">
      <c r="A29" s="1"/>
      <c r="B29" s="19" t="s">
        <v>81</v>
      </c>
      <c r="C29" s="23" t="s">
        <v>1</v>
      </c>
      <c r="D29" s="20" t="s">
        <v>1</v>
      </c>
      <c r="E29" s="23" t="s">
        <v>1</v>
      </c>
      <c r="F29" s="17">
        <f>+F26</f>
        <v>228.74</v>
      </c>
      <c r="G29" s="18">
        <f>+G26</f>
        <v>0.123</v>
      </c>
    </row>
    <row r="30" spans="1:7" ht="12.95" customHeight="1">
      <c r="A30" s="1"/>
      <c r="B30" s="9" t="s">
        <v>138</v>
      </c>
      <c r="C30" s="10" t="s">
        <v>1</v>
      </c>
      <c r="D30" s="10" t="s">
        <v>1</v>
      </c>
      <c r="E30" s="10" t="s">
        <v>1</v>
      </c>
      <c r="F30" s="1"/>
      <c r="G30" s="11" t="s">
        <v>1</v>
      </c>
    </row>
    <row r="31" spans="1:7" ht="12.95" customHeight="1">
      <c r="A31" s="1"/>
      <c r="B31" s="9" t="s">
        <v>139</v>
      </c>
      <c r="C31" s="10" t="s">
        <v>1</v>
      </c>
      <c r="D31" s="10" t="s">
        <v>1</v>
      </c>
      <c r="E31" s="10" t="s">
        <v>1</v>
      </c>
      <c r="F31" s="1"/>
      <c r="G31" s="11" t="s">
        <v>1</v>
      </c>
    </row>
    <row r="32" spans="1:7" ht="12.95" customHeight="1">
      <c r="A32" s="12"/>
      <c r="B32" s="13" t="s">
        <v>140</v>
      </c>
      <c r="C32" s="10" t="s">
        <v>141</v>
      </c>
      <c r="D32" s="10" t="s">
        <v>125</v>
      </c>
      <c r="E32" s="14">
        <v>700000</v>
      </c>
      <c r="F32" s="15">
        <v>705.48</v>
      </c>
      <c r="G32" s="16">
        <f>+ROUND(F32/$F$55,4)</f>
        <v>0.37980000000000003</v>
      </c>
    </row>
    <row r="33" spans="1:7" ht="12.95" customHeight="1">
      <c r="A33" s="12"/>
      <c r="B33" s="13" t="s">
        <v>142</v>
      </c>
      <c r="C33" s="10" t="s">
        <v>143</v>
      </c>
      <c r="D33" s="10" t="s">
        <v>125</v>
      </c>
      <c r="E33" s="14">
        <v>250000</v>
      </c>
      <c r="F33" s="15">
        <v>259.38</v>
      </c>
      <c r="G33" s="16">
        <f>+ROUND(F33/$F$55,4)</f>
        <v>0.13969999999999999</v>
      </c>
    </row>
    <row r="34" spans="1:7" ht="12.95" customHeight="1">
      <c r="A34" s="12"/>
      <c r="B34" s="13" t="s">
        <v>144</v>
      </c>
      <c r="C34" s="10" t="s">
        <v>145</v>
      </c>
      <c r="D34" s="10" t="s">
        <v>342</v>
      </c>
      <c r="E34" s="14">
        <v>100000</v>
      </c>
      <c r="F34" s="15">
        <v>99.95</v>
      </c>
      <c r="G34" s="16">
        <f>+ROUND(F34/$F$55,4)</f>
        <v>5.3800000000000001E-2</v>
      </c>
    </row>
    <row r="35" spans="1:7" ht="12.95" customHeight="1">
      <c r="A35" s="1"/>
      <c r="B35" s="9" t="s">
        <v>78</v>
      </c>
      <c r="C35" s="10" t="s">
        <v>1</v>
      </c>
      <c r="D35" s="10" t="s">
        <v>1</v>
      </c>
      <c r="E35" s="10" t="s">
        <v>1</v>
      </c>
      <c r="F35" s="17">
        <f>SUM(F32:F34)</f>
        <v>1064.81</v>
      </c>
      <c r="G35" s="18">
        <f>SUM(G32:G34)</f>
        <v>0.57330000000000003</v>
      </c>
    </row>
    <row r="36" spans="1:7" ht="12.95" customHeight="1">
      <c r="A36" s="1"/>
      <c r="B36" s="19" t="s">
        <v>146</v>
      </c>
      <c r="C36" s="20" t="s">
        <v>1</v>
      </c>
      <c r="D36" s="20" t="s">
        <v>1</v>
      </c>
      <c r="E36" s="20" t="s">
        <v>1</v>
      </c>
      <c r="F36" s="21" t="s">
        <v>80</v>
      </c>
      <c r="G36" s="22" t="s">
        <v>80</v>
      </c>
    </row>
    <row r="37" spans="1:7" ht="12.95" customHeight="1">
      <c r="A37" s="1"/>
      <c r="B37" s="19" t="s">
        <v>78</v>
      </c>
      <c r="C37" s="20" t="s">
        <v>1</v>
      </c>
      <c r="D37" s="20" t="s">
        <v>1</v>
      </c>
      <c r="E37" s="20" t="s">
        <v>1</v>
      </c>
      <c r="F37" s="21" t="s">
        <v>80</v>
      </c>
      <c r="G37" s="22" t="s">
        <v>80</v>
      </c>
    </row>
    <row r="38" spans="1:7" ht="12.95" customHeight="1">
      <c r="A38" s="1"/>
      <c r="B38" s="19" t="s">
        <v>81</v>
      </c>
      <c r="C38" s="23" t="s">
        <v>1</v>
      </c>
      <c r="D38" s="20" t="s">
        <v>1</v>
      </c>
      <c r="E38" s="23" t="s">
        <v>1</v>
      </c>
      <c r="F38" s="17">
        <f>+F35</f>
        <v>1064.81</v>
      </c>
      <c r="G38" s="18">
        <f>+G35</f>
        <v>0.57330000000000003</v>
      </c>
    </row>
    <row r="39" spans="1:7" ht="12.95" customHeight="1">
      <c r="A39" s="1"/>
      <c r="B39" s="9" t="s">
        <v>117</v>
      </c>
      <c r="C39" s="10" t="s">
        <v>1</v>
      </c>
      <c r="D39" s="10" t="s">
        <v>1</v>
      </c>
      <c r="E39" s="10" t="s">
        <v>1</v>
      </c>
      <c r="F39" s="1"/>
      <c r="G39" s="11" t="s">
        <v>1</v>
      </c>
    </row>
    <row r="40" spans="1:7" ht="12.95" customHeight="1">
      <c r="A40" s="1"/>
      <c r="B40" s="9" t="s">
        <v>122</v>
      </c>
      <c r="C40" s="10" t="s">
        <v>1</v>
      </c>
      <c r="D40" s="10" t="s">
        <v>1</v>
      </c>
      <c r="E40" s="10" t="s">
        <v>1</v>
      </c>
      <c r="F40" s="1"/>
      <c r="G40" s="11" t="s">
        <v>1</v>
      </c>
    </row>
    <row r="41" spans="1:7" ht="12.95" customHeight="1">
      <c r="A41" s="12"/>
      <c r="B41" s="13" t="s">
        <v>123</v>
      </c>
      <c r="C41" s="10" t="s">
        <v>124</v>
      </c>
      <c r="D41" s="10" t="s">
        <v>125</v>
      </c>
      <c r="E41" s="14">
        <v>7500</v>
      </c>
      <c r="F41" s="15">
        <v>7.47</v>
      </c>
      <c r="G41" s="16">
        <f>+ROUND(F41/$F$55,4)</f>
        <v>4.0000000000000001E-3</v>
      </c>
    </row>
    <row r="42" spans="1:7" ht="12.95" customHeight="1">
      <c r="A42" s="12"/>
      <c r="B42" s="13" t="s">
        <v>123</v>
      </c>
      <c r="C42" s="10" t="s">
        <v>341</v>
      </c>
      <c r="D42" s="10" t="s">
        <v>125</v>
      </c>
      <c r="E42" s="14">
        <v>5000</v>
      </c>
      <c r="F42" s="15">
        <v>4.97</v>
      </c>
      <c r="G42" s="16">
        <f>+ROUND(F42/$F$55,4)</f>
        <v>2.7000000000000001E-3</v>
      </c>
    </row>
    <row r="43" spans="1:7" ht="12.95" customHeight="1">
      <c r="A43" s="1"/>
      <c r="B43" s="9" t="s">
        <v>78</v>
      </c>
      <c r="C43" s="10" t="s">
        <v>1</v>
      </c>
      <c r="D43" s="10" t="s">
        <v>1</v>
      </c>
      <c r="E43" s="10" t="s">
        <v>1</v>
      </c>
      <c r="F43" s="17">
        <f>SUM(F41:F42)</f>
        <v>12.44</v>
      </c>
      <c r="G43" s="18">
        <f>SUM(G41:G42)</f>
        <v>6.7000000000000002E-3</v>
      </c>
    </row>
    <row r="44" spans="1:7" ht="12.95" customHeight="1">
      <c r="A44" s="1"/>
      <c r="B44" s="19" t="s">
        <v>81</v>
      </c>
      <c r="C44" s="23" t="s">
        <v>1</v>
      </c>
      <c r="D44" s="20" t="s">
        <v>1</v>
      </c>
      <c r="E44" s="23" t="s">
        <v>1</v>
      </c>
      <c r="F44" s="17">
        <f>+F43</f>
        <v>12.44</v>
      </c>
      <c r="G44" s="18">
        <f>+G43</f>
        <v>6.7000000000000002E-3</v>
      </c>
    </row>
    <row r="45" spans="1:7" ht="12.95" customHeight="1">
      <c r="A45" s="1"/>
      <c r="B45" s="9" t="s">
        <v>170</v>
      </c>
      <c r="C45" s="10" t="s">
        <v>1</v>
      </c>
      <c r="D45" s="10" t="s">
        <v>1</v>
      </c>
      <c r="E45" s="10" t="s">
        <v>1</v>
      </c>
      <c r="F45" s="1"/>
      <c r="G45" s="11" t="s">
        <v>1</v>
      </c>
    </row>
    <row r="46" spans="1:7" ht="12.95" customHeight="1">
      <c r="A46" s="1"/>
      <c r="B46" s="9" t="s">
        <v>171</v>
      </c>
      <c r="C46" s="10" t="s">
        <v>1</v>
      </c>
      <c r="D46" s="10" t="s">
        <v>1</v>
      </c>
      <c r="E46" s="10" t="s">
        <v>1</v>
      </c>
      <c r="F46" s="1"/>
      <c r="G46" s="11" t="s">
        <v>1</v>
      </c>
    </row>
    <row r="47" spans="1:7" ht="12.95" customHeight="1">
      <c r="A47" s="12"/>
      <c r="B47" s="13" t="s">
        <v>172</v>
      </c>
      <c r="C47" s="10" t="s">
        <v>173</v>
      </c>
      <c r="D47" s="10" t="s">
        <v>353</v>
      </c>
      <c r="E47" s="14">
        <v>4063</v>
      </c>
      <c r="F47" s="15">
        <v>99.02</v>
      </c>
      <c r="G47" s="16">
        <f>+ROUND(F47/$F$55,4)</f>
        <v>5.33E-2</v>
      </c>
    </row>
    <row r="48" spans="1:7" ht="12.95" customHeight="1">
      <c r="A48" s="1"/>
      <c r="B48" s="9" t="s">
        <v>78</v>
      </c>
      <c r="C48" s="10" t="s">
        <v>1</v>
      </c>
      <c r="D48" s="10" t="s">
        <v>1</v>
      </c>
      <c r="E48" s="10" t="s">
        <v>1</v>
      </c>
      <c r="F48" s="17">
        <f>+F47</f>
        <v>99.02</v>
      </c>
      <c r="G48" s="18">
        <f>+G47</f>
        <v>5.33E-2</v>
      </c>
    </row>
    <row r="49" spans="1:7" ht="12.95" customHeight="1">
      <c r="A49" s="1"/>
      <c r="B49" s="19" t="s">
        <v>81</v>
      </c>
      <c r="C49" s="23" t="s">
        <v>1</v>
      </c>
      <c r="D49" s="20" t="s">
        <v>1</v>
      </c>
      <c r="E49" s="23" t="s">
        <v>1</v>
      </c>
      <c r="F49" s="17">
        <f>+F48</f>
        <v>99.02</v>
      </c>
      <c r="G49" s="18">
        <f>+G48</f>
        <v>5.33E-2</v>
      </c>
    </row>
    <row r="50" spans="1:7" ht="12.95" customHeight="1">
      <c r="A50" s="1"/>
      <c r="B50" s="9" t="s">
        <v>126</v>
      </c>
      <c r="C50" s="10" t="s">
        <v>1</v>
      </c>
      <c r="D50" s="10" t="s">
        <v>1</v>
      </c>
      <c r="E50" s="10" t="s">
        <v>1</v>
      </c>
      <c r="F50" s="1"/>
      <c r="G50" s="11" t="s">
        <v>1</v>
      </c>
    </row>
    <row r="51" spans="1:7" ht="12.95" customHeight="1">
      <c r="A51" s="12"/>
      <c r="B51" s="13" t="s">
        <v>422</v>
      </c>
      <c r="C51" s="10" t="s">
        <v>1</v>
      </c>
      <c r="D51" s="10" t="s">
        <v>84</v>
      </c>
      <c r="E51" s="14"/>
      <c r="F51" s="15">
        <v>435</v>
      </c>
      <c r="G51" s="16">
        <f>+ROUND(F51/$F$55,4)</f>
        <v>0.23419999999999999</v>
      </c>
    </row>
    <row r="52" spans="1:7" ht="12.95" customHeight="1">
      <c r="A52" s="1"/>
      <c r="B52" s="9" t="s">
        <v>78</v>
      </c>
      <c r="C52" s="10" t="s">
        <v>1</v>
      </c>
      <c r="D52" s="10" t="s">
        <v>1</v>
      </c>
      <c r="E52" s="10" t="s">
        <v>1</v>
      </c>
      <c r="F52" s="17">
        <f>+F51</f>
        <v>435</v>
      </c>
      <c r="G52" s="18">
        <f>+G51</f>
        <v>0.23419999999999999</v>
      </c>
    </row>
    <row r="53" spans="1:7" ht="12.95" customHeight="1">
      <c r="A53" s="1"/>
      <c r="B53" s="19" t="s">
        <v>81</v>
      </c>
      <c r="C53" s="23" t="s">
        <v>1</v>
      </c>
      <c r="D53" s="20" t="s">
        <v>1</v>
      </c>
      <c r="E53" s="23" t="s">
        <v>1</v>
      </c>
      <c r="F53" s="17">
        <f>+F52</f>
        <v>435</v>
      </c>
      <c r="G53" s="18">
        <f>+G52</f>
        <v>0.23419999999999999</v>
      </c>
    </row>
    <row r="54" spans="1:7" ht="12.95" customHeight="1">
      <c r="A54" s="1"/>
      <c r="B54" s="19" t="s">
        <v>82</v>
      </c>
      <c r="C54" s="10" t="s">
        <v>1</v>
      </c>
      <c r="D54" s="20" t="s">
        <v>1</v>
      </c>
      <c r="E54" s="10" t="s">
        <v>1</v>
      </c>
      <c r="F54" s="24">
        <f>+F55-F53-F49-F44-F38-F29</f>
        <v>17.339999999999918</v>
      </c>
      <c r="G54" s="18">
        <f>+G55-G53-G49-G44-G38-G29</f>
        <v>9.4999999999999529E-3</v>
      </c>
    </row>
    <row r="55" spans="1:7" ht="12.95" customHeight="1">
      <c r="A55" s="1"/>
      <c r="B55" s="25" t="s">
        <v>83</v>
      </c>
      <c r="C55" s="26" t="s">
        <v>1</v>
      </c>
      <c r="D55" s="26" t="s">
        <v>1</v>
      </c>
      <c r="E55" s="26" t="s">
        <v>1</v>
      </c>
      <c r="F55" s="27">
        <v>1857.35</v>
      </c>
      <c r="G55" s="28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84</v>
      </c>
      <c r="C57" s="1"/>
      <c r="D57" s="1"/>
      <c r="E57" s="1"/>
      <c r="F57" s="1"/>
      <c r="G57" s="1"/>
    </row>
    <row r="58" spans="1:7" ht="12.95" customHeight="1">
      <c r="A58" s="1"/>
      <c r="B58" s="2" t="s">
        <v>113</v>
      </c>
      <c r="C58" s="1"/>
      <c r="D58" s="1"/>
      <c r="E58" s="1"/>
      <c r="F58" s="1"/>
      <c r="G58" s="1"/>
    </row>
    <row r="59" spans="1:7" ht="12.95" customHeight="1">
      <c r="A59" s="1"/>
      <c r="B59" s="2"/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sortState ref="B32:F34">
    <sortCondition descending="1" ref="F32:F3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0"/>
  <sheetViews>
    <sheetView zoomScaleNormal="100" workbookViewId="0"/>
  </sheetViews>
  <sheetFormatPr defaultRowHeight="12.75"/>
  <cols>
    <col min="1" max="1" width="2.5703125" customWidth="1"/>
    <col min="2" max="2" width="38.855468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116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117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118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306</v>
      </c>
      <c r="C7" s="10" t="s">
        <v>419</v>
      </c>
      <c r="D7" s="10" t="s">
        <v>119</v>
      </c>
      <c r="E7" s="14">
        <v>2500000</v>
      </c>
      <c r="F7" s="15">
        <v>2487.5</v>
      </c>
      <c r="G7" s="16">
        <f t="shared" ref="G7:G12" si="0">+ROUND(F7/$F$34,4)</f>
        <v>7.5200000000000003E-2</v>
      </c>
    </row>
    <row r="8" spans="1:7" ht="12.95" customHeight="1">
      <c r="A8" s="12"/>
      <c r="B8" s="13" t="s">
        <v>305</v>
      </c>
      <c r="C8" s="10" t="s">
        <v>317</v>
      </c>
      <c r="D8" s="10" t="s">
        <v>119</v>
      </c>
      <c r="E8" s="14">
        <v>2000000</v>
      </c>
      <c r="F8" s="15">
        <v>1987.36</v>
      </c>
      <c r="G8" s="16">
        <f t="shared" si="0"/>
        <v>6.0100000000000001E-2</v>
      </c>
    </row>
    <row r="9" spans="1:7" ht="12.95" customHeight="1">
      <c r="A9" s="12"/>
      <c r="B9" s="13" t="s">
        <v>166</v>
      </c>
      <c r="C9" s="10" t="s">
        <v>315</v>
      </c>
      <c r="D9" s="10" t="s">
        <v>119</v>
      </c>
      <c r="E9" s="14">
        <v>1500000</v>
      </c>
      <c r="F9" s="15">
        <v>1493.2</v>
      </c>
      <c r="G9" s="16">
        <f t="shared" si="0"/>
        <v>4.5100000000000001E-2</v>
      </c>
    </row>
    <row r="10" spans="1:7" ht="12.95" customHeight="1">
      <c r="A10" s="12"/>
      <c r="B10" s="13" t="s">
        <v>311</v>
      </c>
      <c r="C10" s="10" t="s">
        <v>345</v>
      </c>
      <c r="D10" s="10" t="s">
        <v>320</v>
      </c>
      <c r="E10" s="14">
        <v>500000</v>
      </c>
      <c r="F10" s="15">
        <v>499.9</v>
      </c>
      <c r="G10" s="16">
        <f t="shared" si="0"/>
        <v>1.5100000000000001E-2</v>
      </c>
    </row>
    <row r="11" spans="1:7" ht="12.95" customHeight="1">
      <c r="A11" s="12"/>
      <c r="B11" s="13" t="s">
        <v>396</v>
      </c>
      <c r="C11" s="10" t="s">
        <v>343</v>
      </c>
      <c r="D11" s="10" t="s">
        <v>320</v>
      </c>
      <c r="E11" s="14">
        <v>500000</v>
      </c>
      <c r="F11" s="15">
        <v>499.81</v>
      </c>
      <c r="G11" s="16">
        <f t="shared" si="0"/>
        <v>1.5100000000000001E-2</v>
      </c>
    </row>
    <row r="12" spans="1:7" ht="12.95" customHeight="1">
      <c r="A12" s="12"/>
      <c r="B12" s="13" t="s">
        <v>305</v>
      </c>
      <c r="C12" s="10" t="s">
        <v>344</v>
      </c>
      <c r="D12" s="10" t="s">
        <v>119</v>
      </c>
      <c r="E12" s="14">
        <v>500000</v>
      </c>
      <c r="F12" s="15">
        <v>499.05</v>
      </c>
      <c r="G12" s="16">
        <f t="shared" si="0"/>
        <v>1.5100000000000001E-2</v>
      </c>
    </row>
    <row r="13" spans="1:7" ht="12.95" customHeight="1">
      <c r="A13" s="1"/>
      <c r="B13" s="9" t="s">
        <v>78</v>
      </c>
      <c r="C13" s="10" t="s">
        <v>1</v>
      </c>
      <c r="D13" s="10" t="s">
        <v>1</v>
      </c>
      <c r="E13" s="10" t="s">
        <v>1</v>
      </c>
      <c r="F13" s="17">
        <f>SUM(F7:F12)</f>
        <v>7466.82</v>
      </c>
      <c r="G13" s="18">
        <f>SUM(G7:G12)</f>
        <v>0.22570000000000001</v>
      </c>
    </row>
    <row r="14" spans="1:7" ht="12.95" customHeight="1">
      <c r="A14" s="1"/>
      <c r="B14" s="9" t="s">
        <v>120</v>
      </c>
      <c r="C14" s="10" t="s">
        <v>1</v>
      </c>
      <c r="D14" s="10" t="s">
        <v>1</v>
      </c>
      <c r="E14" s="10" t="s">
        <v>1</v>
      </c>
      <c r="F14" s="1"/>
      <c r="G14" s="11" t="s">
        <v>1</v>
      </c>
    </row>
    <row r="15" spans="1:7" ht="12.95" customHeight="1">
      <c r="A15" s="12"/>
      <c r="B15" s="13" t="s">
        <v>348</v>
      </c>
      <c r="C15" s="10" t="s">
        <v>350</v>
      </c>
      <c r="D15" s="10" t="s">
        <v>351</v>
      </c>
      <c r="E15" s="14">
        <v>3500000</v>
      </c>
      <c r="F15" s="15">
        <v>3479.22</v>
      </c>
      <c r="G15" s="16">
        <f t="shared" ref="G15:G22" si="1">+ROUND(F15/$F$34,4)</f>
        <v>0.1052</v>
      </c>
    </row>
    <row r="16" spans="1:7" ht="12.95" customHeight="1">
      <c r="A16" s="12"/>
      <c r="B16" s="13" t="s">
        <v>322</v>
      </c>
      <c r="C16" s="10" t="s">
        <v>339</v>
      </c>
      <c r="D16" s="10" t="s">
        <v>340</v>
      </c>
      <c r="E16" s="14">
        <v>3500000</v>
      </c>
      <c r="F16" s="15">
        <v>3477.52</v>
      </c>
      <c r="G16" s="16">
        <f t="shared" si="1"/>
        <v>0.1051</v>
      </c>
    </row>
    <row r="17" spans="1:7" ht="12.95" customHeight="1">
      <c r="A17" s="12"/>
      <c r="B17" s="13" t="s">
        <v>347</v>
      </c>
      <c r="C17" s="10" t="s">
        <v>349</v>
      </c>
      <c r="D17" s="10" t="s">
        <v>121</v>
      </c>
      <c r="E17" s="14">
        <v>3500000</v>
      </c>
      <c r="F17" s="15">
        <v>3472.45</v>
      </c>
      <c r="G17" s="16">
        <f t="shared" si="1"/>
        <v>0.105</v>
      </c>
    </row>
    <row r="18" spans="1:7" ht="12.95" customHeight="1">
      <c r="A18" s="12"/>
      <c r="B18" s="13" t="s">
        <v>414</v>
      </c>
      <c r="C18" s="10" t="s">
        <v>333</v>
      </c>
      <c r="D18" s="10" t="s">
        <v>119</v>
      </c>
      <c r="E18" s="14">
        <v>2500000</v>
      </c>
      <c r="F18" s="15">
        <v>2482.48</v>
      </c>
      <c r="G18" s="16">
        <f t="shared" si="1"/>
        <v>7.4999999999999997E-2</v>
      </c>
    </row>
    <row r="19" spans="1:7" ht="12.95" customHeight="1">
      <c r="A19" s="12"/>
      <c r="B19" s="13" t="s">
        <v>324</v>
      </c>
      <c r="C19" s="10" t="s">
        <v>335</v>
      </c>
      <c r="D19" s="10" t="s">
        <v>340</v>
      </c>
      <c r="E19" s="14">
        <v>2500000</v>
      </c>
      <c r="F19" s="15">
        <v>2481.69</v>
      </c>
      <c r="G19" s="16">
        <f t="shared" si="1"/>
        <v>7.4999999999999997E-2</v>
      </c>
    </row>
    <row r="20" spans="1:7" ht="12.95" customHeight="1">
      <c r="A20" s="12"/>
      <c r="B20" s="13" t="s">
        <v>325</v>
      </c>
      <c r="C20" s="10" t="s">
        <v>336</v>
      </c>
      <c r="D20" s="10" t="s">
        <v>340</v>
      </c>
      <c r="E20" s="14">
        <v>2500000</v>
      </c>
      <c r="F20" s="15">
        <v>2481.69</v>
      </c>
      <c r="G20" s="16">
        <f t="shared" si="1"/>
        <v>7.4999999999999997E-2</v>
      </c>
    </row>
    <row r="21" spans="1:7" ht="12.95" customHeight="1">
      <c r="A21" s="12"/>
      <c r="B21" s="13" t="s">
        <v>346</v>
      </c>
      <c r="C21" s="10" t="s">
        <v>420</v>
      </c>
      <c r="D21" s="10" t="s">
        <v>320</v>
      </c>
      <c r="E21" s="14">
        <v>2500000</v>
      </c>
      <c r="F21" s="15">
        <v>2459.65</v>
      </c>
      <c r="G21" s="16">
        <f t="shared" si="1"/>
        <v>7.4300000000000005E-2</v>
      </c>
    </row>
    <row r="22" spans="1:7" ht="12.95" customHeight="1">
      <c r="A22" s="12"/>
      <c r="B22" s="13" t="s">
        <v>324</v>
      </c>
      <c r="C22" s="10" t="s">
        <v>417</v>
      </c>
      <c r="D22" s="10" t="s">
        <v>340</v>
      </c>
      <c r="E22" s="14">
        <v>1000000</v>
      </c>
      <c r="F22" s="15">
        <v>986.35</v>
      </c>
      <c r="G22" s="16">
        <f t="shared" si="1"/>
        <v>2.98E-2</v>
      </c>
    </row>
    <row r="23" spans="1:7" ht="12.95" customHeight="1">
      <c r="A23" s="1"/>
      <c r="B23" s="9" t="s">
        <v>78</v>
      </c>
      <c r="C23" s="10" t="s">
        <v>1</v>
      </c>
      <c r="D23" s="10" t="s">
        <v>1</v>
      </c>
      <c r="E23" s="10" t="s">
        <v>1</v>
      </c>
      <c r="F23" s="17">
        <f>SUM(F15:F22)</f>
        <v>21321.05</v>
      </c>
      <c r="G23" s="18">
        <f>SUM(G15:G22)</f>
        <v>0.64440000000000008</v>
      </c>
    </row>
    <row r="24" spans="1:7" ht="12.95" customHeight="1">
      <c r="A24" s="1"/>
      <c r="B24" s="9" t="s">
        <v>122</v>
      </c>
      <c r="C24" s="10" t="s">
        <v>1</v>
      </c>
      <c r="D24" s="10" t="s">
        <v>1</v>
      </c>
      <c r="E24" s="10" t="s">
        <v>1</v>
      </c>
      <c r="F24" s="1"/>
      <c r="G24" s="11" t="s">
        <v>1</v>
      </c>
    </row>
    <row r="25" spans="1:7" ht="12.95" customHeight="1">
      <c r="A25" s="12"/>
      <c r="B25" s="13" t="s">
        <v>123</v>
      </c>
      <c r="C25" s="10" t="s">
        <v>124</v>
      </c>
      <c r="D25" s="10" t="s">
        <v>125</v>
      </c>
      <c r="E25" s="14">
        <v>85000</v>
      </c>
      <c r="F25" s="15">
        <v>84.69</v>
      </c>
      <c r="G25" s="16">
        <f>+ROUND(F25/$F$34,4)</f>
        <v>2.5999999999999999E-3</v>
      </c>
    </row>
    <row r="26" spans="1:7" ht="12.95" customHeight="1">
      <c r="A26" s="12"/>
      <c r="B26" s="13" t="s">
        <v>123</v>
      </c>
      <c r="C26" s="10" t="s">
        <v>341</v>
      </c>
      <c r="D26" s="10" t="s">
        <v>125</v>
      </c>
      <c r="E26" s="14">
        <v>15000</v>
      </c>
      <c r="F26" s="15">
        <v>14.91</v>
      </c>
      <c r="G26" s="16">
        <f>+ROUND(F26/$F$34,4)</f>
        <v>5.0000000000000001E-4</v>
      </c>
    </row>
    <row r="27" spans="1:7" ht="12.95" customHeight="1">
      <c r="A27" s="1"/>
      <c r="B27" s="9" t="s">
        <v>78</v>
      </c>
      <c r="C27" s="10" t="s">
        <v>1</v>
      </c>
      <c r="D27" s="10" t="s">
        <v>1</v>
      </c>
      <c r="E27" s="10" t="s">
        <v>1</v>
      </c>
      <c r="F27" s="17">
        <f>SUM(F25:F26)</f>
        <v>99.6</v>
      </c>
      <c r="G27" s="18">
        <f>SUM(G25:G26)</f>
        <v>3.0999999999999999E-3</v>
      </c>
    </row>
    <row r="28" spans="1:7" ht="12.95" customHeight="1">
      <c r="A28" s="1"/>
      <c r="B28" s="19" t="s">
        <v>81</v>
      </c>
      <c r="C28" s="23" t="s">
        <v>1</v>
      </c>
      <c r="D28" s="20" t="s">
        <v>1</v>
      </c>
      <c r="E28" s="23" t="s">
        <v>1</v>
      </c>
      <c r="F28" s="17">
        <f>+F27+F23+F13</f>
        <v>28887.469999999998</v>
      </c>
      <c r="G28" s="18">
        <f>+G27+G23+G13</f>
        <v>0.87320000000000009</v>
      </c>
    </row>
    <row r="29" spans="1:7" ht="12.95" customHeight="1">
      <c r="A29" s="1"/>
      <c r="B29" s="9" t="s">
        <v>126</v>
      </c>
      <c r="C29" s="10" t="s">
        <v>1</v>
      </c>
      <c r="D29" s="10" t="s">
        <v>1</v>
      </c>
      <c r="E29" s="10" t="s">
        <v>1</v>
      </c>
      <c r="F29" s="1"/>
      <c r="G29" s="11" t="s">
        <v>1</v>
      </c>
    </row>
    <row r="30" spans="1:7" ht="12.95" customHeight="1">
      <c r="A30" s="12"/>
      <c r="B30" s="13" t="s">
        <v>422</v>
      </c>
      <c r="C30" s="10" t="s">
        <v>1</v>
      </c>
      <c r="D30" s="10" t="s">
        <v>84</v>
      </c>
      <c r="E30" s="14"/>
      <c r="F30" s="15">
        <v>246.72</v>
      </c>
      <c r="G30" s="16">
        <f t="shared" ref="G30" si="2">+ROUND(F30/$F$34,4)</f>
        <v>7.4999999999999997E-3</v>
      </c>
    </row>
    <row r="31" spans="1:7" ht="12.95" customHeight="1">
      <c r="A31" s="1"/>
      <c r="B31" s="9" t="s">
        <v>78</v>
      </c>
      <c r="C31" s="10" t="s">
        <v>1</v>
      </c>
      <c r="D31" s="10" t="s">
        <v>1</v>
      </c>
      <c r="E31" s="10" t="s">
        <v>1</v>
      </c>
      <c r="F31" s="17">
        <f>+F30</f>
        <v>246.72</v>
      </c>
      <c r="G31" s="18">
        <f>+G30</f>
        <v>7.4999999999999997E-3</v>
      </c>
    </row>
    <row r="32" spans="1:7" ht="12.95" customHeight="1">
      <c r="A32" s="1"/>
      <c r="B32" s="19" t="s">
        <v>81</v>
      </c>
      <c r="C32" s="23" t="s">
        <v>1</v>
      </c>
      <c r="D32" s="20" t="s">
        <v>1</v>
      </c>
      <c r="E32" s="23" t="s">
        <v>1</v>
      </c>
      <c r="F32" s="17">
        <f>+F31</f>
        <v>246.72</v>
      </c>
      <c r="G32" s="18">
        <f>+G31</f>
        <v>7.4999999999999997E-3</v>
      </c>
    </row>
    <row r="33" spans="1:7" ht="12.95" customHeight="1">
      <c r="A33" s="1"/>
      <c r="B33" s="19" t="s">
        <v>82</v>
      </c>
      <c r="C33" s="10" t="s">
        <v>1</v>
      </c>
      <c r="D33" s="20" t="s">
        <v>1</v>
      </c>
      <c r="E33" s="10" t="s">
        <v>1</v>
      </c>
      <c r="F33" s="24">
        <f>+F34-F32-F28</f>
        <v>3950.9300000000039</v>
      </c>
      <c r="G33" s="18">
        <f>+G34-G32-G28</f>
        <v>0.11929999999999996</v>
      </c>
    </row>
    <row r="34" spans="1:7" ht="12.95" customHeight="1">
      <c r="A34" s="1"/>
      <c r="B34" s="25" t="s">
        <v>83</v>
      </c>
      <c r="C34" s="26" t="s">
        <v>1</v>
      </c>
      <c r="D34" s="26" t="s">
        <v>1</v>
      </c>
      <c r="E34" s="26" t="s">
        <v>1</v>
      </c>
      <c r="F34" s="27">
        <v>33085.120000000003</v>
      </c>
      <c r="G34" s="28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84</v>
      </c>
      <c r="C36" s="1"/>
      <c r="D36" s="1"/>
      <c r="E36" s="1"/>
      <c r="F36" s="1"/>
      <c r="G36" s="1"/>
    </row>
    <row r="37" spans="1:7" ht="12.95" customHeight="1">
      <c r="A37" s="1"/>
      <c r="B37" s="2" t="s">
        <v>113</v>
      </c>
      <c r="C37" s="1"/>
      <c r="D37" s="1"/>
      <c r="E37" s="1"/>
      <c r="F37" s="1"/>
      <c r="G37" s="1"/>
    </row>
    <row r="38" spans="1:7" ht="12.95" customHeight="1">
      <c r="A38" s="1"/>
      <c r="B38" s="2" t="s">
        <v>114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sortState ref="B15:F22">
    <sortCondition descending="1" ref="F15:F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0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219</v>
      </c>
      <c r="C7" s="10" t="s">
        <v>66</v>
      </c>
      <c r="D7" s="10" t="s">
        <v>67</v>
      </c>
      <c r="E7" s="14">
        <v>8111</v>
      </c>
      <c r="F7" s="15">
        <v>167.68</v>
      </c>
      <c r="G7" s="16">
        <f t="shared" ref="G7:G48" si="0">ROUND(F7/$F$54,4)</f>
        <v>4.99E-2</v>
      </c>
    </row>
    <row r="8" spans="1:7" ht="12.95" customHeight="1">
      <c r="A8" s="12"/>
      <c r="B8" s="13" t="s">
        <v>224</v>
      </c>
      <c r="C8" s="10" t="s">
        <v>26</v>
      </c>
      <c r="D8" s="10" t="s">
        <v>27</v>
      </c>
      <c r="E8" s="14">
        <v>17742</v>
      </c>
      <c r="F8" s="15">
        <v>166.47</v>
      </c>
      <c r="G8" s="16">
        <f t="shared" si="0"/>
        <v>4.9500000000000002E-2</v>
      </c>
    </row>
    <row r="9" spans="1:7" ht="12.95" customHeight="1">
      <c r="A9" s="12"/>
      <c r="B9" s="13" t="s">
        <v>222</v>
      </c>
      <c r="C9" s="10" t="s">
        <v>46</v>
      </c>
      <c r="D9" s="10" t="s">
        <v>15</v>
      </c>
      <c r="E9" s="14">
        <v>26036</v>
      </c>
      <c r="F9" s="15">
        <v>137.44</v>
      </c>
      <c r="G9" s="16">
        <f t="shared" si="0"/>
        <v>4.0899999999999999E-2</v>
      </c>
    </row>
    <row r="10" spans="1:7" ht="12.95" customHeight="1">
      <c r="A10" s="12"/>
      <c r="B10" s="13" t="s">
        <v>248</v>
      </c>
      <c r="C10" s="10" t="s">
        <v>97</v>
      </c>
      <c r="D10" s="10" t="s">
        <v>47</v>
      </c>
      <c r="E10" s="14">
        <v>3728</v>
      </c>
      <c r="F10" s="15">
        <v>120.3</v>
      </c>
      <c r="G10" s="16">
        <f t="shared" si="0"/>
        <v>3.5799999999999998E-2</v>
      </c>
    </row>
    <row r="11" spans="1:7" ht="12.95" customHeight="1">
      <c r="A11" s="12"/>
      <c r="B11" s="13" t="s">
        <v>241</v>
      </c>
      <c r="C11" s="10" t="s">
        <v>90</v>
      </c>
      <c r="D11" s="10" t="s">
        <v>47</v>
      </c>
      <c r="E11" s="14">
        <v>30598</v>
      </c>
      <c r="F11" s="15">
        <v>119.65</v>
      </c>
      <c r="G11" s="16">
        <f t="shared" si="0"/>
        <v>3.56E-2</v>
      </c>
    </row>
    <row r="12" spans="1:7" ht="12.95" customHeight="1">
      <c r="A12" s="12"/>
      <c r="B12" s="13" t="s">
        <v>354</v>
      </c>
      <c r="C12" s="10" t="s">
        <v>58</v>
      </c>
      <c r="D12" s="10" t="s">
        <v>59</v>
      </c>
      <c r="E12" s="14">
        <v>53657</v>
      </c>
      <c r="F12" s="15">
        <v>110.1</v>
      </c>
      <c r="G12" s="16">
        <f t="shared" si="0"/>
        <v>3.27E-2</v>
      </c>
    </row>
    <row r="13" spans="1:7" ht="12.95" customHeight="1">
      <c r="A13" s="12"/>
      <c r="B13" s="13" t="s">
        <v>214</v>
      </c>
      <c r="C13" s="10" t="s">
        <v>23</v>
      </c>
      <c r="D13" s="10" t="s">
        <v>24</v>
      </c>
      <c r="E13" s="14">
        <v>1443</v>
      </c>
      <c r="F13" s="15">
        <v>109.86</v>
      </c>
      <c r="G13" s="16">
        <f t="shared" si="0"/>
        <v>3.27E-2</v>
      </c>
    </row>
    <row r="14" spans="1:7" ht="12.95" customHeight="1">
      <c r="A14" s="12"/>
      <c r="B14" s="13" t="s">
        <v>252</v>
      </c>
      <c r="C14" s="10" t="s">
        <v>86</v>
      </c>
      <c r="D14" s="10" t="s">
        <v>13</v>
      </c>
      <c r="E14" s="14">
        <v>2773</v>
      </c>
      <c r="F14" s="15">
        <v>107.16</v>
      </c>
      <c r="G14" s="16">
        <f t="shared" si="0"/>
        <v>3.1899999999999998E-2</v>
      </c>
    </row>
    <row r="15" spans="1:7" ht="12.95" customHeight="1">
      <c r="A15" s="12"/>
      <c r="B15" s="13" t="s">
        <v>228</v>
      </c>
      <c r="C15" s="10" t="s">
        <v>44</v>
      </c>
      <c r="D15" s="10" t="s">
        <v>27</v>
      </c>
      <c r="E15" s="14">
        <v>6737</v>
      </c>
      <c r="F15" s="15">
        <v>103.93</v>
      </c>
      <c r="G15" s="16">
        <f t="shared" si="0"/>
        <v>3.09E-2</v>
      </c>
    </row>
    <row r="16" spans="1:7" ht="12.95" customHeight="1">
      <c r="A16" s="12"/>
      <c r="B16" s="13" t="s">
        <v>255</v>
      </c>
      <c r="C16" s="10" t="s">
        <v>98</v>
      </c>
      <c r="D16" s="10" t="s">
        <v>99</v>
      </c>
      <c r="E16" s="14">
        <v>823</v>
      </c>
      <c r="F16" s="15">
        <v>101.46</v>
      </c>
      <c r="G16" s="16">
        <f t="shared" si="0"/>
        <v>3.0200000000000001E-2</v>
      </c>
    </row>
    <row r="17" spans="1:7" ht="12.95" customHeight="1">
      <c r="A17" s="12"/>
      <c r="B17" s="13" t="s">
        <v>251</v>
      </c>
      <c r="C17" s="10" t="s">
        <v>89</v>
      </c>
      <c r="D17" s="10" t="s">
        <v>13</v>
      </c>
      <c r="E17" s="14">
        <v>12550</v>
      </c>
      <c r="F17" s="15">
        <v>94.29</v>
      </c>
      <c r="G17" s="16">
        <f t="shared" si="0"/>
        <v>2.8000000000000001E-2</v>
      </c>
    </row>
    <row r="18" spans="1:7" ht="12.95" customHeight="1">
      <c r="A18" s="12"/>
      <c r="B18" s="13" t="s">
        <v>244</v>
      </c>
      <c r="C18" s="10" t="s">
        <v>92</v>
      </c>
      <c r="D18" s="10" t="s">
        <v>13</v>
      </c>
      <c r="E18" s="14">
        <v>5079</v>
      </c>
      <c r="F18" s="15">
        <v>92.69</v>
      </c>
      <c r="G18" s="16">
        <f t="shared" si="0"/>
        <v>2.76E-2</v>
      </c>
    </row>
    <row r="19" spans="1:7" ht="12.95" customHeight="1">
      <c r="A19" s="12"/>
      <c r="B19" s="13" t="s">
        <v>250</v>
      </c>
      <c r="C19" s="10" t="s">
        <v>91</v>
      </c>
      <c r="D19" s="10" t="s">
        <v>32</v>
      </c>
      <c r="E19" s="14">
        <v>495</v>
      </c>
      <c r="F19" s="15">
        <v>87.92</v>
      </c>
      <c r="G19" s="16">
        <f t="shared" si="0"/>
        <v>2.6100000000000002E-2</v>
      </c>
    </row>
    <row r="20" spans="1:7" ht="12.95" customHeight="1">
      <c r="A20" s="12"/>
      <c r="B20" s="13" t="s">
        <v>243</v>
      </c>
      <c r="C20" s="10" t="s">
        <v>94</v>
      </c>
      <c r="D20" s="10" t="s">
        <v>95</v>
      </c>
      <c r="E20" s="14">
        <v>35640</v>
      </c>
      <c r="F20" s="15">
        <v>87.83</v>
      </c>
      <c r="G20" s="16">
        <f t="shared" si="0"/>
        <v>2.6100000000000002E-2</v>
      </c>
    </row>
    <row r="21" spans="1:7" ht="12.95" customHeight="1">
      <c r="A21" s="12"/>
      <c r="B21" s="13" t="s">
        <v>213</v>
      </c>
      <c r="C21" s="10" t="s">
        <v>41</v>
      </c>
      <c r="D21" s="10" t="s">
        <v>38</v>
      </c>
      <c r="E21" s="14">
        <v>6552</v>
      </c>
      <c r="F21" s="15">
        <v>81.430000000000007</v>
      </c>
      <c r="G21" s="16">
        <f t="shared" si="0"/>
        <v>2.4199999999999999E-2</v>
      </c>
    </row>
    <row r="22" spans="1:7" ht="12.95" customHeight="1">
      <c r="A22" s="12"/>
      <c r="B22" s="13" t="s">
        <v>218</v>
      </c>
      <c r="C22" s="10" t="s">
        <v>30</v>
      </c>
      <c r="D22" s="10" t="s">
        <v>17</v>
      </c>
      <c r="E22" s="14">
        <v>10481</v>
      </c>
      <c r="F22" s="15">
        <v>80.33</v>
      </c>
      <c r="G22" s="16">
        <f t="shared" si="0"/>
        <v>2.3900000000000001E-2</v>
      </c>
    </row>
    <row r="23" spans="1:7" ht="12.95" customHeight="1">
      <c r="A23" s="12"/>
      <c r="B23" s="13" t="s">
        <v>358</v>
      </c>
      <c r="C23" s="10" t="s">
        <v>359</v>
      </c>
      <c r="D23" s="10" t="s">
        <v>298</v>
      </c>
      <c r="E23" s="14">
        <v>22380</v>
      </c>
      <c r="F23" s="15">
        <v>76.819999999999993</v>
      </c>
      <c r="G23" s="16">
        <f t="shared" si="0"/>
        <v>2.2800000000000001E-2</v>
      </c>
    </row>
    <row r="24" spans="1:7" ht="12.95" customHeight="1">
      <c r="A24" s="12"/>
      <c r="B24" s="13" t="s">
        <v>215</v>
      </c>
      <c r="C24" s="10" t="s">
        <v>60</v>
      </c>
      <c r="D24" s="10" t="s">
        <v>17</v>
      </c>
      <c r="E24" s="14">
        <v>8674</v>
      </c>
      <c r="F24" s="15">
        <v>75.540000000000006</v>
      </c>
      <c r="G24" s="16">
        <f t="shared" si="0"/>
        <v>2.2499999999999999E-2</v>
      </c>
    </row>
    <row r="25" spans="1:7" ht="12.95" customHeight="1">
      <c r="A25" s="12"/>
      <c r="B25" s="13" t="s">
        <v>247</v>
      </c>
      <c r="C25" s="10" t="s">
        <v>96</v>
      </c>
      <c r="D25" s="10" t="s">
        <v>15</v>
      </c>
      <c r="E25" s="14">
        <v>1443</v>
      </c>
      <c r="F25" s="15">
        <v>75.25</v>
      </c>
      <c r="G25" s="16">
        <f t="shared" si="0"/>
        <v>2.24E-2</v>
      </c>
    </row>
    <row r="26" spans="1:7" ht="12.95" customHeight="1">
      <c r="A26" s="12"/>
      <c r="B26" s="13" t="s">
        <v>231</v>
      </c>
      <c r="C26" s="10" t="s">
        <v>70</v>
      </c>
      <c r="D26" s="10" t="s">
        <v>40</v>
      </c>
      <c r="E26" s="14">
        <v>9036</v>
      </c>
      <c r="F26" s="15">
        <v>74.66</v>
      </c>
      <c r="G26" s="16">
        <f t="shared" si="0"/>
        <v>2.2200000000000001E-2</v>
      </c>
    </row>
    <row r="27" spans="1:7" ht="12.95" customHeight="1">
      <c r="A27" s="12"/>
      <c r="B27" s="13" t="s">
        <v>242</v>
      </c>
      <c r="C27" s="10" t="s">
        <v>104</v>
      </c>
      <c r="D27" s="10" t="s">
        <v>47</v>
      </c>
      <c r="E27" s="14">
        <v>29846</v>
      </c>
      <c r="F27" s="15">
        <v>74.14</v>
      </c>
      <c r="G27" s="16">
        <f t="shared" si="0"/>
        <v>2.1999999999999999E-2</v>
      </c>
    </row>
    <row r="28" spans="1:7" ht="12.95" customHeight="1">
      <c r="A28" s="12"/>
      <c r="B28" s="13" t="s">
        <v>226</v>
      </c>
      <c r="C28" s="10" t="s">
        <v>42</v>
      </c>
      <c r="D28" s="10" t="s">
        <v>43</v>
      </c>
      <c r="E28" s="14">
        <v>18142</v>
      </c>
      <c r="F28" s="15">
        <v>74.069999999999993</v>
      </c>
      <c r="G28" s="16">
        <f t="shared" si="0"/>
        <v>2.1999999999999999E-2</v>
      </c>
    </row>
    <row r="29" spans="1:7" ht="12.95" customHeight="1">
      <c r="A29" s="12"/>
      <c r="B29" s="13" t="s">
        <v>234</v>
      </c>
      <c r="C29" s="10" t="s">
        <v>111</v>
      </c>
      <c r="D29" s="10" t="s">
        <v>47</v>
      </c>
      <c r="E29" s="14">
        <v>5721</v>
      </c>
      <c r="F29" s="15">
        <v>72.31</v>
      </c>
      <c r="G29" s="16">
        <f t="shared" si="0"/>
        <v>2.1499999999999998E-2</v>
      </c>
    </row>
    <row r="30" spans="1:7" ht="12.95" customHeight="1">
      <c r="A30" s="12"/>
      <c r="B30" s="13" t="s">
        <v>257</v>
      </c>
      <c r="C30" s="10" t="s">
        <v>103</v>
      </c>
      <c r="D30" s="10" t="s">
        <v>27</v>
      </c>
      <c r="E30" s="14">
        <v>24478</v>
      </c>
      <c r="F30" s="15">
        <v>68.69</v>
      </c>
      <c r="G30" s="16">
        <f t="shared" si="0"/>
        <v>2.0400000000000001E-2</v>
      </c>
    </row>
    <row r="31" spans="1:7" ht="12.95" customHeight="1">
      <c r="A31" s="12"/>
      <c r="B31" s="13" t="s">
        <v>254</v>
      </c>
      <c r="C31" s="10" t="s">
        <v>87</v>
      </c>
      <c r="D31" s="10" t="s">
        <v>88</v>
      </c>
      <c r="E31" s="14">
        <v>14793</v>
      </c>
      <c r="F31" s="15">
        <v>68.180000000000007</v>
      </c>
      <c r="G31" s="16">
        <f t="shared" si="0"/>
        <v>2.0299999999999999E-2</v>
      </c>
    </row>
    <row r="32" spans="1:7" ht="12.95" customHeight="1">
      <c r="A32" s="12"/>
      <c r="B32" s="13" t="s">
        <v>239</v>
      </c>
      <c r="C32" s="10" t="s">
        <v>109</v>
      </c>
      <c r="D32" s="10" t="s">
        <v>19</v>
      </c>
      <c r="E32" s="14">
        <v>21412</v>
      </c>
      <c r="F32" s="15">
        <v>67.930000000000007</v>
      </c>
      <c r="G32" s="16">
        <f t="shared" si="0"/>
        <v>2.0199999999999999E-2</v>
      </c>
    </row>
    <row r="33" spans="1:7" ht="12.95" customHeight="1">
      <c r="A33" s="12"/>
      <c r="B33" s="13" t="s">
        <v>355</v>
      </c>
      <c r="C33" s="10" t="s">
        <v>54</v>
      </c>
      <c r="D33" s="10" t="s">
        <v>15</v>
      </c>
      <c r="E33" s="14">
        <v>7187</v>
      </c>
      <c r="F33" s="15">
        <v>67.760000000000005</v>
      </c>
      <c r="G33" s="16">
        <f t="shared" si="0"/>
        <v>2.01E-2</v>
      </c>
    </row>
    <row r="34" spans="1:7" ht="12.95" customHeight="1">
      <c r="A34" s="12"/>
      <c r="B34" s="13" t="s">
        <v>361</v>
      </c>
      <c r="C34" s="10" t="s">
        <v>362</v>
      </c>
      <c r="D34" s="10" t="s">
        <v>95</v>
      </c>
      <c r="E34" s="14">
        <v>39702</v>
      </c>
      <c r="F34" s="15">
        <v>66.319999999999993</v>
      </c>
      <c r="G34" s="16">
        <f t="shared" si="0"/>
        <v>1.9699999999999999E-2</v>
      </c>
    </row>
    <row r="35" spans="1:7" ht="12.95" customHeight="1">
      <c r="A35" s="12"/>
      <c r="B35" s="13" t="s">
        <v>235</v>
      </c>
      <c r="C35" s="10" t="s">
        <v>39</v>
      </c>
      <c r="D35" s="10" t="s">
        <v>40</v>
      </c>
      <c r="E35" s="14">
        <v>16191</v>
      </c>
      <c r="F35" s="15">
        <v>66.12</v>
      </c>
      <c r="G35" s="16">
        <f t="shared" si="0"/>
        <v>1.9699999999999999E-2</v>
      </c>
    </row>
    <row r="36" spans="1:7" ht="12.95" customHeight="1">
      <c r="A36" s="12"/>
      <c r="B36" s="13" t="s">
        <v>225</v>
      </c>
      <c r="C36" s="10" t="s">
        <v>37</v>
      </c>
      <c r="D36" s="10" t="s">
        <v>38</v>
      </c>
      <c r="E36" s="14">
        <v>4861</v>
      </c>
      <c r="F36" s="15">
        <v>64.52</v>
      </c>
      <c r="G36" s="16">
        <f t="shared" si="0"/>
        <v>1.9199999999999998E-2</v>
      </c>
    </row>
    <row r="37" spans="1:7" ht="12.95" customHeight="1">
      <c r="A37" s="12"/>
      <c r="B37" s="13" t="s">
        <v>256</v>
      </c>
      <c r="C37" s="10" t="s">
        <v>105</v>
      </c>
      <c r="D37" s="10" t="s">
        <v>106</v>
      </c>
      <c r="E37" s="14">
        <v>29292</v>
      </c>
      <c r="F37" s="15">
        <v>60.08</v>
      </c>
      <c r="G37" s="16">
        <f t="shared" si="0"/>
        <v>1.7899999999999999E-2</v>
      </c>
    </row>
    <row r="38" spans="1:7" ht="12.95" customHeight="1">
      <c r="A38" s="12"/>
      <c r="B38" s="13" t="s">
        <v>246</v>
      </c>
      <c r="C38" s="10" t="s">
        <v>93</v>
      </c>
      <c r="D38" s="10" t="s">
        <v>40</v>
      </c>
      <c r="E38" s="14">
        <v>56418</v>
      </c>
      <c r="F38" s="15">
        <v>59.77</v>
      </c>
      <c r="G38" s="16">
        <f t="shared" si="0"/>
        <v>1.78E-2</v>
      </c>
    </row>
    <row r="39" spans="1:7" ht="12.95" customHeight="1">
      <c r="A39" s="12"/>
      <c r="B39" s="13" t="s">
        <v>238</v>
      </c>
      <c r="C39" s="10" t="s">
        <v>107</v>
      </c>
      <c r="D39" s="10" t="s">
        <v>11</v>
      </c>
      <c r="E39" s="14">
        <v>6074</v>
      </c>
      <c r="F39" s="15">
        <v>55.34</v>
      </c>
      <c r="G39" s="16">
        <f t="shared" si="0"/>
        <v>1.6500000000000001E-2</v>
      </c>
    </row>
    <row r="40" spans="1:7" ht="12.95" customHeight="1">
      <c r="A40" s="12"/>
      <c r="B40" s="13" t="s">
        <v>230</v>
      </c>
      <c r="C40" s="10" t="s">
        <v>34</v>
      </c>
      <c r="D40" s="10" t="s">
        <v>35</v>
      </c>
      <c r="E40" s="14">
        <v>14025</v>
      </c>
      <c r="F40" s="15">
        <v>54.61</v>
      </c>
      <c r="G40" s="16">
        <f t="shared" si="0"/>
        <v>1.6199999999999999E-2</v>
      </c>
    </row>
    <row r="41" spans="1:7" ht="12.95" customHeight="1">
      <c r="A41" s="12"/>
      <c r="B41" s="13" t="s">
        <v>253</v>
      </c>
      <c r="C41" s="10" t="s">
        <v>108</v>
      </c>
      <c r="D41" s="10" t="s">
        <v>99</v>
      </c>
      <c r="E41" s="14">
        <v>14439</v>
      </c>
      <c r="F41" s="15">
        <v>52.23</v>
      </c>
      <c r="G41" s="16">
        <f t="shared" si="0"/>
        <v>1.55E-2</v>
      </c>
    </row>
    <row r="42" spans="1:7" ht="12.95" customHeight="1">
      <c r="A42" s="12"/>
      <c r="B42" s="13" t="s">
        <v>64</v>
      </c>
      <c r="C42" s="10" t="s">
        <v>65</v>
      </c>
      <c r="D42" s="10" t="s">
        <v>11</v>
      </c>
      <c r="E42" s="14">
        <v>30062</v>
      </c>
      <c r="F42" s="15">
        <v>48.19</v>
      </c>
      <c r="G42" s="16">
        <f t="shared" si="0"/>
        <v>1.43E-2</v>
      </c>
    </row>
    <row r="43" spans="1:7" ht="12.95" customHeight="1">
      <c r="A43" s="12"/>
      <c r="B43" s="13" t="s">
        <v>229</v>
      </c>
      <c r="C43" s="10" t="s">
        <v>72</v>
      </c>
      <c r="D43" s="10" t="s">
        <v>11</v>
      </c>
      <c r="E43" s="14">
        <v>28164</v>
      </c>
      <c r="F43" s="15">
        <v>44.22</v>
      </c>
      <c r="G43" s="16">
        <f t="shared" si="0"/>
        <v>1.3100000000000001E-2</v>
      </c>
    </row>
    <row r="44" spans="1:7" ht="12.95" customHeight="1">
      <c r="A44" s="12"/>
      <c r="B44" s="13" t="s">
        <v>258</v>
      </c>
      <c r="C44" s="10" t="s">
        <v>130</v>
      </c>
      <c r="D44" s="10" t="s">
        <v>40</v>
      </c>
      <c r="E44" s="14">
        <v>19211</v>
      </c>
      <c r="F44" s="15">
        <v>43.81</v>
      </c>
      <c r="G44" s="16">
        <f t="shared" si="0"/>
        <v>1.2999999999999999E-2</v>
      </c>
    </row>
    <row r="45" spans="1:7" ht="12.95" customHeight="1">
      <c r="A45" s="12"/>
      <c r="B45" s="13" t="s">
        <v>240</v>
      </c>
      <c r="C45" s="10" t="s">
        <v>102</v>
      </c>
      <c r="D45" s="10" t="s">
        <v>27</v>
      </c>
      <c r="E45" s="14">
        <v>4991</v>
      </c>
      <c r="F45" s="15">
        <v>39.020000000000003</v>
      </c>
      <c r="G45" s="16">
        <f t="shared" si="0"/>
        <v>1.1599999999999999E-2</v>
      </c>
    </row>
    <row r="46" spans="1:7" ht="12.95" customHeight="1">
      <c r="A46" s="12"/>
      <c r="B46" s="13" t="s">
        <v>301</v>
      </c>
      <c r="C46" s="10" t="s">
        <v>150</v>
      </c>
      <c r="D46" s="10" t="s">
        <v>151</v>
      </c>
      <c r="E46" s="14">
        <v>330</v>
      </c>
      <c r="F46" s="15">
        <v>38.549999999999997</v>
      </c>
      <c r="G46" s="16">
        <f t="shared" si="0"/>
        <v>1.15E-2</v>
      </c>
    </row>
    <row r="47" spans="1:7" ht="12.95" customHeight="1">
      <c r="A47" s="12"/>
      <c r="B47" s="13" t="s">
        <v>365</v>
      </c>
      <c r="C47" s="10" t="s">
        <v>366</v>
      </c>
      <c r="D47" s="10" t="s">
        <v>35</v>
      </c>
      <c r="E47" s="14">
        <v>10866</v>
      </c>
      <c r="F47" s="15">
        <v>35.24</v>
      </c>
      <c r="G47" s="16">
        <f t="shared" si="0"/>
        <v>1.0500000000000001E-2</v>
      </c>
    </row>
    <row r="48" spans="1:7" ht="12.95" customHeight="1">
      <c r="A48" s="12"/>
      <c r="B48" s="13" t="s">
        <v>249</v>
      </c>
      <c r="C48" s="10" t="s">
        <v>100</v>
      </c>
      <c r="D48" s="10" t="s">
        <v>38</v>
      </c>
      <c r="E48" s="14">
        <v>1561</v>
      </c>
      <c r="F48" s="15">
        <v>2.72</v>
      </c>
      <c r="G48" s="16">
        <f t="shared" si="0"/>
        <v>8.0000000000000004E-4</v>
      </c>
    </row>
    <row r="49" spans="1:7" ht="12.95" customHeight="1">
      <c r="A49" s="1"/>
      <c r="B49" s="19" t="s">
        <v>78</v>
      </c>
      <c r="C49" s="23" t="s">
        <v>1</v>
      </c>
      <c r="D49" s="23" t="s">
        <v>1</v>
      </c>
      <c r="E49" s="23" t="s">
        <v>1</v>
      </c>
      <c r="F49" s="17">
        <f>SUM(F7:F48)</f>
        <v>3294.6299999999997</v>
      </c>
      <c r="G49" s="18">
        <f>SUM(G7:G48)</f>
        <v>0.97970000000000002</v>
      </c>
    </row>
    <row r="50" spans="1:7" ht="12.95" customHeight="1">
      <c r="A50" s="1"/>
      <c r="B50" s="19" t="s">
        <v>79</v>
      </c>
      <c r="C50" s="23" t="s">
        <v>1</v>
      </c>
      <c r="D50" s="23" t="s">
        <v>1</v>
      </c>
      <c r="E50" s="23" t="s">
        <v>1</v>
      </c>
      <c r="F50" s="21" t="s">
        <v>80</v>
      </c>
      <c r="G50" s="22" t="s">
        <v>80</v>
      </c>
    </row>
    <row r="51" spans="1:7" ht="12.95" customHeight="1">
      <c r="A51" s="1"/>
      <c r="B51" s="19" t="s">
        <v>78</v>
      </c>
      <c r="C51" s="23" t="s">
        <v>1</v>
      </c>
      <c r="D51" s="23" t="s">
        <v>1</v>
      </c>
      <c r="E51" s="23" t="s">
        <v>1</v>
      </c>
      <c r="F51" s="21" t="s">
        <v>80</v>
      </c>
      <c r="G51" s="22" t="s">
        <v>80</v>
      </c>
    </row>
    <row r="52" spans="1:7" ht="12.95" customHeight="1">
      <c r="A52" s="1"/>
      <c r="B52" s="19" t="s">
        <v>81</v>
      </c>
      <c r="C52" s="23" t="s">
        <v>1</v>
      </c>
      <c r="D52" s="20" t="s">
        <v>1</v>
      </c>
      <c r="E52" s="23" t="s">
        <v>1</v>
      </c>
      <c r="F52" s="17">
        <f>+F49</f>
        <v>3294.6299999999997</v>
      </c>
      <c r="G52" s="18">
        <f>+G49</f>
        <v>0.97970000000000002</v>
      </c>
    </row>
    <row r="53" spans="1:7" ht="12.95" customHeight="1">
      <c r="A53" s="1"/>
      <c r="B53" s="19" t="s">
        <v>82</v>
      </c>
      <c r="C53" s="23" t="s">
        <v>1</v>
      </c>
      <c r="D53" s="20" t="s">
        <v>1</v>
      </c>
      <c r="E53" s="23" t="s">
        <v>1</v>
      </c>
      <c r="F53" s="24">
        <f>+F54-F52</f>
        <v>68.630000000000564</v>
      </c>
      <c r="G53" s="18">
        <f>+G54-G52</f>
        <v>2.0299999999999985E-2</v>
      </c>
    </row>
    <row r="54" spans="1:7" ht="12.95" customHeight="1">
      <c r="A54" s="1"/>
      <c r="B54" s="25" t="s">
        <v>83</v>
      </c>
      <c r="C54" s="26" t="s">
        <v>1</v>
      </c>
      <c r="D54" s="26" t="s">
        <v>1</v>
      </c>
      <c r="E54" s="26" t="s">
        <v>1</v>
      </c>
      <c r="F54" s="27">
        <v>3363.26</v>
      </c>
      <c r="G54" s="28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84</v>
      </c>
      <c r="C56" s="1"/>
      <c r="D56" s="1"/>
      <c r="E56" s="1"/>
      <c r="F56" s="1"/>
      <c r="G56" s="1"/>
    </row>
    <row r="57" spans="1:7" ht="12.95" customHeight="1">
      <c r="A57" s="1"/>
      <c r="B57" s="2"/>
      <c r="C57" s="1"/>
      <c r="D57" s="1"/>
      <c r="E57" s="1"/>
      <c r="F57" s="1"/>
      <c r="G57" s="1"/>
    </row>
    <row r="58" spans="1:7" ht="12.95" customHeight="1">
      <c r="A58" s="1"/>
      <c r="B58" s="2"/>
      <c r="C58" s="1"/>
      <c r="D58" s="1"/>
      <c r="E58" s="1"/>
      <c r="F58" s="1"/>
      <c r="G58" s="1"/>
    </row>
    <row r="59" spans="1:7" ht="12.95" customHeight="1">
      <c r="A59" s="1"/>
      <c r="B59" s="2"/>
      <c r="C59" s="1"/>
      <c r="D59" s="1"/>
      <c r="E59" s="1"/>
      <c r="F59" s="1"/>
      <c r="G59" s="1"/>
    </row>
    <row r="60" spans="1:7" ht="12.95" customHeight="1">
      <c r="A60" s="1"/>
      <c r="B60" s="2"/>
      <c r="C60" s="1"/>
      <c r="D60" s="1"/>
      <c r="E60" s="1"/>
      <c r="F60" s="1"/>
      <c r="G60" s="1"/>
    </row>
  </sheetData>
  <sortState ref="B7:F48">
    <sortCondition descending="1" ref="F7:F4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8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127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/>
      <c r="B3" s="32" t="s">
        <v>356</v>
      </c>
      <c r="C3" s="1"/>
      <c r="D3" s="1"/>
      <c r="E3" s="1"/>
      <c r="F3" s="1"/>
      <c r="G3" s="1"/>
    </row>
    <row r="4" spans="1:9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9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9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9" ht="12.95" customHeight="1">
      <c r="A7" s="12"/>
      <c r="B7" s="13" t="s">
        <v>201</v>
      </c>
      <c r="C7" s="10" t="s">
        <v>10</v>
      </c>
      <c r="D7" s="10" t="s">
        <v>11</v>
      </c>
      <c r="E7" s="14">
        <v>42670</v>
      </c>
      <c r="F7" s="15">
        <v>468.11</v>
      </c>
      <c r="G7" s="16">
        <f t="shared" ref="G7:G48" si="0">+ROUND(F7/$F$54,4)</f>
        <v>6.8199999999999997E-2</v>
      </c>
      <c r="I7" s="31"/>
    </row>
    <row r="8" spans="1:9" ht="12.95" customHeight="1">
      <c r="A8" s="12"/>
      <c r="B8" s="13" t="s">
        <v>197</v>
      </c>
      <c r="C8" s="10" t="s">
        <v>14</v>
      </c>
      <c r="D8" s="10" t="s">
        <v>15</v>
      </c>
      <c r="E8" s="14">
        <v>29231</v>
      </c>
      <c r="F8" s="15">
        <v>367.49</v>
      </c>
      <c r="G8" s="16">
        <f t="shared" si="0"/>
        <v>5.3600000000000002E-2</v>
      </c>
      <c r="I8" s="31"/>
    </row>
    <row r="9" spans="1:9" ht="12.95" customHeight="1">
      <c r="A9" s="12"/>
      <c r="B9" s="13" t="s">
        <v>199</v>
      </c>
      <c r="C9" s="10" t="s">
        <v>12</v>
      </c>
      <c r="D9" s="10" t="s">
        <v>13</v>
      </c>
      <c r="E9" s="14">
        <v>28628</v>
      </c>
      <c r="F9" s="15">
        <v>325.23</v>
      </c>
      <c r="G9" s="16">
        <f t="shared" si="0"/>
        <v>4.7399999999999998E-2</v>
      </c>
      <c r="I9" s="31"/>
    </row>
    <row r="10" spans="1:9" ht="12.95" customHeight="1">
      <c r="A10" s="12"/>
      <c r="B10" s="13" t="s">
        <v>204</v>
      </c>
      <c r="C10" s="10" t="s">
        <v>20</v>
      </c>
      <c r="D10" s="10" t="s">
        <v>11</v>
      </c>
      <c r="E10" s="14">
        <v>102646</v>
      </c>
      <c r="F10" s="15">
        <v>284.33</v>
      </c>
      <c r="G10" s="16">
        <f t="shared" si="0"/>
        <v>4.1399999999999999E-2</v>
      </c>
      <c r="I10" s="31"/>
    </row>
    <row r="11" spans="1:9" ht="12.95" customHeight="1">
      <c r="A11" s="12"/>
      <c r="B11" s="13" t="s">
        <v>224</v>
      </c>
      <c r="C11" s="10" t="s">
        <v>26</v>
      </c>
      <c r="D11" s="10" t="s">
        <v>27</v>
      </c>
      <c r="E11" s="14">
        <v>29766</v>
      </c>
      <c r="F11" s="15">
        <v>279.29000000000002</v>
      </c>
      <c r="G11" s="16">
        <f t="shared" si="0"/>
        <v>4.07E-2</v>
      </c>
      <c r="I11" s="31"/>
    </row>
    <row r="12" spans="1:9" ht="12.95" customHeight="1">
      <c r="A12" s="12"/>
      <c r="B12" s="13" t="s">
        <v>248</v>
      </c>
      <c r="C12" s="10" t="s">
        <v>97</v>
      </c>
      <c r="D12" s="10" t="s">
        <v>47</v>
      </c>
      <c r="E12" s="14">
        <v>7968</v>
      </c>
      <c r="F12" s="15">
        <v>257.13</v>
      </c>
      <c r="G12" s="16">
        <f t="shared" si="0"/>
        <v>3.7499999999999999E-2</v>
      </c>
      <c r="I12" s="31"/>
    </row>
    <row r="13" spans="1:9" ht="12.95" customHeight="1">
      <c r="A13" s="12"/>
      <c r="B13" s="13" t="s">
        <v>241</v>
      </c>
      <c r="C13" s="10" t="s">
        <v>90</v>
      </c>
      <c r="D13" s="10" t="s">
        <v>47</v>
      </c>
      <c r="E13" s="14">
        <v>63159</v>
      </c>
      <c r="F13" s="15">
        <v>246.98</v>
      </c>
      <c r="G13" s="16">
        <f t="shared" si="0"/>
        <v>3.5999999999999997E-2</v>
      </c>
      <c r="I13" s="31"/>
    </row>
    <row r="14" spans="1:9" ht="12.95" customHeight="1">
      <c r="A14" s="12"/>
      <c r="B14" s="13" t="s">
        <v>221</v>
      </c>
      <c r="C14" s="10" t="s">
        <v>31</v>
      </c>
      <c r="D14" s="10" t="s">
        <v>32</v>
      </c>
      <c r="E14" s="14">
        <v>5340</v>
      </c>
      <c r="F14" s="15">
        <v>237.56</v>
      </c>
      <c r="G14" s="16">
        <f t="shared" si="0"/>
        <v>3.4599999999999999E-2</v>
      </c>
      <c r="I14" s="31"/>
    </row>
    <row r="15" spans="1:9" ht="12.95" customHeight="1">
      <c r="A15" s="12"/>
      <c r="B15" s="13" t="s">
        <v>21</v>
      </c>
      <c r="C15" s="10" t="s">
        <v>22</v>
      </c>
      <c r="D15" s="10" t="s">
        <v>11</v>
      </c>
      <c r="E15" s="14">
        <v>92005</v>
      </c>
      <c r="F15" s="15">
        <v>218.24</v>
      </c>
      <c r="G15" s="16">
        <f t="shared" si="0"/>
        <v>3.1800000000000002E-2</v>
      </c>
      <c r="I15" s="31"/>
    </row>
    <row r="16" spans="1:9" ht="12.95" customHeight="1">
      <c r="A16" s="12"/>
      <c r="B16" s="13" t="s">
        <v>264</v>
      </c>
      <c r="C16" s="10" t="s">
        <v>149</v>
      </c>
      <c r="D16" s="10" t="s">
        <v>27</v>
      </c>
      <c r="E16" s="14">
        <v>4625</v>
      </c>
      <c r="F16" s="15">
        <v>210.2</v>
      </c>
      <c r="G16" s="16">
        <f t="shared" si="0"/>
        <v>3.0599999999999999E-2</v>
      </c>
      <c r="I16" s="31"/>
    </row>
    <row r="17" spans="1:9" ht="12.95" customHeight="1">
      <c r="A17" s="12"/>
      <c r="B17" s="13" t="s">
        <v>235</v>
      </c>
      <c r="C17" s="10" t="s">
        <v>39</v>
      </c>
      <c r="D17" s="10" t="s">
        <v>40</v>
      </c>
      <c r="E17" s="14">
        <v>50032</v>
      </c>
      <c r="F17" s="15">
        <v>204.33</v>
      </c>
      <c r="G17" s="16">
        <f t="shared" si="0"/>
        <v>2.98E-2</v>
      </c>
      <c r="I17" s="31"/>
    </row>
    <row r="18" spans="1:9" ht="12.95" customHeight="1">
      <c r="A18" s="12"/>
      <c r="B18" s="13" t="s">
        <v>258</v>
      </c>
      <c r="C18" s="10" t="s">
        <v>130</v>
      </c>
      <c r="D18" s="10" t="s">
        <v>40</v>
      </c>
      <c r="E18" s="14">
        <v>88044</v>
      </c>
      <c r="F18" s="15">
        <v>200.78</v>
      </c>
      <c r="G18" s="16">
        <f t="shared" si="0"/>
        <v>2.93E-2</v>
      </c>
      <c r="I18" s="31"/>
    </row>
    <row r="19" spans="1:9" ht="12.95" customHeight="1">
      <c r="A19" s="12"/>
      <c r="B19" s="13" t="s">
        <v>200</v>
      </c>
      <c r="C19" s="10" t="s">
        <v>18</v>
      </c>
      <c r="D19" s="10" t="s">
        <v>19</v>
      </c>
      <c r="E19" s="14">
        <v>13961</v>
      </c>
      <c r="F19" s="15">
        <v>197.01</v>
      </c>
      <c r="G19" s="16">
        <f t="shared" si="0"/>
        <v>2.87E-2</v>
      </c>
      <c r="I19" s="31"/>
    </row>
    <row r="20" spans="1:9" ht="12.95" customHeight="1">
      <c r="A20" s="12"/>
      <c r="B20" s="13" t="s">
        <v>198</v>
      </c>
      <c r="C20" s="10" t="s">
        <v>16</v>
      </c>
      <c r="D20" s="10" t="s">
        <v>17</v>
      </c>
      <c r="E20" s="14">
        <v>19908</v>
      </c>
      <c r="F20" s="15">
        <v>188.7</v>
      </c>
      <c r="G20" s="16">
        <f t="shared" si="0"/>
        <v>2.75E-2</v>
      </c>
      <c r="I20" s="31"/>
    </row>
    <row r="21" spans="1:9" ht="12.95" customHeight="1">
      <c r="A21" s="12"/>
      <c r="B21" s="13" t="s">
        <v>262</v>
      </c>
      <c r="C21" s="10" t="s">
        <v>128</v>
      </c>
      <c r="D21" s="10" t="s">
        <v>43</v>
      </c>
      <c r="E21" s="14">
        <v>10957</v>
      </c>
      <c r="F21" s="15">
        <v>182.82</v>
      </c>
      <c r="G21" s="16">
        <f t="shared" si="0"/>
        <v>2.6599999999999999E-2</v>
      </c>
      <c r="I21" s="31"/>
    </row>
    <row r="22" spans="1:9" ht="12.95" customHeight="1">
      <c r="A22" s="12"/>
      <c r="B22" s="13" t="s">
        <v>218</v>
      </c>
      <c r="C22" s="10" t="s">
        <v>30</v>
      </c>
      <c r="D22" s="10" t="s">
        <v>17</v>
      </c>
      <c r="E22" s="14">
        <v>23816</v>
      </c>
      <c r="F22" s="15">
        <v>182.54</v>
      </c>
      <c r="G22" s="16">
        <f t="shared" si="0"/>
        <v>2.6599999999999999E-2</v>
      </c>
      <c r="I22" s="31"/>
    </row>
    <row r="23" spans="1:9" ht="12.95" customHeight="1">
      <c r="A23" s="12"/>
      <c r="B23" s="13" t="s">
        <v>244</v>
      </c>
      <c r="C23" s="10" t="s">
        <v>92</v>
      </c>
      <c r="D23" s="10" t="s">
        <v>13</v>
      </c>
      <c r="E23" s="14">
        <v>9097</v>
      </c>
      <c r="F23" s="15">
        <v>166.02</v>
      </c>
      <c r="G23" s="16">
        <f t="shared" si="0"/>
        <v>2.4199999999999999E-2</v>
      </c>
      <c r="I23" s="31"/>
    </row>
    <row r="24" spans="1:9" ht="12.95" customHeight="1">
      <c r="A24" s="12"/>
      <c r="B24" s="13" t="s">
        <v>354</v>
      </c>
      <c r="C24" s="10" t="s">
        <v>58</v>
      </c>
      <c r="D24" s="10" t="s">
        <v>59</v>
      </c>
      <c r="E24" s="14">
        <v>80431</v>
      </c>
      <c r="F24" s="15">
        <v>165.04</v>
      </c>
      <c r="G24" s="16">
        <f t="shared" si="0"/>
        <v>2.41E-2</v>
      </c>
      <c r="I24" s="31"/>
    </row>
    <row r="25" spans="1:9" ht="12.95" customHeight="1">
      <c r="A25" s="12"/>
      <c r="B25" s="13" t="s">
        <v>253</v>
      </c>
      <c r="C25" s="10" t="s">
        <v>108</v>
      </c>
      <c r="D25" s="10" t="s">
        <v>99</v>
      </c>
      <c r="E25" s="14">
        <v>43972</v>
      </c>
      <c r="F25" s="15">
        <v>159.07</v>
      </c>
      <c r="G25" s="16">
        <f t="shared" si="0"/>
        <v>2.3199999999999998E-2</v>
      </c>
      <c r="I25" s="31"/>
    </row>
    <row r="26" spans="1:9" ht="12.95" customHeight="1">
      <c r="A26" s="12"/>
      <c r="B26" s="13" t="s">
        <v>361</v>
      </c>
      <c r="C26" s="10" t="s">
        <v>362</v>
      </c>
      <c r="D26" s="10" t="s">
        <v>95</v>
      </c>
      <c r="E26" s="14">
        <v>90027</v>
      </c>
      <c r="F26" s="15">
        <v>150.38999999999999</v>
      </c>
      <c r="G26" s="16">
        <f t="shared" si="0"/>
        <v>2.1899999999999999E-2</v>
      </c>
      <c r="I26" s="31"/>
    </row>
    <row r="27" spans="1:9" ht="12.95" customHeight="1">
      <c r="A27" s="12"/>
      <c r="B27" s="13" t="s">
        <v>213</v>
      </c>
      <c r="C27" s="10" t="s">
        <v>41</v>
      </c>
      <c r="D27" s="10" t="s">
        <v>38</v>
      </c>
      <c r="E27" s="14">
        <v>11959</v>
      </c>
      <c r="F27" s="15">
        <v>148.63</v>
      </c>
      <c r="G27" s="16">
        <f t="shared" si="0"/>
        <v>2.1700000000000001E-2</v>
      </c>
      <c r="I27" s="31"/>
    </row>
    <row r="28" spans="1:9" ht="12.95" customHeight="1">
      <c r="A28" s="12"/>
      <c r="B28" s="13" t="s">
        <v>352</v>
      </c>
      <c r="C28" s="10" t="s">
        <v>265</v>
      </c>
      <c r="D28" s="10" t="s">
        <v>47</v>
      </c>
      <c r="E28" s="14">
        <v>10749</v>
      </c>
      <c r="F28" s="15">
        <v>145.13999999999999</v>
      </c>
      <c r="G28" s="16">
        <f t="shared" si="0"/>
        <v>2.12E-2</v>
      </c>
      <c r="I28" s="31"/>
    </row>
    <row r="29" spans="1:9" ht="12.95" customHeight="1">
      <c r="A29" s="12"/>
      <c r="B29" s="13" t="s">
        <v>207</v>
      </c>
      <c r="C29" s="10" t="s">
        <v>25</v>
      </c>
      <c r="D29" s="10" t="s">
        <v>11</v>
      </c>
      <c r="E29" s="14">
        <v>29654</v>
      </c>
      <c r="F29" s="15">
        <v>140.84</v>
      </c>
      <c r="G29" s="16">
        <f t="shared" si="0"/>
        <v>2.0500000000000001E-2</v>
      </c>
      <c r="I29" s="31"/>
    </row>
    <row r="30" spans="1:9" ht="12.95" customHeight="1">
      <c r="A30" s="12"/>
      <c r="B30" s="13" t="s">
        <v>205</v>
      </c>
      <c r="C30" s="10" t="s">
        <v>57</v>
      </c>
      <c r="D30" s="10" t="s">
        <v>47</v>
      </c>
      <c r="E30" s="14">
        <v>41308</v>
      </c>
      <c r="F30" s="15">
        <v>138.26</v>
      </c>
      <c r="G30" s="16">
        <f t="shared" si="0"/>
        <v>2.01E-2</v>
      </c>
      <c r="I30" s="31"/>
    </row>
    <row r="31" spans="1:9" ht="12.95" customHeight="1">
      <c r="A31" s="12"/>
      <c r="B31" s="13" t="s">
        <v>202</v>
      </c>
      <c r="C31" s="10" t="s">
        <v>73</v>
      </c>
      <c r="D31" s="10" t="s">
        <v>27</v>
      </c>
      <c r="E31" s="14">
        <v>14703</v>
      </c>
      <c r="F31" s="15">
        <v>130.71</v>
      </c>
      <c r="G31" s="16">
        <f t="shared" si="0"/>
        <v>1.9E-2</v>
      </c>
      <c r="I31" s="31"/>
    </row>
    <row r="32" spans="1:9" ht="12.95" customHeight="1">
      <c r="A32" s="12"/>
      <c r="B32" s="13" t="s">
        <v>215</v>
      </c>
      <c r="C32" s="10" t="s">
        <v>60</v>
      </c>
      <c r="D32" s="10" t="s">
        <v>17</v>
      </c>
      <c r="E32" s="14">
        <v>14055</v>
      </c>
      <c r="F32" s="15">
        <v>122.4</v>
      </c>
      <c r="G32" s="16">
        <f t="shared" si="0"/>
        <v>1.78E-2</v>
      </c>
      <c r="I32" s="31"/>
    </row>
    <row r="33" spans="1:9" ht="12.95" customHeight="1">
      <c r="A33" s="12"/>
      <c r="B33" s="13" t="s">
        <v>243</v>
      </c>
      <c r="C33" s="10" t="s">
        <v>94</v>
      </c>
      <c r="D33" s="10" t="s">
        <v>95</v>
      </c>
      <c r="E33" s="14">
        <v>42089</v>
      </c>
      <c r="F33" s="15">
        <v>103.73</v>
      </c>
      <c r="G33" s="16">
        <f t="shared" si="0"/>
        <v>1.5100000000000001E-2</v>
      </c>
      <c r="I33" s="31"/>
    </row>
    <row r="34" spans="1:9" ht="12.95" customHeight="1">
      <c r="A34" s="12"/>
      <c r="B34" s="13" t="s">
        <v>220</v>
      </c>
      <c r="C34" s="10" t="s">
        <v>56</v>
      </c>
      <c r="D34" s="10" t="s">
        <v>11</v>
      </c>
      <c r="E34" s="14">
        <v>14283</v>
      </c>
      <c r="F34" s="15">
        <v>98.35</v>
      </c>
      <c r="G34" s="16">
        <f t="shared" si="0"/>
        <v>1.43E-2</v>
      </c>
      <c r="I34" s="31"/>
    </row>
    <row r="35" spans="1:9" ht="12.95" customHeight="1">
      <c r="A35" s="12"/>
      <c r="B35" s="13" t="s">
        <v>257</v>
      </c>
      <c r="C35" s="10" t="s">
        <v>103</v>
      </c>
      <c r="D35" s="10" t="s">
        <v>27</v>
      </c>
      <c r="E35" s="14">
        <v>34522</v>
      </c>
      <c r="F35" s="15">
        <v>96.87</v>
      </c>
      <c r="G35" s="16">
        <f t="shared" si="0"/>
        <v>1.41E-2</v>
      </c>
      <c r="I35" s="31"/>
    </row>
    <row r="36" spans="1:9" ht="12.95" customHeight="1">
      <c r="A36" s="12"/>
      <c r="B36" s="13" t="s">
        <v>225</v>
      </c>
      <c r="C36" s="10" t="s">
        <v>37</v>
      </c>
      <c r="D36" s="10" t="s">
        <v>38</v>
      </c>
      <c r="E36" s="14">
        <v>7161</v>
      </c>
      <c r="F36" s="15">
        <v>95.05</v>
      </c>
      <c r="G36" s="16">
        <f t="shared" si="0"/>
        <v>1.3899999999999999E-2</v>
      </c>
      <c r="I36" s="31"/>
    </row>
    <row r="37" spans="1:9" ht="12.95" customHeight="1">
      <c r="A37" s="12"/>
      <c r="B37" s="13" t="s">
        <v>240</v>
      </c>
      <c r="C37" s="10" t="s">
        <v>102</v>
      </c>
      <c r="D37" s="10" t="s">
        <v>27</v>
      </c>
      <c r="E37" s="14">
        <v>11884</v>
      </c>
      <c r="F37" s="15">
        <v>92.91</v>
      </c>
      <c r="G37" s="16">
        <f t="shared" si="0"/>
        <v>1.35E-2</v>
      </c>
      <c r="I37" s="31"/>
    </row>
    <row r="38" spans="1:9" ht="12.95" customHeight="1">
      <c r="A38" s="12"/>
      <c r="B38" s="13" t="s">
        <v>261</v>
      </c>
      <c r="C38" s="10" t="s">
        <v>129</v>
      </c>
      <c r="D38" s="10" t="s">
        <v>99</v>
      </c>
      <c r="E38" s="14">
        <v>3025</v>
      </c>
      <c r="F38" s="15">
        <v>87.23</v>
      </c>
      <c r="G38" s="16">
        <f t="shared" si="0"/>
        <v>1.2699999999999999E-2</v>
      </c>
      <c r="I38" s="31"/>
    </row>
    <row r="39" spans="1:9" ht="12.95" customHeight="1">
      <c r="A39" s="12"/>
      <c r="B39" s="13" t="s">
        <v>64</v>
      </c>
      <c r="C39" s="10" t="s">
        <v>65</v>
      </c>
      <c r="D39" s="10" t="s">
        <v>11</v>
      </c>
      <c r="E39" s="14">
        <v>53575</v>
      </c>
      <c r="F39" s="15">
        <v>85.88</v>
      </c>
      <c r="G39" s="16">
        <f t="shared" si="0"/>
        <v>1.2500000000000001E-2</v>
      </c>
      <c r="I39" s="31"/>
    </row>
    <row r="40" spans="1:9" ht="12.95" customHeight="1">
      <c r="A40" s="12"/>
      <c r="B40" s="13" t="s">
        <v>208</v>
      </c>
      <c r="C40" s="10" t="s">
        <v>33</v>
      </c>
      <c r="D40" s="10" t="s">
        <v>13</v>
      </c>
      <c r="E40" s="14">
        <v>3091</v>
      </c>
      <c r="F40" s="15">
        <v>77.19</v>
      </c>
      <c r="G40" s="16">
        <f t="shared" si="0"/>
        <v>1.12E-2</v>
      </c>
      <c r="I40" s="31"/>
    </row>
    <row r="41" spans="1:9" ht="12.95" customHeight="1">
      <c r="A41" s="12"/>
      <c r="B41" s="13" t="s">
        <v>230</v>
      </c>
      <c r="C41" s="10" t="s">
        <v>34</v>
      </c>
      <c r="D41" s="10" t="s">
        <v>35</v>
      </c>
      <c r="E41" s="14">
        <v>19624</v>
      </c>
      <c r="F41" s="15">
        <v>76.42</v>
      </c>
      <c r="G41" s="16">
        <f t="shared" si="0"/>
        <v>1.11E-2</v>
      </c>
      <c r="I41" s="31"/>
    </row>
    <row r="42" spans="1:9" ht="12.95" customHeight="1">
      <c r="A42" s="12"/>
      <c r="B42" s="13" t="s">
        <v>355</v>
      </c>
      <c r="C42" s="10" t="s">
        <v>54</v>
      </c>
      <c r="D42" s="10" t="s">
        <v>15</v>
      </c>
      <c r="E42" s="14">
        <v>7986</v>
      </c>
      <c r="F42" s="15">
        <v>75.290000000000006</v>
      </c>
      <c r="G42" s="16">
        <f t="shared" si="0"/>
        <v>1.0999999999999999E-2</v>
      </c>
      <c r="I42" s="31"/>
    </row>
    <row r="43" spans="1:9" ht="12.95" customHeight="1">
      <c r="A43" s="12"/>
      <c r="B43" s="13" t="s">
        <v>209</v>
      </c>
      <c r="C43" s="10" t="s">
        <v>63</v>
      </c>
      <c r="D43" s="10" t="s">
        <v>13</v>
      </c>
      <c r="E43" s="14">
        <v>8520</v>
      </c>
      <c r="F43" s="15">
        <v>74.09</v>
      </c>
      <c r="G43" s="16">
        <f t="shared" si="0"/>
        <v>1.0800000000000001E-2</v>
      </c>
      <c r="I43" s="31"/>
    </row>
    <row r="44" spans="1:9" ht="12.95" customHeight="1">
      <c r="A44" s="12"/>
      <c r="B44" s="13" t="s">
        <v>245</v>
      </c>
      <c r="C44" s="10" t="s">
        <v>101</v>
      </c>
      <c r="D44" s="10" t="s">
        <v>38</v>
      </c>
      <c r="E44" s="14">
        <v>13527</v>
      </c>
      <c r="F44" s="15">
        <v>70.86</v>
      </c>
      <c r="G44" s="16">
        <f t="shared" si="0"/>
        <v>1.03E-2</v>
      </c>
      <c r="I44" s="31"/>
    </row>
    <row r="45" spans="1:9" ht="12.95" customHeight="1">
      <c r="A45" s="12"/>
      <c r="B45" s="13" t="s">
        <v>219</v>
      </c>
      <c r="C45" s="10" t="s">
        <v>66</v>
      </c>
      <c r="D45" s="10" t="s">
        <v>67</v>
      </c>
      <c r="E45" s="14">
        <v>3213</v>
      </c>
      <c r="F45" s="15">
        <v>66.42</v>
      </c>
      <c r="G45" s="16">
        <f t="shared" si="0"/>
        <v>9.7000000000000003E-3</v>
      </c>
      <c r="I45" s="31"/>
    </row>
    <row r="46" spans="1:9" ht="12.95" customHeight="1">
      <c r="A46" s="12"/>
      <c r="B46" s="13" t="s">
        <v>260</v>
      </c>
      <c r="C46" s="10" t="s">
        <v>133</v>
      </c>
      <c r="D46" s="10" t="s">
        <v>27</v>
      </c>
      <c r="E46" s="14">
        <v>3300</v>
      </c>
      <c r="F46" s="15">
        <v>63.56</v>
      </c>
      <c r="G46" s="16">
        <f t="shared" si="0"/>
        <v>9.2999999999999992E-3</v>
      </c>
      <c r="I46" s="31"/>
    </row>
    <row r="47" spans="1:9" ht="12.95" customHeight="1">
      <c r="A47" s="12"/>
      <c r="B47" s="13" t="s">
        <v>229</v>
      </c>
      <c r="C47" s="10" t="s">
        <v>72</v>
      </c>
      <c r="D47" s="10" t="s">
        <v>11</v>
      </c>
      <c r="E47" s="14">
        <v>33692</v>
      </c>
      <c r="F47" s="15">
        <v>52.9</v>
      </c>
      <c r="G47" s="16">
        <f t="shared" si="0"/>
        <v>7.7000000000000002E-3</v>
      </c>
      <c r="I47" s="31"/>
    </row>
    <row r="48" spans="1:9" ht="12.95" customHeight="1">
      <c r="A48" s="12"/>
      <c r="B48" s="13" t="s">
        <v>263</v>
      </c>
      <c r="C48" s="10" t="s">
        <v>131</v>
      </c>
      <c r="D48" s="10" t="s">
        <v>13</v>
      </c>
      <c r="E48" s="14">
        <v>8083</v>
      </c>
      <c r="F48" s="15">
        <v>43.56</v>
      </c>
      <c r="G48" s="16">
        <f t="shared" si="0"/>
        <v>6.3E-3</v>
      </c>
      <c r="I48" s="31"/>
    </row>
    <row r="49" spans="1:7" ht="12.95" customHeight="1">
      <c r="A49" s="1"/>
      <c r="B49" s="9" t="s">
        <v>78</v>
      </c>
      <c r="C49" s="10" t="s">
        <v>1</v>
      </c>
      <c r="D49" s="10" t="s">
        <v>1</v>
      </c>
      <c r="E49" s="10" t="s">
        <v>1</v>
      </c>
      <c r="F49" s="17">
        <f>SUM(F7:F48)</f>
        <v>6777.5499999999993</v>
      </c>
      <c r="G49" s="18">
        <f>SUM(G7:G48)</f>
        <v>0.98749999999999993</v>
      </c>
    </row>
    <row r="50" spans="1:7" ht="12.95" customHeight="1">
      <c r="A50" s="1"/>
      <c r="B50" s="19" t="s">
        <v>79</v>
      </c>
      <c r="C50" s="20" t="s">
        <v>1</v>
      </c>
      <c r="D50" s="20" t="s">
        <v>1</v>
      </c>
      <c r="E50" s="20" t="s">
        <v>1</v>
      </c>
      <c r="F50" s="21" t="s">
        <v>80</v>
      </c>
      <c r="G50" s="22" t="s">
        <v>80</v>
      </c>
    </row>
    <row r="51" spans="1:7" ht="12.95" customHeight="1">
      <c r="A51" s="1"/>
      <c r="B51" s="19" t="s">
        <v>78</v>
      </c>
      <c r="C51" s="20" t="s">
        <v>1</v>
      </c>
      <c r="D51" s="20" t="s">
        <v>1</v>
      </c>
      <c r="E51" s="20" t="s">
        <v>1</v>
      </c>
      <c r="F51" s="21" t="s">
        <v>80</v>
      </c>
      <c r="G51" s="22" t="s">
        <v>80</v>
      </c>
    </row>
    <row r="52" spans="1:7" ht="12.95" customHeight="1">
      <c r="A52" s="1"/>
      <c r="B52" s="19" t="s">
        <v>81</v>
      </c>
      <c r="C52" s="23" t="s">
        <v>1</v>
      </c>
      <c r="D52" s="20" t="s">
        <v>1</v>
      </c>
      <c r="E52" s="23" t="s">
        <v>1</v>
      </c>
      <c r="F52" s="17">
        <f>+F49</f>
        <v>6777.5499999999993</v>
      </c>
      <c r="G52" s="18">
        <f>+G49</f>
        <v>0.98749999999999993</v>
      </c>
    </row>
    <row r="53" spans="1:7" ht="12.95" customHeight="1">
      <c r="A53" s="1"/>
      <c r="B53" s="19" t="s">
        <v>82</v>
      </c>
      <c r="C53" s="10" t="s">
        <v>1</v>
      </c>
      <c r="D53" s="20" t="s">
        <v>1</v>
      </c>
      <c r="E53" s="10" t="s">
        <v>1</v>
      </c>
      <c r="F53" s="24">
        <f>+F54-F52</f>
        <v>84.680000000000291</v>
      </c>
      <c r="G53" s="18">
        <f>+G54-G52</f>
        <v>1.2500000000000067E-2</v>
      </c>
    </row>
    <row r="54" spans="1:7" ht="12.95" customHeight="1">
      <c r="A54" s="1"/>
      <c r="B54" s="25" t="s">
        <v>83</v>
      </c>
      <c r="C54" s="26" t="s">
        <v>1</v>
      </c>
      <c r="D54" s="26" t="s">
        <v>1</v>
      </c>
      <c r="E54" s="26" t="s">
        <v>1</v>
      </c>
      <c r="F54" s="27">
        <v>6862.23</v>
      </c>
      <c r="G54" s="28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84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sortState ref="B7:F48">
    <sortCondition descending="1" ref="F7:F4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6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174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199</v>
      </c>
      <c r="C7" s="10" t="s">
        <v>12</v>
      </c>
      <c r="D7" s="10" t="s">
        <v>13</v>
      </c>
      <c r="E7" s="14">
        <v>270</v>
      </c>
      <c r="F7" s="15">
        <v>3.07</v>
      </c>
      <c r="G7" s="16">
        <f t="shared" ref="G7:G38" si="0">+ROUND(F7/$F$62,4)</f>
        <v>7.85E-2</v>
      </c>
    </row>
    <row r="8" spans="1:7" ht="12.95" customHeight="1">
      <c r="A8" s="12"/>
      <c r="B8" s="13" t="s">
        <v>201</v>
      </c>
      <c r="C8" s="10" t="s">
        <v>10</v>
      </c>
      <c r="D8" s="10" t="s">
        <v>11</v>
      </c>
      <c r="E8" s="14">
        <v>267</v>
      </c>
      <c r="F8" s="15">
        <v>2.94</v>
      </c>
      <c r="G8" s="16">
        <f t="shared" si="0"/>
        <v>7.5200000000000003E-2</v>
      </c>
    </row>
    <row r="9" spans="1:7" ht="12.95" customHeight="1">
      <c r="A9" s="12"/>
      <c r="B9" s="13" t="s">
        <v>197</v>
      </c>
      <c r="C9" s="10" t="s">
        <v>14</v>
      </c>
      <c r="D9" s="10" t="s">
        <v>15</v>
      </c>
      <c r="E9" s="14">
        <v>213</v>
      </c>
      <c r="F9" s="15">
        <v>2.68</v>
      </c>
      <c r="G9" s="16">
        <f t="shared" si="0"/>
        <v>6.8500000000000005E-2</v>
      </c>
    </row>
    <row r="10" spans="1:7" ht="12.95" customHeight="1">
      <c r="A10" s="12"/>
      <c r="B10" s="13" t="s">
        <v>205</v>
      </c>
      <c r="C10" s="10" t="s">
        <v>57</v>
      </c>
      <c r="D10" s="10" t="s">
        <v>47</v>
      </c>
      <c r="E10" s="14">
        <v>760</v>
      </c>
      <c r="F10" s="15">
        <v>2.54</v>
      </c>
      <c r="G10" s="16">
        <f t="shared" si="0"/>
        <v>6.4899999999999999E-2</v>
      </c>
    </row>
    <row r="11" spans="1:7" ht="12.95" customHeight="1">
      <c r="A11" s="12"/>
      <c r="B11" s="13" t="s">
        <v>204</v>
      </c>
      <c r="C11" s="10" t="s">
        <v>20</v>
      </c>
      <c r="D11" s="10" t="s">
        <v>11</v>
      </c>
      <c r="E11" s="14">
        <v>787</v>
      </c>
      <c r="F11" s="15">
        <v>2.1800000000000002</v>
      </c>
      <c r="G11" s="16">
        <f t="shared" si="0"/>
        <v>5.57E-2</v>
      </c>
    </row>
    <row r="12" spans="1:7" ht="12.95" customHeight="1">
      <c r="A12" s="12"/>
      <c r="B12" s="13" t="s">
        <v>198</v>
      </c>
      <c r="C12" s="10" t="s">
        <v>16</v>
      </c>
      <c r="D12" s="10" t="s">
        <v>17</v>
      </c>
      <c r="E12" s="14">
        <v>224</v>
      </c>
      <c r="F12" s="15">
        <v>2.12</v>
      </c>
      <c r="G12" s="16">
        <f t="shared" si="0"/>
        <v>5.4199999999999998E-2</v>
      </c>
    </row>
    <row r="13" spans="1:7" ht="12.95" customHeight="1">
      <c r="A13" s="12"/>
      <c r="B13" s="13" t="s">
        <v>208</v>
      </c>
      <c r="C13" s="10" t="s">
        <v>33</v>
      </c>
      <c r="D13" s="10" t="s">
        <v>13</v>
      </c>
      <c r="E13" s="14">
        <v>69</v>
      </c>
      <c r="F13" s="15">
        <v>1.72</v>
      </c>
      <c r="G13" s="16">
        <f t="shared" si="0"/>
        <v>4.3999999999999997E-2</v>
      </c>
    </row>
    <row r="14" spans="1:7" ht="12.95" customHeight="1">
      <c r="A14" s="12"/>
      <c r="B14" s="13" t="s">
        <v>200</v>
      </c>
      <c r="C14" s="10" t="s">
        <v>18</v>
      </c>
      <c r="D14" s="10" t="s">
        <v>19</v>
      </c>
      <c r="E14" s="14">
        <v>111</v>
      </c>
      <c r="F14" s="15">
        <v>1.57</v>
      </c>
      <c r="G14" s="16">
        <f t="shared" si="0"/>
        <v>4.0099999999999997E-2</v>
      </c>
    </row>
    <row r="15" spans="1:7" ht="12.95" customHeight="1">
      <c r="A15" s="12"/>
      <c r="B15" s="13" t="s">
        <v>202</v>
      </c>
      <c r="C15" s="10" t="s">
        <v>73</v>
      </c>
      <c r="D15" s="10" t="s">
        <v>27</v>
      </c>
      <c r="E15" s="14">
        <v>147</v>
      </c>
      <c r="F15" s="15">
        <v>1.31</v>
      </c>
      <c r="G15" s="16">
        <f t="shared" si="0"/>
        <v>3.3500000000000002E-2</v>
      </c>
    </row>
    <row r="16" spans="1:7" ht="12.95" customHeight="1">
      <c r="A16" s="12"/>
      <c r="B16" s="13" t="s">
        <v>207</v>
      </c>
      <c r="C16" s="10" t="s">
        <v>25</v>
      </c>
      <c r="D16" s="10" t="s">
        <v>11</v>
      </c>
      <c r="E16" s="14">
        <v>227</v>
      </c>
      <c r="F16" s="15">
        <v>1.08</v>
      </c>
      <c r="G16" s="16">
        <f t="shared" si="0"/>
        <v>2.76E-2</v>
      </c>
    </row>
    <row r="17" spans="1:7" ht="12.95" customHeight="1">
      <c r="A17" s="12"/>
      <c r="B17" s="13" t="s">
        <v>21</v>
      </c>
      <c r="C17" s="10" t="s">
        <v>22</v>
      </c>
      <c r="D17" s="10" t="s">
        <v>11</v>
      </c>
      <c r="E17" s="14">
        <v>419</v>
      </c>
      <c r="F17" s="15">
        <v>0.99</v>
      </c>
      <c r="G17" s="16">
        <f t="shared" si="0"/>
        <v>2.53E-2</v>
      </c>
    </row>
    <row r="18" spans="1:7" ht="12.95" customHeight="1">
      <c r="A18" s="12"/>
      <c r="B18" s="13" t="s">
        <v>227</v>
      </c>
      <c r="C18" s="10" t="s">
        <v>36</v>
      </c>
      <c r="D18" s="10" t="s">
        <v>32</v>
      </c>
      <c r="E18" s="14">
        <v>257</v>
      </c>
      <c r="F18" s="15">
        <v>0.99</v>
      </c>
      <c r="G18" s="16">
        <f t="shared" si="0"/>
        <v>2.53E-2</v>
      </c>
    </row>
    <row r="19" spans="1:7" ht="12.95" customHeight="1">
      <c r="A19" s="12"/>
      <c r="B19" s="13" t="s">
        <v>220</v>
      </c>
      <c r="C19" s="10" t="s">
        <v>56</v>
      </c>
      <c r="D19" s="10" t="s">
        <v>11</v>
      </c>
      <c r="E19" s="14">
        <v>139</v>
      </c>
      <c r="F19" s="15">
        <v>0.96</v>
      </c>
      <c r="G19" s="16">
        <f t="shared" si="0"/>
        <v>2.4500000000000001E-2</v>
      </c>
    </row>
    <row r="20" spans="1:7" ht="12.95" customHeight="1">
      <c r="A20" s="12"/>
      <c r="B20" s="13" t="s">
        <v>221</v>
      </c>
      <c r="C20" s="10" t="s">
        <v>31</v>
      </c>
      <c r="D20" s="10" t="s">
        <v>32</v>
      </c>
      <c r="E20" s="14">
        <v>18</v>
      </c>
      <c r="F20" s="15">
        <v>0.8</v>
      </c>
      <c r="G20" s="16">
        <f t="shared" si="0"/>
        <v>2.0400000000000001E-2</v>
      </c>
    </row>
    <row r="21" spans="1:7" ht="12.95" customHeight="1">
      <c r="A21" s="12"/>
      <c r="B21" s="13" t="s">
        <v>269</v>
      </c>
      <c r="C21" s="10" t="s">
        <v>156</v>
      </c>
      <c r="D21" s="10" t="s">
        <v>47</v>
      </c>
      <c r="E21" s="14">
        <v>96</v>
      </c>
      <c r="F21" s="15">
        <v>0.77</v>
      </c>
      <c r="G21" s="16">
        <f t="shared" si="0"/>
        <v>1.9699999999999999E-2</v>
      </c>
    </row>
    <row r="22" spans="1:7" ht="12.95" customHeight="1">
      <c r="A22" s="12"/>
      <c r="B22" s="13" t="s">
        <v>211</v>
      </c>
      <c r="C22" s="10" t="s">
        <v>75</v>
      </c>
      <c r="D22" s="10" t="s">
        <v>27</v>
      </c>
      <c r="E22" s="14">
        <v>17</v>
      </c>
      <c r="F22" s="15">
        <v>0.73</v>
      </c>
      <c r="G22" s="16">
        <f t="shared" si="0"/>
        <v>1.8700000000000001E-2</v>
      </c>
    </row>
    <row r="23" spans="1:7" ht="12.95" customHeight="1">
      <c r="A23" s="12"/>
      <c r="B23" s="13" t="s">
        <v>259</v>
      </c>
      <c r="C23" s="10" t="s">
        <v>132</v>
      </c>
      <c r="D23" s="10" t="s">
        <v>32</v>
      </c>
      <c r="E23" s="14">
        <v>62</v>
      </c>
      <c r="F23" s="15">
        <v>0.73</v>
      </c>
      <c r="G23" s="16">
        <f t="shared" si="0"/>
        <v>1.8700000000000001E-2</v>
      </c>
    </row>
    <row r="24" spans="1:7" ht="12.95" customHeight="1">
      <c r="A24" s="12"/>
      <c r="B24" s="13" t="s">
        <v>268</v>
      </c>
      <c r="C24" s="10" t="s">
        <v>61</v>
      </c>
      <c r="D24" s="10" t="s">
        <v>62</v>
      </c>
      <c r="E24" s="14">
        <v>187</v>
      </c>
      <c r="F24" s="15">
        <v>0.65</v>
      </c>
      <c r="G24" s="16">
        <f t="shared" si="0"/>
        <v>1.66E-2</v>
      </c>
    </row>
    <row r="25" spans="1:7" ht="12.95" customHeight="1">
      <c r="A25" s="12"/>
      <c r="B25" s="13" t="s">
        <v>209</v>
      </c>
      <c r="C25" s="10" t="s">
        <v>63</v>
      </c>
      <c r="D25" s="10" t="s">
        <v>13</v>
      </c>
      <c r="E25" s="14">
        <v>75</v>
      </c>
      <c r="F25" s="15">
        <v>0.65</v>
      </c>
      <c r="G25" s="16">
        <f t="shared" si="0"/>
        <v>1.66E-2</v>
      </c>
    </row>
    <row r="26" spans="1:7" ht="12.95" customHeight="1">
      <c r="A26" s="12"/>
      <c r="B26" s="13" t="s">
        <v>260</v>
      </c>
      <c r="C26" s="10" t="s">
        <v>133</v>
      </c>
      <c r="D26" s="10" t="s">
        <v>27</v>
      </c>
      <c r="E26" s="14">
        <v>32</v>
      </c>
      <c r="F26" s="15">
        <v>0.62</v>
      </c>
      <c r="G26" s="16">
        <f t="shared" si="0"/>
        <v>1.5800000000000002E-2</v>
      </c>
    </row>
    <row r="27" spans="1:7" ht="12.95" customHeight="1">
      <c r="A27" s="12"/>
      <c r="B27" s="13" t="s">
        <v>238</v>
      </c>
      <c r="C27" s="10" t="s">
        <v>107</v>
      </c>
      <c r="D27" s="10" t="s">
        <v>11</v>
      </c>
      <c r="E27" s="14">
        <v>66</v>
      </c>
      <c r="F27" s="15">
        <v>0.6</v>
      </c>
      <c r="G27" s="16">
        <f t="shared" si="0"/>
        <v>1.5299999999999999E-2</v>
      </c>
    </row>
    <row r="28" spans="1:7" ht="12.95" customHeight="1">
      <c r="A28" s="12"/>
      <c r="B28" s="13" t="s">
        <v>270</v>
      </c>
      <c r="C28" s="10" t="s">
        <v>52</v>
      </c>
      <c r="D28" s="10" t="s">
        <v>53</v>
      </c>
      <c r="E28" s="14">
        <v>242</v>
      </c>
      <c r="F28" s="15">
        <v>0.6</v>
      </c>
      <c r="G28" s="16">
        <f t="shared" si="0"/>
        <v>1.5299999999999999E-2</v>
      </c>
    </row>
    <row r="29" spans="1:7" ht="12.95" customHeight="1">
      <c r="A29" s="12"/>
      <c r="B29" s="13" t="s">
        <v>217</v>
      </c>
      <c r="C29" s="10" t="s">
        <v>28</v>
      </c>
      <c r="D29" s="10" t="s">
        <v>29</v>
      </c>
      <c r="E29" s="14">
        <v>173</v>
      </c>
      <c r="F29" s="15">
        <v>0.55000000000000004</v>
      </c>
      <c r="G29" s="16">
        <f t="shared" si="0"/>
        <v>1.41E-2</v>
      </c>
    </row>
    <row r="30" spans="1:7" ht="12.95" customHeight="1">
      <c r="A30" s="12"/>
      <c r="B30" s="13" t="s">
        <v>274</v>
      </c>
      <c r="C30" s="10" t="s">
        <v>175</v>
      </c>
      <c r="D30" s="10" t="s">
        <v>47</v>
      </c>
      <c r="E30" s="14">
        <v>61</v>
      </c>
      <c r="F30" s="15">
        <v>0.51</v>
      </c>
      <c r="G30" s="16">
        <f t="shared" si="0"/>
        <v>1.2999999999999999E-2</v>
      </c>
    </row>
    <row r="31" spans="1:7" ht="12.95" customHeight="1">
      <c r="A31" s="12"/>
      <c r="B31" s="13" t="s">
        <v>203</v>
      </c>
      <c r="C31" s="10" t="s">
        <v>55</v>
      </c>
      <c r="D31" s="10" t="s">
        <v>13</v>
      </c>
      <c r="E31" s="14">
        <v>87</v>
      </c>
      <c r="F31" s="15">
        <v>0.5</v>
      </c>
      <c r="G31" s="16">
        <f t="shared" si="0"/>
        <v>1.2800000000000001E-2</v>
      </c>
    </row>
    <row r="32" spans="1:7" ht="12.95" customHeight="1">
      <c r="A32" s="12"/>
      <c r="B32" s="13" t="s">
        <v>233</v>
      </c>
      <c r="C32" s="10" t="s">
        <v>157</v>
      </c>
      <c r="D32" s="10" t="s">
        <v>27</v>
      </c>
      <c r="E32" s="14">
        <v>69</v>
      </c>
      <c r="F32" s="15">
        <v>0.48</v>
      </c>
      <c r="G32" s="16">
        <f t="shared" si="0"/>
        <v>1.23E-2</v>
      </c>
    </row>
    <row r="33" spans="1:7" ht="12.95" customHeight="1">
      <c r="A33" s="12"/>
      <c r="B33" s="13" t="s">
        <v>266</v>
      </c>
      <c r="C33" s="10" t="s">
        <v>155</v>
      </c>
      <c r="D33" s="10" t="s">
        <v>32</v>
      </c>
      <c r="E33" s="14">
        <v>18</v>
      </c>
      <c r="F33" s="15">
        <v>0.46</v>
      </c>
      <c r="G33" s="16">
        <f t="shared" si="0"/>
        <v>1.18E-2</v>
      </c>
    </row>
    <row r="34" spans="1:7" ht="12.95" customHeight="1">
      <c r="A34" s="12"/>
      <c r="B34" s="13" t="s">
        <v>263</v>
      </c>
      <c r="C34" s="10" t="s">
        <v>131</v>
      </c>
      <c r="D34" s="10" t="s">
        <v>13</v>
      </c>
      <c r="E34" s="14">
        <v>82</v>
      </c>
      <c r="F34" s="15">
        <v>0.44</v>
      </c>
      <c r="G34" s="16">
        <f t="shared" si="0"/>
        <v>1.12E-2</v>
      </c>
    </row>
    <row r="35" spans="1:7" ht="12.95" customHeight="1">
      <c r="A35" s="12"/>
      <c r="B35" s="13" t="s">
        <v>280</v>
      </c>
      <c r="C35" s="10" t="s">
        <v>178</v>
      </c>
      <c r="D35" s="10" t="s">
        <v>32</v>
      </c>
      <c r="E35" s="14">
        <v>16</v>
      </c>
      <c r="F35" s="15">
        <v>0.41</v>
      </c>
      <c r="G35" s="16">
        <f t="shared" si="0"/>
        <v>1.0500000000000001E-2</v>
      </c>
    </row>
    <row r="36" spans="1:7" ht="12.95" customHeight="1">
      <c r="A36" s="12"/>
      <c r="B36" s="13" t="s">
        <v>283</v>
      </c>
      <c r="C36" s="10" t="s">
        <v>176</v>
      </c>
      <c r="D36" s="10" t="s">
        <v>177</v>
      </c>
      <c r="E36" s="14">
        <v>298</v>
      </c>
      <c r="F36" s="15">
        <v>0.38</v>
      </c>
      <c r="G36" s="16">
        <f t="shared" si="0"/>
        <v>9.7000000000000003E-3</v>
      </c>
    </row>
    <row r="37" spans="1:7" ht="12.95" customHeight="1">
      <c r="A37" s="12"/>
      <c r="B37" s="13" t="s">
        <v>261</v>
      </c>
      <c r="C37" s="10" t="s">
        <v>129</v>
      </c>
      <c r="D37" s="10" t="s">
        <v>99</v>
      </c>
      <c r="E37" s="14">
        <v>13</v>
      </c>
      <c r="F37" s="15">
        <v>0.38</v>
      </c>
      <c r="G37" s="16">
        <f t="shared" si="0"/>
        <v>9.7000000000000003E-3</v>
      </c>
    </row>
    <row r="38" spans="1:7" ht="12.95" customHeight="1">
      <c r="A38" s="12"/>
      <c r="B38" s="13" t="s">
        <v>282</v>
      </c>
      <c r="C38" s="10" t="s">
        <v>179</v>
      </c>
      <c r="D38" s="10" t="s">
        <v>177</v>
      </c>
      <c r="E38" s="14">
        <v>280</v>
      </c>
      <c r="F38" s="15">
        <v>0.37</v>
      </c>
      <c r="G38" s="16">
        <f t="shared" si="0"/>
        <v>9.4999999999999998E-3</v>
      </c>
    </row>
    <row r="39" spans="1:7" ht="12.95" customHeight="1">
      <c r="A39" s="12"/>
      <c r="B39" s="13" t="s">
        <v>223</v>
      </c>
      <c r="C39" s="10" t="s">
        <v>68</v>
      </c>
      <c r="D39" s="10" t="s">
        <v>24</v>
      </c>
      <c r="E39" s="14">
        <v>110</v>
      </c>
      <c r="F39" s="15">
        <v>0.33</v>
      </c>
      <c r="G39" s="16">
        <f t="shared" ref="G39:G56" si="1">+ROUND(F39/$F$62,4)</f>
        <v>8.3999999999999995E-3</v>
      </c>
    </row>
    <row r="40" spans="1:7" ht="12.95" customHeight="1">
      <c r="A40" s="12"/>
      <c r="B40" s="13" t="s">
        <v>278</v>
      </c>
      <c r="C40" s="10" t="s">
        <v>180</v>
      </c>
      <c r="D40" s="10" t="s">
        <v>99</v>
      </c>
      <c r="E40" s="14">
        <v>9</v>
      </c>
      <c r="F40" s="15">
        <v>0.33</v>
      </c>
      <c r="G40" s="16">
        <f t="shared" si="1"/>
        <v>8.3999999999999995E-3</v>
      </c>
    </row>
    <row r="41" spans="1:7" ht="12.95" customHeight="1">
      <c r="A41" s="12"/>
      <c r="B41" s="13" t="s">
        <v>271</v>
      </c>
      <c r="C41" s="10" t="s">
        <v>136</v>
      </c>
      <c r="D41" s="10" t="s">
        <v>11</v>
      </c>
      <c r="E41" s="14">
        <v>44</v>
      </c>
      <c r="F41" s="15">
        <v>0.33</v>
      </c>
      <c r="G41" s="16">
        <f t="shared" si="1"/>
        <v>8.3999999999999995E-3</v>
      </c>
    </row>
    <row r="42" spans="1:7" ht="12.95" customHeight="1">
      <c r="A42" s="12"/>
      <c r="B42" s="13" t="s">
        <v>215</v>
      </c>
      <c r="C42" s="10" t="s">
        <v>60</v>
      </c>
      <c r="D42" s="10" t="s">
        <v>17</v>
      </c>
      <c r="E42" s="14">
        <v>35</v>
      </c>
      <c r="F42" s="15">
        <v>0.3</v>
      </c>
      <c r="G42" s="16">
        <f t="shared" si="1"/>
        <v>7.7000000000000002E-3</v>
      </c>
    </row>
    <row r="43" spans="1:7" ht="12.95" customHeight="1">
      <c r="A43" s="12"/>
      <c r="B43" s="13" t="s">
        <v>235</v>
      </c>
      <c r="C43" s="10" t="s">
        <v>39</v>
      </c>
      <c r="D43" s="10" t="s">
        <v>40</v>
      </c>
      <c r="E43" s="14">
        <v>73</v>
      </c>
      <c r="F43" s="15">
        <v>0.3</v>
      </c>
      <c r="G43" s="16">
        <f t="shared" si="1"/>
        <v>7.7000000000000002E-3</v>
      </c>
    </row>
    <row r="44" spans="1:7" ht="12.95" customHeight="1">
      <c r="A44" s="12"/>
      <c r="B44" s="13" t="s">
        <v>267</v>
      </c>
      <c r="C44" s="10" t="s">
        <v>134</v>
      </c>
      <c r="D44" s="10" t="s">
        <v>38</v>
      </c>
      <c r="E44" s="14">
        <v>122</v>
      </c>
      <c r="F44" s="15">
        <v>0.24</v>
      </c>
      <c r="G44" s="16">
        <f t="shared" si="1"/>
        <v>6.1000000000000004E-3</v>
      </c>
    </row>
    <row r="45" spans="1:7" ht="12.95" customHeight="1">
      <c r="A45" s="12"/>
      <c r="B45" s="13" t="s">
        <v>279</v>
      </c>
      <c r="C45" s="10" t="s">
        <v>182</v>
      </c>
      <c r="D45" s="10" t="s">
        <v>99</v>
      </c>
      <c r="E45" s="14">
        <v>105</v>
      </c>
      <c r="F45" s="15">
        <v>0.22</v>
      </c>
      <c r="G45" s="16">
        <f t="shared" si="1"/>
        <v>5.5999999999999999E-3</v>
      </c>
    </row>
    <row r="46" spans="1:7" ht="12.95" customHeight="1">
      <c r="A46" s="12"/>
      <c r="B46" s="13" t="s">
        <v>285</v>
      </c>
      <c r="C46" s="10" t="s">
        <v>183</v>
      </c>
      <c r="D46" s="10" t="s">
        <v>184</v>
      </c>
      <c r="E46" s="14">
        <v>90</v>
      </c>
      <c r="F46" s="15">
        <v>0.22</v>
      </c>
      <c r="G46" s="16">
        <f t="shared" si="1"/>
        <v>5.5999999999999999E-3</v>
      </c>
    </row>
    <row r="47" spans="1:7" ht="12.95" customHeight="1">
      <c r="A47" s="12"/>
      <c r="B47" s="13" t="s">
        <v>275</v>
      </c>
      <c r="C47" s="10" t="s">
        <v>181</v>
      </c>
      <c r="D47" s="10" t="s">
        <v>62</v>
      </c>
      <c r="E47" s="14">
        <v>151</v>
      </c>
      <c r="F47" s="15">
        <v>0.21</v>
      </c>
      <c r="G47" s="16">
        <f t="shared" si="1"/>
        <v>5.4000000000000003E-3</v>
      </c>
    </row>
    <row r="48" spans="1:7" ht="12.95" customHeight="1">
      <c r="A48" s="12"/>
      <c r="B48" s="13" t="s">
        <v>64</v>
      </c>
      <c r="C48" s="10" t="s">
        <v>65</v>
      </c>
      <c r="D48" s="10" t="s">
        <v>11</v>
      </c>
      <c r="E48" s="14">
        <v>127</v>
      </c>
      <c r="F48" s="15">
        <v>0.2</v>
      </c>
      <c r="G48" s="16">
        <f t="shared" si="1"/>
        <v>5.1000000000000004E-3</v>
      </c>
    </row>
    <row r="49" spans="1:7" ht="12.95" customHeight="1">
      <c r="A49" s="12"/>
      <c r="B49" s="13" t="s">
        <v>272</v>
      </c>
      <c r="C49" s="10" t="s">
        <v>152</v>
      </c>
      <c r="D49" s="10" t="s">
        <v>95</v>
      </c>
      <c r="E49" s="14">
        <v>1</v>
      </c>
      <c r="F49" s="15">
        <v>0.2</v>
      </c>
      <c r="G49" s="16">
        <f t="shared" si="1"/>
        <v>5.1000000000000004E-3</v>
      </c>
    </row>
    <row r="50" spans="1:7" ht="12.95" customHeight="1">
      <c r="A50" s="12"/>
      <c r="B50" s="13" t="s">
        <v>277</v>
      </c>
      <c r="C50" s="10" t="s">
        <v>185</v>
      </c>
      <c r="D50" s="10" t="s">
        <v>112</v>
      </c>
      <c r="E50" s="14">
        <v>62</v>
      </c>
      <c r="F50" s="15">
        <v>0.19</v>
      </c>
      <c r="G50" s="16">
        <f t="shared" si="1"/>
        <v>4.8999999999999998E-3</v>
      </c>
    </row>
    <row r="51" spans="1:7" ht="12.95" customHeight="1">
      <c r="A51" s="12"/>
      <c r="B51" s="13" t="s">
        <v>273</v>
      </c>
      <c r="C51" s="10" t="s">
        <v>186</v>
      </c>
      <c r="D51" s="10" t="s">
        <v>99</v>
      </c>
      <c r="E51" s="14">
        <v>12</v>
      </c>
      <c r="F51" s="15">
        <v>0.17</v>
      </c>
      <c r="G51" s="16">
        <f t="shared" si="1"/>
        <v>4.3E-3</v>
      </c>
    </row>
    <row r="52" spans="1:7" ht="12.95" customHeight="1">
      <c r="A52" s="12"/>
      <c r="B52" s="13" t="s">
        <v>286</v>
      </c>
      <c r="C52" s="10" t="s">
        <v>187</v>
      </c>
      <c r="D52" s="10" t="s">
        <v>177</v>
      </c>
      <c r="E52" s="14">
        <v>245</v>
      </c>
      <c r="F52" s="15">
        <v>0.17</v>
      </c>
      <c r="G52" s="16">
        <f t="shared" si="1"/>
        <v>4.3E-3</v>
      </c>
    </row>
    <row r="53" spans="1:7" ht="12.95" customHeight="1">
      <c r="A53" s="12"/>
      <c r="B53" s="13" t="s">
        <v>281</v>
      </c>
      <c r="C53" s="10" t="s">
        <v>190</v>
      </c>
      <c r="D53" s="10" t="s">
        <v>189</v>
      </c>
      <c r="E53" s="14">
        <v>174</v>
      </c>
      <c r="F53" s="15">
        <v>0.15</v>
      </c>
      <c r="G53" s="16">
        <f t="shared" si="1"/>
        <v>3.8E-3</v>
      </c>
    </row>
    <row r="54" spans="1:7" ht="12.95" customHeight="1">
      <c r="A54" s="12"/>
      <c r="B54" s="13" t="s">
        <v>284</v>
      </c>
      <c r="C54" s="10" t="s">
        <v>188</v>
      </c>
      <c r="D54" s="10" t="s">
        <v>189</v>
      </c>
      <c r="E54" s="14">
        <v>149</v>
      </c>
      <c r="F54" s="15">
        <v>0.15</v>
      </c>
      <c r="G54" s="16">
        <f t="shared" si="1"/>
        <v>3.8E-3</v>
      </c>
    </row>
    <row r="55" spans="1:7" ht="12.95" customHeight="1">
      <c r="A55" s="12"/>
      <c r="B55" s="13" t="s">
        <v>76</v>
      </c>
      <c r="C55" s="10" t="s">
        <v>77</v>
      </c>
      <c r="D55" s="10" t="s">
        <v>11</v>
      </c>
      <c r="E55" s="14">
        <v>100</v>
      </c>
      <c r="F55" s="15">
        <v>0.13</v>
      </c>
      <c r="G55" s="16">
        <f t="shared" si="1"/>
        <v>3.3E-3</v>
      </c>
    </row>
    <row r="56" spans="1:7" ht="12.95" customHeight="1">
      <c r="A56" s="12"/>
      <c r="B56" s="13" t="s">
        <v>276</v>
      </c>
      <c r="C56" s="10" t="s">
        <v>191</v>
      </c>
      <c r="D56" s="10" t="s">
        <v>53</v>
      </c>
      <c r="E56" s="14">
        <v>77</v>
      </c>
      <c r="F56" s="15">
        <v>0.12</v>
      </c>
      <c r="G56" s="16">
        <f t="shared" si="1"/>
        <v>3.0999999999999999E-3</v>
      </c>
    </row>
    <row r="57" spans="1:7" ht="12.95" customHeight="1">
      <c r="A57" s="1"/>
      <c r="B57" s="9" t="s">
        <v>78</v>
      </c>
      <c r="C57" s="10" t="s">
        <v>1</v>
      </c>
      <c r="D57" s="10" t="s">
        <v>1</v>
      </c>
      <c r="E57" s="10" t="s">
        <v>1</v>
      </c>
      <c r="F57" s="17">
        <f>SUM(F7:F56)</f>
        <v>38.739999999999995</v>
      </c>
      <c r="G57" s="18">
        <f>SUM(G7:G56)</f>
        <v>0.98999999999999988</v>
      </c>
    </row>
    <row r="58" spans="1:7" ht="12.95" customHeight="1">
      <c r="A58" s="1"/>
      <c r="B58" s="19" t="s">
        <v>79</v>
      </c>
      <c r="C58" s="20" t="s">
        <v>1</v>
      </c>
      <c r="D58" s="20" t="s">
        <v>1</v>
      </c>
      <c r="E58" s="20" t="s">
        <v>1</v>
      </c>
      <c r="F58" s="21" t="s">
        <v>80</v>
      </c>
      <c r="G58" s="22" t="s">
        <v>80</v>
      </c>
    </row>
    <row r="59" spans="1:7" ht="12.95" customHeight="1">
      <c r="A59" s="1"/>
      <c r="B59" s="19" t="s">
        <v>78</v>
      </c>
      <c r="C59" s="20" t="s">
        <v>1</v>
      </c>
      <c r="D59" s="20" t="s">
        <v>1</v>
      </c>
      <c r="E59" s="20" t="s">
        <v>1</v>
      </c>
      <c r="F59" s="21" t="s">
        <v>80</v>
      </c>
      <c r="G59" s="22" t="s">
        <v>80</v>
      </c>
    </row>
    <row r="60" spans="1:7" ht="12.95" customHeight="1">
      <c r="A60" s="1"/>
      <c r="B60" s="19" t="s">
        <v>81</v>
      </c>
      <c r="C60" s="23" t="s">
        <v>1</v>
      </c>
      <c r="D60" s="20" t="s">
        <v>1</v>
      </c>
      <c r="E60" s="23" t="s">
        <v>1</v>
      </c>
      <c r="F60" s="17">
        <f>+F57</f>
        <v>38.739999999999995</v>
      </c>
      <c r="G60" s="18">
        <f>+G57</f>
        <v>0.98999999999999988</v>
      </c>
    </row>
    <row r="61" spans="1:7" ht="12.95" customHeight="1">
      <c r="A61" s="1"/>
      <c r="B61" s="19" t="s">
        <v>82</v>
      </c>
      <c r="C61" s="10" t="s">
        <v>1</v>
      </c>
      <c r="D61" s="20" t="s">
        <v>1</v>
      </c>
      <c r="E61" s="10" t="s">
        <v>1</v>
      </c>
      <c r="F61" s="24">
        <f>+F62-F60</f>
        <v>0.38000000000000256</v>
      </c>
      <c r="G61" s="18">
        <f>+G62-G60</f>
        <v>1.000000000000012E-2</v>
      </c>
    </row>
    <row r="62" spans="1:7" ht="12.95" customHeight="1">
      <c r="A62" s="1"/>
      <c r="B62" s="25" t="s">
        <v>83</v>
      </c>
      <c r="C62" s="26" t="s">
        <v>1</v>
      </c>
      <c r="D62" s="26" t="s">
        <v>1</v>
      </c>
      <c r="E62" s="26" t="s">
        <v>1</v>
      </c>
      <c r="F62" s="27">
        <v>39.119999999999997</v>
      </c>
      <c r="G62" s="28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84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sortState ref="B7:F56">
    <sortCondition descending="1" ref="F7:F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4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192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201</v>
      </c>
      <c r="C7" s="10" t="s">
        <v>10</v>
      </c>
      <c r="D7" s="10" t="s">
        <v>11</v>
      </c>
      <c r="E7" s="14">
        <v>114913</v>
      </c>
      <c r="F7" s="15">
        <v>1260.6500000000001</v>
      </c>
      <c r="G7" s="16">
        <f t="shared" ref="G7:G51" si="0">+ROUND(F7/$F$58,4)</f>
        <v>6.5799999999999997E-2</v>
      </c>
    </row>
    <row r="8" spans="1:7" ht="12.95" customHeight="1">
      <c r="A8" s="12"/>
      <c r="B8" s="13" t="s">
        <v>197</v>
      </c>
      <c r="C8" s="10" t="s">
        <v>14</v>
      </c>
      <c r="D8" s="10" t="s">
        <v>15</v>
      </c>
      <c r="E8" s="14">
        <v>69169</v>
      </c>
      <c r="F8" s="15">
        <v>869.59</v>
      </c>
      <c r="G8" s="16">
        <f t="shared" si="0"/>
        <v>4.5400000000000003E-2</v>
      </c>
    </row>
    <row r="9" spans="1:7" ht="12.95" customHeight="1">
      <c r="A9" s="12"/>
      <c r="B9" s="13" t="s">
        <v>219</v>
      </c>
      <c r="C9" s="10" t="s">
        <v>66</v>
      </c>
      <c r="D9" s="10" t="s">
        <v>67</v>
      </c>
      <c r="E9" s="14">
        <v>39636</v>
      </c>
      <c r="F9" s="15">
        <v>819.4</v>
      </c>
      <c r="G9" s="16">
        <f t="shared" si="0"/>
        <v>4.2799999999999998E-2</v>
      </c>
    </row>
    <row r="10" spans="1:7" ht="12.95" customHeight="1">
      <c r="A10" s="12"/>
      <c r="B10" s="13" t="s">
        <v>199</v>
      </c>
      <c r="C10" s="10" t="s">
        <v>12</v>
      </c>
      <c r="D10" s="10" t="s">
        <v>13</v>
      </c>
      <c r="E10" s="14">
        <v>72089</v>
      </c>
      <c r="F10" s="15">
        <v>818.97</v>
      </c>
      <c r="G10" s="16">
        <f t="shared" si="0"/>
        <v>4.2700000000000002E-2</v>
      </c>
    </row>
    <row r="11" spans="1:7" ht="12.95" customHeight="1">
      <c r="A11" s="12"/>
      <c r="B11" s="13" t="s">
        <v>204</v>
      </c>
      <c r="C11" s="10" t="s">
        <v>20</v>
      </c>
      <c r="D11" s="10" t="s">
        <v>11</v>
      </c>
      <c r="E11" s="14">
        <v>285445</v>
      </c>
      <c r="F11" s="15">
        <v>790.68</v>
      </c>
      <c r="G11" s="16">
        <f t="shared" si="0"/>
        <v>4.1300000000000003E-2</v>
      </c>
    </row>
    <row r="12" spans="1:7" ht="12.95" customHeight="1">
      <c r="A12" s="12"/>
      <c r="B12" s="13" t="s">
        <v>234</v>
      </c>
      <c r="C12" s="10" t="s">
        <v>111</v>
      </c>
      <c r="D12" s="10" t="s">
        <v>47</v>
      </c>
      <c r="E12" s="14">
        <v>50853</v>
      </c>
      <c r="F12" s="15">
        <v>642.73</v>
      </c>
      <c r="G12" s="16">
        <f t="shared" si="0"/>
        <v>3.3500000000000002E-2</v>
      </c>
    </row>
    <row r="13" spans="1:7" ht="12.95" customHeight="1">
      <c r="A13" s="12"/>
      <c r="B13" s="13" t="s">
        <v>214</v>
      </c>
      <c r="C13" s="10" t="s">
        <v>23</v>
      </c>
      <c r="D13" s="10" t="s">
        <v>24</v>
      </c>
      <c r="E13" s="14">
        <v>8429</v>
      </c>
      <c r="F13" s="15">
        <v>641.72</v>
      </c>
      <c r="G13" s="16">
        <f t="shared" si="0"/>
        <v>3.3500000000000002E-2</v>
      </c>
    </row>
    <row r="14" spans="1:7" ht="12.95" customHeight="1">
      <c r="A14" s="12"/>
      <c r="B14" s="13" t="s">
        <v>198</v>
      </c>
      <c r="C14" s="10" t="s">
        <v>16</v>
      </c>
      <c r="D14" s="10" t="s">
        <v>17</v>
      </c>
      <c r="E14" s="14">
        <v>67515</v>
      </c>
      <c r="F14" s="15">
        <v>639.94000000000005</v>
      </c>
      <c r="G14" s="16">
        <f t="shared" si="0"/>
        <v>3.3399999999999999E-2</v>
      </c>
    </row>
    <row r="15" spans="1:7" ht="12.95" customHeight="1">
      <c r="A15" s="12"/>
      <c r="B15" s="13" t="s">
        <v>21</v>
      </c>
      <c r="C15" s="10" t="s">
        <v>22</v>
      </c>
      <c r="D15" s="10" t="s">
        <v>11</v>
      </c>
      <c r="E15" s="14">
        <v>237312</v>
      </c>
      <c r="F15" s="15">
        <v>562.9</v>
      </c>
      <c r="G15" s="16">
        <f t="shared" si="0"/>
        <v>2.9399999999999999E-2</v>
      </c>
    </row>
    <row r="16" spans="1:7" ht="12.95" customHeight="1">
      <c r="A16" s="12"/>
      <c r="B16" s="13" t="s">
        <v>200</v>
      </c>
      <c r="C16" s="10" t="s">
        <v>18</v>
      </c>
      <c r="D16" s="10" t="s">
        <v>19</v>
      </c>
      <c r="E16" s="14">
        <v>39384</v>
      </c>
      <c r="F16" s="15">
        <v>555.77</v>
      </c>
      <c r="G16" s="16">
        <f t="shared" si="0"/>
        <v>2.9000000000000001E-2</v>
      </c>
    </row>
    <row r="17" spans="1:7" ht="12.95" customHeight="1">
      <c r="A17" s="12"/>
      <c r="B17" s="13" t="s">
        <v>251</v>
      </c>
      <c r="C17" s="10" t="s">
        <v>89</v>
      </c>
      <c r="D17" s="10" t="s">
        <v>13</v>
      </c>
      <c r="E17" s="14">
        <v>73775</v>
      </c>
      <c r="F17" s="15">
        <v>554.27</v>
      </c>
      <c r="G17" s="16">
        <f t="shared" si="0"/>
        <v>2.8899999999999999E-2</v>
      </c>
    </row>
    <row r="18" spans="1:7" ht="12.95" customHeight="1">
      <c r="A18" s="12"/>
      <c r="B18" s="13" t="s">
        <v>238</v>
      </c>
      <c r="C18" s="10" t="s">
        <v>107</v>
      </c>
      <c r="D18" s="10" t="s">
        <v>11</v>
      </c>
      <c r="E18" s="14">
        <v>59435</v>
      </c>
      <c r="F18" s="15">
        <v>541.54</v>
      </c>
      <c r="G18" s="16">
        <f t="shared" si="0"/>
        <v>2.8299999999999999E-2</v>
      </c>
    </row>
    <row r="19" spans="1:7" ht="12.95" customHeight="1">
      <c r="A19" s="12"/>
      <c r="B19" s="13" t="s">
        <v>213</v>
      </c>
      <c r="C19" s="10" t="s">
        <v>41</v>
      </c>
      <c r="D19" s="10" t="s">
        <v>38</v>
      </c>
      <c r="E19" s="14">
        <v>42593</v>
      </c>
      <c r="F19" s="15">
        <v>529.35</v>
      </c>
      <c r="G19" s="16">
        <f t="shared" si="0"/>
        <v>2.76E-2</v>
      </c>
    </row>
    <row r="20" spans="1:7" ht="12.95" customHeight="1">
      <c r="A20" s="12"/>
      <c r="B20" s="13" t="s">
        <v>239</v>
      </c>
      <c r="C20" s="10" t="s">
        <v>109</v>
      </c>
      <c r="D20" s="10" t="s">
        <v>19</v>
      </c>
      <c r="E20" s="14">
        <v>164851</v>
      </c>
      <c r="F20" s="15">
        <v>522.99</v>
      </c>
      <c r="G20" s="16">
        <f t="shared" si="0"/>
        <v>2.7300000000000001E-2</v>
      </c>
    </row>
    <row r="21" spans="1:7" ht="12.95" customHeight="1">
      <c r="A21" s="12"/>
      <c r="B21" s="13" t="s">
        <v>218</v>
      </c>
      <c r="C21" s="10" t="s">
        <v>30</v>
      </c>
      <c r="D21" s="10" t="s">
        <v>17</v>
      </c>
      <c r="E21" s="14">
        <v>62943</v>
      </c>
      <c r="F21" s="15">
        <v>482.43</v>
      </c>
      <c r="G21" s="16">
        <f t="shared" si="0"/>
        <v>2.52E-2</v>
      </c>
    </row>
    <row r="22" spans="1:7" ht="12.95" customHeight="1">
      <c r="A22" s="12"/>
      <c r="B22" s="13" t="s">
        <v>358</v>
      </c>
      <c r="C22" s="10" t="s">
        <v>359</v>
      </c>
      <c r="D22" s="10" t="s">
        <v>298</v>
      </c>
      <c r="E22" s="14">
        <v>138232</v>
      </c>
      <c r="F22" s="15">
        <v>474.48</v>
      </c>
      <c r="G22" s="16">
        <f t="shared" si="0"/>
        <v>2.4799999999999999E-2</v>
      </c>
    </row>
    <row r="23" spans="1:7" ht="12.95" customHeight="1">
      <c r="A23" s="12"/>
      <c r="B23" s="13" t="s">
        <v>355</v>
      </c>
      <c r="C23" s="10" t="s">
        <v>54</v>
      </c>
      <c r="D23" s="10" t="s">
        <v>15</v>
      </c>
      <c r="E23" s="14">
        <v>49974</v>
      </c>
      <c r="F23" s="15">
        <v>471.13</v>
      </c>
      <c r="G23" s="16">
        <f t="shared" si="0"/>
        <v>2.46E-2</v>
      </c>
    </row>
    <row r="24" spans="1:7" ht="12.95" customHeight="1">
      <c r="A24" s="12"/>
      <c r="B24" s="13" t="s">
        <v>252</v>
      </c>
      <c r="C24" s="10" t="s">
        <v>86</v>
      </c>
      <c r="D24" s="10" t="s">
        <v>13</v>
      </c>
      <c r="E24" s="14">
        <v>11319</v>
      </c>
      <c r="F24" s="15">
        <v>437.42</v>
      </c>
      <c r="G24" s="16">
        <f t="shared" si="0"/>
        <v>2.2800000000000001E-2</v>
      </c>
    </row>
    <row r="25" spans="1:7" ht="12.95" customHeight="1">
      <c r="A25" s="12"/>
      <c r="B25" s="13" t="s">
        <v>211</v>
      </c>
      <c r="C25" s="10" t="s">
        <v>75</v>
      </c>
      <c r="D25" s="10" t="s">
        <v>27</v>
      </c>
      <c r="E25" s="14">
        <v>9933</v>
      </c>
      <c r="F25" s="15">
        <v>424.09</v>
      </c>
      <c r="G25" s="16">
        <f t="shared" si="0"/>
        <v>2.2100000000000002E-2</v>
      </c>
    </row>
    <row r="26" spans="1:7" ht="12.95" customHeight="1">
      <c r="A26" s="12"/>
      <c r="B26" s="13" t="s">
        <v>221</v>
      </c>
      <c r="C26" s="10" t="s">
        <v>31</v>
      </c>
      <c r="D26" s="10" t="s">
        <v>32</v>
      </c>
      <c r="E26" s="14">
        <v>9446</v>
      </c>
      <c r="F26" s="15">
        <v>420.22</v>
      </c>
      <c r="G26" s="16">
        <f t="shared" si="0"/>
        <v>2.1899999999999999E-2</v>
      </c>
    </row>
    <row r="27" spans="1:7" ht="12.95" customHeight="1">
      <c r="A27" s="12"/>
      <c r="B27" s="13" t="s">
        <v>255</v>
      </c>
      <c r="C27" s="10" t="s">
        <v>98</v>
      </c>
      <c r="D27" s="10" t="s">
        <v>99</v>
      </c>
      <c r="E27" s="14">
        <v>3382</v>
      </c>
      <c r="F27" s="15">
        <v>416.94</v>
      </c>
      <c r="G27" s="16">
        <f t="shared" si="0"/>
        <v>2.18E-2</v>
      </c>
    </row>
    <row r="28" spans="1:7" ht="12.95" customHeight="1">
      <c r="A28" s="12"/>
      <c r="B28" s="13" t="s">
        <v>357</v>
      </c>
      <c r="C28" s="10" t="s">
        <v>69</v>
      </c>
      <c r="D28" s="10" t="s">
        <v>47</v>
      </c>
      <c r="E28" s="14">
        <v>185199</v>
      </c>
      <c r="F28" s="15">
        <v>410.86</v>
      </c>
      <c r="G28" s="16">
        <f t="shared" si="0"/>
        <v>2.1399999999999999E-2</v>
      </c>
    </row>
    <row r="29" spans="1:7" ht="12.95" customHeight="1">
      <c r="A29" s="12"/>
      <c r="B29" s="13" t="s">
        <v>207</v>
      </c>
      <c r="C29" s="10" t="s">
        <v>25</v>
      </c>
      <c r="D29" s="10" t="s">
        <v>11</v>
      </c>
      <c r="E29" s="14">
        <v>82668</v>
      </c>
      <c r="F29" s="15">
        <v>392.63</v>
      </c>
      <c r="G29" s="16">
        <f t="shared" si="0"/>
        <v>2.0500000000000001E-2</v>
      </c>
    </row>
    <row r="30" spans="1:7" ht="12.95" customHeight="1">
      <c r="A30" s="12"/>
      <c r="B30" s="13" t="s">
        <v>228</v>
      </c>
      <c r="C30" s="10" t="s">
        <v>44</v>
      </c>
      <c r="D30" s="10" t="s">
        <v>27</v>
      </c>
      <c r="E30" s="14">
        <v>25244</v>
      </c>
      <c r="F30" s="15">
        <v>389.44</v>
      </c>
      <c r="G30" s="16">
        <f t="shared" si="0"/>
        <v>2.0299999999999999E-2</v>
      </c>
    </row>
    <row r="31" spans="1:7" ht="12.95" customHeight="1">
      <c r="A31" s="12"/>
      <c r="B31" s="13" t="s">
        <v>261</v>
      </c>
      <c r="C31" s="10" t="s">
        <v>129</v>
      </c>
      <c r="D31" s="10" t="s">
        <v>99</v>
      </c>
      <c r="E31" s="14">
        <v>13417</v>
      </c>
      <c r="F31" s="15">
        <v>386.91</v>
      </c>
      <c r="G31" s="16">
        <f t="shared" si="0"/>
        <v>2.0199999999999999E-2</v>
      </c>
    </row>
    <row r="32" spans="1:7" ht="12.95" customHeight="1">
      <c r="A32" s="12"/>
      <c r="B32" s="13" t="s">
        <v>226</v>
      </c>
      <c r="C32" s="10" t="s">
        <v>42</v>
      </c>
      <c r="D32" s="10" t="s">
        <v>43</v>
      </c>
      <c r="E32" s="14">
        <v>93188</v>
      </c>
      <c r="F32" s="15">
        <v>380.49</v>
      </c>
      <c r="G32" s="16">
        <f t="shared" si="0"/>
        <v>1.9900000000000001E-2</v>
      </c>
    </row>
    <row r="33" spans="1:7" ht="12.95" customHeight="1">
      <c r="A33" s="12"/>
      <c r="B33" s="13" t="s">
        <v>243</v>
      </c>
      <c r="C33" s="10" t="s">
        <v>94</v>
      </c>
      <c r="D33" s="10" t="s">
        <v>95</v>
      </c>
      <c r="E33" s="14">
        <v>151337</v>
      </c>
      <c r="F33" s="15">
        <v>372.97</v>
      </c>
      <c r="G33" s="16">
        <f t="shared" si="0"/>
        <v>1.95E-2</v>
      </c>
    </row>
    <row r="34" spans="1:7" ht="12.95" customHeight="1">
      <c r="A34" s="12"/>
      <c r="B34" s="13" t="s">
        <v>236</v>
      </c>
      <c r="C34" s="10" t="s">
        <v>71</v>
      </c>
      <c r="D34" s="10" t="s">
        <v>13</v>
      </c>
      <c r="E34" s="14">
        <v>23299</v>
      </c>
      <c r="F34" s="15">
        <v>365.4</v>
      </c>
      <c r="G34" s="16">
        <f t="shared" si="0"/>
        <v>1.9099999999999999E-2</v>
      </c>
    </row>
    <row r="35" spans="1:7" ht="12.95" customHeight="1">
      <c r="A35" s="12"/>
      <c r="B35" s="13" t="s">
        <v>215</v>
      </c>
      <c r="C35" s="10" t="s">
        <v>60</v>
      </c>
      <c r="D35" s="10" t="s">
        <v>17</v>
      </c>
      <c r="E35" s="14">
        <v>39252</v>
      </c>
      <c r="F35" s="15">
        <v>341.83</v>
      </c>
      <c r="G35" s="16">
        <f t="shared" si="0"/>
        <v>1.78E-2</v>
      </c>
    </row>
    <row r="36" spans="1:7" ht="12.95" customHeight="1">
      <c r="A36" s="12"/>
      <c r="B36" s="13" t="s">
        <v>246</v>
      </c>
      <c r="C36" s="10" t="s">
        <v>93</v>
      </c>
      <c r="D36" s="10" t="s">
        <v>40</v>
      </c>
      <c r="E36" s="14">
        <v>321545</v>
      </c>
      <c r="F36" s="15">
        <v>340.68</v>
      </c>
      <c r="G36" s="16">
        <f t="shared" si="0"/>
        <v>1.78E-2</v>
      </c>
    </row>
    <row r="37" spans="1:7" ht="12.95" customHeight="1">
      <c r="A37" s="12"/>
      <c r="B37" s="13" t="s">
        <v>202</v>
      </c>
      <c r="C37" s="10" t="s">
        <v>73</v>
      </c>
      <c r="D37" s="10" t="s">
        <v>27</v>
      </c>
      <c r="E37" s="14">
        <v>35658</v>
      </c>
      <c r="F37" s="15">
        <v>317</v>
      </c>
      <c r="G37" s="16">
        <f t="shared" si="0"/>
        <v>1.6500000000000001E-2</v>
      </c>
    </row>
    <row r="38" spans="1:7" ht="12.95" customHeight="1">
      <c r="A38" s="12"/>
      <c r="B38" s="13" t="s">
        <v>225</v>
      </c>
      <c r="C38" s="10" t="s">
        <v>37</v>
      </c>
      <c r="D38" s="10" t="s">
        <v>38</v>
      </c>
      <c r="E38" s="14">
        <v>21196</v>
      </c>
      <c r="F38" s="15">
        <v>281.33</v>
      </c>
      <c r="G38" s="16">
        <f t="shared" si="0"/>
        <v>1.47E-2</v>
      </c>
    </row>
    <row r="39" spans="1:7" ht="12.95" customHeight="1">
      <c r="A39" s="12"/>
      <c r="B39" s="13" t="s">
        <v>227</v>
      </c>
      <c r="C39" s="10" t="s">
        <v>36</v>
      </c>
      <c r="D39" s="10" t="s">
        <v>32</v>
      </c>
      <c r="E39" s="14">
        <v>70295</v>
      </c>
      <c r="F39" s="15">
        <v>270.25</v>
      </c>
      <c r="G39" s="16">
        <f t="shared" si="0"/>
        <v>1.41E-2</v>
      </c>
    </row>
    <row r="40" spans="1:7" ht="12.95" customHeight="1">
      <c r="A40" s="12"/>
      <c r="B40" s="13" t="s">
        <v>287</v>
      </c>
      <c r="C40" s="10" t="s">
        <v>153</v>
      </c>
      <c r="D40" s="10" t="s">
        <v>27</v>
      </c>
      <c r="E40" s="14">
        <v>19084</v>
      </c>
      <c r="F40" s="15">
        <v>219.47</v>
      </c>
      <c r="G40" s="16">
        <f t="shared" si="0"/>
        <v>1.15E-2</v>
      </c>
    </row>
    <row r="41" spans="1:7" ht="12.95" customHeight="1">
      <c r="A41" s="12"/>
      <c r="B41" s="13" t="s">
        <v>247</v>
      </c>
      <c r="C41" s="10" t="s">
        <v>96</v>
      </c>
      <c r="D41" s="10" t="s">
        <v>15</v>
      </c>
      <c r="E41" s="14">
        <v>3801</v>
      </c>
      <c r="F41" s="15">
        <v>198.21</v>
      </c>
      <c r="G41" s="16">
        <f t="shared" si="0"/>
        <v>1.03E-2</v>
      </c>
    </row>
    <row r="42" spans="1:7" ht="12.95" customHeight="1">
      <c r="A42" s="12"/>
      <c r="B42" s="13" t="s">
        <v>205</v>
      </c>
      <c r="C42" s="10" t="s">
        <v>57</v>
      </c>
      <c r="D42" s="10" t="s">
        <v>47</v>
      </c>
      <c r="E42" s="14">
        <v>58641</v>
      </c>
      <c r="F42" s="15">
        <v>196.27</v>
      </c>
      <c r="G42" s="16">
        <f t="shared" si="0"/>
        <v>1.0200000000000001E-2</v>
      </c>
    </row>
    <row r="43" spans="1:7" ht="12.95" customHeight="1">
      <c r="A43" s="12"/>
      <c r="B43" s="13" t="s">
        <v>216</v>
      </c>
      <c r="C43" s="10" t="s">
        <v>48</v>
      </c>
      <c r="D43" s="10" t="s">
        <v>24</v>
      </c>
      <c r="E43" s="14">
        <v>13903</v>
      </c>
      <c r="F43" s="15">
        <v>184.53</v>
      </c>
      <c r="G43" s="16">
        <f t="shared" si="0"/>
        <v>9.5999999999999992E-3</v>
      </c>
    </row>
    <row r="44" spans="1:7" ht="12.95" customHeight="1">
      <c r="A44" s="12"/>
      <c r="B44" s="13" t="s">
        <v>256</v>
      </c>
      <c r="C44" s="10" t="s">
        <v>105</v>
      </c>
      <c r="D44" s="10" t="s">
        <v>106</v>
      </c>
      <c r="E44" s="14">
        <v>83281</v>
      </c>
      <c r="F44" s="15">
        <v>170.81</v>
      </c>
      <c r="G44" s="16">
        <f t="shared" si="0"/>
        <v>8.8999999999999999E-3</v>
      </c>
    </row>
    <row r="45" spans="1:7" ht="12.95" customHeight="1">
      <c r="A45" s="12"/>
      <c r="B45" s="13" t="s">
        <v>64</v>
      </c>
      <c r="C45" s="10" t="s">
        <v>65</v>
      </c>
      <c r="D45" s="10" t="s">
        <v>11</v>
      </c>
      <c r="E45" s="14">
        <v>95899</v>
      </c>
      <c r="F45" s="15">
        <v>153.72999999999999</v>
      </c>
      <c r="G45" s="16">
        <f t="shared" si="0"/>
        <v>8.0000000000000002E-3</v>
      </c>
    </row>
    <row r="46" spans="1:7" ht="12.95" customHeight="1">
      <c r="A46" s="12"/>
      <c r="B46" s="13" t="s">
        <v>240</v>
      </c>
      <c r="C46" s="10" t="s">
        <v>102</v>
      </c>
      <c r="D46" s="10" t="s">
        <v>27</v>
      </c>
      <c r="E46" s="14">
        <v>19266</v>
      </c>
      <c r="F46" s="15">
        <v>150.62</v>
      </c>
      <c r="G46" s="16">
        <f t="shared" si="0"/>
        <v>7.9000000000000008E-3</v>
      </c>
    </row>
    <row r="47" spans="1:7" ht="12.95" customHeight="1">
      <c r="A47" s="12"/>
      <c r="B47" s="13" t="s">
        <v>209</v>
      </c>
      <c r="C47" s="10" t="s">
        <v>63</v>
      </c>
      <c r="D47" s="10" t="s">
        <v>13</v>
      </c>
      <c r="E47" s="14">
        <v>14484</v>
      </c>
      <c r="F47" s="15">
        <v>125.95</v>
      </c>
      <c r="G47" s="16">
        <f t="shared" si="0"/>
        <v>6.6E-3</v>
      </c>
    </row>
    <row r="48" spans="1:7" ht="12.95" customHeight="1">
      <c r="A48" s="12"/>
      <c r="B48" s="13" t="s">
        <v>208</v>
      </c>
      <c r="C48" s="10" t="s">
        <v>33</v>
      </c>
      <c r="D48" s="10" t="s">
        <v>13</v>
      </c>
      <c r="E48" s="14">
        <v>4253</v>
      </c>
      <c r="F48" s="15">
        <v>106.21</v>
      </c>
      <c r="G48" s="16">
        <f t="shared" si="0"/>
        <v>5.4999999999999997E-3</v>
      </c>
    </row>
    <row r="49" spans="1:7" ht="12.95" customHeight="1">
      <c r="A49" s="12"/>
      <c r="B49" s="13" t="s">
        <v>254</v>
      </c>
      <c r="C49" s="10" t="s">
        <v>87</v>
      </c>
      <c r="D49" s="10" t="s">
        <v>88</v>
      </c>
      <c r="E49" s="14">
        <v>22500</v>
      </c>
      <c r="F49" s="15">
        <v>103.7</v>
      </c>
      <c r="G49" s="16">
        <f t="shared" si="0"/>
        <v>5.4000000000000003E-3</v>
      </c>
    </row>
    <row r="50" spans="1:7" ht="12.95" customHeight="1">
      <c r="A50" s="12"/>
      <c r="B50" s="13" t="s">
        <v>249</v>
      </c>
      <c r="C50" s="10" t="s">
        <v>100</v>
      </c>
      <c r="D50" s="10" t="s">
        <v>38</v>
      </c>
      <c r="E50" s="14">
        <v>21777</v>
      </c>
      <c r="F50" s="15">
        <v>37.880000000000003</v>
      </c>
      <c r="G50" s="16">
        <f t="shared" si="0"/>
        <v>2E-3</v>
      </c>
    </row>
    <row r="51" spans="1:7" ht="12.95" customHeight="1">
      <c r="A51" s="12"/>
      <c r="B51" s="13" t="s">
        <v>363</v>
      </c>
      <c r="C51" s="10" t="s">
        <v>364</v>
      </c>
      <c r="D51" s="10" t="s">
        <v>177</v>
      </c>
      <c r="E51" s="14">
        <v>18231</v>
      </c>
      <c r="F51" s="15">
        <v>35.340000000000003</v>
      </c>
      <c r="G51" s="16">
        <f t="shared" si="0"/>
        <v>1.8E-3</v>
      </c>
    </row>
    <row r="52" spans="1:7" ht="12.95" customHeight="1">
      <c r="A52" s="1"/>
      <c r="B52" s="9" t="s">
        <v>78</v>
      </c>
      <c r="C52" s="10" t="s">
        <v>1</v>
      </c>
      <c r="D52" s="10" t="s">
        <v>1</v>
      </c>
      <c r="E52" s="10" t="s">
        <v>1</v>
      </c>
      <c r="F52" s="17">
        <f>SUM(F7:F51)</f>
        <v>18809.72</v>
      </c>
      <c r="G52" s="18">
        <f>SUM(G7:G51)</f>
        <v>0.98160000000000003</v>
      </c>
    </row>
    <row r="53" spans="1:7" ht="12.95" customHeight="1">
      <c r="A53" s="1"/>
      <c r="B53" s="9" t="s">
        <v>79</v>
      </c>
      <c r="C53" s="10" t="s">
        <v>1</v>
      </c>
      <c r="D53" s="10" t="s">
        <v>1</v>
      </c>
      <c r="E53" s="10" t="s">
        <v>1</v>
      </c>
      <c r="F53" s="1"/>
      <c r="G53" s="11" t="s">
        <v>1</v>
      </c>
    </row>
    <row r="54" spans="1:7" ht="12.95" customHeight="1">
      <c r="A54" s="12"/>
      <c r="B54" s="13" t="s">
        <v>423</v>
      </c>
      <c r="C54" s="10" t="s">
        <v>193</v>
      </c>
      <c r="D54" s="10" t="s">
        <v>38</v>
      </c>
      <c r="E54" s="14">
        <v>189983</v>
      </c>
      <c r="F54" s="29" t="s">
        <v>194</v>
      </c>
      <c r="G54" s="30" t="s">
        <v>195</v>
      </c>
    </row>
    <row r="55" spans="1:7" ht="12.95" customHeight="1">
      <c r="A55" s="1"/>
      <c r="B55" s="9" t="s">
        <v>78</v>
      </c>
      <c r="C55" s="10" t="s">
        <v>1</v>
      </c>
      <c r="D55" s="10" t="s">
        <v>1</v>
      </c>
      <c r="E55" s="10" t="s">
        <v>1</v>
      </c>
      <c r="F55" s="17">
        <f>SUM(F54)</f>
        <v>0</v>
      </c>
      <c r="G55" s="18">
        <f>SUM(G54)</f>
        <v>0</v>
      </c>
    </row>
    <row r="56" spans="1:7" ht="12.95" customHeight="1">
      <c r="A56" s="1"/>
      <c r="B56" s="19" t="s">
        <v>81</v>
      </c>
      <c r="C56" s="23" t="s">
        <v>1</v>
      </c>
      <c r="D56" s="20" t="s">
        <v>1</v>
      </c>
      <c r="E56" s="23" t="s">
        <v>1</v>
      </c>
      <c r="F56" s="17">
        <f>+F55+F52</f>
        <v>18809.72</v>
      </c>
      <c r="G56" s="18">
        <f>+G55+G52</f>
        <v>0.98160000000000003</v>
      </c>
    </row>
    <row r="57" spans="1:7" ht="12.95" customHeight="1">
      <c r="A57" s="1"/>
      <c r="B57" s="19" t="s">
        <v>82</v>
      </c>
      <c r="C57" s="10" t="s">
        <v>1</v>
      </c>
      <c r="D57" s="20" t="s">
        <v>1</v>
      </c>
      <c r="E57" s="10" t="s">
        <v>1</v>
      </c>
      <c r="F57" s="24">
        <f>+F58-F56</f>
        <v>348.02000000000044</v>
      </c>
      <c r="G57" s="18">
        <f>+G58-G56</f>
        <v>1.8399999999999972E-2</v>
      </c>
    </row>
    <row r="58" spans="1:7" ht="12.95" customHeight="1">
      <c r="A58" s="1"/>
      <c r="B58" s="25" t="s">
        <v>83</v>
      </c>
      <c r="C58" s="26" t="s">
        <v>1</v>
      </c>
      <c r="D58" s="26" t="s">
        <v>1</v>
      </c>
      <c r="E58" s="26" t="s">
        <v>1</v>
      </c>
      <c r="F58" s="27">
        <v>19157.740000000002</v>
      </c>
      <c r="G58" s="28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84</v>
      </c>
      <c r="C60" s="1"/>
      <c r="D60" s="1"/>
      <c r="E60" s="1"/>
      <c r="F60" s="1"/>
      <c r="G60" s="1"/>
    </row>
    <row r="61" spans="1:7" ht="12.95" customHeight="1">
      <c r="A61" s="1"/>
      <c r="B61" s="2" t="s">
        <v>114</v>
      </c>
      <c r="C61" s="1"/>
      <c r="D61" s="1"/>
      <c r="E61" s="1"/>
      <c r="F61" s="1"/>
      <c r="G61" s="1"/>
    </row>
    <row r="62" spans="1:7" ht="12.95" customHeight="1">
      <c r="A62" s="1"/>
      <c r="B62" s="2" t="s">
        <v>196</v>
      </c>
      <c r="C62" s="1"/>
      <c r="D62" s="1"/>
      <c r="E62" s="1"/>
      <c r="F62" s="1"/>
      <c r="G62" s="1"/>
    </row>
    <row r="63" spans="1:7" ht="12.95" customHeight="1">
      <c r="A63" s="1"/>
      <c r="B63" s="2" t="s">
        <v>113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sortState ref="B7:F51">
    <sortCondition descending="1" ref="F7:F5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5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201</v>
      </c>
      <c r="C7" s="10" t="s">
        <v>10</v>
      </c>
      <c r="D7" s="10" t="s">
        <v>11</v>
      </c>
      <c r="E7" s="14">
        <v>2658</v>
      </c>
      <c r="F7" s="15">
        <v>29.16</v>
      </c>
      <c r="G7" s="16">
        <f t="shared" ref="G7:G45" si="0">+ROUND(F7/$F$51,4)</f>
        <v>5.8799999999999998E-2</v>
      </c>
    </row>
    <row r="8" spans="1:7" ht="12.95" customHeight="1">
      <c r="A8" s="12"/>
      <c r="B8" s="13" t="s">
        <v>239</v>
      </c>
      <c r="C8" s="10" t="s">
        <v>109</v>
      </c>
      <c r="D8" s="10" t="s">
        <v>19</v>
      </c>
      <c r="E8" s="14">
        <v>8592</v>
      </c>
      <c r="F8" s="15">
        <v>27.26</v>
      </c>
      <c r="G8" s="16">
        <f t="shared" si="0"/>
        <v>5.5E-2</v>
      </c>
    </row>
    <row r="9" spans="1:7" ht="12.95" customHeight="1">
      <c r="A9" s="12"/>
      <c r="B9" s="13" t="s">
        <v>198</v>
      </c>
      <c r="C9" s="10" t="s">
        <v>16</v>
      </c>
      <c r="D9" s="10" t="s">
        <v>17</v>
      </c>
      <c r="E9" s="14">
        <v>2786</v>
      </c>
      <c r="F9" s="15">
        <v>26.41</v>
      </c>
      <c r="G9" s="16">
        <f t="shared" si="0"/>
        <v>5.33E-2</v>
      </c>
    </row>
    <row r="10" spans="1:7" ht="12.95" customHeight="1">
      <c r="A10" s="12"/>
      <c r="B10" s="13" t="s">
        <v>224</v>
      </c>
      <c r="C10" s="10" t="s">
        <v>26</v>
      </c>
      <c r="D10" s="10" t="s">
        <v>27</v>
      </c>
      <c r="E10" s="14">
        <v>2612</v>
      </c>
      <c r="F10" s="15">
        <v>24.51</v>
      </c>
      <c r="G10" s="16">
        <f t="shared" si="0"/>
        <v>4.9399999999999999E-2</v>
      </c>
    </row>
    <row r="11" spans="1:7" ht="12.95" customHeight="1">
      <c r="A11" s="12"/>
      <c r="B11" s="13" t="s">
        <v>21</v>
      </c>
      <c r="C11" s="10" t="s">
        <v>22</v>
      </c>
      <c r="D11" s="10" t="s">
        <v>11</v>
      </c>
      <c r="E11" s="14">
        <v>9607</v>
      </c>
      <c r="F11" s="15">
        <v>22.79</v>
      </c>
      <c r="G11" s="16">
        <f t="shared" si="0"/>
        <v>4.5999999999999999E-2</v>
      </c>
    </row>
    <row r="12" spans="1:7" ht="12.95" customHeight="1">
      <c r="A12" s="12"/>
      <c r="B12" s="13" t="s">
        <v>215</v>
      </c>
      <c r="C12" s="10" t="s">
        <v>60</v>
      </c>
      <c r="D12" s="10" t="s">
        <v>17</v>
      </c>
      <c r="E12" s="14">
        <v>2364</v>
      </c>
      <c r="F12" s="15">
        <v>20.59</v>
      </c>
      <c r="G12" s="16">
        <f t="shared" si="0"/>
        <v>4.1500000000000002E-2</v>
      </c>
    </row>
    <row r="13" spans="1:7" ht="12.95" customHeight="1">
      <c r="A13" s="12"/>
      <c r="B13" s="13" t="s">
        <v>304</v>
      </c>
      <c r="C13" s="10" t="s">
        <v>158</v>
      </c>
      <c r="D13" s="10" t="s">
        <v>112</v>
      </c>
      <c r="E13" s="14">
        <v>10138</v>
      </c>
      <c r="F13" s="15">
        <v>19.600000000000001</v>
      </c>
      <c r="G13" s="16">
        <f t="shared" si="0"/>
        <v>3.95E-2</v>
      </c>
    </row>
    <row r="14" spans="1:7" ht="12.95" customHeight="1">
      <c r="A14" s="12"/>
      <c r="B14" s="13" t="s">
        <v>204</v>
      </c>
      <c r="C14" s="10" t="s">
        <v>20</v>
      </c>
      <c r="D14" s="10" t="s">
        <v>11</v>
      </c>
      <c r="E14" s="14">
        <v>6951</v>
      </c>
      <c r="F14" s="15">
        <v>19.25</v>
      </c>
      <c r="G14" s="16">
        <f t="shared" si="0"/>
        <v>3.8800000000000001E-2</v>
      </c>
    </row>
    <row r="15" spans="1:7" ht="12.95" customHeight="1">
      <c r="A15" s="12"/>
      <c r="B15" s="13" t="s">
        <v>200</v>
      </c>
      <c r="C15" s="10" t="s">
        <v>18</v>
      </c>
      <c r="D15" s="10" t="s">
        <v>19</v>
      </c>
      <c r="E15" s="14">
        <v>1358</v>
      </c>
      <c r="F15" s="15">
        <v>19.16</v>
      </c>
      <c r="G15" s="16">
        <f t="shared" si="0"/>
        <v>3.8600000000000002E-2</v>
      </c>
    </row>
    <row r="16" spans="1:7" ht="12.95" customHeight="1">
      <c r="A16" s="12"/>
      <c r="B16" s="13" t="s">
        <v>64</v>
      </c>
      <c r="C16" s="10" t="s">
        <v>65</v>
      </c>
      <c r="D16" s="10" t="s">
        <v>11</v>
      </c>
      <c r="E16" s="14">
        <v>11404</v>
      </c>
      <c r="F16" s="15">
        <v>18.28</v>
      </c>
      <c r="G16" s="16">
        <f t="shared" si="0"/>
        <v>3.6900000000000002E-2</v>
      </c>
    </row>
    <row r="17" spans="1:7" ht="12.95" customHeight="1">
      <c r="A17" s="12"/>
      <c r="B17" s="13" t="s">
        <v>218</v>
      </c>
      <c r="C17" s="10" t="s">
        <v>30</v>
      </c>
      <c r="D17" s="10" t="s">
        <v>17</v>
      </c>
      <c r="E17" s="14">
        <v>2162</v>
      </c>
      <c r="F17" s="15">
        <v>16.57</v>
      </c>
      <c r="G17" s="16">
        <f t="shared" si="0"/>
        <v>3.3399999999999999E-2</v>
      </c>
    </row>
    <row r="18" spans="1:7" ht="12.95" customHeight="1">
      <c r="A18" s="12"/>
      <c r="B18" s="13" t="s">
        <v>213</v>
      </c>
      <c r="C18" s="10" t="s">
        <v>41</v>
      </c>
      <c r="D18" s="10" t="s">
        <v>38</v>
      </c>
      <c r="E18" s="14">
        <v>1327</v>
      </c>
      <c r="F18" s="15">
        <v>16.489999999999998</v>
      </c>
      <c r="G18" s="16">
        <f t="shared" si="0"/>
        <v>3.3300000000000003E-2</v>
      </c>
    </row>
    <row r="19" spans="1:7" ht="12.95" customHeight="1">
      <c r="A19" s="12"/>
      <c r="B19" s="13" t="s">
        <v>225</v>
      </c>
      <c r="C19" s="10" t="s">
        <v>37</v>
      </c>
      <c r="D19" s="10" t="s">
        <v>38</v>
      </c>
      <c r="E19" s="14">
        <v>1132</v>
      </c>
      <c r="F19" s="15">
        <v>15.03</v>
      </c>
      <c r="G19" s="16">
        <f t="shared" si="0"/>
        <v>3.0300000000000001E-2</v>
      </c>
    </row>
    <row r="20" spans="1:7" ht="12.95" customHeight="1">
      <c r="A20" s="12"/>
      <c r="B20" s="13" t="s">
        <v>210</v>
      </c>
      <c r="C20" s="10" t="s">
        <v>237</v>
      </c>
      <c r="D20" s="10" t="s">
        <v>99</v>
      </c>
      <c r="E20" s="14">
        <v>3858</v>
      </c>
      <c r="F20" s="15">
        <v>14.35</v>
      </c>
      <c r="G20" s="16">
        <f t="shared" si="0"/>
        <v>2.8899999999999999E-2</v>
      </c>
    </row>
    <row r="21" spans="1:7" ht="12.95" customHeight="1">
      <c r="A21" s="12"/>
      <c r="B21" s="13" t="s">
        <v>253</v>
      </c>
      <c r="C21" s="10" t="s">
        <v>108</v>
      </c>
      <c r="D21" s="10" t="s">
        <v>99</v>
      </c>
      <c r="E21" s="14">
        <v>3941</v>
      </c>
      <c r="F21" s="15">
        <v>14.26</v>
      </c>
      <c r="G21" s="16">
        <f t="shared" si="0"/>
        <v>2.8799999999999999E-2</v>
      </c>
    </row>
    <row r="22" spans="1:7" ht="12.95" customHeight="1">
      <c r="A22" s="12"/>
      <c r="B22" s="13" t="s">
        <v>358</v>
      </c>
      <c r="C22" s="10" t="s">
        <v>359</v>
      </c>
      <c r="D22" s="10" t="s">
        <v>298</v>
      </c>
      <c r="E22" s="14">
        <v>4068</v>
      </c>
      <c r="F22" s="15">
        <v>13.96</v>
      </c>
      <c r="G22" s="16">
        <f t="shared" si="0"/>
        <v>2.8199999999999999E-2</v>
      </c>
    </row>
    <row r="23" spans="1:7" ht="12.95" customHeight="1">
      <c r="A23" s="12"/>
      <c r="B23" s="13" t="s">
        <v>292</v>
      </c>
      <c r="C23" s="10" t="s">
        <v>163</v>
      </c>
      <c r="D23" s="10" t="s">
        <v>164</v>
      </c>
      <c r="E23" s="14">
        <v>3287</v>
      </c>
      <c r="F23" s="15">
        <v>12.78</v>
      </c>
      <c r="G23" s="16">
        <f t="shared" si="0"/>
        <v>2.58E-2</v>
      </c>
    </row>
    <row r="24" spans="1:7" ht="12.95" customHeight="1">
      <c r="A24" s="12"/>
      <c r="B24" s="13" t="s">
        <v>268</v>
      </c>
      <c r="C24" s="10" t="s">
        <v>61</v>
      </c>
      <c r="D24" s="10" t="s">
        <v>62</v>
      </c>
      <c r="E24" s="14">
        <v>3598</v>
      </c>
      <c r="F24" s="15">
        <v>12.55</v>
      </c>
      <c r="G24" s="16">
        <f t="shared" si="0"/>
        <v>2.53E-2</v>
      </c>
    </row>
    <row r="25" spans="1:7" ht="12.95" customHeight="1">
      <c r="A25" s="12"/>
      <c r="B25" s="13" t="s">
        <v>291</v>
      </c>
      <c r="C25" s="10" t="s">
        <v>162</v>
      </c>
      <c r="D25" s="10" t="s">
        <v>38</v>
      </c>
      <c r="E25" s="14">
        <v>16070</v>
      </c>
      <c r="F25" s="15">
        <v>12.37</v>
      </c>
      <c r="G25" s="16">
        <f t="shared" si="0"/>
        <v>2.4899999999999999E-2</v>
      </c>
    </row>
    <row r="26" spans="1:7" ht="12.95" customHeight="1">
      <c r="A26" s="12"/>
      <c r="B26" s="13" t="s">
        <v>229</v>
      </c>
      <c r="C26" s="10" t="s">
        <v>72</v>
      </c>
      <c r="D26" s="10" t="s">
        <v>11</v>
      </c>
      <c r="E26" s="14">
        <v>6855</v>
      </c>
      <c r="F26" s="15">
        <v>10.76</v>
      </c>
      <c r="G26" s="16">
        <f t="shared" si="0"/>
        <v>2.1700000000000001E-2</v>
      </c>
    </row>
    <row r="27" spans="1:7" ht="12.95" customHeight="1">
      <c r="A27" s="12"/>
      <c r="B27" s="13" t="s">
        <v>245</v>
      </c>
      <c r="C27" s="10" t="s">
        <v>101</v>
      </c>
      <c r="D27" s="10" t="s">
        <v>38</v>
      </c>
      <c r="E27" s="14">
        <v>1969</v>
      </c>
      <c r="F27" s="15">
        <v>10.31</v>
      </c>
      <c r="G27" s="16">
        <f t="shared" si="0"/>
        <v>2.0799999999999999E-2</v>
      </c>
    </row>
    <row r="28" spans="1:7" ht="12.95" customHeight="1">
      <c r="A28" s="12"/>
      <c r="B28" s="13" t="s">
        <v>294</v>
      </c>
      <c r="C28" s="10" t="s">
        <v>297</v>
      </c>
      <c r="D28" s="10" t="s">
        <v>298</v>
      </c>
      <c r="E28" s="14">
        <v>3928</v>
      </c>
      <c r="F28" s="15">
        <v>9.66</v>
      </c>
      <c r="G28" s="16">
        <f t="shared" si="0"/>
        <v>1.95E-2</v>
      </c>
    </row>
    <row r="29" spans="1:7" ht="12.95" customHeight="1">
      <c r="A29" s="12"/>
      <c r="B29" s="13" t="s">
        <v>261</v>
      </c>
      <c r="C29" s="10" t="s">
        <v>129</v>
      </c>
      <c r="D29" s="10" t="s">
        <v>99</v>
      </c>
      <c r="E29" s="14">
        <v>330</v>
      </c>
      <c r="F29" s="15">
        <v>9.52</v>
      </c>
      <c r="G29" s="16">
        <f t="shared" si="0"/>
        <v>1.9199999999999998E-2</v>
      </c>
    </row>
    <row r="30" spans="1:7" ht="12.95" customHeight="1">
      <c r="A30" s="12"/>
      <c r="B30" s="13" t="s">
        <v>371</v>
      </c>
      <c r="C30" s="10" t="s">
        <v>372</v>
      </c>
      <c r="D30" s="10" t="s">
        <v>112</v>
      </c>
      <c r="E30" s="14">
        <v>1937</v>
      </c>
      <c r="F30" s="15">
        <v>9.4600000000000009</v>
      </c>
      <c r="G30" s="16">
        <f t="shared" si="0"/>
        <v>1.9099999999999999E-2</v>
      </c>
    </row>
    <row r="31" spans="1:7" ht="12.95" customHeight="1">
      <c r="A31" s="12"/>
      <c r="B31" s="13" t="s">
        <v>373</v>
      </c>
      <c r="C31" s="10" t="s">
        <v>374</v>
      </c>
      <c r="D31" s="10" t="s">
        <v>298</v>
      </c>
      <c r="E31" s="14">
        <v>9086</v>
      </c>
      <c r="F31" s="15">
        <v>9.3000000000000007</v>
      </c>
      <c r="G31" s="16">
        <f t="shared" si="0"/>
        <v>1.8800000000000001E-2</v>
      </c>
    </row>
    <row r="32" spans="1:7" ht="12.95" customHeight="1">
      <c r="A32" s="12"/>
      <c r="B32" s="13" t="s">
        <v>377</v>
      </c>
      <c r="C32" s="10" t="s">
        <v>378</v>
      </c>
      <c r="D32" s="10" t="s">
        <v>95</v>
      </c>
      <c r="E32" s="14">
        <v>2306</v>
      </c>
      <c r="F32" s="15">
        <v>9.17</v>
      </c>
      <c r="G32" s="16">
        <f t="shared" si="0"/>
        <v>1.8499999999999999E-2</v>
      </c>
    </row>
    <row r="33" spans="1:7" ht="12.95" customHeight="1">
      <c r="A33" s="12"/>
      <c r="B33" s="13" t="s">
        <v>249</v>
      </c>
      <c r="C33" s="10" t="s">
        <v>100</v>
      </c>
      <c r="D33" s="10" t="s">
        <v>38</v>
      </c>
      <c r="E33" s="14">
        <v>3327</v>
      </c>
      <c r="F33" s="15">
        <v>5.79</v>
      </c>
      <c r="G33" s="16">
        <f t="shared" si="0"/>
        <v>1.17E-2</v>
      </c>
    </row>
    <row r="34" spans="1:7" ht="12.95" customHeight="1">
      <c r="A34" s="12"/>
      <c r="B34" s="13" t="s">
        <v>375</v>
      </c>
      <c r="C34" s="10" t="s">
        <v>376</v>
      </c>
      <c r="D34" s="10" t="s">
        <v>298</v>
      </c>
      <c r="E34" s="14">
        <v>2328</v>
      </c>
      <c r="F34" s="15">
        <v>5.39</v>
      </c>
      <c r="G34" s="16">
        <f t="shared" si="0"/>
        <v>1.09E-2</v>
      </c>
    </row>
    <row r="35" spans="1:7" ht="12.95" customHeight="1">
      <c r="A35" s="12"/>
      <c r="B35" s="13" t="s">
        <v>367</v>
      </c>
      <c r="C35" s="10" t="s">
        <v>368</v>
      </c>
      <c r="D35" s="10" t="s">
        <v>11</v>
      </c>
      <c r="E35" s="14">
        <v>6015</v>
      </c>
      <c r="F35" s="15">
        <v>5.17</v>
      </c>
      <c r="G35" s="16">
        <f t="shared" si="0"/>
        <v>1.04E-2</v>
      </c>
    </row>
    <row r="36" spans="1:7" ht="12.95" customHeight="1">
      <c r="A36" s="12"/>
      <c r="B36" s="13" t="s">
        <v>207</v>
      </c>
      <c r="C36" s="10" t="s">
        <v>25</v>
      </c>
      <c r="D36" s="10" t="s">
        <v>11</v>
      </c>
      <c r="E36" s="14">
        <v>1073</v>
      </c>
      <c r="F36" s="15">
        <v>5.0999999999999996</v>
      </c>
      <c r="G36" s="16">
        <f t="shared" si="0"/>
        <v>1.03E-2</v>
      </c>
    </row>
    <row r="37" spans="1:7" ht="12.95" customHeight="1">
      <c r="A37" s="12"/>
      <c r="B37" s="13" t="s">
        <v>290</v>
      </c>
      <c r="C37" s="10" t="s">
        <v>296</v>
      </c>
      <c r="D37" s="10" t="s">
        <v>298</v>
      </c>
      <c r="E37" s="14">
        <v>1729</v>
      </c>
      <c r="F37" s="15">
        <v>4.92</v>
      </c>
      <c r="G37" s="16">
        <f t="shared" si="0"/>
        <v>9.9000000000000008E-3</v>
      </c>
    </row>
    <row r="38" spans="1:7" ht="12.95" customHeight="1">
      <c r="A38" s="12"/>
      <c r="B38" s="13" t="s">
        <v>286</v>
      </c>
      <c r="C38" s="10" t="s">
        <v>187</v>
      </c>
      <c r="D38" s="10" t="s">
        <v>177</v>
      </c>
      <c r="E38" s="14">
        <v>6853</v>
      </c>
      <c r="F38" s="15">
        <v>4.72</v>
      </c>
      <c r="G38" s="16">
        <f t="shared" si="0"/>
        <v>9.4999999999999998E-3</v>
      </c>
    </row>
    <row r="39" spans="1:7" ht="12.95" customHeight="1">
      <c r="A39" s="12"/>
      <c r="B39" s="13" t="s">
        <v>293</v>
      </c>
      <c r="C39" s="10" t="s">
        <v>148</v>
      </c>
      <c r="D39" s="10" t="s">
        <v>74</v>
      </c>
      <c r="E39" s="14">
        <v>437</v>
      </c>
      <c r="F39" s="15">
        <v>4.6900000000000004</v>
      </c>
      <c r="G39" s="16">
        <f t="shared" si="0"/>
        <v>9.4999999999999998E-3</v>
      </c>
    </row>
    <row r="40" spans="1:7" ht="12.95" customHeight="1">
      <c r="A40" s="12"/>
      <c r="B40" s="13" t="s">
        <v>361</v>
      </c>
      <c r="C40" s="10" t="s">
        <v>362</v>
      </c>
      <c r="D40" s="10" t="s">
        <v>95</v>
      </c>
      <c r="E40" s="14">
        <v>2741</v>
      </c>
      <c r="F40" s="15">
        <v>4.58</v>
      </c>
      <c r="G40" s="16">
        <f t="shared" si="0"/>
        <v>9.1999999999999998E-3</v>
      </c>
    </row>
    <row r="41" spans="1:7" ht="12.95" customHeight="1">
      <c r="A41" s="12"/>
      <c r="B41" s="13" t="s">
        <v>369</v>
      </c>
      <c r="C41" s="10" t="s">
        <v>370</v>
      </c>
      <c r="D41" s="10" t="s">
        <v>11</v>
      </c>
      <c r="E41" s="14">
        <v>3405</v>
      </c>
      <c r="F41" s="15">
        <v>2.76</v>
      </c>
      <c r="G41" s="16">
        <f t="shared" si="0"/>
        <v>5.5999999999999999E-3</v>
      </c>
    </row>
    <row r="42" spans="1:7" ht="12.95" customHeight="1">
      <c r="A42" s="12"/>
      <c r="B42" s="13" t="s">
        <v>289</v>
      </c>
      <c r="C42" s="10" t="s">
        <v>295</v>
      </c>
      <c r="D42" s="10" t="s">
        <v>15</v>
      </c>
      <c r="E42" s="14">
        <v>3405</v>
      </c>
      <c r="F42" s="15">
        <v>2</v>
      </c>
      <c r="G42" s="16">
        <f t="shared" si="0"/>
        <v>4.0000000000000001E-3</v>
      </c>
    </row>
    <row r="43" spans="1:7" ht="12.95" customHeight="1">
      <c r="A43" s="12"/>
      <c r="B43" s="13" t="s">
        <v>216</v>
      </c>
      <c r="C43" s="10" t="s">
        <v>48</v>
      </c>
      <c r="D43" s="10" t="s">
        <v>24</v>
      </c>
      <c r="E43" s="14">
        <v>61</v>
      </c>
      <c r="F43" s="15">
        <v>0.81</v>
      </c>
      <c r="G43" s="16">
        <f t="shared" si="0"/>
        <v>1.6000000000000001E-3</v>
      </c>
    </row>
    <row r="44" spans="1:7" ht="12.95" customHeight="1">
      <c r="A44" s="12"/>
      <c r="B44" s="13" t="s">
        <v>212</v>
      </c>
      <c r="C44" s="10" t="s">
        <v>45</v>
      </c>
      <c r="D44" s="10" t="s">
        <v>19</v>
      </c>
      <c r="E44" s="14">
        <v>400</v>
      </c>
      <c r="F44" s="15">
        <v>0.66</v>
      </c>
      <c r="G44" s="16">
        <f t="shared" si="0"/>
        <v>1.2999999999999999E-3</v>
      </c>
    </row>
    <row r="45" spans="1:7" ht="12.95" customHeight="1">
      <c r="A45" s="12"/>
      <c r="B45" s="13" t="s">
        <v>288</v>
      </c>
      <c r="C45" s="10" t="s">
        <v>161</v>
      </c>
      <c r="D45" s="10" t="s">
        <v>38</v>
      </c>
      <c r="E45" s="14">
        <v>40</v>
      </c>
      <c r="F45" s="15">
        <v>0.25</v>
      </c>
      <c r="G45" s="16">
        <f t="shared" si="0"/>
        <v>5.0000000000000001E-4</v>
      </c>
    </row>
    <row r="46" spans="1:7" ht="12.95" customHeight="1">
      <c r="A46" s="1"/>
      <c r="B46" s="9" t="s">
        <v>78</v>
      </c>
      <c r="C46" s="10" t="s">
        <v>1</v>
      </c>
      <c r="D46" s="10" t="s">
        <v>1</v>
      </c>
      <c r="E46" s="10" t="s">
        <v>1</v>
      </c>
      <c r="F46" s="17">
        <f>SUM(F7:F45)</f>
        <v>470.39000000000004</v>
      </c>
      <c r="G46" s="18">
        <f>SUM(G7:G45)</f>
        <v>0.9487000000000001</v>
      </c>
    </row>
    <row r="47" spans="1:7" ht="12.95" customHeight="1">
      <c r="A47" s="1"/>
      <c r="B47" s="19" t="s">
        <v>79</v>
      </c>
      <c r="C47" s="20" t="s">
        <v>1</v>
      </c>
      <c r="D47" s="20" t="s">
        <v>1</v>
      </c>
      <c r="E47" s="20" t="s">
        <v>1</v>
      </c>
      <c r="F47" s="21" t="s">
        <v>80</v>
      </c>
      <c r="G47" s="22" t="s">
        <v>80</v>
      </c>
    </row>
    <row r="48" spans="1:7" ht="12.95" customHeight="1">
      <c r="A48" s="1"/>
      <c r="B48" s="19" t="s">
        <v>78</v>
      </c>
      <c r="C48" s="20" t="s">
        <v>1</v>
      </c>
      <c r="D48" s="20" t="s">
        <v>1</v>
      </c>
      <c r="E48" s="20" t="s">
        <v>1</v>
      </c>
      <c r="F48" s="21" t="s">
        <v>80</v>
      </c>
      <c r="G48" s="22" t="s">
        <v>80</v>
      </c>
    </row>
    <row r="49" spans="1:7" ht="12.95" customHeight="1">
      <c r="A49" s="1"/>
      <c r="B49" s="19" t="s">
        <v>81</v>
      </c>
      <c r="C49" s="23" t="s">
        <v>1</v>
      </c>
      <c r="D49" s="20" t="s">
        <v>1</v>
      </c>
      <c r="E49" s="23" t="s">
        <v>1</v>
      </c>
      <c r="F49" s="17">
        <f>+F46</f>
        <v>470.39000000000004</v>
      </c>
      <c r="G49" s="18">
        <f>+G46</f>
        <v>0.9487000000000001</v>
      </c>
    </row>
    <row r="50" spans="1:7" ht="12.95" customHeight="1">
      <c r="A50" s="1"/>
      <c r="B50" s="19" t="s">
        <v>82</v>
      </c>
      <c r="C50" s="10" t="s">
        <v>1</v>
      </c>
      <c r="D50" s="20" t="s">
        <v>1</v>
      </c>
      <c r="E50" s="10" t="s">
        <v>1</v>
      </c>
      <c r="F50" s="24">
        <f>+F51-F49</f>
        <v>25.42999999999995</v>
      </c>
      <c r="G50" s="18">
        <f>+G51-G49</f>
        <v>5.1299999999999901E-2</v>
      </c>
    </row>
    <row r="51" spans="1:7" ht="12.95" customHeight="1">
      <c r="A51" s="1"/>
      <c r="B51" s="25" t="s">
        <v>83</v>
      </c>
      <c r="C51" s="26" t="s">
        <v>1</v>
      </c>
      <c r="D51" s="26" t="s">
        <v>1</v>
      </c>
      <c r="E51" s="26" t="s">
        <v>1</v>
      </c>
      <c r="F51" s="27">
        <v>495.82</v>
      </c>
      <c r="G51" s="28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84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sortState ref="B7:F45">
    <sortCondition descending="1" ref="F7:F45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0"/>
  <sheetViews>
    <sheetView zoomScaleNormal="100" workbookViewId="0"/>
  </sheetViews>
  <sheetFormatPr defaultRowHeight="12.75"/>
  <cols>
    <col min="1" max="1" width="2.5703125" customWidth="1"/>
    <col min="2" max="2" width="40.28515625" bestFit="1" customWidth="1"/>
    <col min="3" max="3" width="13.28515625" bestFit="1" customWidth="1"/>
    <col min="4" max="4" width="7.57031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201</v>
      </c>
      <c r="C7" s="10" t="s">
        <v>10</v>
      </c>
      <c r="D7" s="10" t="s">
        <v>11</v>
      </c>
      <c r="E7" s="14">
        <v>14691</v>
      </c>
      <c r="F7" s="15">
        <v>161.16999999999999</v>
      </c>
      <c r="G7" s="16">
        <f t="shared" ref="G7:G20" si="0">ROUND(F7/$F$26,4)</f>
        <v>0.25340000000000001</v>
      </c>
    </row>
    <row r="8" spans="1:7" ht="12.95" customHeight="1">
      <c r="A8" s="12"/>
      <c r="B8" s="13" t="s">
        <v>204</v>
      </c>
      <c r="C8" s="10" t="s">
        <v>20</v>
      </c>
      <c r="D8" s="10" t="s">
        <v>11</v>
      </c>
      <c r="E8" s="14">
        <v>39840</v>
      </c>
      <c r="F8" s="15">
        <v>110.36</v>
      </c>
      <c r="G8" s="16">
        <f t="shared" si="0"/>
        <v>0.17349999999999999</v>
      </c>
    </row>
    <row r="9" spans="1:7" ht="12.95" customHeight="1">
      <c r="A9" s="12"/>
      <c r="B9" s="13" t="s">
        <v>207</v>
      </c>
      <c r="C9" s="10" t="s">
        <v>25</v>
      </c>
      <c r="D9" s="10" t="s">
        <v>11</v>
      </c>
      <c r="E9" s="14">
        <v>17449</v>
      </c>
      <c r="F9" s="15">
        <v>82.87</v>
      </c>
      <c r="G9" s="16">
        <f t="shared" si="0"/>
        <v>0.1303</v>
      </c>
    </row>
    <row r="10" spans="1:7" ht="12.95" customHeight="1">
      <c r="A10" s="12"/>
      <c r="B10" s="13" t="s">
        <v>21</v>
      </c>
      <c r="C10" s="10" t="s">
        <v>22</v>
      </c>
      <c r="D10" s="10" t="s">
        <v>11</v>
      </c>
      <c r="E10" s="14">
        <v>33678</v>
      </c>
      <c r="F10" s="15">
        <v>79.88</v>
      </c>
      <c r="G10" s="16">
        <f t="shared" si="0"/>
        <v>0.12559999999999999</v>
      </c>
    </row>
    <row r="11" spans="1:7" ht="12.95" customHeight="1">
      <c r="A11" s="12"/>
      <c r="B11" s="13" t="s">
        <v>238</v>
      </c>
      <c r="C11" s="10" t="s">
        <v>107</v>
      </c>
      <c r="D11" s="10" t="s">
        <v>11</v>
      </c>
      <c r="E11" s="14">
        <v>5559</v>
      </c>
      <c r="F11" s="15">
        <v>50.65</v>
      </c>
      <c r="G11" s="16">
        <f t="shared" si="0"/>
        <v>7.9600000000000004E-2</v>
      </c>
    </row>
    <row r="12" spans="1:7" ht="12.95" customHeight="1">
      <c r="A12" s="12"/>
      <c r="B12" s="13" t="s">
        <v>64</v>
      </c>
      <c r="C12" s="10" t="s">
        <v>65</v>
      </c>
      <c r="D12" s="10" t="s">
        <v>11</v>
      </c>
      <c r="E12" s="14">
        <v>19984</v>
      </c>
      <c r="F12" s="15">
        <v>32.03</v>
      </c>
      <c r="G12" s="16">
        <f t="shared" si="0"/>
        <v>5.04E-2</v>
      </c>
    </row>
    <row r="13" spans="1:7" ht="12.95" customHeight="1">
      <c r="A13" s="12"/>
      <c r="B13" s="13" t="s">
        <v>220</v>
      </c>
      <c r="C13" s="10" t="s">
        <v>56</v>
      </c>
      <c r="D13" s="10" t="s">
        <v>11</v>
      </c>
      <c r="E13" s="14">
        <v>3875</v>
      </c>
      <c r="F13" s="15">
        <v>26.68</v>
      </c>
      <c r="G13" s="16">
        <f t="shared" si="0"/>
        <v>4.19E-2</v>
      </c>
    </row>
    <row r="14" spans="1:7" ht="12.95" customHeight="1">
      <c r="A14" s="12"/>
      <c r="B14" s="13" t="s">
        <v>197</v>
      </c>
      <c r="C14" s="10" t="s">
        <v>14</v>
      </c>
      <c r="D14" s="10" t="s">
        <v>15</v>
      </c>
      <c r="E14" s="14">
        <v>2074</v>
      </c>
      <c r="F14" s="15">
        <v>26.07</v>
      </c>
      <c r="G14" s="16">
        <f t="shared" si="0"/>
        <v>4.1000000000000002E-2</v>
      </c>
    </row>
    <row r="15" spans="1:7" ht="12.95" customHeight="1">
      <c r="A15" s="12"/>
      <c r="B15" s="13" t="s">
        <v>271</v>
      </c>
      <c r="C15" s="10" t="s">
        <v>136</v>
      </c>
      <c r="D15" s="10" t="s">
        <v>11</v>
      </c>
      <c r="E15" s="14">
        <v>1738</v>
      </c>
      <c r="F15" s="15">
        <v>13.19</v>
      </c>
      <c r="G15" s="16">
        <f t="shared" si="0"/>
        <v>2.07E-2</v>
      </c>
    </row>
    <row r="16" spans="1:7" ht="12.95" customHeight="1">
      <c r="A16" s="12"/>
      <c r="B16" s="13" t="s">
        <v>229</v>
      </c>
      <c r="C16" s="10" t="s">
        <v>72</v>
      </c>
      <c r="D16" s="10" t="s">
        <v>11</v>
      </c>
      <c r="E16" s="14">
        <v>7852</v>
      </c>
      <c r="F16" s="15">
        <v>12.33</v>
      </c>
      <c r="G16" s="16">
        <f t="shared" si="0"/>
        <v>1.9400000000000001E-2</v>
      </c>
    </row>
    <row r="17" spans="1:7" ht="12.95" customHeight="1">
      <c r="A17" s="12"/>
      <c r="B17" s="13" t="s">
        <v>222</v>
      </c>
      <c r="C17" s="10" t="s">
        <v>46</v>
      </c>
      <c r="D17" s="10" t="s">
        <v>15</v>
      </c>
      <c r="E17" s="14">
        <v>2331</v>
      </c>
      <c r="F17" s="15">
        <v>12.31</v>
      </c>
      <c r="G17" s="16">
        <f t="shared" si="0"/>
        <v>1.9400000000000001E-2</v>
      </c>
    </row>
    <row r="18" spans="1:7" ht="12.95" customHeight="1">
      <c r="A18" s="12"/>
      <c r="B18" s="13" t="s">
        <v>355</v>
      </c>
      <c r="C18" s="10" t="s">
        <v>54</v>
      </c>
      <c r="D18" s="10" t="s">
        <v>15</v>
      </c>
      <c r="E18" s="14">
        <v>1063</v>
      </c>
      <c r="F18" s="15">
        <v>10.02</v>
      </c>
      <c r="G18" s="16">
        <f t="shared" si="0"/>
        <v>1.5800000000000002E-2</v>
      </c>
    </row>
    <row r="19" spans="1:7" ht="12.95" customHeight="1">
      <c r="A19" s="12"/>
      <c r="B19" s="13" t="s">
        <v>369</v>
      </c>
      <c r="C19" s="10" t="s">
        <v>370</v>
      </c>
      <c r="D19" s="10" t="s">
        <v>11</v>
      </c>
      <c r="E19" s="14">
        <v>7275</v>
      </c>
      <c r="F19" s="15">
        <v>5.89</v>
      </c>
      <c r="G19" s="16">
        <f t="shared" si="0"/>
        <v>9.2999999999999992E-3</v>
      </c>
    </row>
    <row r="20" spans="1:7" ht="12.95" customHeight="1">
      <c r="A20" s="12"/>
      <c r="B20" s="13" t="s">
        <v>289</v>
      </c>
      <c r="C20" s="10" t="s">
        <v>295</v>
      </c>
      <c r="D20" s="10" t="s">
        <v>15</v>
      </c>
      <c r="E20" s="14">
        <v>7275</v>
      </c>
      <c r="F20" s="15">
        <v>4.28</v>
      </c>
      <c r="G20" s="16">
        <f t="shared" si="0"/>
        <v>6.7000000000000002E-3</v>
      </c>
    </row>
    <row r="21" spans="1:7" ht="12.95" customHeight="1">
      <c r="A21" s="1"/>
      <c r="B21" s="9" t="s">
        <v>78</v>
      </c>
      <c r="C21" s="10" t="s">
        <v>1</v>
      </c>
      <c r="D21" s="10" t="s">
        <v>1</v>
      </c>
      <c r="E21" s="10" t="s">
        <v>1</v>
      </c>
      <c r="F21" s="17">
        <f>SUM(F7:F20)</f>
        <v>627.7299999999999</v>
      </c>
      <c r="G21" s="18">
        <f>SUM(G7:G20)</f>
        <v>0.98700000000000021</v>
      </c>
    </row>
    <row r="22" spans="1:7" ht="12.95" customHeight="1">
      <c r="A22" s="1"/>
      <c r="B22" s="19" t="s">
        <v>79</v>
      </c>
      <c r="C22" s="20" t="s">
        <v>1</v>
      </c>
      <c r="D22" s="20" t="s">
        <v>1</v>
      </c>
      <c r="E22" s="20" t="s">
        <v>1</v>
      </c>
      <c r="F22" s="21" t="s">
        <v>80</v>
      </c>
      <c r="G22" s="22" t="s">
        <v>80</v>
      </c>
    </row>
    <row r="23" spans="1:7" ht="12.95" customHeight="1">
      <c r="A23" s="1"/>
      <c r="B23" s="19" t="s">
        <v>78</v>
      </c>
      <c r="C23" s="20" t="s">
        <v>1</v>
      </c>
      <c r="D23" s="20" t="s">
        <v>1</v>
      </c>
      <c r="E23" s="20" t="s">
        <v>1</v>
      </c>
      <c r="F23" s="21" t="s">
        <v>80</v>
      </c>
      <c r="G23" s="22" t="s">
        <v>80</v>
      </c>
    </row>
    <row r="24" spans="1:7" ht="12.95" customHeight="1">
      <c r="A24" s="1"/>
      <c r="B24" s="19" t="s">
        <v>81</v>
      </c>
      <c r="C24" s="23" t="s">
        <v>1</v>
      </c>
      <c r="D24" s="20" t="s">
        <v>1</v>
      </c>
      <c r="E24" s="23" t="s">
        <v>1</v>
      </c>
      <c r="F24" s="17">
        <f>+F21</f>
        <v>627.7299999999999</v>
      </c>
      <c r="G24" s="18">
        <f>+G21</f>
        <v>0.98700000000000021</v>
      </c>
    </row>
    <row r="25" spans="1:7" ht="12.95" customHeight="1">
      <c r="A25" s="1"/>
      <c r="B25" s="19" t="s">
        <v>82</v>
      </c>
      <c r="C25" s="10" t="s">
        <v>1</v>
      </c>
      <c r="D25" s="20" t="s">
        <v>1</v>
      </c>
      <c r="E25" s="10" t="s">
        <v>1</v>
      </c>
      <c r="F25" s="24">
        <f>+F26-F24</f>
        <v>8.3900000000001</v>
      </c>
      <c r="G25" s="18">
        <f>+G26-G24</f>
        <v>1.299999999999979E-2</v>
      </c>
    </row>
    <row r="26" spans="1:7" ht="12.95" customHeight="1">
      <c r="A26" s="1"/>
      <c r="B26" s="25" t="s">
        <v>83</v>
      </c>
      <c r="C26" s="26" t="s">
        <v>1</v>
      </c>
      <c r="D26" s="26" t="s">
        <v>1</v>
      </c>
      <c r="E26" s="26" t="s">
        <v>1</v>
      </c>
      <c r="F26" s="27">
        <v>636.12</v>
      </c>
      <c r="G26" s="28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84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sortState ref="B7:F20">
    <sortCondition descending="1" ref="F7:F2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1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147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199</v>
      </c>
      <c r="C7" s="10" t="s">
        <v>12</v>
      </c>
      <c r="D7" s="10" t="s">
        <v>13</v>
      </c>
      <c r="E7" s="14">
        <v>17278</v>
      </c>
      <c r="F7" s="15">
        <v>196.29</v>
      </c>
      <c r="G7" s="16">
        <f t="shared" ref="G7:G49" si="0">+ROUND(F7/$F$55,4)</f>
        <v>6.93E-2</v>
      </c>
    </row>
    <row r="8" spans="1:7" ht="12.95" customHeight="1">
      <c r="A8" s="12"/>
      <c r="B8" s="13" t="s">
        <v>214</v>
      </c>
      <c r="C8" s="10" t="s">
        <v>23</v>
      </c>
      <c r="D8" s="10" t="s">
        <v>24</v>
      </c>
      <c r="E8" s="14">
        <v>1690</v>
      </c>
      <c r="F8" s="15">
        <v>128.66</v>
      </c>
      <c r="G8" s="16">
        <f t="shared" si="0"/>
        <v>4.5400000000000003E-2</v>
      </c>
    </row>
    <row r="9" spans="1:7" ht="12.95" customHeight="1">
      <c r="A9" s="12"/>
      <c r="B9" s="13" t="s">
        <v>248</v>
      </c>
      <c r="C9" s="10" t="s">
        <v>97</v>
      </c>
      <c r="D9" s="10" t="s">
        <v>47</v>
      </c>
      <c r="E9" s="14">
        <v>3628</v>
      </c>
      <c r="F9" s="15">
        <v>117.08</v>
      </c>
      <c r="G9" s="16">
        <f t="shared" si="0"/>
        <v>4.1399999999999999E-2</v>
      </c>
    </row>
    <row r="10" spans="1:7" ht="12.95" customHeight="1">
      <c r="A10" s="12"/>
      <c r="B10" s="13" t="s">
        <v>255</v>
      </c>
      <c r="C10" s="10" t="s">
        <v>98</v>
      </c>
      <c r="D10" s="10" t="s">
        <v>99</v>
      </c>
      <c r="E10" s="14">
        <v>895</v>
      </c>
      <c r="F10" s="15">
        <v>110.34</v>
      </c>
      <c r="G10" s="16">
        <f t="shared" si="0"/>
        <v>3.9E-2</v>
      </c>
    </row>
    <row r="11" spans="1:7" ht="12.95" customHeight="1">
      <c r="A11" s="12"/>
      <c r="B11" s="13" t="s">
        <v>221</v>
      </c>
      <c r="C11" s="10" t="s">
        <v>31</v>
      </c>
      <c r="D11" s="10" t="s">
        <v>32</v>
      </c>
      <c r="E11" s="14">
        <v>2417</v>
      </c>
      <c r="F11" s="15">
        <v>107.52</v>
      </c>
      <c r="G11" s="16">
        <f t="shared" si="0"/>
        <v>3.7999999999999999E-2</v>
      </c>
    </row>
    <row r="12" spans="1:7" ht="12.95" customHeight="1">
      <c r="A12" s="12"/>
      <c r="B12" s="13" t="s">
        <v>234</v>
      </c>
      <c r="C12" s="10" t="s">
        <v>111</v>
      </c>
      <c r="D12" s="10" t="s">
        <v>47</v>
      </c>
      <c r="E12" s="14">
        <v>8460</v>
      </c>
      <c r="F12" s="15">
        <v>106.93</v>
      </c>
      <c r="G12" s="16">
        <f t="shared" si="0"/>
        <v>3.78E-2</v>
      </c>
    </row>
    <row r="13" spans="1:7" ht="12.95" customHeight="1">
      <c r="A13" s="12"/>
      <c r="B13" s="13" t="s">
        <v>264</v>
      </c>
      <c r="C13" s="10" t="s">
        <v>149</v>
      </c>
      <c r="D13" s="10" t="s">
        <v>27</v>
      </c>
      <c r="E13" s="14">
        <v>2340</v>
      </c>
      <c r="F13" s="15">
        <v>106.35</v>
      </c>
      <c r="G13" s="16">
        <f t="shared" si="0"/>
        <v>3.7600000000000001E-2</v>
      </c>
    </row>
    <row r="14" spans="1:7" ht="12.95" customHeight="1">
      <c r="A14" s="12"/>
      <c r="B14" s="13" t="s">
        <v>261</v>
      </c>
      <c r="C14" s="10" t="s">
        <v>129</v>
      </c>
      <c r="D14" s="10" t="s">
        <v>99</v>
      </c>
      <c r="E14" s="14">
        <v>3381</v>
      </c>
      <c r="F14" s="15">
        <v>97.5</v>
      </c>
      <c r="G14" s="16">
        <f t="shared" si="0"/>
        <v>3.44E-2</v>
      </c>
    </row>
    <row r="15" spans="1:7" ht="12.95" customHeight="1">
      <c r="A15" s="12"/>
      <c r="B15" s="13" t="s">
        <v>301</v>
      </c>
      <c r="C15" s="10" t="s">
        <v>150</v>
      </c>
      <c r="D15" s="10" t="s">
        <v>151</v>
      </c>
      <c r="E15" s="14">
        <v>816</v>
      </c>
      <c r="F15" s="15">
        <v>95.33</v>
      </c>
      <c r="G15" s="16">
        <f t="shared" si="0"/>
        <v>3.3700000000000001E-2</v>
      </c>
    </row>
    <row r="16" spans="1:7" ht="12.95" customHeight="1">
      <c r="A16" s="12"/>
      <c r="B16" s="13" t="s">
        <v>293</v>
      </c>
      <c r="C16" s="10" t="s">
        <v>148</v>
      </c>
      <c r="D16" s="10" t="s">
        <v>74</v>
      </c>
      <c r="E16" s="14">
        <v>8467</v>
      </c>
      <c r="F16" s="15">
        <v>90.96</v>
      </c>
      <c r="G16" s="16">
        <f t="shared" si="0"/>
        <v>3.2099999999999997E-2</v>
      </c>
    </row>
    <row r="17" spans="1:7" ht="12.95" customHeight="1">
      <c r="A17" s="12"/>
      <c r="B17" s="13" t="s">
        <v>252</v>
      </c>
      <c r="C17" s="10" t="s">
        <v>86</v>
      </c>
      <c r="D17" s="10" t="s">
        <v>13</v>
      </c>
      <c r="E17" s="14">
        <v>2321</v>
      </c>
      <c r="F17" s="15">
        <v>89.69</v>
      </c>
      <c r="G17" s="16">
        <f t="shared" si="0"/>
        <v>3.1699999999999999E-2</v>
      </c>
    </row>
    <row r="18" spans="1:7" ht="12.95" customHeight="1">
      <c r="A18" s="12"/>
      <c r="B18" s="13" t="s">
        <v>262</v>
      </c>
      <c r="C18" s="10" t="s">
        <v>128</v>
      </c>
      <c r="D18" s="10" t="s">
        <v>43</v>
      </c>
      <c r="E18" s="14">
        <v>5252</v>
      </c>
      <c r="F18" s="15">
        <v>87.63</v>
      </c>
      <c r="G18" s="16">
        <f t="shared" si="0"/>
        <v>3.09E-2</v>
      </c>
    </row>
    <row r="19" spans="1:7" ht="12.95" customHeight="1">
      <c r="A19" s="12"/>
      <c r="B19" s="13" t="s">
        <v>287</v>
      </c>
      <c r="C19" s="10" t="s">
        <v>153</v>
      </c>
      <c r="D19" s="10" t="s">
        <v>27</v>
      </c>
      <c r="E19" s="14">
        <v>7112</v>
      </c>
      <c r="F19" s="15">
        <v>81.790000000000006</v>
      </c>
      <c r="G19" s="16">
        <f t="shared" si="0"/>
        <v>2.8899999999999999E-2</v>
      </c>
    </row>
    <row r="20" spans="1:7" ht="12.95" customHeight="1">
      <c r="A20" s="12"/>
      <c r="B20" s="13" t="s">
        <v>211</v>
      </c>
      <c r="C20" s="10" t="s">
        <v>75</v>
      </c>
      <c r="D20" s="10" t="s">
        <v>27</v>
      </c>
      <c r="E20" s="14">
        <v>1875</v>
      </c>
      <c r="F20" s="15">
        <v>80.05</v>
      </c>
      <c r="G20" s="16">
        <f t="shared" si="0"/>
        <v>2.8299999999999999E-2</v>
      </c>
    </row>
    <row r="21" spans="1:7" ht="12.95" customHeight="1">
      <c r="A21" s="12"/>
      <c r="B21" s="13" t="s">
        <v>202</v>
      </c>
      <c r="C21" s="10" t="s">
        <v>73</v>
      </c>
      <c r="D21" s="10" t="s">
        <v>27</v>
      </c>
      <c r="E21" s="14">
        <v>8889</v>
      </c>
      <c r="F21" s="15">
        <v>79.02</v>
      </c>
      <c r="G21" s="16">
        <f t="shared" si="0"/>
        <v>2.7900000000000001E-2</v>
      </c>
    </row>
    <row r="22" spans="1:7" ht="12.95" customHeight="1">
      <c r="A22" s="12"/>
      <c r="B22" s="13" t="s">
        <v>242</v>
      </c>
      <c r="C22" s="10" t="s">
        <v>104</v>
      </c>
      <c r="D22" s="10" t="s">
        <v>47</v>
      </c>
      <c r="E22" s="14">
        <v>29819</v>
      </c>
      <c r="F22" s="15">
        <v>74.069999999999993</v>
      </c>
      <c r="G22" s="16">
        <f t="shared" si="0"/>
        <v>2.6200000000000001E-2</v>
      </c>
    </row>
    <row r="23" spans="1:7" ht="12.95" customHeight="1">
      <c r="A23" s="12"/>
      <c r="B23" s="13" t="s">
        <v>251</v>
      </c>
      <c r="C23" s="10" t="s">
        <v>89</v>
      </c>
      <c r="D23" s="10" t="s">
        <v>13</v>
      </c>
      <c r="E23" s="14">
        <v>9826</v>
      </c>
      <c r="F23" s="15">
        <v>73.819999999999993</v>
      </c>
      <c r="G23" s="16">
        <f t="shared" si="0"/>
        <v>2.6100000000000002E-2</v>
      </c>
    </row>
    <row r="24" spans="1:7" ht="12.95" customHeight="1">
      <c r="A24" s="12"/>
      <c r="B24" s="13" t="s">
        <v>365</v>
      </c>
      <c r="C24" s="10" t="s">
        <v>366</v>
      </c>
      <c r="D24" s="10" t="s">
        <v>35</v>
      </c>
      <c r="E24" s="14">
        <v>22633</v>
      </c>
      <c r="F24" s="15">
        <v>73.41</v>
      </c>
      <c r="G24" s="16">
        <f t="shared" si="0"/>
        <v>2.5899999999999999E-2</v>
      </c>
    </row>
    <row r="25" spans="1:7" ht="12.95" customHeight="1">
      <c r="A25" s="12"/>
      <c r="B25" s="13" t="s">
        <v>300</v>
      </c>
      <c r="C25" s="10" t="s">
        <v>110</v>
      </c>
      <c r="D25" s="10" t="s">
        <v>13</v>
      </c>
      <c r="E25" s="14">
        <v>14888</v>
      </c>
      <c r="F25" s="15">
        <v>71.11</v>
      </c>
      <c r="G25" s="16">
        <f t="shared" si="0"/>
        <v>2.5100000000000001E-2</v>
      </c>
    </row>
    <row r="26" spans="1:7" ht="12.95" customHeight="1">
      <c r="A26" s="12"/>
      <c r="B26" s="13" t="s">
        <v>228</v>
      </c>
      <c r="C26" s="10" t="s">
        <v>44</v>
      </c>
      <c r="D26" s="10" t="s">
        <v>27</v>
      </c>
      <c r="E26" s="14">
        <v>4403</v>
      </c>
      <c r="F26" s="15">
        <v>67.930000000000007</v>
      </c>
      <c r="G26" s="16">
        <f t="shared" si="0"/>
        <v>2.4E-2</v>
      </c>
    </row>
    <row r="27" spans="1:7" ht="12.95" customHeight="1">
      <c r="A27" s="12"/>
      <c r="B27" s="13" t="s">
        <v>206</v>
      </c>
      <c r="C27" s="10" t="s">
        <v>51</v>
      </c>
      <c r="D27" s="10" t="s">
        <v>40</v>
      </c>
      <c r="E27" s="14">
        <v>45437</v>
      </c>
      <c r="F27" s="15">
        <v>63.5</v>
      </c>
      <c r="G27" s="16">
        <f t="shared" si="0"/>
        <v>2.24E-2</v>
      </c>
    </row>
    <row r="28" spans="1:7" ht="12.95" customHeight="1">
      <c r="A28" s="12"/>
      <c r="B28" s="13" t="s">
        <v>209</v>
      </c>
      <c r="C28" s="10" t="s">
        <v>63</v>
      </c>
      <c r="D28" s="10" t="s">
        <v>13</v>
      </c>
      <c r="E28" s="14">
        <v>7106</v>
      </c>
      <c r="F28" s="15">
        <v>61.79</v>
      </c>
      <c r="G28" s="16">
        <f t="shared" si="0"/>
        <v>2.18E-2</v>
      </c>
    </row>
    <row r="29" spans="1:7" ht="12.95" customHeight="1">
      <c r="A29" s="12"/>
      <c r="B29" s="13" t="s">
        <v>352</v>
      </c>
      <c r="C29" s="10" t="s">
        <v>265</v>
      </c>
      <c r="D29" s="10" t="s">
        <v>47</v>
      </c>
      <c r="E29" s="14">
        <v>4475</v>
      </c>
      <c r="F29" s="15">
        <v>60.43</v>
      </c>
      <c r="G29" s="16">
        <f t="shared" si="0"/>
        <v>2.1299999999999999E-2</v>
      </c>
    </row>
    <row r="30" spans="1:7" ht="12.95" customHeight="1">
      <c r="A30" s="12"/>
      <c r="B30" s="13" t="s">
        <v>240</v>
      </c>
      <c r="C30" s="10" t="s">
        <v>102</v>
      </c>
      <c r="D30" s="10" t="s">
        <v>27</v>
      </c>
      <c r="E30" s="14">
        <v>7317</v>
      </c>
      <c r="F30" s="15">
        <v>57.2</v>
      </c>
      <c r="G30" s="16">
        <f t="shared" si="0"/>
        <v>2.0199999999999999E-2</v>
      </c>
    </row>
    <row r="31" spans="1:7" ht="12.95" customHeight="1">
      <c r="A31" s="12"/>
      <c r="B31" s="13" t="s">
        <v>303</v>
      </c>
      <c r="C31" s="10" t="s">
        <v>154</v>
      </c>
      <c r="D31" s="10" t="s">
        <v>74</v>
      </c>
      <c r="E31" s="14">
        <v>19766</v>
      </c>
      <c r="F31" s="15">
        <v>53.78</v>
      </c>
      <c r="G31" s="16">
        <f t="shared" si="0"/>
        <v>1.9E-2</v>
      </c>
    </row>
    <row r="32" spans="1:7" ht="12.95" customHeight="1">
      <c r="A32" s="12"/>
      <c r="B32" s="13" t="s">
        <v>260</v>
      </c>
      <c r="C32" s="10" t="s">
        <v>133</v>
      </c>
      <c r="D32" s="10" t="s">
        <v>27</v>
      </c>
      <c r="E32" s="14">
        <v>2708</v>
      </c>
      <c r="F32" s="15">
        <v>52.16</v>
      </c>
      <c r="G32" s="16">
        <f t="shared" si="0"/>
        <v>1.84E-2</v>
      </c>
    </row>
    <row r="33" spans="1:7" ht="12.95" customHeight="1">
      <c r="A33" s="12"/>
      <c r="B33" s="13" t="s">
        <v>244</v>
      </c>
      <c r="C33" s="10" t="s">
        <v>92</v>
      </c>
      <c r="D33" s="10" t="s">
        <v>13</v>
      </c>
      <c r="E33" s="14">
        <v>2499</v>
      </c>
      <c r="F33" s="15">
        <v>45.61</v>
      </c>
      <c r="G33" s="16">
        <f t="shared" si="0"/>
        <v>1.61E-2</v>
      </c>
    </row>
    <row r="34" spans="1:7" ht="12.95" customHeight="1">
      <c r="A34" s="12"/>
      <c r="B34" s="13" t="s">
        <v>299</v>
      </c>
      <c r="C34" s="10" t="s">
        <v>379</v>
      </c>
      <c r="D34" s="10" t="s">
        <v>27</v>
      </c>
      <c r="E34" s="14">
        <v>10891</v>
      </c>
      <c r="F34" s="15">
        <v>45.35</v>
      </c>
      <c r="G34" s="16">
        <f t="shared" si="0"/>
        <v>1.6E-2</v>
      </c>
    </row>
    <row r="35" spans="1:7" ht="12.95" customHeight="1">
      <c r="A35" s="12"/>
      <c r="B35" s="13" t="s">
        <v>225</v>
      </c>
      <c r="C35" s="10" t="s">
        <v>37</v>
      </c>
      <c r="D35" s="10" t="s">
        <v>38</v>
      </c>
      <c r="E35" s="14">
        <v>3305</v>
      </c>
      <c r="F35" s="15">
        <v>43.87</v>
      </c>
      <c r="G35" s="16">
        <f t="shared" si="0"/>
        <v>1.55E-2</v>
      </c>
    </row>
    <row r="36" spans="1:7" ht="12.95" customHeight="1">
      <c r="A36" s="12"/>
      <c r="B36" s="13" t="s">
        <v>272</v>
      </c>
      <c r="C36" s="10" t="s">
        <v>152</v>
      </c>
      <c r="D36" s="10" t="s">
        <v>95</v>
      </c>
      <c r="E36" s="14">
        <v>211</v>
      </c>
      <c r="F36" s="15">
        <v>43.17</v>
      </c>
      <c r="G36" s="16">
        <f t="shared" si="0"/>
        <v>1.52E-2</v>
      </c>
    </row>
    <row r="37" spans="1:7" ht="12.95" customHeight="1">
      <c r="A37" s="12"/>
      <c r="B37" s="13" t="s">
        <v>208</v>
      </c>
      <c r="C37" s="10" t="s">
        <v>33</v>
      </c>
      <c r="D37" s="10" t="s">
        <v>13</v>
      </c>
      <c r="E37" s="14">
        <v>1586</v>
      </c>
      <c r="F37" s="15">
        <v>39.61</v>
      </c>
      <c r="G37" s="16">
        <f t="shared" si="0"/>
        <v>1.4E-2</v>
      </c>
    </row>
    <row r="38" spans="1:7" ht="12.95" customHeight="1">
      <c r="A38" s="12"/>
      <c r="B38" s="13" t="s">
        <v>371</v>
      </c>
      <c r="C38" s="10" t="s">
        <v>372</v>
      </c>
      <c r="D38" s="10" t="s">
        <v>112</v>
      </c>
      <c r="E38" s="14">
        <v>7990</v>
      </c>
      <c r="F38" s="15">
        <v>39.020000000000003</v>
      </c>
      <c r="G38" s="16">
        <f t="shared" si="0"/>
        <v>1.38E-2</v>
      </c>
    </row>
    <row r="39" spans="1:7" ht="12.95" customHeight="1">
      <c r="A39" s="12"/>
      <c r="B39" s="13" t="s">
        <v>243</v>
      </c>
      <c r="C39" s="10" t="s">
        <v>94</v>
      </c>
      <c r="D39" s="10" t="s">
        <v>95</v>
      </c>
      <c r="E39" s="14">
        <v>15475</v>
      </c>
      <c r="F39" s="15">
        <v>38.14</v>
      </c>
      <c r="G39" s="16">
        <f t="shared" si="0"/>
        <v>1.35E-2</v>
      </c>
    </row>
    <row r="40" spans="1:7" ht="12.95" customHeight="1">
      <c r="A40" s="12"/>
      <c r="B40" s="13" t="s">
        <v>250</v>
      </c>
      <c r="C40" s="10" t="s">
        <v>91</v>
      </c>
      <c r="D40" s="10" t="s">
        <v>32</v>
      </c>
      <c r="E40" s="14">
        <v>214</v>
      </c>
      <c r="F40" s="15">
        <v>38.01</v>
      </c>
      <c r="G40" s="16">
        <f t="shared" si="0"/>
        <v>1.34E-2</v>
      </c>
    </row>
    <row r="41" spans="1:7" ht="12.95" customHeight="1">
      <c r="A41" s="12"/>
      <c r="B41" s="13" t="s">
        <v>254</v>
      </c>
      <c r="C41" s="10" t="s">
        <v>87</v>
      </c>
      <c r="D41" s="10" t="s">
        <v>88</v>
      </c>
      <c r="E41" s="14">
        <v>6193</v>
      </c>
      <c r="F41" s="15">
        <v>28.54</v>
      </c>
      <c r="G41" s="16">
        <f t="shared" si="0"/>
        <v>1.01E-2</v>
      </c>
    </row>
    <row r="42" spans="1:7" ht="12.95" customHeight="1">
      <c r="A42" s="12"/>
      <c r="B42" s="13" t="s">
        <v>233</v>
      </c>
      <c r="C42" s="10" t="s">
        <v>157</v>
      </c>
      <c r="D42" s="10" t="s">
        <v>27</v>
      </c>
      <c r="E42" s="14">
        <v>4054</v>
      </c>
      <c r="F42" s="15">
        <v>27.97</v>
      </c>
      <c r="G42" s="16">
        <f t="shared" si="0"/>
        <v>9.9000000000000008E-3</v>
      </c>
    </row>
    <row r="43" spans="1:7" ht="12.95" customHeight="1">
      <c r="A43" s="12"/>
      <c r="B43" s="13" t="s">
        <v>304</v>
      </c>
      <c r="C43" s="10" t="s">
        <v>158</v>
      </c>
      <c r="D43" s="10" t="s">
        <v>112</v>
      </c>
      <c r="E43" s="14">
        <v>14146</v>
      </c>
      <c r="F43" s="15">
        <v>27.34</v>
      </c>
      <c r="G43" s="16">
        <f t="shared" si="0"/>
        <v>9.7000000000000003E-3</v>
      </c>
    </row>
    <row r="44" spans="1:7" ht="12.95" customHeight="1">
      <c r="A44" s="12"/>
      <c r="B44" s="13" t="s">
        <v>292</v>
      </c>
      <c r="C44" s="10" t="s">
        <v>163</v>
      </c>
      <c r="D44" s="10" t="s">
        <v>164</v>
      </c>
      <c r="E44" s="14">
        <v>6900</v>
      </c>
      <c r="F44" s="15">
        <v>26.83</v>
      </c>
      <c r="G44" s="16">
        <f t="shared" si="0"/>
        <v>9.4999999999999998E-3</v>
      </c>
    </row>
    <row r="45" spans="1:7" ht="12.95" customHeight="1">
      <c r="A45" s="12"/>
      <c r="B45" s="13" t="s">
        <v>232</v>
      </c>
      <c r="C45" s="10" t="s">
        <v>49</v>
      </c>
      <c r="D45" s="10" t="s">
        <v>50</v>
      </c>
      <c r="E45" s="14">
        <v>1994</v>
      </c>
      <c r="F45" s="15">
        <v>26.19</v>
      </c>
      <c r="G45" s="16">
        <f t="shared" si="0"/>
        <v>9.1999999999999998E-3</v>
      </c>
    </row>
    <row r="46" spans="1:7" ht="12.95" customHeight="1">
      <c r="A46" s="12"/>
      <c r="B46" s="13" t="s">
        <v>302</v>
      </c>
      <c r="C46" s="10" t="s">
        <v>159</v>
      </c>
      <c r="D46" s="10" t="s">
        <v>47</v>
      </c>
      <c r="E46" s="14">
        <v>1592</v>
      </c>
      <c r="F46" s="15">
        <v>15.23</v>
      </c>
      <c r="G46" s="16">
        <f t="shared" si="0"/>
        <v>5.4000000000000003E-3</v>
      </c>
    </row>
    <row r="47" spans="1:7" ht="12.95" customHeight="1">
      <c r="A47" s="12"/>
      <c r="B47" s="13" t="s">
        <v>380</v>
      </c>
      <c r="C47" s="10" t="s">
        <v>381</v>
      </c>
      <c r="D47" s="10" t="s">
        <v>24</v>
      </c>
      <c r="E47" s="14">
        <v>3705</v>
      </c>
      <c r="F47" s="15">
        <v>12.36</v>
      </c>
      <c r="G47" s="16">
        <f t="shared" si="0"/>
        <v>4.4000000000000003E-3</v>
      </c>
    </row>
    <row r="48" spans="1:7" ht="12.95" customHeight="1">
      <c r="A48" s="12"/>
      <c r="B48" s="13" t="s">
        <v>263</v>
      </c>
      <c r="C48" s="10" t="s">
        <v>131</v>
      </c>
      <c r="D48" s="10" t="s">
        <v>13</v>
      </c>
      <c r="E48" s="14">
        <v>571</v>
      </c>
      <c r="F48" s="15">
        <v>3.08</v>
      </c>
      <c r="G48" s="16">
        <f t="shared" si="0"/>
        <v>1.1000000000000001E-3</v>
      </c>
    </row>
    <row r="49" spans="1:7" ht="12.95" customHeight="1">
      <c r="A49" s="12"/>
      <c r="B49" s="13" t="s">
        <v>245</v>
      </c>
      <c r="C49" s="10" t="s">
        <v>101</v>
      </c>
      <c r="D49" s="10" t="s">
        <v>38</v>
      </c>
      <c r="E49" s="14">
        <v>247</v>
      </c>
      <c r="F49" s="15">
        <v>1.29</v>
      </c>
      <c r="G49" s="16">
        <f t="shared" si="0"/>
        <v>5.0000000000000001E-4</v>
      </c>
    </row>
    <row r="50" spans="1:7" ht="12.95" customHeight="1">
      <c r="A50" s="1"/>
      <c r="B50" s="9" t="s">
        <v>78</v>
      </c>
      <c r="C50" s="10" t="s">
        <v>1</v>
      </c>
      <c r="D50" s="10" t="s">
        <v>1</v>
      </c>
      <c r="E50" s="10" t="s">
        <v>1</v>
      </c>
      <c r="F50" s="17">
        <f>SUM(F7:F49)</f>
        <v>2785.95</v>
      </c>
      <c r="G50" s="18">
        <f>SUM(G7:G49)</f>
        <v>0.98409999999999997</v>
      </c>
    </row>
    <row r="51" spans="1:7" ht="12.95" customHeight="1">
      <c r="A51" s="1"/>
      <c r="B51" s="9" t="s">
        <v>79</v>
      </c>
      <c r="C51" s="10" t="s">
        <v>1</v>
      </c>
      <c r="D51" s="10" t="s">
        <v>1</v>
      </c>
      <c r="E51" s="10" t="s">
        <v>1</v>
      </c>
      <c r="F51" s="21" t="s">
        <v>80</v>
      </c>
      <c r="G51" s="22" t="s">
        <v>80</v>
      </c>
    </row>
    <row r="52" spans="1:7" ht="12.95" customHeight="1">
      <c r="A52" s="1"/>
      <c r="B52" s="9" t="s">
        <v>78</v>
      </c>
      <c r="C52" s="10" t="s">
        <v>1</v>
      </c>
      <c r="D52" s="10" t="s">
        <v>1</v>
      </c>
      <c r="E52" s="10" t="s">
        <v>1</v>
      </c>
      <c r="F52" s="21" t="s">
        <v>80</v>
      </c>
      <c r="G52" s="22" t="s">
        <v>80</v>
      </c>
    </row>
    <row r="53" spans="1:7" ht="12.95" customHeight="1">
      <c r="A53" s="1"/>
      <c r="B53" s="19" t="s">
        <v>81</v>
      </c>
      <c r="C53" s="23" t="s">
        <v>1</v>
      </c>
      <c r="D53" s="20" t="s">
        <v>1</v>
      </c>
      <c r="E53" s="23" t="s">
        <v>1</v>
      </c>
      <c r="F53" s="17">
        <f>+F50</f>
        <v>2785.95</v>
      </c>
      <c r="G53" s="18">
        <f>+G50</f>
        <v>0.98409999999999997</v>
      </c>
    </row>
    <row r="54" spans="1:7" ht="12.95" customHeight="1">
      <c r="A54" s="1"/>
      <c r="B54" s="19" t="s">
        <v>82</v>
      </c>
      <c r="C54" s="10" t="s">
        <v>1</v>
      </c>
      <c r="D54" s="20" t="s">
        <v>1</v>
      </c>
      <c r="E54" s="10" t="s">
        <v>1</v>
      </c>
      <c r="F54" s="24">
        <f>+F55-F53</f>
        <v>45.470000000000255</v>
      </c>
      <c r="G54" s="18">
        <f>+G55-G53</f>
        <v>1.5900000000000025E-2</v>
      </c>
    </row>
    <row r="55" spans="1:7" ht="12.95" customHeight="1">
      <c r="A55" s="1"/>
      <c r="B55" s="25" t="s">
        <v>83</v>
      </c>
      <c r="C55" s="26" t="s">
        <v>1</v>
      </c>
      <c r="D55" s="26" t="s">
        <v>1</v>
      </c>
      <c r="E55" s="26" t="s">
        <v>1</v>
      </c>
      <c r="F55" s="27">
        <v>2831.42</v>
      </c>
      <c r="G55" s="28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84</v>
      </c>
      <c r="C57" s="1"/>
      <c r="D57" s="1"/>
      <c r="E57" s="1"/>
      <c r="F57" s="1"/>
      <c r="G57" s="1"/>
    </row>
    <row r="58" spans="1:7" ht="12.95" customHeight="1">
      <c r="A58" s="1"/>
      <c r="B58" s="2" t="s">
        <v>84</v>
      </c>
      <c r="C58" s="1"/>
      <c r="D58" s="1"/>
      <c r="E58" s="1"/>
      <c r="F58" s="1"/>
      <c r="G58" s="1"/>
    </row>
    <row r="59" spans="1:7" ht="12.95" customHeight="1">
      <c r="A59" s="1"/>
      <c r="B59" s="2" t="s">
        <v>84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sortState ref="B7:F49">
    <sortCondition descending="1" ref="F7:F4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Normal="100" workbookViewId="0"/>
  </sheetViews>
  <sheetFormatPr defaultRowHeight="12.75"/>
  <cols>
    <col min="1" max="1" width="2.5703125" customWidth="1"/>
    <col min="2" max="2" width="49.5703125" bestFit="1" customWidth="1"/>
    <col min="3" max="3" width="14" bestFit="1" customWidth="1"/>
    <col min="4" max="4" width="11" bestFit="1" customWidth="1"/>
    <col min="5" max="5" width="10.2851562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356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116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117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118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398</v>
      </c>
      <c r="C7" s="10" t="s">
        <v>394</v>
      </c>
      <c r="D7" s="10" t="s">
        <v>320</v>
      </c>
      <c r="E7" s="14">
        <v>10000000</v>
      </c>
      <c r="F7" s="15">
        <v>9998.08</v>
      </c>
      <c r="G7" s="16">
        <f t="shared" ref="G7:G26" si="0">+ROUND(F7/$F$62,4)</f>
        <v>4.07E-2</v>
      </c>
    </row>
    <row r="8" spans="1:7" ht="12.95" customHeight="1">
      <c r="A8" s="12"/>
      <c r="B8" s="13" t="s">
        <v>311</v>
      </c>
      <c r="C8" s="10" t="s">
        <v>319</v>
      </c>
      <c r="D8" s="10" t="s">
        <v>320</v>
      </c>
      <c r="E8" s="14">
        <v>10000000</v>
      </c>
      <c r="F8" s="15">
        <v>9924.49</v>
      </c>
      <c r="G8" s="16">
        <f t="shared" si="0"/>
        <v>4.0399999999999998E-2</v>
      </c>
    </row>
    <row r="9" spans="1:7" ht="12.95" customHeight="1">
      <c r="A9" s="12"/>
      <c r="B9" s="13" t="s">
        <v>395</v>
      </c>
      <c r="C9" s="10" t="s">
        <v>382</v>
      </c>
      <c r="D9" s="10" t="s">
        <v>119</v>
      </c>
      <c r="E9" s="14">
        <v>9200000</v>
      </c>
      <c r="F9" s="15">
        <v>9198.24</v>
      </c>
      <c r="G9" s="16">
        <f t="shared" si="0"/>
        <v>3.7400000000000003E-2</v>
      </c>
    </row>
    <row r="10" spans="1:7" ht="12.95" customHeight="1">
      <c r="A10" s="12"/>
      <c r="B10" s="13" t="s">
        <v>166</v>
      </c>
      <c r="C10" s="10" t="s">
        <v>314</v>
      </c>
      <c r="D10" s="10" t="s">
        <v>119</v>
      </c>
      <c r="E10" s="14">
        <v>7500000</v>
      </c>
      <c r="F10" s="15">
        <v>7482.57</v>
      </c>
      <c r="G10" s="16">
        <f t="shared" si="0"/>
        <v>3.04E-2</v>
      </c>
    </row>
    <row r="11" spans="1:7" ht="12.95" customHeight="1">
      <c r="A11" s="12"/>
      <c r="B11" s="13" t="s">
        <v>396</v>
      </c>
      <c r="C11" s="10" t="s">
        <v>312</v>
      </c>
      <c r="D11" s="10" t="s">
        <v>320</v>
      </c>
      <c r="E11" s="14">
        <v>7500000</v>
      </c>
      <c r="F11" s="15">
        <v>7474.93</v>
      </c>
      <c r="G11" s="16">
        <f t="shared" si="0"/>
        <v>3.04E-2</v>
      </c>
    </row>
    <row r="12" spans="1:7" ht="12.95" customHeight="1">
      <c r="A12" s="12"/>
      <c r="B12" s="13" t="s">
        <v>166</v>
      </c>
      <c r="C12" s="10" t="s">
        <v>315</v>
      </c>
      <c r="D12" s="10" t="s">
        <v>119</v>
      </c>
      <c r="E12" s="14">
        <v>7500000</v>
      </c>
      <c r="F12" s="15">
        <v>7466</v>
      </c>
      <c r="G12" s="16">
        <f t="shared" si="0"/>
        <v>3.04E-2</v>
      </c>
    </row>
    <row r="13" spans="1:7" ht="12.95" customHeight="1">
      <c r="A13" s="12"/>
      <c r="B13" s="13" t="s">
        <v>309</v>
      </c>
      <c r="C13" s="10" t="s">
        <v>318</v>
      </c>
      <c r="D13" s="10" t="s">
        <v>320</v>
      </c>
      <c r="E13" s="14">
        <v>7500000</v>
      </c>
      <c r="F13" s="15">
        <v>7463.85</v>
      </c>
      <c r="G13" s="16">
        <f t="shared" si="0"/>
        <v>3.04E-2</v>
      </c>
    </row>
    <row r="14" spans="1:7" ht="12.95" customHeight="1">
      <c r="A14" s="12"/>
      <c r="B14" s="13" t="s">
        <v>396</v>
      </c>
      <c r="C14" s="10" t="s">
        <v>390</v>
      </c>
      <c r="D14" s="10" t="s">
        <v>320</v>
      </c>
      <c r="E14" s="14">
        <v>7500000</v>
      </c>
      <c r="F14" s="15">
        <v>7443.28</v>
      </c>
      <c r="G14" s="16">
        <f t="shared" si="0"/>
        <v>3.0300000000000001E-2</v>
      </c>
    </row>
    <row r="15" spans="1:7" ht="12.95" customHeight="1">
      <c r="A15" s="12"/>
      <c r="B15" s="13" t="s">
        <v>308</v>
      </c>
      <c r="C15" s="10" t="s">
        <v>316</v>
      </c>
      <c r="D15" s="10" t="s">
        <v>119</v>
      </c>
      <c r="E15" s="14">
        <v>7000000</v>
      </c>
      <c r="F15" s="15">
        <v>6969.77</v>
      </c>
      <c r="G15" s="16">
        <f t="shared" si="0"/>
        <v>2.8299999999999999E-2</v>
      </c>
    </row>
    <row r="16" spans="1:7" ht="12.95" customHeight="1">
      <c r="A16" s="12"/>
      <c r="B16" s="13" t="s">
        <v>305</v>
      </c>
      <c r="C16" s="10" t="s">
        <v>313</v>
      </c>
      <c r="D16" s="10" t="s">
        <v>119</v>
      </c>
      <c r="E16" s="14">
        <v>6000000</v>
      </c>
      <c r="F16" s="15">
        <v>5980</v>
      </c>
      <c r="G16" s="16">
        <f t="shared" si="0"/>
        <v>2.4299999999999999E-2</v>
      </c>
    </row>
    <row r="17" spans="1:7" ht="12.95" customHeight="1">
      <c r="A17" s="12"/>
      <c r="B17" s="13" t="s">
        <v>397</v>
      </c>
      <c r="C17" s="10" t="s">
        <v>392</v>
      </c>
      <c r="D17" s="10" t="s">
        <v>121</v>
      </c>
      <c r="E17" s="14">
        <v>5000000</v>
      </c>
      <c r="F17" s="15">
        <v>4999.05</v>
      </c>
      <c r="G17" s="16">
        <f t="shared" si="0"/>
        <v>2.0299999999999999E-2</v>
      </c>
    </row>
    <row r="18" spans="1:7" ht="12.95" customHeight="1">
      <c r="A18" s="12"/>
      <c r="B18" s="13" t="s">
        <v>395</v>
      </c>
      <c r="C18" s="10" t="s">
        <v>383</v>
      </c>
      <c r="D18" s="10" t="s">
        <v>119</v>
      </c>
      <c r="E18" s="14">
        <v>5000000</v>
      </c>
      <c r="F18" s="15">
        <v>4994.9399999999996</v>
      </c>
      <c r="G18" s="16">
        <f t="shared" si="0"/>
        <v>2.0299999999999999E-2</v>
      </c>
    </row>
    <row r="19" spans="1:7" ht="12.95" customHeight="1">
      <c r="A19" s="12"/>
      <c r="B19" s="13" t="s">
        <v>310</v>
      </c>
      <c r="C19" s="10" t="s">
        <v>386</v>
      </c>
      <c r="D19" s="10" t="s">
        <v>119</v>
      </c>
      <c r="E19" s="14">
        <v>5000000</v>
      </c>
      <c r="F19" s="15">
        <v>4975.8900000000003</v>
      </c>
      <c r="G19" s="16">
        <f t="shared" si="0"/>
        <v>2.0199999999999999E-2</v>
      </c>
    </row>
    <row r="20" spans="1:7" ht="12.95" customHeight="1">
      <c r="A20" s="12"/>
      <c r="B20" s="13" t="s">
        <v>396</v>
      </c>
      <c r="C20" s="10" t="s">
        <v>388</v>
      </c>
      <c r="D20" s="10" t="s">
        <v>320</v>
      </c>
      <c r="E20" s="14">
        <v>3500000</v>
      </c>
      <c r="F20" s="15">
        <v>3496.65</v>
      </c>
      <c r="G20" s="16">
        <f t="shared" si="0"/>
        <v>1.4200000000000001E-2</v>
      </c>
    </row>
    <row r="21" spans="1:7" ht="12.95" customHeight="1">
      <c r="A21" s="12"/>
      <c r="B21" s="13" t="s">
        <v>309</v>
      </c>
      <c r="C21" s="10" t="s">
        <v>384</v>
      </c>
      <c r="D21" s="10" t="s">
        <v>320</v>
      </c>
      <c r="E21" s="14">
        <v>2500000</v>
      </c>
      <c r="F21" s="15">
        <v>2497.61</v>
      </c>
      <c r="G21" s="16">
        <f t="shared" si="0"/>
        <v>1.0200000000000001E-2</v>
      </c>
    </row>
    <row r="22" spans="1:7" ht="12.95" customHeight="1">
      <c r="A22" s="12"/>
      <c r="B22" s="13" t="s">
        <v>305</v>
      </c>
      <c r="C22" s="10" t="s">
        <v>385</v>
      </c>
      <c r="D22" s="10" t="s">
        <v>119</v>
      </c>
      <c r="E22" s="14">
        <v>1000000</v>
      </c>
      <c r="F22" s="15">
        <v>995.78</v>
      </c>
      <c r="G22" s="16">
        <f t="shared" si="0"/>
        <v>4.0000000000000001E-3</v>
      </c>
    </row>
    <row r="23" spans="1:7" ht="12.95" customHeight="1">
      <c r="A23" s="12"/>
      <c r="B23" s="13" t="s">
        <v>397</v>
      </c>
      <c r="C23" s="10" t="s">
        <v>393</v>
      </c>
      <c r="D23" s="10" t="s">
        <v>121</v>
      </c>
      <c r="E23" s="14">
        <v>500000</v>
      </c>
      <c r="F23" s="15">
        <v>499.52</v>
      </c>
      <c r="G23" s="16">
        <f t="shared" si="0"/>
        <v>2E-3</v>
      </c>
    </row>
    <row r="24" spans="1:7" ht="12.95" customHeight="1">
      <c r="A24" s="12"/>
      <c r="B24" s="13" t="s">
        <v>396</v>
      </c>
      <c r="C24" s="10" t="s">
        <v>389</v>
      </c>
      <c r="D24" s="10" t="s">
        <v>320</v>
      </c>
      <c r="E24" s="14">
        <v>500000</v>
      </c>
      <c r="F24" s="15">
        <v>498.81</v>
      </c>
      <c r="G24" s="16">
        <f t="shared" si="0"/>
        <v>2E-3</v>
      </c>
    </row>
    <row r="25" spans="1:7" ht="12.95" customHeight="1">
      <c r="A25" s="12"/>
      <c r="B25" s="13" t="s">
        <v>307</v>
      </c>
      <c r="C25" s="10" t="s">
        <v>387</v>
      </c>
      <c r="D25" s="10" t="s">
        <v>119</v>
      </c>
      <c r="E25" s="14">
        <v>500000</v>
      </c>
      <c r="F25" s="15">
        <v>497.05</v>
      </c>
      <c r="G25" s="16">
        <f t="shared" si="0"/>
        <v>2E-3</v>
      </c>
    </row>
    <row r="26" spans="1:7" ht="12.95" customHeight="1">
      <c r="A26" s="12"/>
      <c r="B26" s="13" t="s">
        <v>311</v>
      </c>
      <c r="C26" s="10" t="s">
        <v>391</v>
      </c>
      <c r="D26" s="10" t="s">
        <v>320</v>
      </c>
      <c r="E26" s="14">
        <v>500000</v>
      </c>
      <c r="F26" s="15">
        <v>497</v>
      </c>
      <c r="G26" s="16">
        <f t="shared" si="0"/>
        <v>2E-3</v>
      </c>
    </row>
    <row r="27" spans="1:7" ht="12.95" customHeight="1">
      <c r="A27" s="1"/>
      <c r="B27" s="9" t="s">
        <v>78</v>
      </c>
      <c r="C27" s="10" t="s">
        <v>1</v>
      </c>
      <c r="D27" s="10" t="s">
        <v>1</v>
      </c>
      <c r="E27" s="10" t="s">
        <v>1</v>
      </c>
      <c r="F27" s="17">
        <f>SUM(F7:F26)</f>
        <v>103353.51000000001</v>
      </c>
      <c r="G27" s="18">
        <f>SUM(G7:G26)</f>
        <v>0.42019999999999996</v>
      </c>
    </row>
    <row r="28" spans="1:7" ht="12.95" customHeight="1">
      <c r="A28" s="1"/>
      <c r="B28" s="9" t="s">
        <v>120</v>
      </c>
      <c r="C28" s="10" t="s">
        <v>1</v>
      </c>
      <c r="D28" s="10" t="s">
        <v>1</v>
      </c>
      <c r="E28" s="10" t="s">
        <v>1</v>
      </c>
      <c r="F28" s="1"/>
      <c r="G28" s="11" t="s">
        <v>1</v>
      </c>
    </row>
    <row r="29" spans="1:7" ht="12.95" customHeight="1">
      <c r="A29" s="12"/>
      <c r="B29" s="13" t="s">
        <v>322</v>
      </c>
      <c r="C29" s="10" t="s">
        <v>409</v>
      </c>
      <c r="D29" s="10" t="s">
        <v>340</v>
      </c>
      <c r="E29" s="14">
        <v>10000000</v>
      </c>
      <c r="F29" s="15">
        <v>9928.3799999999992</v>
      </c>
      <c r="G29" s="16">
        <f t="shared" ref="G29:G50" si="1">+ROUND(F29/$F$62,4)</f>
        <v>4.0399999999999998E-2</v>
      </c>
    </row>
    <row r="30" spans="1:7" ht="12.95" customHeight="1">
      <c r="A30" s="12"/>
      <c r="B30" s="13" t="s">
        <v>412</v>
      </c>
      <c r="C30" s="10" t="s">
        <v>403</v>
      </c>
      <c r="D30" s="10" t="s">
        <v>119</v>
      </c>
      <c r="E30" s="14">
        <v>8500000</v>
      </c>
      <c r="F30" s="15">
        <v>8494.73</v>
      </c>
      <c r="G30" s="16">
        <f t="shared" si="1"/>
        <v>3.4500000000000003E-2</v>
      </c>
    </row>
    <row r="31" spans="1:7" ht="12.95" customHeight="1">
      <c r="A31" s="12"/>
      <c r="B31" s="13" t="s">
        <v>328</v>
      </c>
      <c r="C31" s="10" t="s">
        <v>401</v>
      </c>
      <c r="D31" s="10" t="s">
        <v>121</v>
      </c>
      <c r="E31" s="14">
        <v>8500000</v>
      </c>
      <c r="F31" s="15">
        <v>8435.58</v>
      </c>
      <c r="G31" s="16">
        <f t="shared" si="1"/>
        <v>3.4299999999999997E-2</v>
      </c>
    </row>
    <row r="32" spans="1:7" ht="12.95" customHeight="1">
      <c r="A32" s="12"/>
      <c r="B32" s="13" t="s">
        <v>325</v>
      </c>
      <c r="C32" s="10" t="s">
        <v>336</v>
      </c>
      <c r="D32" s="10" t="s">
        <v>340</v>
      </c>
      <c r="E32" s="14">
        <v>7500000</v>
      </c>
      <c r="F32" s="15">
        <v>7445.08</v>
      </c>
      <c r="G32" s="16">
        <f t="shared" si="1"/>
        <v>3.0300000000000001E-2</v>
      </c>
    </row>
    <row r="33" spans="1:7" ht="12.95" customHeight="1">
      <c r="A33" s="12"/>
      <c r="B33" s="13" t="s">
        <v>325</v>
      </c>
      <c r="C33" s="10" t="s">
        <v>400</v>
      </c>
      <c r="D33" s="10" t="s">
        <v>340</v>
      </c>
      <c r="E33" s="14">
        <v>7500000</v>
      </c>
      <c r="F33" s="15">
        <v>7438.78</v>
      </c>
      <c r="G33" s="16">
        <f t="shared" si="1"/>
        <v>3.0300000000000001E-2</v>
      </c>
    </row>
    <row r="34" spans="1:7" ht="12.95" customHeight="1">
      <c r="A34" s="12"/>
      <c r="B34" s="13" t="s">
        <v>412</v>
      </c>
      <c r="C34" s="10" t="s">
        <v>404</v>
      </c>
      <c r="D34" s="10" t="s">
        <v>119</v>
      </c>
      <c r="E34" s="14">
        <v>5500000</v>
      </c>
      <c r="F34" s="15">
        <v>5497.73</v>
      </c>
      <c r="G34" s="16">
        <f t="shared" si="1"/>
        <v>2.24E-2</v>
      </c>
    </row>
    <row r="35" spans="1:7" ht="12.95" customHeight="1">
      <c r="A35" s="12"/>
      <c r="B35" s="13" t="s">
        <v>322</v>
      </c>
      <c r="C35" s="10" t="s">
        <v>330</v>
      </c>
      <c r="D35" s="10" t="s">
        <v>340</v>
      </c>
      <c r="E35" s="14">
        <v>5000000</v>
      </c>
      <c r="F35" s="15">
        <v>4980.24</v>
      </c>
      <c r="G35" s="16">
        <f t="shared" si="1"/>
        <v>2.0299999999999999E-2</v>
      </c>
    </row>
    <row r="36" spans="1:7" ht="12.95" customHeight="1">
      <c r="A36" s="12"/>
      <c r="B36" s="13" t="s">
        <v>323</v>
      </c>
      <c r="C36" s="10" t="s">
        <v>332</v>
      </c>
      <c r="D36" s="10" t="s">
        <v>119</v>
      </c>
      <c r="E36" s="14">
        <v>5000000</v>
      </c>
      <c r="F36" s="15">
        <v>4975.47</v>
      </c>
      <c r="G36" s="16">
        <f t="shared" si="1"/>
        <v>2.0199999999999999E-2</v>
      </c>
    </row>
    <row r="37" spans="1:7" ht="12.95" customHeight="1">
      <c r="A37" s="12"/>
      <c r="B37" s="13" t="s">
        <v>326</v>
      </c>
      <c r="C37" s="10" t="s">
        <v>337</v>
      </c>
      <c r="D37" s="10" t="s">
        <v>119</v>
      </c>
      <c r="E37" s="14">
        <v>5000000</v>
      </c>
      <c r="F37" s="15">
        <v>4971.18</v>
      </c>
      <c r="G37" s="16">
        <f t="shared" si="1"/>
        <v>2.0199999999999999E-2</v>
      </c>
    </row>
    <row r="38" spans="1:7" ht="12.95" customHeight="1">
      <c r="A38" s="12"/>
      <c r="B38" s="13" t="s">
        <v>413</v>
      </c>
      <c r="C38" s="10" t="s">
        <v>407</v>
      </c>
      <c r="D38" s="10" t="s">
        <v>408</v>
      </c>
      <c r="E38" s="14">
        <v>5000000</v>
      </c>
      <c r="F38" s="15">
        <v>4965.68</v>
      </c>
      <c r="G38" s="16">
        <f t="shared" si="1"/>
        <v>2.0199999999999999E-2</v>
      </c>
    </row>
    <row r="39" spans="1:7" ht="12.95" customHeight="1">
      <c r="A39" s="12"/>
      <c r="B39" s="13" t="s">
        <v>414</v>
      </c>
      <c r="C39" s="10" t="s">
        <v>333</v>
      </c>
      <c r="D39" s="10" t="s">
        <v>119</v>
      </c>
      <c r="E39" s="14">
        <v>5000000</v>
      </c>
      <c r="F39" s="15">
        <v>4964.96</v>
      </c>
      <c r="G39" s="16">
        <f t="shared" si="1"/>
        <v>2.0199999999999999E-2</v>
      </c>
    </row>
    <row r="40" spans="1:7" ht="12.95" customHeight="1">
      <c r="A40" s="12"/>
      <c r="B40" s="13" t="s">
        <v>324</v>
      </c>
      <c r="C40" s="10" t="s">
        <v>335</v>
      </c>
      <c r="D40" s="10" t="s">
        <v>340</v>
      </c>
      <c r="E40" s="14">
        <v>5000000</v>
      </c>
      <c r="F40" s="15">
        <v>4963.3900000000003</v>
      </c>
      <c r="G40" s="16">
        <f t="shared" si="1"/>
        <v>2.0199999999999999E-2</v>
      </c>
    </row>
    <row r="41" spans="1:7" ht="12.95" customHeight="1">
      <c r="A41" s="12"/>
      <c r="B41" s="13" t="s">
        <v>323</v>
      </c>
      <c r="C41" s="10" t="s">
        <v>402</v>
      </c>
      <c r="D41" s="10" t="s">
        <v>119</v>
      </c>
      <c r="E41" s="14">
        <v>5000000</v>
      </c>
      <c r="F41" s="15">
        <v>4961.46</v>
      </c>
      <c r="G41" s="16">
        <f t="shared" si="1"/>
        <v>2.0199999999999999E-2</v>
      </c>
    </row>
    <row r="42" spans="1:7" ht="12.95" customHeight="1">
      <c r="A42" s="12"/>
      <c r="B42" s="13" t="s">
        <v>346</v>
      </c>
      <c r="C42" s="10" t="s">
        <v>406</v>
      </c>
      <c r="D42" s="10" t="s">
        <v>320</v>
      </c>
      <c r="E42" s="14">
        <v>5000000</v>
      </c>
      <c r="F42" s="15">
        <v>4958.8999999999996</v>
      </c>
      <c r="G42" s="16">
        <f t="shared" si="1"/>
        <v>2.0199999999999999E-2</v>
      </c>
    </row>
    <row r="43" spans="1:7" ht="12.95" customHeight="1">
      <c r="A43" s="12"/>
      <c r="B43" s="13" t="s">
        <v>323</v>
      </c>
      <c r="C43" s="10" t="s">
        <v>334</v>
      </c>
      <c r="D43" s="10" t="s">
        <v>119</v>
      </c>
      <c r="E43" s="14">
        <v>4000000</v>
      </c>
      <c r="F43" s="15">
        <v>3976.8</v>
      </c>
      <c r="G43" s="16">
        <f t="shared" si="1"/>
        <v>1.6199999999999999E-2</v>
      </c>
    </row>
    <row r="44" spans="1:7" ht="12.95" customHeight="1">
      <c r="A44" s="12"/>
      <c r="B44" s="13" t="s">
        <v>327</v>
      </c>
      <c r="C44" s="10" t="s">
        <v>338</v>
      </c>
      <c r="D44" s="10" t="s">
        <v>320</v>
      </c>
      <c r="E44" s="14">
        <v>3500000</v>
      </c>
      <c r="F44" s="15">
        <v>3478</v>
      </c>
      <c r="G44" s="16">
        <f t="shared" si="1"/>
        <v>1.41E-2</v>
      </c>
    </row>
    <row r="45" spans="1:7" ht="12.95" customHeight="1">
      <c r="A45" s="12"/>
      <c r="B45" s="13" t="s">
        <v>321</v>
      </c>
      <c r="C45" s="10" t="s">
        <v>331</v>
      </c>
      <c r="D45" s="10" t="s">
        <v>320</v>
      </c>
      <c r="E45" s="14">
        <v>2500000</v>
      </c>
      <c r="F45" s="15">
        <v>2484.9899999999998</v>
      </c>
      <c r="G45" s="16">
        <f t="shared" si="1"/>
        <v>1.01E-2</v>
      </c>
    </row>
    <row r="46" spans="1:7" ht="12.95" customHeight="1">
      <c r="A46" s="12"/>
      <c r="B46" s="13" t="s">
        <v>322</v>
      </c>
      <c r="C46" s="10" t="s">
        <v>339</v>
      </c>
      <c r="D46" s="10" t="s">
        <v>340</v>
      </c>
      <c r="E46" s="14">
        <v>2500000</v>
      </c>
      <c r="F46" s="15">
        <v>2483.94</v>
      </c>
      <c r="G46" s="16">
        <f t="shared" si="1"/>
        <v>1.01E-2</v>
      </c>
    </row>
    <row r="47" spans="1:7" ht="12.95" customHeight="1">
      <c r="A47" s="12"/>
      <c r="B47" s="13" t="s">
        <v>415</v>
      </c>
      <c r="C47" s="10" t="s">
        <v>410</v>
      </c>
      <c r="D47" s="10" t="s">
        <v>320</v>
      </c>
      <c r="E47" s="14">
        <v>2500000</v>
      </c>
      <c r="F47" s="15">
        <v>2478.86</v>
      </c>
      <c r="G47" s="16">
        <f t="shared" si="1"/>
        <v>1.01E-2</v>
      </c>
    </row>
    <row r="48" spans="1:7" ht="12.95" customHeight="1">
      <c r="A48" s="12"/>
      <c r="B48" s="13" t="s">
        <v>411</v>
      </c>
      <c r="C48" s="10" t="s">
        <v>399</v>
      </c>
      <c r="D48" s="10" t="s">
        <v>320</v>
      </c>
      <c r="E48" s="14">
        <v>2500000</v>
      </c>
      <c r="F48" s="15">
        <v>2471.48</v>
      </c>
      <c r="G48" s="16">
        <f t="shared" si="1"/>
        <v>1.01E-2</v>
      </c>
    </row>
    <row r="49" spans="1:7" ht="12.95" customHeight="1">
      <c r="A49" s="12"/>
      <c r="B49" s="13" t="s">
        <v>321</v>
      </c>
      <c r="C49" s="10" t="s">
        <v>405</v>
      </c>
      <c r="D49" s="10" t="s">
        <v>320</v>
      </c>
      <c r="E49" s="14">
        <v>2500000</v>
      </c>
      <c r="F49" s="15">
        <v>2463.98</v>
      </c>
      <c r="G49" s="16">
        <f t="shared" si="1"/>
        <v>0.01</v>
      </c>
    </row>
    <row r="50" spans="1:7" ht="12.95" customHeight="1">
      <c r="A50" s="12"/>
      <c r="B50" s="13" t="s">
        <v>321</v>
      </c>
      <c r="C50" s="10" t="s">
        <v>329</v>
      </c>
      <c r="D50" s="10" t="s">
        <v>320</v>
      </c>
      <c r="E50" s="14">
        <v>1000000</v>
      </c>
      <c r="F50" s="15">
        <v>998.45</v>
      </c>
      <c r="G50" s="16">
        <f t="shared" si="1"/>
        <v>4.1000000000000003E-3</v>
      </c>
    </row>
    <row r="51" spans="1:7" ht="12.95" customHeight="1">
      <c r="A51" s="1"/>
      <c r="B51" s="9" t="s">
        <v>78</v>
      </c>
      <c r="C51" s="10" t="s">
        <v>1</v>
      </c>
      <c r="D51" s="10" t="s">
        <v>1</v>
      </c>
      <c r="E51" s="10" t="s">
        <v>1</v>
      </c>
      <c r="F51" s="17">
        <f>SUM(F29:F50)</f>
        <v>107818.06000000001</v>
      </c>
      <c r="G51" s="18">
        <f>SUM(G29:G50)</f>
        <v>0.43869999999999992</v>
      </c>
    </row>
    <row r="52" spans="1:7" ht="12.95" customHeight="1">
      <c r="A52" s="1"/>
      <c r="B52" s="9" t="s">
        <v>122</v>
      </c>
      <c r="C52" s="10" t="s">
        <v>1</v>
      </c>
      <c r="D52" s="10" t="s">
        <v>1</v>
      </c>
      <c r="E52" s="10" t="s">
        <v>1</v>
      </c>
      <c r="F52" s="1"/>
      <c r="G52" s="11" t="s">
        <v>1</v>
      </c>
    </row>
    <row r="53" spans="1:7" ht="12.95" customHeight="1">
      <c r="A53" s="12"/>
      <c r="B53" s="13" t="s">
        <v>123</v>
      </c>
      <c r="C53" s="10" t="s">
        <v>341</v>
      </c>
      <c r="D53" s="10" t="s">
        <v>125</v>
      </c>
      <c r="E53" s="14">
        <v>457500</v>
      </c>
      <c r="F53" s="15">
        <v>454.73</v>
      </c>
      <c r="G53" s="16">
        <f>+ROUND(F53/$F$62,4)</f>
        <v>1.8E-3</v>
      </c>
    </row>
    <row r="54" spans="1:7" ht="12.95" customHeight="1">
      <c r="A54" s="12"/>
      <c r="B54" s="13" t="s">
        <v>123</v>
      </c>
      <c r="C54" s="10" t="s">
        <v>124</v>
      </c>
      <c r="D54" s="10" t="s">
        <v>125</v>
      </c>
      <c r="E54" s="14">
        <v>322500</v>
      </c>
      <c r="F54" s="15">
        <v>321.33</v>
      </c>
      <c r="G54" s="16">
        <f>+ROUND(F54/$F$62,4)</f>
        <v>1.2999999999999999E-3</v>
      </c>
    </row>
    <row r="55" spans="1:7" ht="12.95" customHeight="1">
      <c r="A55" s="1"/>
      <c r="B55" s="9" t="s">
        <v>78</v>
      </c>
      <c r="C55" s="10" t="s">
        <v>1</v>
      </c>
      <c r="D55" s="10" t="s">
        <v>1</v>
      </c>
      <c r="E55" s="10" t="s">
        <v>1</v>
      </c>
      <c r="F55" s="17">
        <f>SUM(F53:F54)</f>
        <v>776.06</v>
      </c>
      <c r="G55" s="18">
        <f>SUM(G53:G54)</f>
        <v>3.0999999999999999E-3</v>
      </c>
    </row>
    <row r="56" spans="1:7" ht="12.95" customHeight="1">
      <c r="A56" s="1"/>
      <c r="B56" s="19" t="s">
        <v>81</v>
      </c>
      <c r="C56" s="23" t="s">
        <v>1</v>
      </c>
      <c r="D56" s="20" t="s">
        <v>1</v>
      </c>
      <c r="E56" s="23" t="s">
        <v>1</v>
      </c>
      <c r="F56" s="17">
        <f>+F27+F51+F55</f>
        <v>211947.63</v>
      </c>
      <c r="G56" s="18">
        <f>+G27+G51+G55</f>
        <v>0.86199999999999988</v>
      </c>
    </row>
    <row r="57" spans="1:7" ht="12.95" customHeight="1">
      <c r="A57" s="1"/>
      <c r="B57" s="9" t="s">
        <v>126</v>
      </c>
      <c r="C57" s="10" t="s">
        <v>1</v>
      </c>
      <c r="D57" s="10" t="s">
        <v>1</v>
      </c>
      <c r="E57" s="10" t="s">
        <v>1</v>
      </c>
      <c r="F57" s="1"/>
      <c r="G57" s="11" t="s">
        <v>1</v>
      </c>
    </row>
    <row r="58" spans="1:7" ht="12.95" customHeight="1">
      <c r="A58" s="12"/>
      <c r="B58" s="13" t="s">
        <v>422</v>
      </c>
      <c r="C58" s="10" t="s">
        <v>1</v>
      </c>
      <c r="D58" s="10" t="s">
        <v>84</v>
      </c>
      <c r="E58" s="14"/>
      <c r="F58" s="15">
        <v>610.91</v>
      </c>
      <c r="G58" s="16">
        <f t="shared" ref="G58" si="2">+ROUND(F58/$F$62,4)</f>
        <v>2.5000000000000001E-3</v>
      </c>
    </row>
    <row r="59" spans="1:7" ht="12.95" customHeight="1">
      <c r="A59" s="1"/>
      <c r="B59" s="9" t="s">
        <v>78</v>
      </c>
      <c r="C59" s="10" t="s">
        <v>1</v>
      </c>
      <c r="D59" s="10" t="s">
        <v>1</v>
      </c>
      <c r="E59" s="10" t="s">
        <v>1</v>
      </c>
      <c r="F59" s="17">
        <f>+F58</f>
        <v>610.91</v>
      </c>
      <c r="G59" s="18">
        <f>+G58</f>
        <v>2.5000000000000001E-3</v>
      </c>
    </row>
    <row r="60" spans="1:7" ht="12.95" customHeight="1">
      <c r="A60" s="1"/>
      <c r="B60" s="19" t="s">
        <v>81</v>
      </c>
      <c r="C60" s="23" t="s">
        <v>1</v>
      </c>
      <c r="D60" s="20" t="s">
        <v>1</v>
      </c>
      <c r="E60" s="23" t="s">
        <v>1</v>
      </c>
      <c r="F60" s="17">
        <f>+F59</f>
        <v>610.91</v>
      </c>
      <c r="G60" s="18">
        <f>+G59</f>
        <v>2.5000000000000001E-3</v>
      </c>
    </row>
    <row r="61" spans="1:7" ht="12.95" customHeight="1">
      <c r="A61" s="1"/>
      <c r="B61" s="19" t="s">
        <v>82</v>
      </c>
      <c r="C61" s="10" t="s">
        <v>1</v>
      </c>
      <c r="D61" s="20" t="s">
        <v>1</v>
      </c>
      <c r="E61" s="10" t="s">
        <v>1</v>
      </c>
      <c r="F61" s="24">
        <f>+F62-F60-F56</f>
        <v>33343.789999999979</v>
      </c>
      <c r="G61" s="18">
        <f>+G62-G60-G56</f>
        <v>0.13550000000000018</v>
      </c>
    </row>
    <row r="62" spans="1:7" ht="12.95" customHeight="1">
      <c r="A62" s="1"/>
      <c r="B62" s="25" t="s">
        <v>83</v>
      </c>
      <c r="C62" s="26" t="s">
        <v>1</v>
      </c>
      <c r="D62" s="26" t="s">
        <v>1</v>
      </c>
      <c r="E62" s="26" t="s">
        <v>1</v>
      </c>
      <c r="F62" s="27">
        <v>245902.33</v>
      </c>
      <c r="G62" s="28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84</v>
      </c>
      <c r="C64" s="1"/>
      <c r="D64" s="1"/>
      <c r="E64" s="1"/>
      <c r="F64" s="1"/>
      <c r="G64" s="1"/>
    </row>
    <row r="65" spans="1:7" ht="12.95" customHeight="1">
      <c r="A65" s="1"/>
      <c r="B65" s="2" t="s">
        <v>113</v>
      </c>
      <c r="C65" s="1"/>
      <c r="D65" s="1"/>
      <c r="E65" s="1"/>
      <c r="F65" s="1"/>
      <c r="G65" s="1"/>
    </row>
    <row r="66" spans="1:7" ht="12.95" customHeight="1">
      <c r="A66" s="1"/>
      <c r="B66" s="2" t="s">
        <v>114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sortState ref="B53:F54">
    <sortCondition descending="1" ref="F53:F5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TMIP</vt:lpstr>
      <vt:lpstr>TSTI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Darshan Kapadia</cp:lastModifiedBy>
  <dcterms:created xsi:type="dcterms:W3CDTF">2015-09-01T06:50:16Z</dcterms:created>
  <dcterms:modified xsi:type="dcterms:W3CDTF">2015-11-05T10:29:40Z</dcterms:modified>
</cp:coreProperties>
</file>