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urus\Facsheet\2015\Sept 15\"/>
    </mc:Choice>
  </mc:AlternateContent>
  <bookViews>
    <workbookView xWindow="0" yWindow="0" windowWidth="15360" windowHeight="7755" firstSheet="5" activeTab="12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MIP" sheetId="11" r:id="rId12"/>
    <sheet name="TSTI" sheetId="3" r:id="rId13"/>
  </sheets>
  <calcPr calcId="152511"/>
</workbook>
</file>

<file path=xl/calcChain.xml><?xml version="1.0" encoding="utf-8"?>
<calcChain xmlns="http://schemas.openxmlformats.org/spreadsheetml/2006/main">
  <c r="F33" i="3" l="1"/>
  <c r="F34" i="3" s="1"/>
  <c r="G32" i="3"/>
  <c r="G33" i="3" s="1"/>
  <c r="G34" i="3" s="1"/>
  <c r="F29" i="3"/>
  <c r="G28" i="3"/>
  <c r="G27" i="3"/>
  <c r="F25" i="3"/>
  <c r="G19" i="3"/>
  <c r="G17" i="3"/>
  <c r="G16" i="3"/>
  <c r="G23" i="3"/>
  <c r="G22" i="3"/>
  <c r="G18" i="3"/>
  <c r="G21" i="3"/>
  <c r="G20" i="3"/>
  <c r="G24" i="3"/>
  <c r="F14" i="3"/>
  <c r="F30" i="3" s="1"/>
  <c r="G13" i="3"/>
  <c r="G7" i="3"/>
  <c r="G9" i="3"/>
  <c r="G8" i="3"/>
  <c r="G12" i="3"/>
  <c r="G10" i="3"/>
  <c r="G11" i="3"/>
  <c r="F56" i="11"/>
  <c r="F57" i="11" s="1"/>
  <c r="G55" i="11"/>
  <c r="G56" i="11" s="1"/>
  <c r="G57" i="11" s="1"/>
  <c r="F52" i="11"/>
  <c r="F53" i="11" s="1"/>
  <c r="G51" i="11"/>
  <c r="G52" i="11" s="1"/>
  <c r="G53" i="11" s="1"/>
  <c r="F47" i="11"/>
  <c r="F48" i="11" s="1"/>
  <c r="G46" i="11"/>
  <c r="G45" i="11"/>
  <c r="G47" i="11" s="1"/>
  <c r="G48" i="11" s="1"/>
  <c r="F39" i="11"/>
  <c r="F42" i="11" s="1"/>
  <c r="G38" i="11"/>
  <c r="G36" i="11"/>
  <c r="G37" i="11"/>
  <c r="G39" i="11" s="1"/>
  <c r="G42" i="11" s="1"/>
  <c r="F30" i="11"/>
  <c r="F33" i="11" s="1"/>
  <c r="G18" i="11"/>
  <c r="G26" i="11"/>
  <c r="G9" i="11"/>
  <c r="G23" i="11"/>
  <c r="G15" i="11"/>
  <c r="G28" i="11"/>
  <c r="G19" i="11"/>
  <c r="G16" i="11"/>
  <c r="G8" i="11"/>
  <c r="G27" i="11"/>
  <c r="G13" i="11"/>
  <c r="G25" i="11"/>
  <c r="G11" i="11"/>
  <c r="G12" i="11"/>
  <c r="G20" i="11"/>
  <c r="G17" i="11"/>
  <c r="G22" i="11"/>
  <c r="G21" i="11"/>
  <c r="G10" i="11"/>
  <c r="G14" i="11"/>
  <c r="G7" i="11"/>
  <c r="G24" i="11"/>
  <c r="G29" i="11"/>
  <c r="G30" i="11" s="1"/>
  <c r="G33" i="11" s="1"/>
  <c r="F21" i="6"/>
  <c r="F22" i="6" s="1"/>
  <c r="G20" i="6"/>
  <c r="G21" i="6" s="1"/>
  <c r="G22" i="6" s="1"/>
  <c r="G16" i="6"/>
  <c r="G17" i="6" s="1"/>
  <c r="G18" i="6" s="1"/>
  <c r="F17" i="6"/>
  <c r="F18" i="6" s="1"/>
  <c r="F10" i="6"/>
  <c r="F13" i="6" s="1"/>
  <c r="G9" i="6"/>
  <c r="G7" i="6"/>
  <c r="G8" i="6"/>
  <c r="G10" i="6" s="1"/>
  <c r="G13" i="6" s="1"/>
  <c r="F24" i="10"/>
  <c r="F20" i="10"/>
  <c r="G19" i="10"/>
  <c r="F13" i="10"/>
  <c r="G10" i="10"/>
  <c r="G9" i="10"/>
  <c r="G11" i="10"/>
  <c r="G8" i="10"/>
  <c r="G7" i="10"/>
  <c r="G12" i="10"/>
  <c r="G15" i="10"/>
  <c r="G18" i="10"/>
  <c r="G17" i="10"/>
  <c r="G16" i="10"/>
  <c r="G23" i="10"/>
  <c r="G22" i="10"/>
  <c r="G24" i="10" s="1"/>
  <c r="G27" i="10"/>
  <c r="G28" i="10" s="1"/>
  <c r="G29" i="10" s="1"/>
  <c r="F28" i="10"/>
  <c r="F29" i="10" s="1"/>
  <c r="F46" i="9"/>
  <c r="F47" i="9" s="1"/>
  <c r="G45" i="9"/>
  <c r="G46" i="9" s="1"/>
  <c r="G47" i="9" s="1"/>
  <c r="F42" i="9"/>
  <c r="G40" i="9"/>
  <c r="G42" i="9" s="1"/>
  <c r="G41" i="9"/>
  <c r="F38" i="9"/>
  <c r="G25" i="9"/>
  <c r="G36" i="9"/>
  <c r="G26" i="9"/>
  <c r="G32" i="9"/>
  <c r="G29" i="9"/>
  <c r="G24" i="9"/>
  <c r="G31" i="9"/>
  <c r="G35" i="9"/>
  <c r="G30" i="9"/>
  <c r="G28" i="9"/>
  <c r="G34" i="9"/>
  <c r="G27" i="9"/>
  <c r="G37" i="9"/>
  <c r="G33" i="9"/>
  <c r="G38" i="9" s="1"/>
  <c r="F22" i="9"/>
  <c r="F43" i="9" s="1"/>
  <c r="G16" i="9"/>
  <c r="G17" i="9"/>
  <c r="G15" i="9"/>
  <c r="G7" i="9"/>
  <c r="G8" i="9"/>
  <c r="G14" i="9"/>
  <c r="G11" i="9"/>
  <c r="G19" i="9"/>
  <c r="G10" i="9"/>
  <c r="G21" i="9"/>
  <c r="G12" i="9"/>
  <c r="G20" i="9"/>
  <c r="G13" i="9"/>
  <c r="G9" i="9"/>
  <c r="G18" i="9"/>
  <c r="G22" i="9" s="1"/>
  <c r="F57" i="7"/>
  <c r="F60" i="7" s="1"/>
  <c r="F61" i="7" s="1"/>
  <c r="G45" i="7"/>
  <c r="G52" i="7"/>
  <c r="G35" i="7"/>
  <c r="G28" i="7"/>
  <c r="G12" i="7"/>
  <c r="G50" i="7"/>
  <c r="G15" i="7"/>
  <c r="G17" i="7"/>
  <c r="G21" i="7"/>
  <c r="G53" i="7"/>
  <c r="G49" i="7"/>
  <c r="G22" i="7"/>
  <c r="G19" i="7"/>
  <c r="G42" i="7"/>
  <c r="G18" i="7"/>
  <c r="G11" i="7"/>
  <c r="G47" i="7"/>
  <c r="G13" i="7"/>
  <c r="G16" i="7"/>
  <c r="G38" i="7"/>
  <c r="G10" i="7"/>
  <c r="G48" i="7"/>
  <c r="G30" i="7"/>
  <c r="G31" i="7"/>
  <c r="G33" i="7"/>
  <c r="G56" i="7"/>
  <c r="G9" i="7"/>
  <c r="G54" i="7"/>
  <c r="G34" i="7"/>
  <c r="G27" i="7"/>
  <c r="G25" i="7"/>
  <c r="G8" i="7"/>
  <c r="G51" i="7"/>
  <c r="G36" i="7"/>
  <c r="G40" i="7"/>
  <c r="G14" i="7"/>
  <c r="G26" i="7"/>
  <c r="G46" i="7"/>
  <c r="G41" i="7"/>
  <c r="G29" i="7"/>
  <c r="G32" i="7"/>
  <c r="G20" i="7"/>
  <c r="G55" i="7"/>
  <c r="G44" i="7"/>
  <c r="G23" i="7"/>
  <c r="G24" i="7"/>
  <c r="G37" i="7"/>
  <c r="G43" i="7"/>
  <c r="G39" i="7"/>
  <c r="G7" i="7"/>
  <c r="G57" i="7" s="1"/>
  <c r="G60" i="7" s="1"/>
  <c r="G61" i="7" s="1"/>
  <c r="F23" i="5"/>
  <c r="F26" i="5" s="1"/>
  <c r="F27" i="5" s="1"/>
  <c r="G22" i="5"/>
  <c r="G16" i="5"/>
  <c r="G15" i="5"/>
  <c r="G21" i="5"/>
  <c r="G17" i="5"/>
  <c r="G19" i="5"/>
  <c r="G20" i="5"/>
  <c r="G14" i="5"/>
  <c r="G12" i="5"/>
  <c r="G9" i="5"/>
  <c r="G11" i="5"/>
  <c r="G8" i="5"/>
  <c r="G10" i="5"/>
  <c r="G18" i="5"/>
  <c r="G7" i="5"/>
  <c r="G13" i="5"/>
  <c r="F47" i="8"/>
  <c r="F50" i="8" s="1"/>
  <c r="F51" i="8" s="1"/>
  <c r="G45" i="8"/>
  <c r="G34" i="8"/>
  <c r="G46" i="8"/>
  <c r="G37" i="8"/>
  <c r="G39" i="8"/>
  <c r="G28" i="8"/>
  <c r="G43" i="8"/>
  <c r="G27" i="8"/>
  <c r="G33" i="8"/>
  <c r="G40" i="8"/>
  <c r="G24" i="8"/>
  <c r="G31" i="8"/>
  <c r="G12" i="8"/>
  <c r="G21" i="8"/>
  <c r="G11" i="8"/>
  <c r="G15" i="8"/>
  <c r="G30" i="8"/>
  <c r="G13" i="8"/>
  <c r="G22" i="8"/>
  <c r="G14" i="8"/>
  <c r="G9" i="8"/>
  <c r="G18" i="8"/>
  <c r="G16" i="8"/>
  <c r="G35" i="8"/>
  <c r="G38" i="8"/>
  <c r="G29" i="8"/>
  <c r="G17" i="8"/>
  <c r="G36" i="8"/>
  <c r="G23" i="8"/>
  <c r="G26" i="8"/>
  <c r="G41" i="8"/>
  <c r="G44" i="8"/>
  <c r="G19" i="8"/>
  <c r="G25" i="8"/>
  <c r="G10" i="8"/>
  <c r="G8" i="8"/>
  <c r="G42" i="8"/>
  <c r="G32" i="8"/>
  <c r="G7" i="8"/>
  <c r="G20" i="8"/>
  <c r="G39" i="13"/>
  <c r="G26" i="13"/>
  <c r="G59" i="13"/>
  <c r="G41" i="13"/>
  <c r="G28" i="13"/>
  <c r="G21" i="13"/>
  <c r="G42" i="13"/>
  <c r="G56" i="13"/>
  <c r="G31" i="13"/>
  <c r="G55" i="13"/>
  <c r="G24" i="13"/>
  <c r="G16" i="13"/>
  <c r="G29" i="13"/>
  <c r="G54" i="13"/>
  <c r="G18" i="13"/>
  <c r="G53" i="13"/>
  <c r="G40" i="13"/>
  <c r="G33" i="13"/>
  <c r="G36" i="13"/>
  <c r="G22" i="13"/>
  <c r="G60" i="13"/>
  <c r="G25" i="13"/>
  <c r="G11" i="13"/>
  <c r="G20" i="13"/>
  <c r="G50" i="13"/>
  <c r="G43" i="13"/>
  <c r="G44" i="13"/>
  <c r="G46" i="13"/>
  <c r="G32" i="13"/>
  <c r="G12" i="13"/>
  <c r="G47" i="13"/>
  <c r="G23" i="13"/>
  <c r="G58" i="13"/>
  <c r="G30" i="13"/>
  <c r="G27" i="13"/>
  <c r="G38" i="13"/>
  <c r="G57" i="13"/>
  <c r="G52" i="13"/>
  <c r="G51" i="13"/>
  <c r="G34" i="13"/>
  <c r="G15" i="13"/>
  <c r="G35" i="13"/>
  <c r="G45" i="13"/>
  <c r="G49" i="13"/>
  <c r="G17" i="13"/>
  <c r="G10" i="13"/>
  <c r="G48" i="13"/>
  <c r="G14" i="13"/>
  <c r="G37" i="13"/>
  <c r="G7" i="13"/>
  <c r="G13" i="13"/>
  <c r="G9" i="13"/>
  <c r="G19" i="13"/>
  <c r="G8" i="13"/>
  <c r="F61" i="13"/>
  <c r="G64" i="13"/>
  <c r="F64" i="13"/>
  <c r="G43" i="12"/>
  <c r="G51" i="12"/>
  <c r="G49" i="12"/>
  <c r="G54" i="12"/>
  <c r="G35" i="12"/>
  <c r="G38" i="12"/>
  <c r="G53" i="12"/>
  <c r="G36" i="12"/>
  <c r="G47" i="12"/>
  <c r="G41" i="12"/>
  <c r="G48" i="12"/>
  <c r="G56" i="12"/>
  <c r="G46" i="12"/>
  <c r="G31" i="12"/>
  <c r="G50" i="12"/>
  <c r="G40" i="12"/>
  <c r="G33" i="12"/>
  <c r="G39" i="12"/>
  <c r="G32" i="12"/>
  <c r="G22" i="12"/>
  <c r="G52" i="12"/>
  <c r="G29" i="12"/>
  <c r="G55" i="12"/>
  <c r="G19" i="12"/>
  <c r="G18" i="12"/>
  <c r="G21" i="12"/>
  <c r="G28" i="12"/>
  <c r="G27" i="12"/>
  <c r="G42" i="12"/>
  <c r="G45" i="12"/>
  <c r="G44" i="12"/>
  <c r="G37" i="12"/>
  <c r="G24" i="12"/>
  <c r="G34" i="12"/>
  <c r="G23" i="12"/>
  <c r="G13" i="12"/>
  <c r="G25" i="12"/>
  <c r="G16" i="12"/>
  <c r="G10" i="12"/>
  <c r="G20" i="12"/>
  <c r="G26" i="12"/>
  <c r="G11" i="12"/>
  <c r="G30" i="12"/>
  <c r="G17" i="12"/>
  <c r="G15" i="12"/>
  <c r="G8" i="12"/>
  <c r="G14" i="12"/>
  <c r="G7" i="12"/>
  <c r="G12" i="12"/>
  <c r="G9" i="12"/>
  <c r="G57" i="12" s="1"/>
  <c r="G60" i="12" s="1"/>
  <c r="G61" i="12" s="1"/>
  <c r="G55" i="4"/>
  <c r="G23" i="4"/>
  <c r="G46" i="4"/>
  <c r="G39" i="4"/>
  <c r="G20" i="4"/>
  <c r="G25" i="4"/>
  <c r="G54" i="4"/>
  <c r="G21" i="4"/>
  <c r="G26" i="4"/>
  <c r="G34" i="4"/>
  <c r="G32" i="4"/>
  <c r="G56" i="4"/>
  <c r="G58" i="4"/>
  <c r="G15" i="4"/>
  <c r="G33" i="4"/>
  <c r="G53" i="4"/>
  <c r="G41" i="4"/>
  <c r="G19" i="4"/>
  <c r="G24" i="4"/>
  <c r="G27" i="4"/>
  <c r="G12" i="4"/>
  <c r="G13" i="4"/>
  <c r="G37" i="4"/>
  <c r="G52" i="4"/>
  <c r="G18" i="4"/>
  <c r="G51" i="4"/>
  <c r="G31" i="4"/>
  <c r="G43" i="4"/>
  <c r="G30" i="4"/>
  <c r="G49" i="4"/>
  <c r="G35" i="4"/>
  <c r="G44" i="4"/>
  <c r="G29" i="4"/>
  <c r="G17" i="4"/>
  <c r="G50" i="4"/>
  <c r="G42" i="4"/>
  <c r="G40" i="4"/>
  <c r="G45" i="4"/>
  <c r="G47" i="4"/>
  <c r="G14" i="4"/>
  <c r="G28" i="4"/>
  <c r="G36" i="4"/>
  <c r="G57" i="4"/>
  <c r="G10" i="4"/>
  <c r="G48" i="4"/>
  <c r="G11" i="4"/>
  <c r="G38" i="4"/>
  <c r="G7" i="4"/>
  <c r="G16" i="4"/>
  <c r="G9" i="4"/>
  <c r="G22" i="4"/>
  <c r="G8" i="4"/>
  <c r="G59" i="4" s="1"/>
  <c r="G62" i="4" s="1"/>
  <c r="F57" i="12"/>
  <c r="F60" i="12" s="1"/>
  <c r="F61" i="12" s="1"/>
  <c r="F59" i="4"/>
  <c r="F62" i="4" s="1"/>
  <c r="F63" i="4" s="1"/>
  <c r="G58" i="2"/>
  <c r="G37" i="2"/>
  <c r="G36" i="2"/>
  <c r="G50" i="2"/>
  <c r="G28" i="2"/>
  <c r="G44" i="2"/>
  <c r="G54" i="2"/>
  <c r="G47" i="2"/>
  <c r="G48" i="2"/>
  <c r="G19" i="2"/>
  <c r="G14" i="2"/>
  <c r="G27" i="2"/>
  <c r="G43" i="2"/>
  <c r="G23" i="2"/>
  <c r="G53" i="2"/>
  <c r="G10" i="2"/>
  <c r="G17" i="2"/>
  <c r="G57" i="2"/>
  <c r="G18" i="2"/>
  <c r="G34" i="2"/>
  <c r="G9" i="2"/>
  <c r="G32" i="2"/>
  <c r="G16" i="2"/>
  <c r="G49" i="2"/>
  <c r="G40" i="2"/>
  <c r="G24" i="2"/>
  <c r="G33" i="2"/>
  <c r="G15" i="2"/>
  <c r="G55" i="2"/>
  <c r="G30" i="2"/>
  <c r="G21" i="2"/>
  <c r="G7" i="2"/>
  <c r="G12" i="2"/>
  <c r="G8" i="2"/>
  <c r="G22" i="2"/>
  <c r="G31" i="2"/>
  <c r="G29" i="2"/>
  <c r="G26" i="2"/>
  <c r="G11" i="2"/>
  <c r="G41" i="2"/>
  <c r="G35" i="2"/>
  <c r="G25" i="2"/>
  <c r="G56" i="2"/>
  <c r="G20" i="2"/>
  <c r="G39" i="2"/>
  <c r="G13" i="2"/>
  <c r="G42" i="2"/>
  <c r="G45" i="2"/>
  <c r="G46" i="2"/>
  <c r="G51" i="2"/>
  <c r="G52" i="2"/>
  <c r="G38" i="2"/>
  <c r="G59" i="2" s="1"/>
  <c r="G62" i="2" s="1"/>
  <c r="G63" i="2" s="1"/>
  <c r="F59" i="2"/>
  <c r="F62" i="2" s="1"/>
  <c r="F63" i="2" s="1"/>
  <c r="G32" i="1"/>
  <c r="G31" i="1"/>
  <c r="G23" i="1"/>
  <c r="G58" i="1"/>
  <c r="G15" i="1"/>
  <c r="G47" i="1"/>
  <c r="G35" i="1"/>
  <c r="G54" i="1"/>
  <c r="G19" i="1"/>
  <c r="G34" i="1"/>
  <c r="G18" i="1"/>
  <c r="G53" i="1"/>
  <c r="G55" i="1"/>
  <c r="G26" i="1"/>
  <c r="G29" i="1"/>
  <c r="G25" i="1"/>
  <c r="G33" i="1"/>
  <c r="G43" i="1"/>
  <c r="G27" i="1"/>
  <c r="G12" i="1"/>
  <c r="G59" i="1"/>
  <c r="G30" i="1"/>
  <c r="G17" i="1"/>
  <c r="G41" i="1"/>
  <c r="G39" i="1"/>
  <c r="G52" i="1"/>
  <c r="G21" i="1"/>
  <c r="G51" i="1"/>
  <c r="G36" i="1"/>
  <c r="G42" i="1"/>
  <c r="G49" i="1"/>
  <c r="G11" i="1"/>
  <c r="G45" i="1"/>
  <c r="G28" i="1"/>
  <c r="G46" i="1"/>
  <c r="G44" i="1"/>
  <c r="G57" i="1"/>
  <c r="G37" i="1"/>
  <c r="G48" i="1"/>
  <c r="G50" i="1"/>
  <c r="G20" i="1"/>
  <c r="G16" i="1"/>
  <c r="G24" i="1"/>
  <c r="G40" i="1"/>
  <c r="G10" i="1"/>
  <c r="G38" i="1"/>
  <c r="G13" i="1"/>
  <c r="G56" i="1"/>
  <c r="G8" i="1"/>
  <c r="G14" i="1"/>
  <c r="G7" i="1"/>
  <c r="G22" i="1"/>
  <c r="G9" i="1"/>
  <c r="F65" i="13" l="1"/>
  <c r="F66" i="13" s="1"/>
  <c r="F23" i="6"/>
  <c r="G20" i="10"/>
  <c r="G13" i="10"/>
  <c r="G25" i="3"/>
  <c r="G29" i="3"/>
  <c r="F48" i="9"/>
  <c r="F35" i="3"/>
  <c r="F58" i="11"/>
  <c r="G25" i="10"/>
  <c r="G30" i="10" s="1"/>
  <c r="F25" i="10"/>
  <c r="F30" i="10" s="1"/>
  <c r="G23" i="5"/>
  <c r="G26" i="5" s="1"/>
  <c r="G27" i="5" s="1"/>
  <c r="G47" i="8"/>
  <c r="G50" i="8" s="1"/>
  <c r="G51" i="8" s="1"/>
  <c r="G14" i="3"/>
  <c r="G30" i="3" s="1"/>
  <c r="G35" i="3" s="1"/>
  <c r="G58" i="11"/>
  <c r="G23" i="6"/>
  <c r="G43" i="9"/>
  <c r="G48" i="9"/>
  <c r="G61" i="13"/>
  <c r="G65" i="13" s="1"/>
  <c r="G66" i="13" s="1"/>
  <c r="G60" i="1" l="1"/>
  <c r="G63" i="1" s="1"/>
  <c r="G64" i="1" s="1"/>
  <c r="F60" i="1"/>
  <c r="F63" i="1" s="1"/>
  <c r="F64" i="1" s="1"/>
  <c r="G63" i="4" l="1"/>
</calcChain>
</file>

<file path=xl/sharedStrings.xml><?xml version="1.0" encoding="utf-8"?>
<sst xmlns="http://schemas.openxmlformats.org/spreadsheetml/2006/main" count="2248" uniqueCount="429">
  <si>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</si>
  <si>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</si>
  <si>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</si>
  <si>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</si>
  <si>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</si>
  <si>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</si>
  <si>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</si>
  <si>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</si>
  <si>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</si>
  <si>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</si>
  <si>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</si>
  <si>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</si>
  <si>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</si>
  <si>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</si>
  <si>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</si>
  <si>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</si>
  <si>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</si>
  <si>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</si>
  <si>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</si>
  <si>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</si>
  <si>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</si>
  <si>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</si>
  <si>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</si>
  <si>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INE233B01017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</si>
  <si>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</si>
  <si>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</si>
  <si>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</si>
  <si>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</si>
  <si>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</si>
  <si>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</si>
  <si>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</si>
  <si>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</si>
  <si>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</si>
  <si>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</si>
  <si>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INE998I01010</t>
  </si>
  <si>
    <t>Hotels, Resorts And Other Recreational Activities</t>
  </si>
  <si>
    <t>INE176A01010</t>
  </si>
  <si>
    <t>Consumer Durables</t>
  </si>
  <si>
    <t>INE155A01022</t>
  </si>
  <si>
    <t>INE003A01024</t>
  </si>
  <si>
    <t>Industrial Capital Goods</t>
  </si>
  <si>
    <t>INE256A01028</t>
  </si>
  <si>
    <t>Media &amp; Entertainment</t>
  </si>
  <si>
    <t>INE263A01016</t>
  </si>
  <si>
    <t>INE092A01019</t>
  </si>
  <si>
    <t>Chemicals</t>
  </si>
  <si>
    <t>INE685A01028</t>
  </si>
  <si>
    <t>INE442H01029</t>
  </si>
  <si>
    <t>INE180A01020</t>
  </si>
  <si>
    <t>INE668F01031</t>
  </si>
  <si>
    <t>Consumer Non Durables</t>
  </si>
  <si>
    <t>INE111A01017</t>
  </si>
  <si>
    <t>INE437A01024</t>
  </si>
  <si>
    <t>Healthcare Services</t>
  </si>
  <si>
    <t>INE199G01027</t>
  </si>
  <si>
    <t>INE213A01029</t>
  </si>
  <si>
    <t>Oil</t>
  </si>
  <si>
    <t>INE721A01013</t>
  </si>
  <si>
    <t>INE660A01013</t>
  </si>
  <si>
    <t>INE075A01022</t>
  </si>
  <si>
    <t>INE237A01028</t>
  </si>
  <si>
    <t>INE154A01025</t>
  </si>
  <si>
    <t>INE042A01014</t>
  </si>
  <si>
    <t>INE107A01015</t>
  </si>
  <si>
    <t>Paper</t>
  </si>
  <si>
    <t>INE029A01011</t>
  </si>
  <si>
    <t>INE935A01035</t>
  </si>
  <si>
    <t>INE397D01024</t>
  </si>
  <si>
    <t>Telecom - Services</t>
  </si>
  <si>
    <t>INE860A01027</t>
  </si>
  <si>
    <t>INE886H01027</t>
  </si>
  <si>
    <t>INE503A01015</t>
  </si>
  <si>
    <t>Bank of Baroda</t>
  </si>
  <si>
    <t>INE028A01039</t>
  </si>
  <si>
    <t>INE069A01017</t>
  </si>
  <si>
    <t>Services</t>
  </si>
  <si>
    <t>INE742F01042</t>
  </si>
  <si>
    <t>INE463A01038</t>
  </si>
  <si>
    <t>INE191H01014</t>
  </si>
  <si>
    <t>INE018I01017</t>
  </si>
  <si>
    <t>INE692A01016</t>
  </si>
  <si>
    <t>INE044A01036</t>
  </si>
  <si>
    <t>INE732A01036</t>
  </si>
  <si>
    <t>Industrial Products</t>
  </si>
  <si>
    <t>INE089A01023</t>
  </si>
  <si>
    <t>INE134E01011</t>
  </si>
  <si>
    <t>Punjab National Bank</t>
  </si>
  <si>
    <t>INE160A01022</t>
  </si>
  <si>
    <t>INE978A01019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</si>
  <si>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</si>
  <si>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</si>
  <si>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</si>
  <si>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</si>
  <si>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</si>
  <si>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</si>
  <si>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</si>
  <si>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</si>
  <si>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INE881D01027</t>
  </si>
  <si>
    <t>INE628A01036</t>
  </si>
  <si>
    <t>Pesticides</t>
  </si>
  <si>
    <t>INE663F01024</t>
  </si>
  <si>
    <t>INE233A01035</t>
  </si>
  <si>
    <t>INE066A01013</t>
  </si>
  <si>
    <t>INE670A01012</t>
  </si>
  <si>
    <t>INE836F01026</t>
  </si>
  <si>
    <t>INE734N01019</t>
  </si>
  <si>
    <t>INE465A01025</t>
  </si>
  <si>
    <t>INE775A01035</t>
  </si>
  <si>
    <t>Auto Ancillaries</t>
  </si>
  <si>
    <t>INE296A01016</t>
  </si>
  <si>
    <t>INE216A01022</t>
  </si>
  <si>
    <t>INE070A01015</t>
  </si>
  <si>
    <t>Cement</t>
  </si>
  <si>
    <t>INE067A01029</t>
  </si>
  <si>
    <t>INE548C01032</t>
  </si>
  <si>
    <t>INE200A01026</t>
  </si>
  <si>
    <t>INE571A01020</t>
  </si>
  <si>
    <t>INE351A01035</t>
  </si>
  <si>
    <t>INE531A01024</t>
  </si>
  <si>
    <t>INE049A01027</t>
  </si>
  <si>
    <t>Textile Products</t>
  </si>
  <si>
    <t>INE095A01012</t>
  </si>
  <si>
    <t>INE331A01037</t>
  </si>
  <si>
    <t>INE226H01026</t>
  </si>
  <si>
    <t>INE151A01013</t>
  </si>
  <si>
    <t>INE614B01018</t>
  </si>
  <si>
    <t>INE356A01018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</si>
  <si>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</si>
  <si>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</si>
  <si>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</si>
  <si>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</si>
  <si>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</si>
  <si>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</si>
  <si>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Money Market Instruments</t>
  </si>
  <si>
    <t>Certificate of Deposit</t>
  </si>
  <si>
    <t>CRISIL A1+</t>
  </si>
  <si>
    <t>Commercial Paper</t>
  </si>
  <si>
    <t>CARE A1+</t>
  </si>
  <si>
    <t>INE846E14930</t>
  </si>
  <si>
    <t>Treasury Bill</t>
  </si>
  <si>
    <t>91 Days Tbill</t>
  </si>
  <si>
    <t>IN002015X217</t>
  </si>
  <si>
    <t>SOVEREIGN</t>
  </si>
  <si>
    <t>CBLO / Reverse Repo</t>
  </si>
  <si>
    <t>TAURUS TAX SHIELD</t>
  </si>
  <si>
    <t>INE100A01010</t>
  </si>
  <si>
    <t>INE481G01011</t>
  </si>
  <si>
    <t>INE312H01016</t>
  </si>
  <si>
    <t>INE669C01036</t>
  </si>
  <si>
    <t>INE101A01026</t>
  </si>
  <si>
    <t>INE326A01037</t>
  </si>
  <si>
    <t>INE257A01026</t>
  </si>
  <si>
    <t>TAURUS BANKING &amp; FINANCIAL SERVICES FUND</t>
  </si>
  <si>
    <t>INE528G01019</t>
  </si>
  <si>
    <t>TAURUS DYNAMIC INCOME FUND</t>
  </si>
  <si>
    <t>Debt Instruments</t>
  </si>
  <si>
    <t>(a) Listed / awaiting listing on Stock Exchange</t>
  </si>
  <si>
    <t>7.88% Government of India</t>
  </si>
  <si>
    <t>IN0020150028</t>
  </si>
  <si>
    <t>8.40% Government of India</t>
  </si>
  <si>
    <t>IN0020140045</t>
  </si>
  <si>
    <t>10.75% SREI Infrastructure Finance Ltd **</t>
  </si>
  <si>
    <t>INE872A07TH6</t>
  </si>
  <si>
    <t>(b) Privately placed / Unlisted</t>
  </si>
  <si>
    <t>TAURUS ETHICAL FUND</t>
  </si>
  <si>
    <t>INE298A01020</t>
  </si>
  <si>
    <t>INE058A01010</t>
  </si>
  <si>
    <t>INE470A01017</t>
  </si>
  <si>
    <t>Trading</t>
  </si>
  <si>
    <t>INE323A01026</t>
  </si>
  <si>
    <t>INE361B01024</t>
  </si>
  <si>
    <t>INE146L01010</t>
  </si>
  <si>
    <t>INE917I01010</t>
  </si>
  <si>
    <t>INE462A01022</t>
  </si>
  <si>
    <t>INE010B01019</t>
  </si>
  <si>
    <t>INE613A01020</t>
  </si>
  <si>
    <t>INE030A01027</t>
  </si>
  <si>
    <t>INE059A01026</t>
  </si>
  <si>
    <t>INE725G01011</t>
  </si>
  <si>
    <t>INE347G01014</t>
  </si>
  <si>
    <t>INE259A01022</t>
  </si>
  <si>
    <t>TAURUS INFRASTRUCTURE FUND</t>
  </si>
  <si>
    <t>INE878A01011</t>
  </si>
  <si>
    <t>INE205B01023</t>
  </si>
  <si>
    <t>INE121J01017</t>
  </si>
  <si>
    <t>Telecom -  Equipment &amp; Accessories</t>
  </si>
  <si>
    <t>INE242A01010</t>
  </si>
  <si>
    <t>INE224A01026</t>
  </si>
  <si>
    <t>INE956G01038</t>
  </si>
  <si>
    <t>Engineering Services</t>
  </si>
  <si>
    <t>TAURUS LIQUID FUND</t>
  </si>
  <si>
    <t>INE608A16KH4</t>
  </si>
  <si>
    <t>Corporation Bank ** #</t>
  </si>
  <si>
    <t>INE308L14AY9</t>
  </si>
  <si>
    <t>TAURUS ULTRA SHORT TERM BOND FUND</t>
  </si>
  <si>
    <t>INE294A14DC4</t>
  </si>
  <si>
    <t>INE308L14AZ6</t>
  </si>
  <si>
    <t>TAURUS MIP ADVANTAGE</t>
  </si>
  <si>
    <t>Industry / Rating</t>
  </si>
  <si>
    <t>Others</t>
  </si>
  <si>
    <t>Exchange Traded Funds</t>
  </si>
  <si>
    <t>Goldman Sachs Gold ETF (Gold Bees)</t>
  </si>
  <si>
    <t>INF732E01102</t>
  </si>
  <si>
    <t>TAURUS NIFTY INDEX FUND</t>
  </si>
  <si>
    <t>INE021A01026</t>
  </si>
  <si>
    <t>INE752E01010</t>
  </si>
  <si>
    <t>Power</t>
  </si>
  <si>
    <t>INE158A01026</t>
  </si>
  <si>
    <t>INE733E01010</t>
  </si>
  <si>
    <t>INE047A01013</t>
  </si>
  <si>
    <t>INE669E01016</t>
  </si>
  <si>
    <t>INE079A01024</t>
  </si>
  <si>
    <t>INE081A01012</t>
  </si>
  <si>
    <t>Ferrous Metals</t>
  </si>
  <si>
    <t>INE129A01019</t>
  </si>
  <si>
    <t>INE012A01025</t>
  </si>
  <si>
    <t>INE245A01021</t>
  </si>
  <si>
    <t>INE205A01025</t>
  </si>
  <si>
    <t>Non - Ferrous Metals</t>
  </si>
  <si>
    <t>INE038A01020</t>
  </si>
  <si>
    <t>INE910H01017</t>
  </si>
  <si>
    <t>TAURUS STARSHARE</t>
  </si>
  <si>
    <t>INE419M01019</t>
  </si>
  <si>
    <t>INE752A01018</t>
  </si>
  <si>
    <t>$0.00</t>
  </si>
  <si>
    <t>$0.00%</t>
  </si>
  <si>
    <t xml:space="preserve">$  Less Than 0.01% of Net Asset Value </t>
  </si>
  <si>
    <t>Wellwin Industry Ltd ** #</t>
  </si>
  <si>
    <t>Portfolio Statement as on September 30,2015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</si>
  <si>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</si>
  <si>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</si>
  <si>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</si>
  <si>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</si>
  <si>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</si>
  <si>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Sun Pharmaceuticals Industries Ltd.</t>
  </si>
  <si>
    <t>Wipro Ltd.</t>
  </si>
  <si>
    <t>ICICI Bank Ltd.</t>
  </si>
  <si>
    <t>ITC Ltd.</t>
  </si>
  <si>
    <t>Jagran Prakashan Ltd.</t>
  </si>
  <si>
    <t>Axis Bank Ltd.</t>
  </si>
  <si>
    <t>Tata Consultancy Services Ltd.</t>
  </si>
  <si>
    <t>HCL Technologies Ltd.</t>
  </si>
  <si>
    <t>DCB Bank Ltd.</t>
  </si>
  <si>
    <t>JK Lakshmi Cement Ltd.</t>
  </si>
  <si>
    <t>Dr. Reddy's Laboratories Ltd.</t>
  </si>
  <si>
    <t>Ashoka Buildcon Ltd.</t>
  </si>
  <si>
    <t>Bata India Ltd.</t>
  </si>
  <si>
    <t>Bharat Electronics Ltd.</t>
  </si>
  <si>
    <t>Blue Dart Express Ltd.</t>
  </si>
  <si>
    <t>Bharat Petroleum Corporation Ltd.</t>
  </si>
  <si>
    <t>Container Corporation of India Ltd.</t>
  </si>
  <si>
    <t>Coal India Ltd.</t>
  </si>
  <si>
    <t>Glenmark Pharmaceuticals Ltd.</t>
  </si>
  <si>
    <t>Hindustan Petroleum Corporation Ltd.</t>
  </si>
  <si>
    <t>Aditya Birla Nuvo Ltd.</t>
  </si>
  <si>
    <t>Kirloskar Brothers Ltd.</t>
  </si>
  <si>
    <t>Kotak Mahindra Bank Ltd.</t>
  </si>
  <si>
    <t>Maruti Suzuki India Ltd.</t>
  </si>
  <si>
    <t>Max India Ltd.</t>
  </si>
  <si>
    <t>Adani Ports and Special Economic Zone Ltd.</t>
  </si>
  <si>
    <t>Piramal Enterprises Ltd.</t>
  </si>
  <si>
    <t>Siemens Ltd.</t>
  </si>
  <si>
    <t>Sundaram Finance Ltd.</t>
  </si>
  <si>
    <t>Tata Chemicals Ltd.</t>
  </si>
  <si>
    <t>Tata Motors Ltd.</t>
  </si>
  <si>
    <t>Torrent Pharmaceuticals Ltd.</t>
  </si>
  <si>
    <t>Union Bank Of India</t>
  </si>
  <si>
    <t>Mahindra Holidays &amp; Resorts India Ltd.</t>
  </si>
  <si>
    <t>PVR Ltd.</t>
  </si>
  <si>
    <t>Apollo Hospitals Enterprise Ltd.</t>
  </si>
  <si>
    <t>Cipla Ltd.</t>
  </si>
  <si>
    <t>Godrej Consumer Products Ltd.</t>
  </si>
  <si>
    <t>Escorts Ltd.</t>
  </si>
  <si>
    <t>Zee Entertainment Enterprises Ltd.</t>
  </si>
  <si>
    <t>Power Finance Corporation Ltd.</t>
  </si>
  <si>
    <t>MindTree Ltd.</t>
  </si>
  <si>
    <t>INE786A01032</t>
  </si>
  <si>
    <t>IndusInd Bank Ltd.</t>
  </si>
  <si>
    <t>Tata Communications Ltd.</t>
  </si>
  <si>
    <t>Sadbhav Engineering Ltd.</t>
  </si>
  <si>
    <t>IPCA Laboratories Ltd.</t>
  </si>
  <si>
    <t>TV18 Broadcast Ltd.</t>
  </si>
  <si>
    <t>Emami Ltd.</t>
  </si>
  <si>
    <t>Godrej Industries Ltd.</t>
  </si>
  <si>
    <t>Kansai Nerolac Paints Ltd.</t>
  </si>
  <si>
    <t>Motherson Sumi Systems Ltd.</t>
  </si>
  <si>
    <t>Bharat Forge Ltd.</t>
  </si>
  <si>
    <t>Tata Elxsi Ltd.</t>
  </si>
  <si>
    <t>Alstom T&amp;D India Ltd.</t>
  </si>
  <si>
    <t>Dish TV India Ltd.</t>
  </si>
  <si>
    <t>Bajaj Finance Ltd.</t>
  </si>
  <si>
    <t>Britannia Industries Ltd.</t>
  </si>
  <si>
    <t>Crompton  Greaves Ltd.</t>
  </si>
  <si>
    <t>Eicher Motors Ltd.</t>
  </si>
  <si>
    <t>Info Edge (India) Ltd.</t>
  </si>
  <si>
    <t>Oracle Financial Services Software Ltd.</t>
  </si>
  <si>
    <t>The Ramco Cements Ltd.</t>
  </si>
  <si>
    <t>UPL Ltd.</t>
  </si>
  <si>
    <t>Shree Cements Ltd.</t>
  </si>
  <si>
    <t>Snowman Logistics Ltd.</t>
  </si>
  <si>
    <t>Himatsingka Seide Ltd.</t>
  </si>
  <si>
    <t>Unichem Laboratories Ltd.</t>
  </si>
  <si>
    <t>Inox Leisure Ltd.</t>
  </si>
  <si>
    <t>Mahindra &amp; Mahindra Ltd.</t>
  </si>
  <si>
    <t>Lupin Ltd.</t>
  </si>
  <si>
    <t>Ultratech Cement Ltd.</t>
  </si>
  <si>
    <t>Atul Ltd.</t>
  </si>
  <si>
    <t>Tech Mahindra Ltd.</t>
  </si>
  <si>
    <t>Sanofi India Ltd.</t>
  </si>
  <si>
    <t>INE133A01011</t>
  </si>
  <si>
    <t>Bajaj Auto Ltd.</t>
  </si>
  <si>
    <t>Bharat Heavy Electricals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</si>
  <si>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</si>
  <si>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</si>
  <si>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</si>
  <si>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</si>
  <si>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</si>
  <si>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</si>
  <si>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</si>
  <si>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Idea Cellular Ltd.</t>
  </si>
  <si>
    <t>Cairn India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</si>
  <si>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</si>
  <si>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</si>
  <si>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</si>
  <si>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</si>
  <si>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</si>
  <si>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</si>
  <si>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</si>
  <si>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Vedanta Ltd.</t>
  </si>
  <si>
    <t>Tata Steel Ltd.</t>
  </si>
  <si>
    <t>Tata Power Company Ltd.</t>
  </si>
  <si>
    <t>Divi's Laboratories Ltd.</t>
  </si>
  <si>
    <t>Alstom India Ltd.</t>
  </si>
  <si>
    <t>TD Power Systems Ltd.</t>
  </si>
  <si>
    <t>IDFC Ltd.</t>
  </si>
  <si>
    <t>Oberoi Realty Ltd.</t>
  </si>
  <si>
    <t>The Federal Bank  Ltd.</t>
  </si>
  <si>
    <t>Elecon Engineering Company Ltd.</t>
  </si>
  <si>
    <t>Bharti Infratel Ltd.</t>
  </si>
  <si>
    <t>Cummins India Ltd.</t>
  </si>
  <si>
    <t>Indian Oil Corporation Ltd.</t>
  </si>
  <si>
    <t>VA Tech Wabag Ltd.</t>
  </si>
  <si>
    <t>Greaves Cotton Ltd.</t>
  </si>
  <si>
    <t>IRB Infrastructure Developers Ltd.</t>
  </si>
  <si>
    <t>INE043D01016</t>
  </si>
  <si>
    <t>INE093I01010</t>
  </si>
  <si>
    <t>INE171A01029</t>
  </si>
  <si>
    <t>INE821I01014</t>
  </si>
  <si>
    <t>Construction</t>
  </si>
  <si>
    <t>Cadila Healthcare Ltd.</t>
  </si>
  <si>
    <t>Mphasis Ltd.</t>
  </si>
  <si>
    <t>Bayer Cropscience Ltd.</t>
  </si>
  <si>
    <t>Jyothy Laboratories Ltd.</t>
  </si>
  <si>
    <t>3M India Ltd.</t>
  </si>
  <si>
    <t>Colgate Palmolive (India) Ltd.</t>
  </si>
  <si>
    <t>ICRA Ltd.</t>
  </si>
  <si>
    <t>Kirloskar Oil Engines Ltd.</t>
  </si>
  <si>
    <t>Petronet LNG Ltd.</t>
  </si>
  <si>
    <t>Rallis India Ltd.</t>
  </si>
  <si>
    <t>Punjab &amp; Sindh Bank ** #</t>
  </si>
  <si>
    <t>IDBI Bank Ltd. ** #</t>
  </si>
  <si>
    <t>Indian Overseas Bank ** #</t>
  </si>
  <si>
    <t>Axis Bank Ltd. ** #</t>
  </si>
  <si>
    <t>Oriental Bank of Commerce ** #</t>
  </si>
  <si>
    <t>ING Vysya Bank Ltd. ** #</t>
  </si>
  <si>
    <t>ICICI Bank Ltd. ** #</t>
  </si>
  <si>
    <t>IndusInd Bank Ltd. ** #</t>
  </si>
  <si>
    <t>RBL Bank Ltd. ** #</t>
  </si>
  <si>
    <t>INE608A16KO0</t>
  </si>
  <si>
    <t>INE008A16E84</t>
  </si>
  <si>
    <t>INE565A16AD6</t>
  </si>
  <si>
    <t>INE238A16B71</t>
  </si>
  <si>
    <t>INE112A16HE0</t>
  </si>
  <si>
    <t>INE112A16IK5</t>
  </si>
  <si>
    <t>INE141A16SG1</t>
  </si>
  <si>
    <t>INE166A16MB2</t>
  </si>
  <si>
    <t>INE008A16XZ2</t>
  </si>
  <si>
    <t>INE090A16U59</t>
  </si>
  <si>
    <t>INE565A16AC8</t>
  </si>
  <si>
    <t>INE095A16QR0</t>
  </si>
  <si>
    <t>INE090A16U00</t>
  </si>
  <si>
    <t>INE976G16CH9</t>
  </si>
  <si>
    <t>[ICRA]A1+</t>
  </si>
  <si>
    <t>Karvy Financial Services Ltd. ** #</t>
  </si>
  <si>
    <t>Reliance Infrastructure Ltd. ** #</t>
  </si>
  <si>
    <t>Edelweiss Commodities Services Ltd. ** #</t>
  </si>
  <si>
    <t>Religare Comtrade Ltd.. ** #</t>
  </si>
  <si>
    <t>Ballarpur Industries Ltd. ** #</t>
  </si>
  <si>
    <t>Bilt Graphic Paper Products Ltd. ** #</t>
  </si>
  <si>
    <t>Edelweiss Financial Services Ltd. ** #</t>
  </si>
  <si>
    <t>IFMR Capital Finance Private Ltd. ** #</t>
  </si>
  <si>
    <t>Cox &amp; Kings Ltd. ** #</t>
  </si>
  <si>
    <t>Tata Motors Ltd. ** #</t>
  </si>
  <si>
    <t>INE308L14BC3</t>
  </si>
  <si>
    <t>INE036A14CI8</t>
  </si>
  <si>
    <t>INE308L14BF6</t>
  </si>
  <si>
    <t>INE657N14DD3</t>
  </si>
  <si>
    <t>INE835P14541</t>
  </si>
  <si>
    <t>INE657N14CC7</t>
  </si>
  <si>
    <t>INE294A14DO9</t>
  </si>
  <si>
    <t>INE161J14AG3</t>
  </si>
  <si>
    <t>INE532F14VJ3</t>
  </si>
  <si>
    <t>INE850M14216</t>
  </si>
  <si>
    <t>INE008I14DE7</t>
  </si>
  <si>
    <t>INE036A14CN8</t>
  </si>
  <si>
    <t>INE155A14GX6</t>
  </si>
  <si>
    <t>IND A1+</t>
  </si>
  <si>
    <t>IN002015X233</t>
  </si>
  <si>
    <t>INE565A16AF1</t>
  </si>
  <si>
    <t>INE141A16UW4</t>
  </si>
  <si>
    <t>CARE A+</t>
  </si>
  <si>
    <t>INE112A16HD2</t>
  </si>
  <si>
    <t>INE608A16KK8</t>
  </si>
  <si>
    <t>INE008A16XQ1</t>
  </si>
  <si>
    <t>INE976G16BV2</t>
  </si>
  <si>
    <t>Karvy Stock Broking Ltd. ** #</t>
  </si>
  <si>
    <t>Eros International Media Ltd. ** #</t>
  </si>
  <si>
    <t>Adani Enterprises Ltd. ** #</t>
  </si>
  <si>
    <t>INE416L14903</t>
  </si>
  <si>
    <t>INE423A14241</t>
  </si>
  <si>
    <t>BWR A1+</t>
  </si>
  <si>
    <t>Akzo Nobel India Ltd.</t>
  </si>
  <si>
    <t>Mutual Fund</t>
  </si>
  <si>
    <t>The Karnataka Bank Ltd.</t>
  </si>
  <si>
    <t>Berger Paints (I) Ltd.</t>
  </si>
  <si>
    <t>Tamil Nadu Newsprint &amp; Papers Ltd.</t>
  </si>
  <si>
    <t>Heritage Foods (India) Ltd.</t>
  </si>
  <si>
    <t>Shriram Transport Finance Company Ltd.</t>
  </si>
  <si>
    <t>Clearing Corporation of India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</si>
</sst>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;\(#,##0.00\)%"/>
    <numFmt numFmtId="166" formatCode="#,##0.00%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9" xfId="0" applyNumberFormat="1" applyFont="1" applyFill="1" applyBorder="1" applyAlignment="1" applyProtection="1">
      <alignment horizontal="right" vertical="top" wrapText="1"/>
    </xf>
    <xf numFmtId="165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9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231</v>
      </c>
      <c r="C7" s="10" t="s">
        <v>12</v>
      </c>
      <c r="D7" s="10" t="s">
        <v>13</v>
      </c>
      <c r="E7" s="14">
        <v>13202</v>
      </c>
      <c r="F7" s="15">
        <v>153.19999999999999</v>
      </c>
      <c r="G7" s="16">
        <f t="shared" ref="G7:G38" si="0">+ROUND(F7/$F$65,4)</f>
        <v>6.7299999999999999E-2</v>
      </c>
    </row>
    <row r="8" spans="1:7" ht="12.95" customHeight="1">
      <c r="A8" s="12"/>
      <c r="B8" s="13" t="s">
        <v>233</v>
      </c>
      <c r="C8" s="10" t="s">
        <v>10</v>
      </c>
      <c r="D8" s="10" t="s">
        <v>11</v>
      </c>
      <c r="E8" s="14">
        <v>14193</v>
      </c>
      <c r="F8" s="15">
        <v>151.71</v>
      </c>
      <c r="G8" s="16">
        <f t="shared" si="0"/>
        <v>6.6699999999999995E-2</v>
      </c>
    </row>
    <row r="9" spans="1:7" ht="12.95" customHeight="1">
      <c r="A9" s="12"/>
      <c r="B9" s="13" t="s">
        <v>229</v>
      </c>
      <c r="C9" s="10" t="s">
        <v>14</v>
      </c>
      <c r="D9" s="10" t="s">
        <v>15</v>
      </c>
      <c r="E9" s="14">
        <v>8987</v>
      </c>
      <c r="F9" s="15">
        <v>109.03</v>
      </c>
      <c r="G9" s="16">
        <f t="shared" si="0"/>
        <v>4.7899999999999998E-2</v>
      </c>
    </row>
    <row r="10" spans="1:7" ht="12.95" customHeight="1">
      <c r="A10" s="12"/>
      <c r="B10" s="13" t="s">
        <v>236</v>
      </c>
      <c r="C10" s="10" t="s">
        <v>20</v>
      </c>
      <c r="D10" s="10" t="s">
        <v>11</v>
      </c>
      <c r="E10" s="14">
        <v>36892</v>
      </c>
      <c r="F10" s="15">
        <v>99.7</v>
      </c>
      <c r="G10" s="16">
        <f t="shared" si="0"/>
        <v>4.3799999999999999E-2</v>
      </c>
    </row>
    <row r="11" spans="1:7" ht="12.95" customHeight="1">
      <c r="A11" s="12"/>
      <c r="B11" s="13" t="s">
        <v>248</v>
      </c>
      <c r="C11" s="10" t="s">
        <v>23</v>
      </c>
      <c r="D11" s="10" t="s">
        <v>24</v>
      </c>
      <c r="E11" s="14">
        <v>1100</v>
      </c>
      <c r="F11" s="15">
        <v>82.37</v>
      </c>
      <c r="G11" s="16">
        <f t="shared" si="0"/>
        <v>3.6200000000000003E-2</v>
      </c>
    </row>
    <row r="12" spans="1:7" ht="12.95" customHeight="1">
      <c r="A12" s="12"/>
      <c r="B12" s="13" t="s">
        <v>260</v>
      </c>
      <c r="C12" s="10" t="s">
        <v>26</v>
      </c>
      <c r="D12" s="10" t="s">
        <v>27</v>
      </c>
      <c r="E12" s="14">
        <v>9005</v>
      </c>
      <c r="F12" s="15">
        <v>78.52</v>
      </c>
      <c r="G12" s="16">
        <f t="shared" si="0"/>
        <v>3.4500000000000003E-2</v>
      </c>
    </row>
    <row r="13" spans="1:7" ht="12.95" customHeight="1">
      <c r="A13" s="12"/>
      <c r="B13" s="13" t="s">
        <v>21</v>
      </c>
      <c r="C13" s="10" t="s">
        <v>22</v>
      </c>
      <c r="D13" s="10" t="s">
        <v>11</v>
      </c>
      <c r="E13" s="14">
        <v>32427</v>
      </c>
      <c r="F13" s="15">
        <v>76.930000000000007</v>
      </c>
      <c r="G13" s="16">
        <f t="shared" si="0"/>
        <v>3.3799999999999997E-2</v>
      </c>
    </row>
    <row r="14" spans="1:7" ht="12.95" customHeight="1">
      <c r="A14" s="12"/>
      <c r="B14" s="13" t="s">
        <v>232</v>
      </c>
      <c r="C14" s="10" t="s">
        <v>18</v>
      </c>
      <c r="D14" s="10" t="s">
        <v>19</v>
      </c>
      <c r="E14" s="14">
        <v>5001</v>
      </c>
      <c r="F14" s="15">
        <v>73.349999999999994</v>
      </c>
      <c r="G14" s="16">
        <f t="shared" si="0"/>
        <v>3.2199999999999999E-2</v>
      </c>
    </row>
    <row r="15" spans="1:7" ht="12.95" customHeight="1">
      <c r="A15" s="12"/>
      <c r="B15" s="13" t="s">
        <v>273</v>
      </c>
      <c r="C15" s="10" t="s">
        <v>41</v>
      </c>
      <c r="D15" s="10" t="s">
        <v>42</v>
      </c>
      <c r="E15" s="14">
        <v>16400</v>
      </c>
      <c r="F15" s="15">
        <v>64.400000000000006</v>
      </c>
      <c r="G15" s="16">
        <f t="shared" si="0"/>
        <v>2.8299999999999999E-2</v>
      </c>
    </row>
    <row r="16" spans="1:7" ht="12.95" customHeight="1">
      <c r="A16" s="12"/>
      <c r="B16" s="13" t="s">
        <v>239</v>
      </c>
      <c r="C16" s="10" t="s">
        <v>25</v>
      </c>
      <c r="D16" s="10" t="s">
        <v>11</v>
      </c>
      <c r="E16" s="14">
        <v>12936</v>
      </c>
      <c r="F16" s="15">
        <v>64.099999999999994</v>
      </c>
      <c r="G16" s="16">
        <f t="shared" si="0"/>
        <v>2.8199999999999999E-2</v>
      </c>
    </row>
    <row r="17" spans="1:7" ht="12.95" customHeight="1">
      <c r="A17" s="12"/>
      <c r="B17" s="13" t="s">
        <v>257</v>
      </c>
      <c r="C17" s="10" t="s">
        <v>31</v>
      </c>
      <c r="D17" s="10" t="s">
        <v>32</v>
      </c>
      <c r="E17" s="14">
        <v>1293</v>
      </c>
      <c r="F17" s="15">
        <v>60.63</v>
      </c>
      <c r="G17" s="16">
        <f t="shared" si="0"/>
        <v>2.6700000000000002E-2</v>
      </c>
    </row>
    <row r="18" spans="1:7" ht="12.95" customHeight="1">
      <c r="A18" s="12"/>
      <c r="B18" s="13" t="s">
        <v>267</v>
      </c>
      <c r="C18" s="10" t="s">
        <v>34</v>
      </c>
      <c r="D18" s="10" t="s">
        <v>35</v>
      </c>
      <c r="E18" s="14">
        <v>19820</v>
      </c>
      <c r="F18" s="15">
        <v>59.38</v>
      </c>
      <c r="G18" s="16">
        <f t="shared" si="0"/>
        <v>2.6100000000000002E-2</v>
      </c>
    </row>
    <row r="19" spans="1:7" ht="12.95" customHeight="1">
      <c r="A19" s="12"/>
      <c r="B19" s="13" t="s">
        <v>269</v>
      </c>
      <c r="C19" s="10" t="s">
        <v>52</v>
      </c>
      <c r="D19" s="10" t="s">
        <v>53</v>
      </c>
      <c r="E19" s="14">
        <v>3790</v>
      </c>
      <c r="F19" s="15">
        <v>54.63</v>
      </c>
      <c r="G19" s="16">
        <f t="shared" si="0"/>
        <v>2.4E-2</v>
      </c>
    </row>
    <row r="20" spans="1:7" ht="12.95" customHeight="1">
      <c r="A20" s="12"/>
      <c r="B20" s="13" t="s">
        <v>240</v>
      </c>
      <c r="C20" s="10" t="s">
        <v>33</v>
      </c>
      <c r="D20" s="10" t="s">
        <v>13</v>
      </c>
      <c r="E20" s="14">
        <v>1898</v>
      </c>
      <c r="F20" s="15">
        <v>49.11</v>
      </c>
      <c r="G20" s="16">
        <f t="shared" si="0"/>
        <v>2.1600000000000001E-2</v>
      </c>
    </row>
    <row r="21" spans="1:7" ht="12.95" customHeight="1">
      <c r="A21" s="12"/>
      <c r="B21" s="13" t="s">
        <v>253</v>
      </c>
      <c r="C21" s="10" t="s">
        <v>30</v>
      </c>
      <c r="D21" s="10" t="s">
        <v>17</v>
      </c>
      <c r="E21" s="14">
        <v>6112</v>
      </c>
      <c r="F21" s="15">
        <v>47.34</v>
      </c>
      <c r="G21" s="16">
        <f t="shared" si="0"/>
        <v>2.0799999999999999E-2</v>
      </c>
    </row>
    <row r="22" spans="1:7" ht="12.95" customHeight="1">
      <c r="A22" s="12"/>
      <c r="B22" s="13" t="s">
        <v>230</v>
      </c>
      <c r="C22" s="10" t="s">
        <v>16</v>
      </c>
      <c r="D22" s="10" t="s">
        <v>17</v>
      </c>
      <c r="E22" s="14">
        <v>5379</v>
      </c>
      <c r="F22" s="15">
        <v>46.29</v>
      </c>
      <c r="G22" s="16">
        <f t="shared" si="0"/>
        <v>2.0299999999999999E-2</v>
      </c>
    </row>
    <row r="23" spans="1:7" ht="12.95" customHeight="1">
      <c r="A23" s="12"/>
      <c r="B23" s="13" t="s">
        <v>424</v>
      </c>
      <c r="C23" s="10" t="s">
        <v>77</v>
      </c>
      <c r="D23" s="10" t="s">
        <v>50</v>
      </c>
      <c r="E23" s="14">
        <v>19389</v>
      </c>
      <c r="F23" s="15">
        <v>42.49</v>
      </c>
      <c r="G23" s="16">
        <f t="shared" si="0"/>
        <v>1.8700000000000001E-2</v>
      </c>
    </row>
    <row r="24" spans="1:7" ht="12.95" customHeight="1">
      <c r="A24" s="12"/>
      <c r="B24" s="13" t="s">
        <v>238</v>
      </c>
      <c r="C24" s="10" t="s">
        <v>54</v>
      </c>
      <c r="D24" s="10" t="s">
        <v>42</v>
      </c>
      <c r="E24" s="14">
        <v>28723</v>
      </c>
      <c r="F24" s="15">
        <v>40.71</v>
      </c>
      <c r="G24" s="16">
        <f t="shared" si="0"/>
        <v>1.7899999999999999E-2</v>
      </c>
    </row>
    <row r="25" spans="1:7" ht="12.95" customHeight="1">
      <c r="A25" s="12"/>
      <c r="B25" s="13" t="s">
        <v>263</v>
      </c>
      <c r="C25" s="10" t="s">
        <v>44</v>
      </c>
      <c r="D25" s="10" t="s">
        <v>45</v>
      </c>
      <c r="E25" s="14">
        <v>10583</v>
      </c>
      <c r="F25" s="15">
        <v>40.32</v>
      </c>
      <c r="G25" s="16">
        <f t="shared" si="0"/>
        <v>1.77E-2</v>
      </c>
    </row>
    <row r="26" spans="1:7" ht="12.95" customHeight="1">
      <c r="A26" s="12"/>
      <c r="B26" s="13" t="s">
        <v>265</v>
      </c>
      <c r="C26" s="10" t="s">
        <v>46</v>
      </c>
      <c r="D26" s="10" t="s">
        <v>27</v>
      </c>
      <c r="E26" s="14">
        <v>2649</v>
      </c>
      <c r="F26" s="15">
        <v>39.729999999999997</v>
      </c>
      <c r="G26" s="16">
        <f t="shared" si="0"/>
        <v>1.7500000000000002E-2</v>
      </c>
    </row>
    <row r="27" spans="1:7" ht="12.95" customHeight="1">
      <c r="A27" s="12"/>
      <c r="B27" s="13" t="s">
        <v>427</v>
      </c>
      <c r="C27" s="10" t="s">
        <v>57</v>
      </c>
      <c r="D27" s="10" t="s">
        <v>15</v>
      </c>
      <c r="E27" s="14">
        <v>4272</v>
      </c>
      <c r="F27" s="15">
        <v>39.5</v>
      </c>
      <c r="G27" s="16">
        <f t="shared" si="0"/>
        <v>1.7399999999999999E-2</v>
      </c>
    </row>
    <row r="28" spans="1:7" ht="12.95" customHeight="1">
      <c r="A28" s="12"/>
      <c r="B28" s="13" t="s">
        <v>247</v>
      </c>
      <c r="C28" s="10" t="s">
        <v>43</v>
      </c>
      <c r="D28" s="10" t="s">
        <v>40</v>
      </c>
      <c r="E28" s="14">
        <v>3405</v>
      </c>
      <c r="F28" s="15">
        <v>38.72</v>
      </c>
      <c r="G28" s="16">
        <f t="shared" si="0"/>
        <v>1.7000000000000001E-2</v>
      </c>
    </row>
    <row r="29" spans="1:7" ht="12.95" customHeight="1">
      <c r="A29" s="12"/>
      <c r="B29" s="13" t="s">
        <v>264</v>
      </c>
      <c r="C29" s="10" t="s">
        <v>38</v>
      </c>
      <c r="D29" s="10" t="s">
        <v>32</v>
      </c>
      <c r="E29" s="14">
        <v>12820</v>
      </c>
      <c r="F29" s="15">
        <v>38.26</v>
      </c>
      <c r="G29" s="16">
        <f t="shared" si="0"/>
        <v>1.6799999999999999E-2</v>
      </c>
    </row>
    <row r="30" spans="1:7" ht="12.95" customHeight="1">
      <c r="A30" s="12"/>
      <c r="B30" s="13" t="s">
        <v>258</v>
      </c>
      <c r="C30" s="10" t="s">
        <v>48</v>
      </c>
      <c r="D30" s="10" t="s">
        <v>15</v>
      </c>
      <c r="E30" s="14">
        <v>7138</v>
      </c>
      <c r="F30" s="15">
        <v>36.49</v>
      </c>
      <c r="G30" s="16">
        <f t="shared" si="0"/>
        <v>1.6E-2</v>
      </c>
    </row>
    <row r="31" spans="1:7" ht="12.95" customHeight="1">
      <c r="A31" s="12"/>
      <c r="B31" s="13" t="s">
        <v>425</v>
      </c>
      <c r="C31" s="10" t="s">
        <v>63</v>
      </c>
      <c r="D31" s="10" t="s">
        <v>64</v>
      </c>
      <c r="E31" s="14">
        <v>18052</v>
      </c>
      <c r="F31" s="15">
        <v>32.85</v>
      </c>
      <c r="G31" s="16">
        <f t="shared" si="0"/>
        <v>1.44E-2</v>
      </c>
    </row>
    <row r="32" spans="1:7" ht="12.95" customHeight="1">
      <c r="A32" s="12"/>
      <c r="B32" s="13" t="s">
        <v>275</v>
      </c>
      <c r="C32" s="10" t="s">
        <v>79</v>
      </c>
      <c r="D32" s="10" t="s">
        <v>13</v>
      </c>
      <c r="E32" s="14">
        <v>2143</v>
      </c>
      <c r="F32" s="15">
        <v>32.450000000000003</v>
      </c>
      <c r="G32" s="16">
        <f t="shared" si="0"/>
        <v>1.43E-2</v>
      </c>
    </row>
    <row r="33" spans="1:7" ht="12.95" customHeight="1">
      <c r="A33" s="12"/>
      <c r="B33" s="13" t="s">
        <v>262</v>
      </c>
      <c r="C33" s="10" t="s">
        <v>58</v>
      </c>
      <c r="D33" s="10" t="s">
        <v>15</v>
      </c>
      <c r="E33" s="14">
        <v>2082</v>
      </c>
      <c r="F33" s="15">
        <v>31.9</v>
      </c>
      <c r="G33" s="16">
        <f t="shared" si="0"/>
        <v>1.4E-2</v>
      </c>
    </row>
    <row r="34" spans="1:7" ht="12.95" customHeight="1">
      <c r="A34" s="12"/>
      <c r="B34" s="13" t="s">
        <v>268</v>
      </c>
      <c r="C34" s="10" t="s">
        <v>78</v>
      </c>
      <c r="D34" s="10" t="s">
        <v>42</v>
      </c>
      <c r="E34" s="14">
        <v>3820</v>
      </c>
      <c r="F34" s="15">
        <v>31.15</v>
      </c>
      <c r="G34" s="16">
        <f t="shared" si="0"/>
        <v>1.37E-2</v>
      </c>
    </row>
    <row r="35" spans="1:7" ht="12.95" customHeight="1">
      <c r="A35" s="12"/>
      <c r="B35" s="13" t="s">
        <v>271</v>
      </c>
      <c r="C35" s="10" t="s">
        <v>127</v>
      </c>
      <c r="D35" s="10" t="s">
        <v>50</v>
      </c>
      <c r="E35" s="14">
        <v>2470</v>
      </c>
      <c r="F35" s="15">
        <v>30.03</v>
      </c>
      <c r="G35" s="16">
        <f t="shared" si="0"/>
        <v>1.32E-2</v>
      </c>
    </row>
    <row r="36" spans="1:7" ht="12.95" customHeight="1">
      <c r="A36" s="12"/>
      <c r="B36" s="13" t="s">
        <v>251</v>
      </c>
      <c r="C36" s="10" t="s">
        <v>28</v>
      </c>
      <c r="D36" s="10" t="s">
        <v>29</v>
      </c>
      <c r="E36" s="14">
        <v>8937</v>
      </c>
      <c r="F36" s="15">
        <v>29.18</v>
      </c>
      <c r="G36" s="16">
        <f t="shared" si="0"/>
        <v>1.2800000000000001E-2</v>
      </c>
    </row>
    <row r="37" spans="1:7" ht="12.95" customHeight="1">
      <c r="A37" s="12"/>
      <c r="B37" s="13" t="s">
        <v>243</v>
      </c>
      <c r="C37" s="10" t="s">
        <v>276</v>
      </c>
      <c r="D37" s="10" t="s">
        <v>112</v>
      </c>
      <c r="E37" s="14">
        <v>7543</v>
      </c>
      <c r="F37" s="15">
        <v>27.95</v>
      </c>
      <c r="G37" s="16">
        <f t="shared" si="0"/>
        <v>1.23E-2</v>
      </c>
    </row>
    <row r="38" spans="1:7" ht="12.95" customHeight="1">
      <c r="A38" s="12"/>
      <c r="B38" s="13" t="s">
        <v>235</v>
      </c>
      <c r="C38" s="10" t="s">
        <v>59</v>
      </c>
      <c r="D38" s="10" t="s">
        <v>13</v>
      </c>
      <c r="E38" s="14">
        <v>4543</v>
      </c>
      <c r="F38" s="15">
        <v>27.13</v>
      </c>
      <c r="G38" s="16">
        <f t="shared" si="0"/>
        <v>1.1900000000000001E-2</v>
      </c>
    </row>
    <row r="39" spans="1:7" ht="12.95" customHeight="1">
      <c r="A39" s="12"/>
      <c r="B39" s="13" t="s">
        <v>255</v>
      </c>
      <c r="C39" s="10" t="s">
        <v>82</v>
      </c>
      <c r="D39" s="10" t="s">
        <v>83</v>
      </c>
      <c r="E39" s="14">
        <v>13147</v>
      </c>
      <c r="F39" s="15">
        <v>26.65</v>
      </c>
      <c r="G39" s="16">
        <f t="shared" ref="G39:G59" si="1">+ROUND(F39/$F$65,4)</f>
        <v>1.17E-2</v>
      </c>
    </row>
    <row r="40" spans="1:7" ht="12.95" customHeight="1">
      <c r="A40" s="12"/>
      <c r="B40" s="13" t="s">
        <v>237</v>
      </c>
      <c r="C40" s="10" t="s">
        <v>61</v>
      </c>
      <c r="D40" s="10" t="s">
        <v>50</v>
      </c>
      <c r="E40" s="14">
        <v>7776</v>
      </c>
      <c r="F40" s="15">
        <v>25.58</v>
      </c>
      <c r="G40" s="16">
        <f t="shared" si="1"/>
        <v>1.12E-2</v>
      </c>
    </row>
    <row r="41" spans="1:7" ht="12.95" customHeight="1">
      <c r="A41" s="12"/>
      <c r="B41" s="13" t="s">
        <v>256</v>
      </c>
      <c r="C41" s="10" t="s">
        <v>60</v>
      </c>
      <c r="D41" s="10" t="s">
        <v>11</v>
      </c>
      <c r="E41" s="14">
        <v>3917</v>
      </c>
      <c r="F41" s="15">
        <v>25.42</v>
      </c>
      <c r="G41" s="16">
        <f t="shared" si="1"/>
        <v>1.12E-2</v>
      </c>
    </row>
    <row r="42" spans="1:7" ht="12.95" customHeight="1">
      <c r="A42" s="12"/>
      <c r="B42" s="13" t="s">
        <v>250</v>
      </c>
      <c r="C42" s="10" t="s">
        <v>51</v>
      </c>
      <c r="D42" s="10" t="s">
        <v>24</v>
      </c>
      <c r="E42" s="14">
        <v>1662</v>
      </c>
      <c r="F42" s="15">
        <v>24.73</v>
      </c>
      <c r="G42" s="16">
        <f t="shared" si="1"/>
        <v>1.09E-2</v>
      </c>
    </row>
    <row r="43" spans="1:7" ht="12.95" customHeight="1">
      <c r="A43" s="12"/>
      <c r="B43" s="13" t="s">
        <v>261</v>
      </c>
      <c r="C43" s="10" t="s">
        <v>39</v>
      </c>
      <c r="D43" s="10" t="s">
        <v>40</v>
      </c>
      <c r="E43" s="14">
        <v>1843</v>
      </c>
      <c r="F43" s="15">
        <v>24.39</v>
      </c>
      <c r="G43" s="16">
        <f t="shared" si="1"/>
        <v>1.0699999999999999E-2</v>
      </c>
    </row>
    <row r="44" spans="1:7" ht="12.95" customHeight="1">
      <c r="A44" s="12"/>
      <c r="B44" s="13" t="s">
        <v>245</v>
      </c>
      <c r="C44" s="10" t="s">
        <v>47</v>
      </c>
      <c r="D44" s="10" t="s">
        <v>19</v>
      </c>
      <c r="E44" s="14">
        <v>13924</v>
      </c>
      <c r="F44" s="15">
        <v>23.41</v>
      </c>
      <c r="G44" s="16">
        <f t="shared" si="1"/>
        <v>1.03E-2</v>
      </c>
    </row>
    <row r="45" spans="1:7" ht="12.95" customHeight="1">
      <c r="A45" s="12"/>
      <c r="B45" s="13" t="s">
        <v>72</v>
      </c>
      <c r="C45" s="10" t="s">
        <v>73</v>
      </c>
      <c r="D45" s="10" t="s">
        <v>11</v>
      </c>
      <c r="E45" s="14">
        <v>12639</v>
      </c>
      <c r="F45" s="15">
        <v>23.17</v>
      </c>
      <c r="G45" s="16">
        <f t="shared" si="1"/>
        <v>1.0200000000000001E-2</v>
      </c>
    </row>
    <row r="46" spans="1:7" ht="12.95" customHeight="1">
      <c r="A46" s="12"/>
      <c r="B46" s="13" t="s">
        <v>246</v>
      </c>
      <c r="C46" s="10" t="s">
        <v>36</v>
      </c>
      <c r="D46" s="10" t="s">
        <v>37</v>
      </c>
      <c r="E46" s="14">
        <v>2140</v>
      </c>
      <c r="F46" s="15">
        <v>23.07</v>
      </c>
      <c r="G46" s="16">
        <f t="shared" si="1"/>
        <v>1.01E-2</v>
      </c>
    </row>
    <row r="47" spans="1:7" ht="12.95" customHeight="1">
      <c r="A47" s="12"/>
      <c r="B47" s="13" t="s">
        <v>272</v>
      </c>
      <c r="C47" s="10" t="s">
        <v>62</v>
      </c>
      <c r="D47" s="10" t="s">
        <v>32</v>
      </c>
      <c r="E47" s="14">
        <v>14130</v>
      </c>
      <c r="F47" s="15">
        <v>21.62</v>
      </c>
      <c r="G47" s="16">
        <f t="shared" si="1"/>
        <v>9.4999999999999998E-3</v>
      </c>
    </row>
    <row r="48" spans="1:7" ht="12.95" customHeight="1">
      <c r="A48" s="12"/>
      <c r="B48" s="13" t="s">
        <v>242</v>
      </c>
      <c r="C48" s="10" t="s">
        <v>71</v>
      </c>
      <c r="D48" s="10" t="s">
        <v>11</v>
      </c>
      <c r="E48" s="14">
        <v>14674</v>
      </c>
      <c r="F48" s="15">
        <v>20.94</v>
      </c>
      <c r="G48" s="16">
        <f t="shared" si="1"/>
        <v>9.1999999999999998E-3</v>
      </c>
    </row>
    <row r="49" spans="1:8" ht="12.95" customHeight="1">
      <c r="A49" s="12"/>
      <c r="B49" s="13" t="s">
        <v>249</v>
      </c>
      <c r="C49" s="10" t="s">
        <v>65</v>
      </c>
      <c r="D49" s="10" t="s">
        <v>17</v>
      </c>
      <c r="E49" s="14">
        <v>2472</v>
      </c>
      <c r="F49" s="15">
        <v>21</v>
      </c>
      <c r="G49" s="16">
        <f t="shared" si="1"/>
        <v>9.1999999999999998E-3</v>
      </c>
    </row>
    <row r="50" spans="1:8" ht="12.95" customHeight="1">
      <c r="A50" s="12"/>
      <c r="B50" s="13" t="s">
        <v>241</v>
      </c>
      <c r="C50" s="10" t="s">
        <v>69</v>
      </c>
      <c r="D50" s="10" t="s">
        <v>13</v>
      </c>
      <c r="E50" s="14">
        <v>2036</v>
      </c>
      <c r="F50" s="15">
        <v>20</v>
      </c>
      <c r="G50" s="16">
        <f t="shared" si="1"/>
        <v>8.8000000000000005E-3</v>
      </c>
    </row>
    <row r="51" spans="1:8" ht="12.95" customHeight="1">
      <c r="A51" s="12"/>
      <c r="B51" s="13" t="s">
        <v>252</v>
      </c>
      <c r="C51" s="10" t="s">
        <v>66</v>
      </c>
      <c r="D51" s="10" t="s">
        <v>27</v>
      </c>
      <c r="E51" s="14">
        <v>1898</v>
      </c>
      <c r="F51" s="15">
        <v>19.91</v>
      </c>
      <c r="G51" s="16">
        <f t="shared" si="1"/>
        <v>8.8000000000000005E-3</v>
      </c>
    </row>
    <row r="52" spans="1:8" ht="12.95" customHeight="1">
      <c r="A52" s="12"/>
      <c r="B52" s="13" t="s">
        <v>254</v>
      </c>
      <c r="C52" s="10" t="s">
        <v>74</v>
      </c>
      <c r="D52" s="10" t="s">
        <v>75</v>
      </c>
      <c r="E52" s="14">
        <v>829</v>
      </c>
      <c r="F52" s="15">
        <v>17.739999999999998</v>
      </c>
      <c r="G52" s="16">
        <f t="shared" si="1"/>
        <v>7.7999999999999996E-3</v>
      </c>
    </row>
    <row r="53" spans="1:8" ht="12.95" customHeight="1">
      <c r="A53" s="12"/>
      <c r="B53" s="13" t="s">
        <v>423</v>
      </c>
      <c r="C53" s="10" t="s">
        <v>125</v>
      </c>
      <c r="D53" s="10" t="s">
        <v>11</v>
      </c>
      <c r="E53" s="14">
        <v>13500</v>
      </c>
      <c r="F53" s="15">
        <v>17.04</v>
      </c>
      <c r="G53" s="16">
        <f t="shared" si="1"/>
        <v>7.4999999999999997E-3</v>
      </c>
    </row>
    <row r="54" spans="1:8" ht="12.95" customHeight="1">
      <c r="A54" s="12"/>
      <c r="B54" s="13" t="s">
        <v>270</v>
      </c>
      <c r="C54" s="10" t="s">
        <v>177</v>
      </c>
      <c r="D54" s="10" t="s">
        <v>27</v>
      </c>
      <c r="E54" s="14">
        <v>2500</v>
      </c>
      <c r="F54" s="15">
        <v>15.95</v>
      </c>
      <c r="G54" s="16">
        <f t="shared" si="1"/>
        <v>7.0000000000000001E-3</v>
      </c>
    </row>
    <row r="55" spans="1:8" ht="12.95" customHeight="1">
      <c r="A55" s="12"/>
      <c r="B55" s="13" t="s">
        <v>266</v>
      </c>
      <c r="C55" s="10" t="s">
        <v>80</v>
      </c>
      <c r="D55" s="10" t="s">
        <v>11</v>
      </c>
      <c r="E55" s="14">
        <v>6747</v>
      </c>
      <c r="F55" s="15">
        <v>11.82</v>
      </c>
      <c r="G55" s="16">
        <f t="shared" si="1"/>
        <v>5.1999999999999998E-3</v>
      </c>
    </row>
    <row r="56" spans="1:8" ht="12.95" customHeight="1">
      <c r="A56" s="12"/>
      <c r="B56" s="13" t="s">
        <v>234</v>
      </c>
      <c r="C56" s="10" t="s">
        <v>81</v>
      </c>
      <c r="D56" s="10" t="s">
        <v>27</v>
      </c>
      <c r="E56" s="14">
        <v>1307</v>
      </c>
      <c r="F56" s="15">
        <v>11.35</v>
      </c>
      <c r="G56" s="16">
        <f t="shared" si="1"/>
        <v>5.0000000000000001E-3</v>
      </c>
    </row>
    <row r="57" spans="1:8" ht="12.95" customHeight="1">
      <c r="A57" s="12"/>
      <c r="B57" s="13" t="s">
        <v>244</v>
      </c>
      <c r="C57" s="10" t="s">
        <v>84</v>
      </c>
      <c r="D57" s="10" t="s">
        <v>27</v>
      </c>
      <c r="E57" s="14">
        <v>207</v>
      </c>
      <c r="F57" s="15">
        <v>8.6</v>
      </c>
      <c r="G57" s="16">
        <f t="shared" si="1"/>
        <v>3.8E-3</v>
      </c>
    </row>
    <row r="58" spans="1:8" ht="12.95" customHeight="1">
      <c r="A58" s="12"/>
      <c r="B58" s="13" t="s">
        <v>274</v>
      </c>
      <c r="C58" s="10" t="s">
        <v>85</v>
      </c>
      <c r="D58" s="10" t="s">
        <v>15</v>
      </c>
      <c r="E58" s="14">
        <v>2463</v>
      </c>
      <c r="F58" s="15">
        <v>5.67</v>
      </c>
      <c r="G58" s="16">
        <f t="shared" si="1"/>
        <v>2.5000000000000001E-3</v>
      </c>
    </row>
    <row r="59" spans="1:8" ht="12.95" customHeight="1">
      <c r="A59" s="12"/>
      <c r="B59" s="13" t="s">
        <v>259</v>
      </c>
      <c r="C59" s="10" t="s">
        <v>76</v>
      </c>
      <c r="D59" s="10" t="s">
        <v>24</v>
      </c>
      <c r="E59" s="14">
        <v>1348</v>
      </c>
      <c r="F59" s="15">
        <v>4.04</v>
      </c>
      <c r="G59" s="16">
        <f t="shared" si="1"/>
        <v>1.8E-3</v>
      </c>
    </row>
    <row r="60" spans="1:8" ht="12.95" customHeight="1">
      <c r="A60" s="1"/>
      <c r="B60" s="9" t="s">
        <v>89</v>
      </c>
      <c r="C60" s="10" t="s">
        <v>1</v>
      </c>
      <c r="D60" s="10" t="s">
        <v>1</v>
      </c>
      <c r="E60" s="10" t="s">
        <v>1</v>
      </c>
      <c r="F60" s="17">
        <f>SUM(F7:F59)</f>
        <v>2221.65</v>
      </c>
      <c r="G60" s="18">
        <f>SUM(G7:G59)</f>
        <v>0.97640000000000016</v>
      </c>
    </row>
    <row r="61" spans="1:8" ht="12.95" customHeight="1">
      <c r="A61" s="1"/>
      <c r="B61" s="19" t="s">
        <v>90</v>
      </c>
      <c r="C61" s="20" t="s">
        <v>1</v>
      </c>
      <c r="D61" s="20" t="s">
        <v>1</v>
      </c>
      <c r="E61" s="20" t="s">
        <v>1</v>
      </c>
      <c r="F61" s="21" t="s">
        <v>91</v>
      </c>
      <c r="G61" s="22" t="s">
        <v>91</v>
      </c>
    </row>
    <row r="62" spans="1:8" ht="12.95" customHeight="1">
      <c r="A62" s="1"/>
      <c r="B62" s="19" t="s">
        <v>89</v>
      </c>
      <c r="C62" s="20" t="s">
        <v>1</v>
      </c>
      <c r="D62" s="20" t="s">
        <v>1</v>
      </c>
      <c r="E62" s="20" t="s">
        <v>1</v>
      </c>
      <c r="F62" s="21" t="s">
        <v>91</v>
      </c>
      <c r="G62" s="22" t="s">
        <v>91</v>
      </c>
    </row>
    <row r="63" spans="1:8" ht="12.95" customHeight="1">
      <c r="A63" s="1"/>
      <c r="B63" s="19" t="s">
        <v>92</v>
      </c>
      <c r="C63" s="23" t="s">
        <v>1</v>
      </c>
      <c r="D63" s="20" t="s">
        <v>1</v>
      </c>
      <c r="E63" s="23" t="s">
        <v>1</v>
      </c>
      <c r="F63" s="17">
        <f>+F60</f>
        <v>2221.65</v>
      </c>
      <c r="G63" s="18">
        <f>+G60</f>
        <v>0.97640000000000016</v>
      </c>
    </row>
    <row r="64" spans="1:8" ht="12.95" customHeight="1">
      <c r="A64" s="1"/>
      <c r="B64" s="19" t="s">
        <v>93</v>
      </c>
      <c r="C64" s="10" t="s">
        <v>1</v>
      </c>
      <c r="D64" s="20" t="s">
        <v>1</v>
      </c>
      <c r="E64" s="10" t="s">
        <v>1</v>
      </c>
      <c r="F64" s="24">
        <f>+F65-F63</f>
        <v>53.179999999999836</v>
      </c>
      <c r="G64" s="18">
        <f>+G65-G63</f>
        <v>2.3599999999999843E-2</v>
      </c>
      <c r="H64" s="31"/>
    </row>
    <row r="65" spans="1:7" ht="12.95" customHeight="1">
      <c r="A65" s="1"/>
      <c r="B65" s="25" t="s">
        <v>94</v>
      </c>
      <c r="C65" s="26" t="s">
        <v>1</v>
      </c>
      <c r="D65" s="26" t="s">
        <v>1</v>
      </c>
      <c r="E65" s="26" t="s">
        <v>1</v>
      </c>
      <c r="F65" s="27">
        <v>2274.83</v>
      </c>
      <c r="G65" s="28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95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</sheetData>
  <sortState ref="B7:G59">
    <sortCondition descending="1" ref="G7:G5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7"/>
  <sheetViews>
    <sheetView zoomScaleNormal="100" workbookViewId="0"/>
  </sheetViews>
  <sheetFormatPr defaultRowHeight="12.75"/>
  <cols>
    <col min="1" max="1" width="2.5703125" customWidth="1"/>
    <col min="2" max="2" width="38.85546875" bestFit="1" customWidth="1"/>
    <col min="3" max="3" width="13.570312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194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132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133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134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359</v>
      </c>
      <c r="C7" s="10" t="s">
        <v>191</v>
      </c>
      <c r="D7" s="10" t="s">
        <v>382</v>
      </c>
      <c r="E7" s="14">
        <v>2500000</v>
      </c>
      <c r="F7" s="15">
        <v>2472.02</v>
      </c>
      <c r="G7" s="16">
        <f t="shared" ref="G7:G12" si="0">+ROUND(F7/$F$31,4)</f>
        <v>0.1595</v>
      </c>
    </row>
    <row r="8" spans="1:7" ht="12.95" customHeight="1">
      <c r="A8" s="12"/>
      <c r="B8" s="13" t="s">
        <v>360</v>
      </c>
      <c r="C8" s="10" t="s">
        <v>369</v>
      </c>
      <c r="D8" s="10" t="s">
        <v>135</v>
      </c>
      <c r="E8" s="14">
        <v>1500000</v>
      </c>
      <c r="F8" s="15">
        <v>1485.31</v>
      </c>
      <c r="G8" s="16">
        <f t="shared" si="0"/>
        <v>9.5799999999999996E-2</v>
      </c>
    </row>
    <row r="9" spans="1:7" ht="12.95" customHeight="1">
      <c r="A9" s="12"/>
      <c r="B9" s="13" t="s">
        <v>192</v>
      </c>
      <c r="C9" s="10" t="s">
        <v>373</v>
      </c>
      <c r="D9" s="10" t="s">
        <v>135</v>
      </c>
      <c r="E9" s="14">
        <v>1000000</v>
      </c>
      <c r="F9" s="15">
        <v>989.08</v>
      </c>
      <c r="G9" s="16">
        <f t="shared" si="0"/>
        <v>6.3799999999999996E-2</v>
      </c>
    </row>
    <row r="10" spans="1:7" ht="12.95" customHeight="1">
      <c r="A10" s="12"/>
      <c r="B10" s="13" t="s">
        <v>363</v>
      </c>
      <c r="C10" s="10" t="s">
        <v>409</v>
      </c>
      <c r="D10" s="10" t="s">
        <v>135</v>
      </c>
      <c r="E10" s="14">
        <v>1000000</v>
      </c>
      <c r="F10" s="15">
        <v>988.31</v>
      </c>
      <c r="G10" s="16">
        <f t="shared" si="0"/>
        <v>6.3799999999999996E-2</v>
      </c>
    </row>
    <row r="11" spans="1:7" ht="12.95" customHeight="1">
      <c r="A11" s="12"/>
      <c r="B11" s="13" t="s">
        <v>360</v>
      </c>
      <c r="C11" s="10" t="s">
        <v>376</v>
      </c>
      <c r="D11" s="10" t="s">
        <v>135</v>
      </c>
      <c r="E11" s="14">
        <v>1000000</v>
      </c>
      <c r="F11" s="15">
        <v>987.7</v>
      </c>
      <c r="G11" s="16">
        <f t="shared" si="0"/>
        <v>6.3700000000000007E-2</v>
      </c>
    </row>
    <row r="12" spans="1:7" ht="12.95" customHeight="1">
      <c r="A12" s="12"/>
      <c r="B12" s="13" t="s">
        <v>361</v>
      </c>
      <c r="C12" s="10" t="s">
        <v>408</v>
      </c>
      <c r="D12" s="10" t="s">
        <v>135</v>
      </c>
      <c r="E12" s="14">
        <v>500000</v>
      </c>
      <c r="F12" s="15">
        <v>494.98</v>
      </c>
      <c r="G12" s="16">
        <f t="shared" si="0"/>
        <v>3.1899999999999998E-2</v>
      </c>
    </row>
    <row r="13" spans="1:7" ht="12.95" customHeight="1">
      <c r="A13" s="1"/>
      <c r="B13" s="9" t="s">
        <v>89</v>
      </c>
      <c r="C13" s="10" t="s">
        <v>1</v>
      </c>
      <c r="D13" s="10" t="s">
        <v>1</v>
      </c>
      <c r="E13" s="10" t="s">
        <v>1</v>
      </c>
      <c r="F13" s="17">
        <f>SUM(F7:F12)</f>
        <v>7417.4</v>
      </c>
      <c r="G13" s="18">
        <f>SUM(G7:G12)</f>
        <v>0.47849999999999987</v>
      </c>
    </row>
    <row r="14" spans="1:7" ht="12.95" customHeight="1">
      <c r="A14" s="1"/>
      <c r="B14" s="9" t="s">
        <v>136</v>
      </c>
      <c r="C14" s="10" t="s">
        <v>1</v>
      </c>
      <c r="D14" s="10" t="s">
        <v>1</v>
      </c>
      <c r="E14" s="10" t="s">
        <v>1</v>
      </c>
      <c r="F14" s="1"/>
      <c r="G14" s="11" t="s">
        <v>1</v>
      </c>
    </row>
    <row r="15" spans="1:7" ht="12.95" customHeight="1">
      <c r="A15" s="12"/>
      <c r="B15" s="13" t="s">
        <v>392</v>
      </c>
      <c r="C15" s="10" t="s">
        <v>405</v>
      </c>
      <c r="D15" s="10" t="s">
        <v>135</v>
      </c>
      <c r="E15" s="14">
        <v>1500000</v>
      </c>
      <c r="F15" s="15">
        <v>1498.46</v>
      </c>
      <c r="G15" s="16">
        <f>+ROUND(F15/$F$31,4)</f>
        <v>9.6699999999999994E-2</v>
      </c>
    </row>
    <row r="16" spans="1:7" ht="12.95" customHeight="1">
      <c r="A16" s="12"/>
      <c r="B16" s="13" t="s">
        <v>387</v>
      </c>
      <c r="C16" s="10" t="s">
        <v>195</v>
      </c>
      <c r="D16" s="10" t="s">
        <v>406</v>
      </c>
      <c r="E16" s="14">
        <v>1500000</v>
      </c>
      <c r="F16" s="15">
        <v>1495.62</v>
      </c>
      <c r="G16" s="16">
        <f>+ROUND(F16/$F$31,4)</f>
        <v>9.6500000000000002E-2</v>
      </c>
    </row>
    <row r="17" spans="1:8" ht="12.95" customHeight="1">
      <c r="A17" s="12"/>
      <c r="B17" s="13" t="s">
        <v>383</v>
      </c>
      <c r="C17" s="10" t="s">
        <v>196</v>
      </c>
      <c r="D17" s="10" t="s">
        <v>382</v>
      </c>
      <c r="E17" s="14">
        <v>1500000</v>
      </c>
      <c r="F17" s="15">
        <v>1490.72</v>
      </c>
      <c r="G17" s="16">
        <f>+ROUND(F17/$F$31,4)</f>
        <v>9.6199999999999994E-2</v>
      </c>
    </row>
    <row r="18" spans="1:8" ht="12.95" customHeight="1">
      <c r="A18" s="12"/>
      <c r="B18" s="13" t="s">
        <v>385</v>
      </c>
      <c r="C18" s="10" t="s">
        <v>398</v>
      </c>
      <c r="D18" s="10" t="s">
        <v>135</v>
      </c>
      <c r="E18" s="14">
        <v>1500000</v>
      </c>
      <c r="F18" s="15">
        <v>1480.92</v>
      </c>
      <c r="G18" s="16">
        <f>+ROUND(F18/$F$31,4)</f>
        <v>9.5600000000000004E-2</v>
      </c>
    </row>
    <row r="19" spans="1:8" ht="12.95" customHeight="1">
      <c r="A19" s="12"/>
      <c r="B19" s="13" t="s">
        <v>384</v>
      </c>
      <c r="C19" s="10" t="s">
        <v>404</v>
      </c>
      <c r="D19" s="10" t="s">
        <v>406</v>
      </c>
      <c r="E19" s="14">
        <v>1500000</v>
      </c>
      <c r="F19" s="15">
        <v>1478.87</v>
      </c>
      <c r="G19" s="16">
        <f>+ROUND(F19/$F$31,4)</f>
        <v>9.5399999999999999E-2</v>
      </c>
    </row>
    <row r="20" spans="1:8" ht="12.95" customHeight="1">
      <c r="A20" s="1"/>
      <c r="B20" s="9" t="s">
        <v>89</v>
      </c>
      <c r="C20" s="10" t="s">
        <v>1</v>
      </c>
      <c r="D20" s="10" t="s">
        <v>1</v>
      </c>
      <c r="E20" s="10" t="s">
        <v>1</v>
      </c>
      <c r="F20" s="17">
        <f>SUM(F15:F19)</f>
        <v>7444.59</v>
      </c>
      <c r="G20" s="18">
        <f>SUM(G15:G19)</f>
        <v>0.48039999999999999</v>
      </c>
    </row>
    <row r="21" spans="1:8" ht="12.95" customHeight="1">
      <c r="A21" s="1"/>
      <c r="B21" s="9" t="s">
        <v>139</v>
      </c>
      <c r="C21" s="10" t="s">
        <v>1</v>
      </c>
      <c r="D21" s="10" t="s">
        <v>1</v>
      </c>
      <c r="E21" s="10" t="s">
        <v>1</v>
      </c>
      <c r="F21" s="1"/>
      <c r="G21" s="11" t="s">
        <v>1</v>
      </c>
    </row>
    <row r="22" spans="1:8" ht="12.95" customHeight="1">
      <c r="A22" s="12"/>
      <c r="B22" s="13" t="s">
        <v>140</v>
      </c>
      <c r="C22" s="10" t="s">
        <v>141</v>
      </c>
      <c r="D22" s="10" t="s">
        <v>142</v>
      </c>
      <c r="E22" s="14">
        <v>85000</v>
      </c>
      <c r="F22" s="15">
        <v>84.16</v>
      </c>
      <c r="G22" s="16">
        <f t="shared" ref="G22:G23" si="1">+ROUND(F22/$F$31,4)</f>
        <v>5.4000000000000003E-3</v>
      </c>
    </row>
    <row r="23" spans="1:8" ht="12.95" customHeight="1">
      <c r="A23" s="12"/>
      <c r="B23" s="13" t="s">
        <v>140</v>
      </c>
      <c r="C23" s="10" t="s">
        <v>407</v>
      </c>
      <c r="D23" s="10" t="s">
        <v>142</v>
      </c>
      <c r="E23" s="14">
        <v>15000</v>
      </c>
      <c r="F23" s="15">
        <v>14.82</v>
      </c>
      <c r="G23" s="16">
        <f t="shared" si="1"/>
        <v>1E-3</v>
      </c>
    </row>
    <row r="24" spans="1:8" ht="12.95" customHeight="1">
      <c r="A24" s="1"/>
      <c r="B24" s="9" t="s">
        <v>89</v>
      </c>
      <c r="C24" s="10" t="s">
        <v>1</v>
      </c>
      <c r="D24" s="10" t="s">
        <v>1</v>
      </c>
      <c r="E24" s="10" t="s">
        <v>1</v>
      </c>
      <c r="F24" s="17">
        <f>SUM(F22:F23)</f>
        <v>98.97999999999999</v>
      </c>
      <c r="G24" s="18">
        <f>SUM(G22:G23)</f>
        <v>6.4000000000000003E-3</v>
      </c>
    </row>
    <row r="25" spans="1:8" ht="12.95" customHeight="1">
      <c r="A25" s="1"/>
      <c r="B25" s="19" t="s">
        <v>92</v>
      </c>
      <c r="C25" s="23" t="s">
        <v>1</v>
      </c>
      <c r="D25" s="20" t="s">
        <v>1</v>
      </c>
      <c r="E25" s="23" t="s">
        <v>1</v>
      </c>
      <c r="F25" s="17">
        <f>+F13+F20+F24</f>
        <v>14960.97</v>
      </c>
      <c r="G25" s="18">
        <f>+G13+G20+G24</f>
        <v>0.96529999999999982</v>
      </c>
    </row>
    <row r="26" spans="1:8" ht="12.95" customHeight="1">
      <c r="A26" s="1"/>
      <c r="B26" s="9" t="s">
        <v>143</v>
      </c>
      <c r="C26" s="10" t="s">
        <v>1</v>
      </c>
      <c r="D26" s="10" t="s">
        <v>1</v>
      </c>
      <c r="E26" s="10" t="s">
        <v>1</v>
      </c>
      <c r="F26" s="1"/>
      <c r="G26" s="11" t="s">
        <v>1</v>
      </c>
    </row>
    <row r="27" spans="1:8" ht="12.95" customHeight="1">
      <c r="A27" s="12"/>
      <c r="B27" s="13" t="s">
        <v>428</v>
      </c>
      <c r="C27" s="10" t="s">
        <v>1</v>
      </c>
      <c r="D27" s="10" t="s">
        <v>95</v>
      </c>
      <c r="E27" s="14"/>
      <c r="F27" s="15">
        <v>357.09</v>
      </c>
      <c r="G27" s="16">
        <f>+ROUND(F27/$F$31,4)</f>
        <v>2.3E-2</v>
      </c>
    </row>
    <row r="28" spans="1:8" ht="12.95" customHeight="1">
      <c r="A28" s="1"/>
      <c r="B28" s="9" t="s">
        <v>89</v>
      </c>
      <c r="C28" s="10" t="s">
        <v>1</v>
      </c>
      <c r="D28" s="10" t="s">
        <v>1</v>
      </c>
      <c r="E28" s="10" t="s">
        <v>1</v>
      </c>
      <c r="F28" s="17">
        <f>+F27</f>
        <v>357.09</v>
      </c>
      <c r="G28" s="18">
        <f>+G27</f>
        <v>2.3E-2</v>
      </c>
    </row>
    <row r="29" spans="1:8" ht="12.95" customHeight="1">
      <c r="A29" s="1"/>
      <c r="B29" s="19" t="s">
        <v>92</v>
      </c>
      <c r="C29" s="23" t="s">
        <v>1</v>
      </c>
      <c r="D29" s="20" t="s">
        <v>1</v>
      </c>
      <c r="E29" s="23" t="s">
        <v>1</v>
      </c>
      <c r="F29" s="17">
        <f>+F28</f>
        <v>357.09</v>
      </c>
      <c r="G29" s="18">
        <f>+G28</f>
        <v>2.3E-2</v>
      </c>
    </row>
    <row r="30" spans="1:8" ht="12.95" customHeight="1">
      <c r="A30" s="1"/>
      <c r="B30" s="19" t="s">
        <v>93</v>
      </c>
      <c r="C30" s="10" t="s">
        <v>1</v>
      </c>
      <c r="D30" s="20" t="s">
        <v>1</v>
      </c>
      <c r="E30" s="10" t="s">
        <v>1</v>
      </c>
      <c r="F30" s="24">
        <f>+F31-F29-F25</f>
        <v>179.65999999999985</v>
      </c>
      <c r="G30" s="18">
        <f>+G31-G29-G25</f>
        <v>1.1700000000000155E-2</v>
      </c>
      <c r="H30" s="31"/>
    </row>
    <row r="31" spans="1:8" ht="12.95" customHeight="1">
      <c r="A31" s="1"/>
      <c r="B31" s="25" t="s">
        <v>94</v>
      </c>
      <c r="C31" s="26" t="s">
        <v>1</v>
      </c>
      <c r="D31" s="26" t="s">
        <v>1</v>
      </c>
      <c r="E31" s="26" t="s">
        <v>1</v>
      </c>
      <c r="F31" s="27">
        <v>15497.72</v>
      </c>
      <c r="G31" s="28">
        <v>1</v>
      </c>
    </row>
    <row r="32" spans="1:8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95</v>
      </c>
      <c r="C33" s="1"/>
      <c r="D33" s="1"/>
      <c r="E33" s="1"/>
      <c r="F33" s="1"/>
      <c r="G33" s="1"/>
    </row>
    <row r="34" spans="1:7" ht="12.95" customHeight="1">
      <c r="A34" s="1"/>
      <c r="B34" s="2" t="s">
        <v>129</v>
      </c>
      <c r="C34" s="1"/>
      <c r="D34" s="1"/>
      <c r="E34" s="1"/>
      <c r="F34" s="1"/>
      <c r="G34" s="1"/>
    </row>
    <row r="35" spans="1:7" ht="12.95" customHeight="1">
      <c r="A35" s="1"/>
      <c r="B35" s="2" t="s">
        <v>130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"/>
  <sheetViews>
    <sheetView zoomScaleNormal="100" workbookViewId="0"/>
  </sheetViews>
  <sheetFormatPr defaultRowHeight="12.75"/>
  <cols>
    <col min="1" max="1" width="2.5703125" customWidth="1"/>
    <col min="2" max="2" width="39" bestFit="1" customWidth="1"/>
    <col min="3" max="3" width="13.28515625" bestFit="1" customWidth="1"/>
    <col min="4" max="4" width="11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154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132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155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156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157</v>
      </c>
      <c r="C7" s="10" t="s">
        <v>158</v>
      </c>
      <c r="D7" s="10" t="s">
        <v>142</v>
      </c>
      <c r="E7" s="14">
        <v>300000</v>
      </c>
      <c r="F7" s="15">
        <v>304.8</v>
      </c>
      <c r="G7" s="16">
        <f>+ROUND(F7/$F$24,4)</f>
        <v>0.37080000000000002</v>
      </c>
    </row>
    <row r="8" spans="1:7" ht="12.95" customHeight="1">
      <c r="A8" s="12"/>
      <c r="B8" s="13" t="s">
        <v>159</v>
      </c>
      <c r="C8" s="10" t="s">
        <v>160</v>
      </c>
      <c r="D8" s="10" t="s">
        <v>142</v>
      </c>
      <c r="E8" s="14">
        <v>250000</v>
      </c>
      <c r="F8" s="15">
        <v>260.48</v>
      </c>
      <c r="G8" s="16">
        <f>+ROUND(F8/$F$24,4)</f>
        <v>0.31690000000000002</v>
      </c>
    </row>
    <row r="9" spans="1:7" ht="12.95" customHeight="1">
      <c r="A9" s="12"/>
      <c r="B9" s="13" t="s">
        <v>161</v>
      </c>
      <c r="C9" s="10" t="s">
        <v>162</v>
      </c>
      <c r="D9" s="10" t="s">
        <v>410</v>
      </c>
      <c r="E9" s="14">
        <v>100000</v>
      </c>
      <c r="F9" s="15">
        <v>99.81</v>
      </c>
      <c r="G9" s="16">
        <f>+ROUND(F9/$F$24,4)</f>
        <v>0.12139999999999999</v>
      </c>
    </row>
    <row r="10" spans="1:7" ht="12.95" customHeight="1">
      <c r="A10" s="1"/>
      <c r="B10" s="9" t="s">
        <v>89</v>
      </c>
      <c r="C10" s="10" t="s">
        <v>1</v>
      </c>
      <c r="D10" s="10" t="s">
        <v>1</v>
      </c>
      <c r="E10" s="10" t="s">
        <v>1</v>
      </c>
      <c r="F10" s="17">
        <f>SUM(F7:F9)</f>
        <v>665.08999999999992</v>
      </c>
      <c r="G10" s="18">
        <f>SUM(G7:G9)</f>
        <v>0.80909999999999993</v>
      </c>
    </row>
    <row r="11" spans="1:7" ht="12.95" customHeight="1">
      <c r="A11" s="1"/>
      <c r="B11" s="19" t="s">
        <v>163</v>
      </c>
      <c r="C11" s="20" t="s">
        <v>1</v>
      </c>
      <c r="D11" s="20" t="s">
        <v>1</v>
      </c>
      <c r="E11" s="20" t="s">
        <v>1</v>
      </c>
      <c r="F11" s="21" t="s">
        <v>91</v>
      </c>
      <c r="G11" s="22" t="s">
        <v>91</v>
      </c>
    </row>
    <row r="12" spans="1:7" ht="12.95" customHeight="1">
      <c r="A12" s="1"/>
      <c r="B12" s="19" t="s">
        <v>89</v>
      </c>
      <c r="C12" s="20" t="s">
        <v>1</v>
      </c>
      <c r="D12" s="20" t="s">
        <v>1</v>
      </c>
      <c r="E12" s="20" t="s">
        <v>1</v>
      </c>
      <c r="F12" s="21" t="s">
        <v>91</v>
      </c>
      <c r="G12" s="22" t="s">
        <v>91</v>
      </c>
    </row>
    <row r="13" spans="1:7" ht="12.95" customHeight="1">
      <c r="A13" s="1"/>
      <c r="B13" s="19" t="s">
        <v>92</v>
      </c>
      <c r="C13" s="23" t="s">
        <v>1</v>
      </c>
      <c r="D13" s="20" t="s">
        <v>1</v>
      </c>
      <c r="E13" s="23" t="s">
        <v>1</v>
      </c>
      <c r="F13" s="17">
        <f>+F10</f>
        <v>665.08999999999992</v>
      </c>
      <c r="G13" s="18">
        <f>+G10</f>
        <v>0.80909999999999993</v>
      </c>
    </row>
    <row r="14" spans="1:7" ht="12.95" customHeight="1">
      <c r="A14" s="1"/>
      <c r="B14" s="9" t="s">
        <v>133</v>
      </c>
      <c r="C14" s="10" t="s">
        <v>1</v>
      </c>
      <c r="D14" s="10" t="s">
        <v>1</v>
      </c>
      <c r="E14" s="10" t="s">
        <v>1</v>
      </c>
      <c r="F14" s="1"/>
      <c r="G14" s="11" t="s">
        <v>1</v>
      </c>
    </row>
    <row r="15" spans="1:7" ht="12.95" customHeight="1">
      <c r="A15" s="1"/>
      <c r="B15" s="9" t="s">
        <v>139</v>
      </c>
      <c r="C15" s="10" t="s">
        <v>1</v>
      </c>
      <c r="D15" s="10" t="s">
        <v>1</v>
      </c>
      <c r="E15" s="10" t="s">
        <v>1</v>
      </c>
      <c r="F15" s="1"/>
      <c r="G15" s="11" t="s">
        <v>1</v>
      </c>
    </row>
    <row r="16" spans="1:7" ht="12.95" customHeight="1">
      <c r="A16" s="12"/>
      <c r="B16" s="13" t="s">
        <v>140</v>
      </c>
      <c r="C16" s="10" t="s">
        <v>407</v>
      </c>
      <c r="D16" s="10" t="s">
        <v>142</v>
      </c>
      <c r="E16" s="14">
        <v>7500</v>
      </c>
      <c r="F16" s="15">
        <v>7.41</v>
      </c>
      <c r="G16" s="16">
        <f>+ROUND(F16/$F$24,4)</f>
        <v>8.9999999999999993E-3</v>
      </c>
    </row>
    <row r="17" spans="1:7" ht="12.95" customHeight="1">
      <c r="A17" s="1"/>
      <c r="B17" s="9" t="s">
        <v>89</v>
      </c>
      <c r="C17" s="10" t="s">
        <v>1</v>
      </c>
      <c r="D17" s="10" t="s">
        <v>1</v>
      </c>
      <c r="E17" s="10" t="s">
        <v>1</v>
      </c>
      <c r="F17" s="17">
        <f>+F16</f>
        <v>7.41</v>
      </c>
      <c r="G17" s="18">
        <f>+G16</f>
        <v>8.9999999999999993E-3</v>
      </c>
    </row>
    <row r="18" spans="1:7" ht="12.95" customHeight="1">
      <c r="A18" s="1"/>
      <c r="B18" s="19" t="s">
        <v>92</v>
      </c>
      <c r="C18" s="23" t="s">
        <v>1</v>
      </c>
      <c r="D18" s="20" t="s">
        <v>1</v>
      </c>
      <c r="E18" s="23" t="s">
        <v>1</v>
      </c>
      <c r="F18" s="17">
        <f>+F17</f>
        <v>7.41</v>
      </c>
      <c r="G18" s="18">
        <f>+G17</f>
        <v>8.9999999999999993E-3</v>
      </c>
    </row>
    <row r="19" spans="1:7" ht="12.95" customHeight="1">
      <c r="A19" s="1"/>
      <c r="B19" s="9" t="s">
        <v>143</v>
      </c>
      <c r="C19" s="10" t="s">
        <v>1</v>
      </c>
      <c r="D19" s="10" t="s">
        <v>1</v>
      </c>
      <c r="E19" s="10" t="s">
        <v>1</v>
      </c>
      <c r="F19" s="1"/>
      <c r="G19" s="11" t="s">
        <v>1</v>
      </c>
    </row>
    <row r="20" spans="1:7" ht="12.95" customHeight="1">
      <c r="A20" s="12"/>
      <c r="B20" s="13" t="s">
        <v>428</v>
      </c>
      <c r="C20" s="10" t="s">
        <v>1</v>
      </c>
      <c r="D20" s="10" t="s">
        <v>95</v>
      </c>
      <c r="E20" s="14"/>
      <c r="F20" s="15">
        <v>132.94999999999999</v>
      </c>
      <c r="G20" s="16">
        <f t="shared" ref="G20" si="0">+ROUND(F20/$F$24,4)</f>
        <v>0.16170000000000001</v>
      </c>
    </row>
    <row r="21" spans="1:7" ht="12.95" customHeight="1">
      <c r="A21" s="1"/>
      <c r="B21" s="9" t="s">
        <v>89</v>
      </c>
      <c r="C21" s="10" t="s">
        <v>1</v>
      </c>
      <c r="D21" s="10" t="s">
        <v>1</v>
      </c>
      <c r="E21" s="10" t="s">
        <v>1</v>
      </c>
      <c r="F21" s="17">
        <f>+F20</f>
        <v>132.94999999999999</v>
      </c>
      <c r="G21" s="18">
        <f>+G20</f>
        <v>0.16170000000000001</v>
      </c>
    </row>
    <row r="22" spans="1:7" ht="12.95" customHeight="1">
      <c r="A22" s="1"/>
      <c r="B22" s="19" t="s">
        <v>92</v>
      </c>
      <c r="C22" s="23" t="s">
        <v>1</v>
      </c>
      <c r="D22" s="20" t="s">
        <v>1</v>
      </c>
      <c r="E22" s="23" t="s">
        <v>1</v>
      </c>
      <c r="F22" s="17">
        <f>+F21</f>
        <v>132.94999999999999</v>
      </c>
      <c r="G22" s="18">
        <f>+G21</f>
        <v>0.16170000000000001</v>
      </c>
    </row>
    <row r="23" spans="1:7" ht="12.95" customHeight="1">
      <c r="A23" s="1"/>
      <c r="B23" s="19" t="s">
        <v>93</v>
      </c>
      <c r="C23" s="10" t="s">
        <v>1</v>
      </c>
      <c r="D23" s="20" t="s">
        <v>1</v>
      </c>
      <c r="E23" s="10" t="s">
        <v>1</v>
      </c>
      <c r="F23" s="24">
        <f>+F24-F22-F18-F13</f>
        <v>16.500000000000114</v>
      </c>
      <c r="G23" s="18">
        <f>+G24-G22-G18-G13</f>
        <v>2.0200000000000107E-2</v>
      </c>
    </row>
    <row r="24" spans="1:7" ht="12.95" customHeight="1">
      <c r="A24" s="1"/>
      <c r="B24" s="25" t="s">
        <v>94</v>
      </c>
      <c r="C24" s="26" t="s">
        <v>1</v>
      </c>
      <c r="D24" s="26" t="s">
        <v>1</v>
      </c>
      <c r="E24" s="26" t="s">
        <v>1</v>
      </c>
      <c r="F24" s="27">
        <v>821.95</v>
      </c>
      <c r="G24" s="28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95</v>
      </c>
      <c r="C26" s="1"/>
      <c r="D26" s="1"/>
      <c r="E26" s="1"/>
      <c r="F26" s="1"/>
      <c r="G26" s="1"/>
    </row>
    <row r="27" spans="1:7" ht="12.95" customHeight="1">
      <c r="A27" s="1"/>
      <c r="B27" s="2" t="s">
        <v>129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65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197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198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231</v>
      </c>
      <c r="C7" s="10" t="s">
        <v>12</v>
      </c>
      <c r="D7" s="10" t="s">
        <v>13</v>
      </c>
      <c r="E7" s="14">
        <v>1724</v>
      </c>
      <c r="F7" s="15">
        <v>20.010000000000002</v>
      </c>
      <c r="G7" s="16">
        <f t="shared" ref="G7:G29" si="0">+ROUND(F7/$F$59,4)</f>
        <v>1.06E-2</v>
      </c>
    </row>
    <row r="8" spans="1:7" ht="12.95" customHeight="1">
      <c r="A8" s="12"/>
      <c r="B8" s="13" t="s">
        <v>257</v>
      </c>
      <c r="C8" s="10" t="s">
        <v>31</v>
      </c>
      <c r="D8" s="10" t="s">
        <v>32</v>
      </c>
      <c r="E8" s="14">
        <v>424</v>
      </c>
      <c r="F8" s="15">
        <v>19.88</v>
      </c>
      <c r="G8" s="16">
        <f t="shared" si="0"/>
        <v>1.0500000000000001E-2</v>
      </c>
    </row>
    <row r="9" spans="1:7" ht="12.95" customHeight="1">
      <c r="A9" s="12"/>
      <c r="B9" s="13" t="s">
        <v>269</v>
      </c>
      <c r="C9" s="10" t="s">
        <v>52</v>
      </c>
      <c r="D9" s="10" t="s">
        <v>53</v>
      </c>
      <c r="E9" s="14">
        <v>1182</v>
      </c>
      <c r="F9" s="15">
        <v>17.04</v>
      </c>
      <c r="G9" s="16">
        <f t="shared" si="0"/>
        <v>8.9999999999999993E-3</v>
      </c>
    </row>
    <row r="10" spans="1:7" ht="12.95" customHeight="1">
      <c r="A10" s="12"/>
      <c r="B10" s="13" t="s">
        <v>233</v>
      </c>
      <c r="C10" s="10" t="s">
        <v>10</v>
      </c>
      <c r="D10" s="10" t="s">
        <v>11</v>
      </c>
      <c r="E10" s="14">
        <v>1528</v>
      </c>
      <c r="F10" s="15">
        <v>16.329999999999998</v>
      </c>
      <c r="G10" s="16">
        <f t="shared" si="0"/>
        <v>8.6999999999999994E-3</v>
      </c>
    </row>
    <row r="11" spans="1:7" ht="12.95" customHeight="1">
      <c r="A11" s="12"/>
      <c r="B11" s="13" t="s">
        <v>72</v>
      </c>
      <c r="C11" s="10" t="s">
        <v>73</v>
      </c>
      <c r="D11" s="10" t="s">
        <v>11</v>
      </c>
      <c r="E11" s="14">
        <v>7691</v>
      </c>
      <c r="F11" s="15">
        <v>14.1</v>
      </c>
      <c r="G11" s="16">
        <f t="shared" si="0"/>
        <v>7.4999999999999997E-3</v>
      </c>
    </row>
    <row r="12" spans="1:7" ht="12.95" customHeight="1">
      <c r="A12" s="12"/>
      <c r="B12" s="13" t="s">
        <v>305</v>
      </c>
      <c r="C12" s="10" t="s">
        <v>146</v>
      </c>
      <c r="D12" s="10" t="s">
        <v>112</v>
      </c>
      <c r="E12" s="14">
        <v>473</v>
      </c>
      <c r="F12" s="15">
        <v>12.68</v>
      </c>
      <c r="G12" s="16">
        <f t="shared" si="0"/>
        <v>6.7000000000000002E-3</v>
      </c>
    </row>
    <row r="13" spans="1:7" ht="12.95" customHeight="1">
      <c r="A13" s="12"/>
      <c r="B13" s="13" t="s">
        <v>251</v>
      </c>
      <c r="C13" s="10" t="s">
        <v>28</v>
      </c>
      <c r="D13" s="10" t="s">
        <v>29</v>
      </c>
      <c r="E13" s="14">
        <v>3894</v>
      </c>
      <c r="F13" s="15">
        <v>12.71</v>
      </c>
      <c r="G13" s="16">
        <f t="shared" si="0"/>
        <v>6.7000000000000002E-3</v>
      </c>
    </row>
    <row r="14" spans="1:7" ht="12.95" customHeight="1">
      <c r="A14" s="12"/>
      <c r="B14" s="13" t="s">
        <v>232</v>
      </c>
      <c r="C14" s="10" t="s">
        <v>18</v>
      </c>
      <c r="D14" s="10" t="s">
        <v>19</v>
      </c>
      <c r="E14" s="14">
        <v>820</v>
      </c>
      <c r="F14" s="15">
        <v>12.03</v>
      </c>
      <c r="G14" s="16">
        <f t="shared" si="0"/>
        <v>6.4000000000000003E-3</v>
      </c>
    </row>
    <row r="15" spans="1:7" ht="12.95" customHeight="1">
      <c r="A15" s="12"/>
      <c r="B15" s="13" t="s">
        <v>266</v>
      </c>
      <c r="C15" s="10" t="s">
        <v>80</v>
      </c>
      <c r="D15" s="10" t="s">
        <v>11</v>
      </c>
      <c r="E15" s="14">
        <v>6850</v>
      </c>
      <c r="F15" s="15">
        <v>12</v>
      </c>
      <c r="G15" s="16">
        <f t="shared" si="0"/>
        <v>6.4000000000000003E-3</v>
      </c>
    </row>
    <row r="16" spans="1:7" ht="12.95" customHeight="1">
      <c r="A16" s="12"/>
      <c r="B16" s="13" t="s">
        <v>427</v>
      </c>
      <c r="C16" s="10" t="s">
        <v>57</v>
      </c>
      <c r="D16" s="10" t="s">
        <v>15</v>
      </c>
      <c r="E16" s="14">
        <v>1284</v>
      </c>
      <c r="F16" s="15">
        <v>11.87</v>
      </c>
      <c r="G16" s="16">
        <f t="shared" si="0"/>
        <v>6.3E-3</v>
      </c>
    </row>
    <row r="17" spans="1:7" ht="12.95" customHeight="1">
      <c r="A17" s="12"/>
      <c r="B17" s="13" t="s">
        <v>241</v>
      </c>
      <c r="C17" s="10" t="s">
        <v>69</v>
      </c>
      <c r="D17" s="10" t="s">
        <v>13</v>
      </c>
      <c r="E17" s="14">
        <v>1188</v>
      </c>
      <c r="F17" s="15">
        <v>11.67</v>
      </c>
      <c r="G17" s="16">
        <f t="shared" si="0"/>
        <v>6.1999999999999998E-3</v>
      </c>
    </row>
    <row r="18" spans="1:7" ht="12.95" customHeight="1">
      <c r="A18" s="12"/>
      <c r="B18" s="13" t="s">
        <v>273</v>
      </c>
      <c r="C18" s="10" t="s">
        <v>41</v>
      </c>
      <c r="D18" s="10" t="s">
        <v>42</v>
      </c>
      <c r="E18" s="14">
        <v>2925</v>
      </c>
      <c r="F18" s="15">
        <v>11.49</v>
      </c>
      <c r="G18" s="16">
        <f t="shared" si="0"/>
        <v>6.1000000000000004E-3</v>
      </c>
    </row>
    <row r="19" spans="1:7" ht="12.95" customHeight="1">
      <c r="A19" s="12"/>
      <c r="B19" s="13" t="s">
        <v>261</v>
      </c>
      <c r="C19" s="10" t="s">
        <v>39</v>
      </c>
      <c r="D19" s="10" t="s">
        <v>40</v>
      </c>
      <c r="E19" s="14">
        <v>860</v>
      </c>
      <c r="F19" s="15">
        <v>11.38</v>
      </c>
      <c r="G19" s="16">
        <f t="shared" si="0"/>
        <v>6.0000000000000001E-3</v>
      </c>
    </row>
    <row r="20" spans="1:7" ht="12.95" customHeight="1">
      <c r="A20" s="12"/>
      <c r="B20" s="13" t="s">
        <v>244</v>
      </c>
      <c r="C20" s="10" t="s">
        <v>84</v>
      </c>
      <c r="D20" s="10" t="s">
        <v>27</v>
      </c>
      <c r="E20" s="14">
        <v>237</v>
      </c>
      <c r="F20" s="15">
        <v>9.85</v>
      </c>
      <c r="G20" s="16">
        <f t="shared" si="0"/>
        <v>5.1999999999999998E-3</v>
      </c>
    </row>
    <row r="21" spans="1:7" ht="12.95" customHeight="1">
      <c r="A21" s="12"/>
      <c r="B21" s="13" t="s">
        <v>21</v>
      </c>
      <c r="C21" s="10" t="s">
        <v>22</v>
      </c>
      <c r="D21" s="10" t="s">
        <v>11</v>
      </c>
      <c r="E21" s="14">
        <v>3908</v>
      </c>
      <c r="F21" s="15">
        <v>9.27</v>
      </c>
      <c r="G21" s="16">
        <f t="shared" si="0"/>
        <v>4.8999999999999998E-3</v>
      </c>
    </row>
    <row r="22" spans="1:7" ht="12.95" customHeight="1">
      <c r="A22" s="12"/>
      <c r="B22" s="13" t="s">
        <v>239</v>
      </c>
      <c r="C22" s="10" t="s">
        <v>25</v>
      </c>
      <c r="D22" s="10" t="s">
        <v>11</v>
      </c>
      <c r="E22" s="14">
        <v>1861</v>
      </c>
      <c r="F22" s="15">
        <v>9.2200000000000006</v>
      </c>
      <c r="G22" s="16">
        <f t="shared" si="0"/>
        <v>4.8999999999999998E-3</v>
      </c>
    </row>
    <row r="23" spans="1:7" ht="12.95" customHeight="1">
      <c r="A23" s="12"/>
      <c r="B23" s="13" t="s">
        <v>267</v>
      </c>
      <c r="C23" s="10" t="s">
        <v>34</v>
      </c>
      <c r="D23" s="10" t="s">
        <v>35</v>
      </c>
      <c r="E23" s="14">
        <v>2985</v>
      </c>
      <c r="F23" s="15">
        <v>8.94</v>
      </c>
      <c r="G23" s="16">
        <f t="shared" si="0"/>
        <v>4.7000000000000002E-3</v>
      </c>
    </row>
    <row r="24" spans="1:7" ht="12.95" customHeight="1">
      <c r="A24" s="12"/>
      <c r="B24" s="13" t="s">
        <v>230</v>
      </c>
      <c r="C24" s="10" t="s">
        <v>16</v>
      </c>
      <c r="D24" s="10" t="s">
        <v>17</v>
      </c>
      <c r="E24" s="14">
        <v>1011</v>
      </c>
      <c r="F24" s="15">
        <v>8.6999999999999993</v>
      </c>
      <c r="G24" s="16">
        <f t="shared" si="0"/>
        <v>4.5999999999999999E-3</v>
      </c>
    </row>
    <row r="25" spans="1:7" ht="12.95" customHeight="1">
      <c r="A25" s="12"/>
      <c r="B25" s="13" t="s">
        <v>248</v>
      </c>
      <c r="C25" s="10" t="s">
        <v>23</v>
      </c>
      <c r="D25" s="10" t="s">
        <v>24</v>
      </c>
      <c r="E25" s="14">
        <v>117</v>
      </c>
      <c r="F25" s="15">
        <v>8.76</v>
      </c>
      <c r="G25" s="16">
        <f t="shared" si="0"/>
        <v>4.5999999999999999E-3</v>
      </c>
    </row>
    <row r="26" spans="1:7" ht="12.95" customHeight="1">
      <c r="A26" s="12"/>
      <c r="B26" s="13" t="s">
        <v>339</v>
      </c>
      <c r="C26" s="10" t="s">
        <v>165</v>
      </c>
      <c r="D26" s="10" t="s">
        <v>83</v>
      </c>
      <c r="E26" s="14">
        <v>750</v>
      </c>
      <c r="F26" s="15">
        <v>8.2200000000000006</v>
      </c>
      <c r="G26" s="16">
        <f t="shared" si="0"/>
        <v>4.4000000000000003E-3</v>
      </c>
    </row>
    <row r="27" spans="1:7" ht="12.95" customHeight="1">
      <c r="A27" s="12"/>
      <c r="B27" s="13" t="s">
        <v>253</v>
      </c>
      <c r="C27" s="10" t="s">
        <v>30</v>
      </c>
      <c r="D27" s="10" t="s">
        <v>17</v>
      </c>
      <c r="E27" s="14">
        <v>1018</v>
      </c>
      <c r="F27" s="15">
        <v>7.89</v>
      </c>
      <c r="G27" s="16">
        <f t="shared" si="0"/>
        <v>4.1999999999999997E-3</v>
      </c>
    </row>
    <row r="28" spans="1:7" ht="12.95" customHeight="1">
      <c r="A28" s="12"/>
      <c r="B28" s="13" t="s">
        <v>264</v>
      </c>
      <c r="C28" s="10" t="s">
        <v>38</v>
      </c>
      <c r="D28" s="10" t="s">
        <v>32</v>
      </c>
      <c r="E28" s="14">
        <v>2368</v>
      </c>
      <c r="F28" s="15">
        <v>7.07</v>
      </c>
      <c r="G28" s="16">
        <f t="shared" si="0"/>
        <v>3.8E-3</v>
      </c>
    </row>
    <row r="29" spans="1:7" ht="12.95" customHeight="1">
      <c r="A29" s="12"/>
      <c r="B29" s="13" t="s">
        <v>229</v>
      </c>
      <c r="C29" s="10" t="s">
        <v>14</v>
      </c>
      <c r="D29" s="10" t="s">
        <v>15</v>
      </c>
      <c r="E29" s="14">
        <v>510</v>
      </c>
      <c r="F29" s="15">
        <v>6.19</v>
      </c>
      <c r="G29" s="16">
        <f t="shared" si="0"/>
        <v>3.3E-3</v>
      </c>
    </row>
    <row r="30" spans="1:7" ht="12.95" customHeight="1">
      <c r="A30" s="1"/>
      <c r="B30" s="9" t="s">
        <v>89</v>
      </c>
      <c r="C30" s="10" t="s">
        <v>1</v>
      </c>
      <c r="D30" s="10" t="s">
        <v>1</v>
      </c>
      <c r="E30" s="10" t="s">
        <v>1</v>
      </c>
      <c r="F30" s="17">
        <f>SUM(F7:F29)</f>
        <v>267.29999999999995</v>
      </c>
      <c r="G30" s="18">
        <f>SUM(G7:G29)</f>
        <v>0.14169999999999996</v>
      </c>
    </row>
    <row r="31" spans="1:7" ht="12.95" customHeight="1">
      <c r="A31" s="1"/>
      <c r="B31" s="9" t="s">
        <v>90</v>
      </c>
      <c r="C31" s="10" t="s">
        <v>1</v>
      </c>
      <c r="D31" s="10" t="s">
        <v>1</v>
      </c>
      <c r="E31" s="10" t="s">
        <v>1</v>
      </c>
      <c r="F31" s="21" t="s">
        <v>91</v>
      </c>
      <c r="G31" s="22" t="s">
        <v>91</v>
      </c>
    </row>
    <row r="32" spans="1:7" ht="12.95" customHeight="1">
      <c r="A32" s="1"/>
      <c r="B32" s="9" t="s">
        <v>89</v>
      </c>
      <c r="C32" s="10" t="s">
        <v>1</v>
      </c>
      <c r="D32" s="10" t="s">
        <v>1</v>
      </c>
      <c r="E32" s="10" t="s">
        <v>1</v>
      </c>
      <c r="F32" s="21" t="s">
        <v>91</v>
      </c>
      <c r="G32" s="22" t="s">
        <v>91</v>
      </c>
    </row>
    <row r="33" spans="1:7" ht="12.95" customHeight="1">
      <c r="A33" s="1"/>
      <c r="B33" s="19" t="s">
        <v>92</v>
      </c>
      <c r="C33" s="23" t="s">
        <v>1</v>
      </c>
      <c r="D33" s="20" t="s">
        <v>1</v>
      </c>
      <c r="E33" s="23" t="s">
        <v>1</v>
      </c>
      <c r="F33" s="17">
        <f>+F30</f>
        <v>267.29999999999995</v>
      </c>
      <c r="G33" s="18">
        <f>+G30</f>
        <v>0.14169999999999996</v>
      </c>
    </row>
    <row r="34" spans="1:7" ht="12.95" customHeight="1">
      <c r="A34" s="1"/>
      <c r="B34" s="9" t="s">
        <v>155</v>
      </c>
      <c r="C34" s="10" t="s">
        <v>1</v>
      </c>
      <c r="D34" s="10" t="s">
        <v>1</v>
      </c>
      <c r="E34" s="10" t="s">
        <v>1</v>
      </c>
      <c r="F34" s="1"/>
      <c r="G34" s="11" t="s">
        <v>1</v>
      </c>
    </row>
    <row r="35" spans="1:7" ht="12.95" customHeight="1">
      <c r="A35" s="1"/>
      <c r="B35" s="9" t="s">
        <v>156</v>
      </c>
      <c r="C35" s="10" t="s">
        <v>1</v>
      </c>
      <c r="D35" s="10" t="s">
        <v>1</v>
      </c>
      <c r="E35" s="10" t="s">
        <v>1</v>
      </c>
      <c r="F35" s="1"/>
      <c r="G35" s="11" t="s">
        <v>1</v>
      </c>
    </row>
    <row r="36" spans="1:7" ht="12.95" customHeight="1">
      <c r="A36" s="12"/>
      <c r="B36" s="13" t="s">
        <v>157</v>
      </c>
      <c r="C36" s="10" t="s">
        <v>158</v>
      </c>
      <c r="D36" s="10" t="s">
        <v>142</v>
      </c>
      <c r="E36" s="14">
        <v>700000</v>
      </c>
      <c r="F36" s="15">
        <v>711.2</v>
      </c>
      <c r="G36" s="16">
        <f>+ROUND(F36/$F$59,4)</f>
        <v>0.37730000000000002</v>
      </c>
    </row>
    <row r="37" spans="1:7" ht="12.95" customHeight="1">
      <c r="A37" s="12"/>
      <c r="B37" s="13" t="s">
        <v>159</v>
      </c>
      <c r="C37" s="10" t="s">
        <v>160</v>
      </c>
      <c r="D37" s="10" t="s">
        <v>142</v>
      </c>
      <c r="E37" s="14">
        <v>250000</v>
      </c>
      <c r="F37" s="15">
        <v>260.48</v>
      </c>
      <c r="G37" s="16">
        <f>+ROUND(F37/$F$59,4)</f>
        <v>0.13819999999999999</v>
      </c>
    </row>
    <row r="38" spans="1:7" ht="12.95" customHeight="1">
      <c r="A38" s="12"/>
      <c r="B38" s="13" t="s">
        <v>161</v>
      </c>
      <c r="C38" s="10" t="s">
        <v>162</v>
      </c>
      <c r="D38" s="10" t="s">
        <v>410</v>
      </c>
      <c r="E38" s="14">
        <v>100000</v>
      </c>
      <c r="F38" s="15">
        <v>99.81</v>
      </c>
      <c r="G38" s="16">
        <f>+ROUND(F38/$F$59,4)</f>
        <v>5.2999999999999999E-2</v>
      </c>
    </row>
    <row r="39" spans="1:7" ht="12.95" customHeight="1">
      <c r="A39" s="1"/>
      <c r="B39" s="9" t="s">
        <v>89</v>
      </c>
      <c r="C39" s="10" t="s">
        <v>1</v>
      </c>
      <c r="D39" s="10" t="s">
        <v>1</v>
      </c>
      <c r="E39" s="10" t="s">
        <v>1</v>
      </c>
      <c r="F39" s="17">
        <f>SUM(F36:F38)</f>
        <v>1071.49</v>
      </c>
      <c r="G39" s="18">
        <f>SUM(G36:G38)</f>
        <v>0.56850000000000012</v>
      </c>
    </row>
    <row r="40" spans="1:7" ht="12.95" customHeight="1">
      <c r="A40" s="1"/>
      <c r="B40" s="19" t="s">
        <v>163</v>
      </c>
      <c r="C40" s="20" t="s">
        <v>1</v>
      </c>
      <c r="D40" s="20" t="s">
        <v>1</v>
      </c>
      <c r="E40" s="20" t="s">
        <v>1</v>
      </c>
      <c r="F40" s="21" t="s">
        <v>91</v>
      </c>
      <c r="G40" s="22" t="s">
        <v>91</v>
      </c>
    </row>
    <row r="41" spans="1:7" ht="12.95" customHeight="1">
      <c r="A41" s="1"/>
      <c r="B41" s="19" t="s">
        <v>89</v>
      </c>
      <c r="C41" s="20" t="s">
        <v>1</v>
      </c>
      <c r="D41" s="20" t="s">
        <v>1</v>
      </c>
      <c r="E41" s="20" t="s">
        <v>1</v>
      </c>
      <c r="F41" s="21" t="s">
        <v>91</v>
      </c>
      <c r="G41" s="22" t="s">
        <v>91</v>
      </c>
    </row>
    <row r="42" spans="1:7" ht="12.95" customHeight="1">
      <c r="A42" s="1"/>
      <c r="B42" s="19" t="s">
        <v>92</v>
      </c>
      <c r="C42" s="23" t="s">
        <v>1</v>
      </c>
      <c r="D42" s="20" t="s">
        <v>1</v>
      </c>
      <c r="E42" s="23" t="s">
        <v>1</v>
      </c>
      <c r="F42" s="17">
        <f>+F39</f>
        <v>1071.49</v>
      </c>
      <c r="G42" s="18">
        <f>+G39</f>
        <v>0.56850000000000012</v>
      </c>
    </row>
    <row r="43" spans="1:7" ht="12.95" customHeight="1">
      <c r="A43" s="1"/>
      <c r="B43" s="9" t="s">
        <v>133</v>
      </c>
      <c r="C43" s="10" t="s">
        <v>1</v>
      </c>
      <c r="D43" s="10" t="s">
        <v>1</v>
      </c>
      <c r="E43" s="10" t="s">
        <v>1</v>
      </c>
      <c r="F43" s="1"/>
      <c r="G43" s="11" t="s">
        <v>1</v>
      </c>
    </row>
    <row r="44" spans="1:7" ht="12.95" customHeight="1">
      <c r="A44" s="1"/>
      <c r="B44" s="9" t="s">
        <v>139</v>
      </c>
      <c r="C44" s="10" t="s">
        <v>1</v>
      </c>
      <c r="D44" s="10" t="s">
        <v>1</v>
      </c>
      <c r="E44" s="10" t="s">
        <v>1</v>
      </c>
      <c r="F44" s="1"/>
      <c r="G44" s="11" t="s">
        <v>1</v>
      </c>
    </row>
    <row r="45" spans="1:7" ht="12.95" customHeight="1">
      <c r="A45" s="12"/>
      <c r="B45" s="13" t="s">
        <v>140</v>
      </c>
      <c r="C45" s="10" t="s">
        <v>141</v>
      </c>
      <c r="D45" s="10" t="s">
        <v>142</v>
      </c>
      <c r="E45" s="14">
        <v>7500</v>
      </c>
      <c r="F45" s="15">
        <v>7.43</v>
      </c>
      <c r="G45" s="16">
        <f>+ROUND(F45/$F$59,4)</f>
        <v>3.8999999999999998E-3</v>
      </c>
    </row>
    <row r="46" spans="1:7" ht="12.95" customHeight="1">
      <c r="A46" s="12"/>
      <c r="B46" s="13" t="s">
        <v>140</v>
      </c>
      <c r="C46" s="10" t="s">
        <v>407</v>
      </c>
      <c r="D46" s="10" t="s">
        <v>142</v>
      </c>
      <c r="E46" s="14">
        <v>5000</v>
      </c>
      <c r="F46" s="15">
        <v>4.9400000000000004</v>
      </c>
      <c r="G46" s="16">
        <f>+ROUND(F46/$F$59,4)</f>
        <v>2.5999999999999999E-3</v>
      </c>
    </row>
    <row r="47" spans="1:7" ht="12.95" customHeight="1">
      <c r="A47" s="1"/>
      <c r="B47" s="9" t="s">
        <v>89</v>
      </c>
      <c r="C47" s="10" t="s">
        <v>1</v>
      </c>
      <c r="D47" s="10" t="s">
        <v>1</v>
      </c>
      <c r="E47" s="10" t="s">
        <v>1</v>
      </c>
      <c r="F47" s="17">
        <f>SUM(F45:F46)</f>
        <v>12.370000000000001</v>
      </c>
      <c r="G47" s="18">
        <f>SUM(G45:G46)</f>
        <v>6.4999999999999997E-3</v>
      </c>
    </row>
    <row r="48" spans="1:7" ht="12.95" customHeight="1">
      <c r="A48" s="1"/>
      <c r="B48" s="19" t="s">
        <v>92</v>
      </c>
      <c r="C48" s="23" t="s">
        <v>1</v>
      </c>
      <c r="D48" s="20" t="s">
        <v>1</v>
      </c>
      <c r="E48" s="23" t="s">
        <v>1</v>
      </c>
      <c r="F48" s="17">
        <f>+F47</f>
        <v>12.370000000000001</v>
      </c>
      <c r="G48" s="18">
        <f>+G47</f>
        <v>6.4999999999999997E-3</v>
      </c>
    </row>
    <row r="49" spans="1:7" ht="12.95" customHeight="1">
      <c r="A49" s="1"/>
      <c r="B49" s="9" t="s">
        <v>199</v>
      </c>
      <c r="C49" s="10" t="s">
        <v>1</v>
      </c>
      <c r="D49" s="10" t="s">
        <v>1</v>
      </c>
      <c r="E49" s="10" t="s">
        <v>1</v>
      </c>
      <c r="F49" s="1"/>
      <c r="G49" s="11" t="s">
        <v>1</v>
      </c>
    </row>
    <row r="50" spans="1:7" ht="12.95" customHeight="1">
      <c r="A50" s="1"/>
      <c r="B50" s="9" t="s">
        <v>200</v>
      </c>
      <c r="C50" s="10" t="s">
        <v>1</v>
      </c>
      <c r="D50" s="10" t="s">
        <v>1</v>
      </c>
      <c r="E50" s="10" t="s">
        <v>1</v>
      </c>
      <c r="F50" s="1"/>
      <c r="G50" s="11" t="s">
        <v>1</v>
      </c>
    </row>
    <row r="51" spans="1:7" ht="12.95" customHeight="1">
      <c r="A51" s="12"/>
      <c r="B51" s="13" t="s">
        <v>201</v>
      </c>
      <c r="C51" s="10" t="s">
        <v>202</v>
      </c>
      <c r="D51" s="10" t="s">
        <v>422</v>
      </c>
      <c r="E51" s="14">
        <v>4163</v>
      </c>
      <c r="F51" s="15">
        <v>99.07</v>
      </c>
      <c r="G51" s="16">
        <f>+ROUND(F51/$F$59,4)</f>
        <v>5.2600000000000001E-2</v>
      </c>
    </row>
    <row r="52" spans="1:7" ht="12.95" customHeight="1">
      <c r="A52" s="1"/>
      <c r="B52" s="9" t="s">
        <v>89</v>
      </c>
      <c r="C52" s="10" t="s">
        <v>1</v>
      </c>
      <c r="D52" s="10" t="s">
        <v>1</v>
      </c>
      <c r="E52" s="10" t="s">
        <v>1</v>
      </c>
      <c r="F52" s="17">
        <f>+F51</f>
        <v>99.07</v>
      </c>
      <c r="G52" s="18">
        <f>+G51</f>
        <v>5.2600000000000001E-2</v>
      </c>
    </row>
    <row r="53" spans="1:7" ht="12.95" customHeight="1">
      <c r="A53" s="1"/>
      <c r="B53" s="19" t="s">
        <v>92</v>
      </c>
      <c r="C53" s="23" t="s">
        <v>1</v>
      </c>
      <c r="D53" s="20" t="s">
        <v>1</v>
      </c>
      <c r="E53" s="23" t="s">
        <v>1</v>
      </c>
      <c r="F53" s="17">
        <f>+F52</f>
        <v>99.07</v>
      </c>
      <c r="G53" s="18">
        <f>+G52</f>
        <v>5.2600000000000001E-2</v>
      </c>
    </row>
    <row r="54" spans="1:7" ht="12.95" customHeight="1">
      <c r="A54" s="1"/>
      <c r="B54" s="9" t="s">
        <v>143</v>
      </c>
      <c r="C54" s="10" t="s">
        <v>1</v>
      </c>
      <c r="D54" s="10" t="s">
        <v>1</v>
      </c>
      <c r="E54" s="10" t="s">
        <v>1</v>
      </c>
      <c r="F54" s="1"/>
      <c r="G54" s="11" t="s">
        <v>1</v>
      </c>
    </row>
    <row r="55" spans="1:7" ht="12.95" customHeight="1">
      <c r="A55" s="12"/>
      <c r="B55" s="13" t="s">
        <v>428</v>
      </c>
      <c r="C55" s="10" t="s">
        <v>1</v>
      </c>
      <c r="D55" s="10" t="s">
        <v>95</v>
      </c>
      <c r="E55" s="14"/>
      <c r="F55" s="15">
        <v>288.14999999999998</v>
      </c>
      <c r="G55" s="16">
        <f>+ROUND(F55/$F$59,4)</f>
        <v>0.15290000000000001</v>
      </c>
    </row>
    <row r="56" spans="1:7" ht="12.95" customHeight="1">
      <c r="A56" s="1"/>
      <c r="B56" s="9" t="s">
        <v>89</v>
      </c>
      <c r="C56" s="10" t="s">
        <v>1</v>
      </c>
      <c r="D56" s="10" t="s">
        <v>1</v>
      </c>
      <c r="E56" s="10" t="s">
        <v>1</v>
      </c>
      <c r="F56" s="17">
        <f>+F55</f>
        <v>288.14999999999998</v>
      </c>
      <c r="G56" s="18">
        <f>+G55</f>
        <v>0.15290000000000001</v>
      </c>
    </row>
    <row r="57" spans="1:7" ht="12.95" customHeight="1">
      <c r="A57" s="1"/>
      <c r="B57" s="19" t="s">
        <v>92</v>
      </c>
      <c r="C57" s="23" t="s">
        <v>1</v>
      </c>
      <c r="D57" s="20" t="s">
        <v>1</v>
      </c>
      <c r="E57" s="23" t="s">
        <v>1</v>
      </c>
      <c r="F57" s="17">
        <f>+F56</f>
        <v>288.14999999999998</v>
      </c>
      <c r="G57" s="18">
        <f>+G56</f>
        <v>0.15290000000000001</v>
      </c>
    </row>
    <row r="58" spans="1:7" ht="12.95" customHeight="1">
      <c r="A58" s="1"/>
      <c r="B58" s="19" t="s">
        <v>93</v>
      </c>
      <c r="C58" s="10" t="s">
        <v>1</v>
      </c>
      <c r="D58" s="20" t="s">
        <v>1</v>
      </c>
      <c r="E58" s="10" t="s">
        <v>1</v>
      </c>
      <c r="F58" s="24">
        <f>+F59-F57-F53-F48-F42-F33</f>
        <v>146.54000000000019</v>
      </c>
      <c r="G58" s="18">
        <f>+G59-G57-G53-G48-G42-G33</f>
        <v>7.7799999999999953E-2</v>
      </c>
    </row>
    <row r="59" spans="1:7" ht="12.95" customHeight="1">
      <c r="A59" s="1"/>
      <c r="B59" s="25" t="s">
        <v>94</v>
      </c>
      <c r="C59" s="26" t="s">
        <v>1</v>
      </c>
      <c r="D59" s="26" t="s">
        <v>1</v>
      </c>
      <c r="E59" s="26" t="s">
        <v>1</v>
      </c>
      <c r="F59" s="27">
        <v>1884.92</v>
      </c>
      <c r="G59" s="28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95</v>
      </c>
      <c r="C61" s="1"/>
      <c r="D61" s="1"/>
      <c r="E61" s="1"/>
      <c r="F61" s="1"/>
      <c r="G61" s="1"/>
    </row>
    <row r="62" spans="1:7" ht="12.95" customHeight="1">
      <c r="A62" s="1"/>
      <c r="B62" s="2" t="s">
        <v>129</v>
      </c>
      <c r="C62" s="1"/>
      <c r="D62" s="1"/>
      <c r="E62" s="1"/>
      <c r="F62" s="1"/>
      <c r="G62" s="1"/>
    </row>
    <row r="63" spans="1:7" ht="12.95" customHeight="1">
      <c r="A63" s="1"/>
      <c r="B63" s="2" t="s">
        <v>130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sortState ref="B45:G46">
    <sortCondition descending="1" ref="G45:G4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2"/>
  <sheetViews>
    <sheetView tabSelected="1" zoomScaleNormal="100" workbookViewId="0"/>
  </sheetViews>
  <sheetFormatPr defaultRowHeight="12.75"/>
  <cols>
    <col min="1" max="1" width="2.5703125" customWidth="1"/>
    <col min="2" max="2" width="38.85546875" bestFit="1" customWidth="1"/>
    <col min="3" max="3" width="13.570312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131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132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133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134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360</v>
      </c>
      <c r="C7" s="10" t="s">
        <v>376</v>
      </c>
      <c r="D7" s="10" t="s">
        <v>135</v>
      </c>
      <c r="E7" s="14">
        <v>4000000</v>
      </c>
      <c r="F7" s="15">
        <v>3950.78</v>
      </c>
      <c r="G7" s="16">
        <f t="shared" ref="G7:G13" si="0">+ROUND(F7/$F$36,4)</f>
        <v>0.11210000000000001</v>
      </c>
    </row>
    <row r="8" spans="1:7" ht="12.95" customHeight="1">
      <c r="A8" s="12"/>
      <c r="B8" s="13" t="s">
        <v>192</v>
      </c>
      <c r="C8" s="10" t="s">
        <v>373</v>
      </c>
      <c r="D8" s="10" t="s">
        <v>135</v>
      </c>
      <c r="E8" s="14">
        <v>1500000</v>
      </c>
      <c r="F8" s="15">
        <v>1483.62</v>
      </c>
      <c r="G8" s="16">
        <f t="shared" si="0"/>
        <v>4.2099999999999999E-2</v>
      </c>
    </row>
    <row r="9" spans="1:7" ht="12.95" customHeight="1">
      <c r="A9" s="12"/>
      <c r="B9" s="13" t="s">
        <v>363</v>
      </c>
      <c r="C9" s="10" t="s">
        <v>409</v>
      </c>
      <c r="D9" s="10" t="s">
        <v>135</v>
      </c>
      <c r="E9" s="14">
        <v>1500000</v>
      </c>
      <c r="F9" s="15">
        <v>1482.47</v>
      </c>
      <c r="G9" s="16">
        <f t="shared" si="0"/>
        <v>4.2099999999999999E-2</v>
      </c>
    </row>
    <row r="10" spans="1:7" ht="12.95" customHeight="1">
      <c r="A10" s="12"/>
      <c r="B10" s="13" t="s">
        <v>359</v>
      </c>
      <c r="C10" s="10" t="s">
        <v>412</v>
      </c>
      <c r="D10" s="10" t="s">
        <v>382</v>
      </c>
      <c r="E10" s="14">
        <v>1000000</v>
      </c>
      <c r="F10" s="15">
        <v>993.14</v>
      </c>
      <c r="G10" s="16">
        <f t="shared" si="0"/>
        <v>2.8199999999999999E-2</v>
      </c>
    </row>
    <row r="11" spans="1:7" ht="12.95" customHeight="1">
      <c r="A11" s="12"/>
      <c r="B11" s="13" t="s">
        <v>192</v>
      </c>
      <c r="C11" s="10" t="s">
        <v>411</v>
      </c>
      <c r="D11" s="10" t="s">
        <v>135</v>
      </c>
      <c r="E11" s="14">
        <v>500000</v>
      </c>
      <c r="F11" s="15">
        <v>497.26</v>
      </c>
      <c r="G11" s="16">
        <f t="shared" si="0"/>
        <v>1.41E-2</v>
      </c>
    </row>
    <row r="12" spans="1:7" ht="12.95" customHeight="1">
      <c r="A12" s="12"/>
      <c r="B12" s="13" t="s">
        <v>360</v>
      </c>
      <c r="C12" s="10" t="s">
        <v>413</v>
      </c>
      <c r="D12" s="10" t="s">
        <v>135</v>
      </c>
      <c r="E12" s="14">
        <v>500000</v>
      </c>
      <c r="F12" s="15">
        <v>495.8</v>
      </c>
      <c r="G12" s="16">
        <f t="shared" si="0"/>
        <v>1.41E-2</v>
      </c>
    </row>
    <row r="13" spans="1:7" ht="12.95" customHeight="1">
      <c r="A13" s="12"/>
      <c r="B13" s="13" t="s">
        <v>367</v>
      </c>
      <c r="C13" s="10" t="s">
        <v>414</v>
      </c>
      <c r="D13" s="10" t="s">
        <v>382</v>
      </c>
      <c r="E13" s="14">
        <v>500000</v>
      </c>
      <c r="F13" s="15">
        <v>496.76</v>
      </c>
      <c r="G13" s="16">
        <f t="shared" si="0"/>
        <v>1.41E-2</v>
      </c>
    </row>
    <row r="14" spans="1:7" ht="12.95" customHeight="1">
      <c r="A14" s="1"/>
      <c r="B14" s="9" t="s">
        <v>89</v>
      </c>
      <c r="C14" s="10" t="s">
        <v>1</v>
      </c>
      <c r="D14" s="10" t="s">
        <v>1</v>
      </c>
      <c r="E14" s="10" t="s">
        <v>1</v>
      </c>
      <c r="F14" s="17">
        <f>SUM(F7:F13)</f>
        <v>9399.83</v>
      </c>
      <c r="G14" s="18">
        <f>SUM(G7:G13)</f>
        <v>0.26679999999999998</v>
      </c>
    </row>
    <row r="15" spans="1:7" ht="12.95" customHeight="1">
      <c r="A15" s="1"/>
      <c r="B15" s="9" t="s">
        <v>136</v>
      </c>
      <c r="C15" s="10" t="s">
        <v>1</v>
      </c>
      <c r="D15" s="10" t="s">
        <v>1</v>
      </c>
      <c r="E15" s="10" t="s">
        <v>1</v>
      </c>
      <c r="F15" s="1"/>
      <c r="G15" s="11" t="s">
        <v>1</v>
      </c>
    </row>
    <row r="16" spans="1:7" ht="12.95" customHeight="1">
      <c r="A16" s="12"/>
      <c r="B16" s="13" t="s">
        <v>417</v>
      </c>
      <c r="C16" s="10" t="s">
        <v>419</v>
      </c>
      <c r="D16" s="10" t="s">
        <v>420</v>
      </c>
      <c r="E16" s="14">
        <v>3500000</v>
      </c>
      <c r="F16" s="15">
        <v>3454.44</v>
      </c>
      <c r="G16" s="16">
        <f t="shared" ref="G16:G24" si="1">+ROUND(F16/$F$36,4)</f>
        <v>9.8100000000000007E-2</v>
      </c>
    </row>
    <row r="17" spans="1:7" ht="12.95" customHeight="1">
      <c r="A17" s="12"/>
      <c r="B17" s="13" t="s">
        <v>384</v>
      </c>
      <c r="C17" s="10" t="s">
        <v>404</v>
      </c>
      <c r="D17" s="10" t="s">
        <v>406</v>
      </c>
      <c r="E17" s="14">
        <v>3500000</v>
      </c>
      <c r="F17" s="15">
        <v>3450.71</v>
      </c>
      <c r="G17" s="16">
        <f t="shared" si="1"/>
        <v>9.7900000000000001E-2</v>
      </c>
    </row>
    <row r="18" spans="1:7" ht="12.95" customHeight="1">
      <c r="A18" s="12"/>
      <c r="B18" s="13" t="s">
        <v>416</v>
      </c>
      <c r="C18" s="10" t="s">
        <v>418</v>
      </c>
      <c r="D18" s="10" t="s">
        <v>137</v>
      </c>
      <c r="E18" s="14">
        <v>3500000</v>
      </c>
      <c r="F18" s="15">
        <v>3439.61</v>
      </c>
      <c r="G18" s="16">
        <f t="shared" si="1"/>
        <v>9.7600000000000006E-2</v>
      </c>
    </row>
    <row r="19" spans="1:7" ht="12.95" customHeight="1">
      <c r="A19" s="12"/>
      <c r="B19" s="13" t="s">
        <v>392</v>
      </c>
      <c r="C19" s="10" t="s">
        <v>405</v>
      </c>
      <c r="D19" s="10" t="s">
        <v>135</v>
      </c>
      <c r="E19" s="14">
        <v>2500000</v>
      </c>
      <c r="F19" s="15">
        <v>2497.44</v>
      </c>
      <c r="G19" s="16">
        <f t="shared" si="1"/>
        <v>7.0900000000000005E-2</v>
      </c>
    </row>
    <row r="20" spans="1:7" ht="12.95" customHeight="1">
      <c r="A20" s="12"/>
      <c r="B20" s="13" t="s">
        <v>415</v>
      </c>
      <c r="C20" s="10" t="s">
        <v>138</v>
      </c>
      <c r="D20" s="10" t="s">
        <v>382</v>
      </c>
      <c r="E20" s="14">
        <v>2500000</v>
      </c>
      <c r="F20" s="15">
        <v>2477.1</v>
      </c>
      <c r="G20" s="16">
        <f t="shared" si="1"/>
        <v>7.0300000000000001E-2</v>
      </c>
    </row>
    <row r="21" spans="1:7" ht="12.95" customHeight="1">
      <c r="A21" s="12"/>
      <c r="B21" s="13" t="s">
        <v>386</v>
      </c>
      <c r="C21" s="10" t="s">
        <v>397</v>
      </c>
      <c r="D21" s="10" t="s">
        <v>135</v>
      </c>
      <c r="E21" s="14">
        <v>2500000</v>
      </c>
      <c r="F21" s="15">
        <v>2461.59</v>
      </c>
      <c r="G21" s="16">
        <f t="shared" si="1"/>
        <v>6.9900000000000004E-2</v>
      </c>
    </row>
    <row r="22" spans="1:7" ht="12.95" customHeight="1">
      <c r="A22" s="12"/>
      <c r="B22" s="13" t="s">
        <v>387</v>
      </c>
      <c r="C22" s="10" t="s">
        <v>399</v>
      </c>
      <c r="D22" s="10" t="s">
        <v>406</v>
      </c>
      <c r="E22" s="14">
        <v>2500000</v>
      </c>
      <c r="F22" s="15">
        <v>2459.87</v>
      </c>
      <c r="G22" s="16">
        <f t="shared" si="1"/>
        <v>6.9800000000000001E-2</v>
      </c>
    </row>
    <row r="23" spans="1:7" ht="12.95" customHeight="1">
      <c r="A23" s="12"/>
      <c r="B23" s="13" t="s">
        <v>388</v>
      </c>
      <c r="C23" s="10" t="s">
        <v>400</v>
      </c>
      <c r="D23" s="10" t="s">
        <v>406</v>
      </c>
      <c r="E23" s="14">
        <v>2500000</v>
      </c>
      <c r="F23" s="15">
        <v>2459.87</v>
      </c>
      <c r="G23" s="16">
        <f t="shared" si="1"/>
        <v>6.9800000000000001E-2</v>
      </c>
    </row>
    <row r="24" spans="1:7" ht="12.95" customHeight="1">
      <c r="A24" s="12"/>
      <c r="B24" s="13" t="s">
        <v>387</v>
      </c>
      <c r="C24" s="10" t="s">
        <v>195</v>
      </c>
      <c r="D24" s="10" t="s">
        <v>406</v>
      </c>
      <c r="E24" s="14">
        <v>1000000</v>
      </c>
      <c r="F24" s="15">
        <v>997.08</v>
      </c>
      <c r="G24" s="16">
        <f t="shared" si="1"/>
        <v>2.8299999999999999E-2</v>
      </c>
    </row>
    <row r="25" spans="1:7" ht="12.95" customHeight="1">
      <c r="A25" s="1"/>
      <c r="B25" s="9" t="s">
        <v>89</v>
      </c>
      <c r="C25" s="10" t="s">
        <v>1</v>
      </c>
      <c r="D25" s="10" t="s">
        <v>1</v>
      </c>
      <c r="E25" s="10" t="s">
        <v>1</v>
      </c>
      <c r="F25" s="17">
        <f>SUM(F16:F24)</f>
        <v>23697.71</v>
      </c>
      <c r="G25" s="18">
        <f>SUM(G16:G24)</f>
        <v>0.67259999999999998</v>
      </c>
    </row>
    <row r="26" spans="1:7" ht="12.95" customHeight="1">
      <c r="A26" s="1"/>
      <c r="B26" s="9" t="s">
        <v>139</v>
      </c>
      <c r="C26" s="10" t="s">
        <v>1</v>
      </c>
      <c r="D26" s="10" t="s">
        <v>1</v>
      </c>
      <c r="E26" s="10" t="s">
        <v>1</v>
      </c>
      <c r="F26" s="1"/>
      <c r="G26" s="11" t="s">
        <v>1</v>
      </c>
    </row>
    <row r="27" spans="1:7" ht="12.95" customHeight="1">
      <c r="A27" s="12"/>
      <c r="B27" s="13" t="s">
        <v>140</v>
      </c>
      <c r="C27" s="10" t="s">
        <v>141</v>
      </c>
      <c r="D27" s="10" t="s">
        <v>142</v>
      </c>
      <c r="E27" s="14">
        <v>85000</v>
      </c>
      <c r="F27" s="15">
        <v>84.16</v>
      </c>
      <c r="G27" s="16">
        <f>+ROUND(F27/$F$36,4)</f>
        <v>2.3999999999999998E-3</v>
      </c>
    </row>
    <row r="28" spans="1:7" ht="12.95" customHeight="1">
      <c r="A28" s="12"/>
      <c r="B28" s="13" t="s">
        <v>140</v>
      </c>
      <c r="C28" s="10" t="s">
        <v>407</v>
      </c>
      <c r="D28" s="10" t="s">
        <v>142</v>
      </c>
      <c r="E28" s="14">
        <v>15000</v>
      </c>
      <c r="F28" s="15">
        <v>14.82</v>
      </c>
      <c r="G28" s="16">
        <f>+ROUND(F28/$F$36,4)</f>
        <v>4.0000000000000002E-4</v>
      </c>
    </row>
    <row r="29" spans="1:7" ht="12.95" customHeight="1">
      <c r="A29" s="1"/>
      <c r="B29" s="9" t="s">
        <v>89</v>
      </c>
      <c r="C29" s="10" t="s">
        <v>1</v>
      </c>
      <c r="D29" s="10" t="s">
        <v>1</v>
      </c>
      <c r="E29" s="10" t="s">
        <v>1</v>
      </c>
      <c r="F29" s="17">
        <f>SUM(F27:F28)</f>
        <v>98.97999999999999</v>
      </c>
      <c r="G29" s="18">
        <f>SUM(G27:G28)</f>
        <v>2.8E-3</v>
      </c>
    </row>
    <row r="30" spans="1:7" ht="12.95" customHeight="1">
      <c r="A30" s="1"/>
      <c r="B30" s="19" t="s">
        <v>92</v>
      </c>
      <c r="C30" s="23" t="s">
        <v>1</v>
      </c>
      <c r="D30" s="20" t="s">
        <v>1</v>
      </c>
      <c r="E30" s="23" t="s">
        <v>1</v>
      </c>
      <c r="F30" s="17">
        <f>+F29+F25+F14</f>
        <v>33196.519999999997</v>
      </c>
      <c r="G30" s="18">
        <f>+G29+G25+G14</f>
        <v>0.94219999999999993</v>
      </c>
    </row>
    <row r="31" spans="1:7" ht="12.95" customHeight="1">
      <c r="A31" s="1"/>
      <c r="B31" s="9" t="s">
        <v>143</v>
      </c>
      <c r="C31" s="10" t="s">
        <v>1</v>
      </c>
      <c r="D31" s="10" t="s">
        <v>1</v>
      </c>
      <c r="E31" s="10" t="s">
        <v>1</v>
      </c>
      <c r="F31" s="1"/>
      <c r="G31" s="11" t="s">
        <v>1</v>
      </c>
    </row>
    <row r="32" spans="1:7" ht="12.95" customHeight="1">
      <c r="A32" s="12"/>
      <c r="B32" s="13" t="s">
        <v>428</v>
      </c>
      <c r="C32" s="10" t="s">
        <v>1</v>
      </c>
      <c r="D32" s="10" t="s">
        <v>95</v>
      </c>
      <c r="E32" s="14"/>
      <c r="F32" s="15">
        <v>2562.44</v>
      </c>
      <c r="G32" s="16">
        <f t="shared" ref="G32" si="2">+ROUND(F32/$F$36,4)</f>
        <v>7.2700000000000001E-2</v>
      </c>
    </row>
    <row r="33" spans="1:7" ht="12.95" customHeight="1">
      <c r="A33" s="1"/>
      <c r="B33" s="9" t="s">
        <v>89</v>
      </c>
      <c r="C33" s="10" t="s">
        <v>1</v>
      </c>
      <c r="D33" s="10" t="s">
        <v>1</v>
      </c>
      <c r="E33" s="10" t="s">
        <v>1</v>
      </c>
      <c r="F33" s="17">
        <f>+F32</f>
        <v>2562.44</v>
      </c>
      <c r="G33" s="18">
        <f>+G32</f>
        <v>7.2700000000000001E-2</v>
      </c>
    </row>
    <row r="34" spans="1:7" ht="12.95" customHeight="1">
      <c r="A34" s="1"/>
      <c r="B34" s="19" t="s">
        <v>92</v>
      </c>
      <c r="C34" s="23" t="s">
        <v>1</v>
      </c>
      <c r="D34" s="20" t="s">
        <v>1</v>
      </c>
      <c r="E34" s="23" t="s">
        <v>1</v>
      </c>
      <c r="F34" s="17">
        <f>+F33</f>
        <v>2562.44</v>
      </c>
      <c r="G34" s="18">
        <f>+G33</f>
        <v>7.2700000000000001E-2</v>
      </c>
    </row>
    <row r="35" spans="1:7" ht="12.95" customHeight="1">
      <c r="A35" s="1"/>
      <c r="B35" s="19" t="s">
        <v>93</v>
      </c>
      <c r="C35" s="10" t="s">
        <v>1</v>
      </c>
      <c r="D35" s="20" t="s">
        <v>1</v>
      </c>
      <c r="E35" s="10" t="s">
        <v>1</v>
      </c>
      <c r="F35" s="24">
        <f>+F36-F34-F30</f>
        <v>-528.11639999999534</v>
      </c>
      <c r="G35" s="18">
        <f>+G36-G34-G30</f>
        <v>-1.4899999999999913E-2</v>
      </c>
    </row>
    <row r="36" spans="1:7" ht="12.95" customHeight="1">
      <c r="A36" s="1"/>
      <c r="B36" s="25" t="s">
        <v>94</v>
      </c>
      <c r="C36" s="26" t="s">
        <v>1</v>
      </c>
      <c r="D36" s="26" t="s">
        <v>1</v>
      </c>
      <c r="E36" s="26" t="s">
        <v>1</v>
      </c>
      <c r="F36" s="27">
        <v>35230.8436</v>
      </c>
      <c r="G36" s="28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95</v>
      </c>
      <c r="C38" s="1"/>
      <c r="D38" s="1"/>
      <c r="E38" s="1"/>
      <c r="F38" s="1"/>
      <c r="G38" s="1"/>
    </row>
    <row r="39" spans="1:7" ht="12.95" customHeight="1">
      <c r="A39" s="1"/>
      <c r="B39" s="2" t="s">
        <v>129</v>
      </c>
      <c r="C39" s="1"/>
      <c r="D39" s="1"/>
      <c r="E39" s="1"/>
      <c r="F39" s="1"/>
      <c r="G39" s="1"/>
    </row>
    <row r="40" spans="1:7" ht="12.95" customHeight="1">
      <c r="A40" s="1"/>
      <c r="B40" s="2" t="s">
        <v>130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sortState ref="B27:G28">
    <sortCondition descending="1" ref="G27:G2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0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260</v>
      </c>
      <c r="C7" s="10" t="s">
        <v>26</v>
      </c>
      <c r="D7" s="10" t="s">
        <v>27</v>
      </c>
      <c r="E7" s="14">
        <v>17742</v>
      </c>
      <c r="F7" s="15">
        <v>154.71</v>
      </c>
      <c r="G7" s="16">
        <f t="shared" ref="G7:G38" si="0">ROUND(F7/$F$64,4)</f>
        <v>4.6199999999999998E-2</v>
      </c>
    </row>
    <row r="8" spans="1:7" ht="12.95" customHeight="1">
      <c r="A8" s="12"/>
      <c r="B8" s="13" t="s">
        <v>254</v>
      </c>
      <c r="C8" s="10" t="s">
        <v>74</v>
      </c>
      <c r="D8" s="10" t="s">
        <v>75</v>
      </c>
      <c r="E8" s="14">
        <v>6875</v>
      </c>
      <c r="F8" s="15">
        <v>147.09</v>
      </c>
      <c r="G8" s="16">
        <f t="shared" si="0"/>
        <v>4.3900000000000002E-2</v>
      </c>
    </row>
    <row r="9" spans="1:7" ht="12.95" customHeight="1">
      <c r="A9" s="12"/>
      <c r="B9" s="13" t="s">
        <v>291</v>
      </c>
      <c r="C9" s="10" t="s">
        <v>110</v>
      </c>
      <c r="D9" s="10" t="s">
        <v>50</v>
      </c>
      <c r="E9" s="14">
        <v>3728</v>
      </c>
      <c r="F9" s="15">
        <v>114.93</v>
      </c>
      <c r="G9" s="16">
        <f t="shared" si="0"/>
        <v>3.4299999999999997E-2</v>
      </c>
    </row>
    <row r="10" spans="1:7" ht="12.95" customHeight="1">
      <c r="A10" s="12"/>
      <c r="B10" s="13" t="s">
        <v>295</v>
      </c>
      <c r="C10" s="10" t="s">
        <v>97</v>
      </c>
      <c r="D10" s="10" t="s">
        <v>13</v>
      </c>
      <c r="E10" s="14">
        <v>2773</v>
      </c>
      <c r="F10" s="15">
        <v>109.45</v>
      </c>
      <c r="G10" s="16">
        <f t="shared" si="0"/>
        <v>3.27E-2</v>
      </c>
    </row>
    <row r="11" spans="1:7" ht="12.95" customHeight="1">
      <c r="A11" s="12"/>
      <c r="B11" s="13" t="s">
        <v>248</v>
      </c>
      <c r="C11" s="10" t="s">
        <v>23</v>
      </c>
      <c r="D11" s="10" t="s">
        <v>24</v>
      </c>
      <c r="E11" s="14">
        <v>1443</v>
      </c>
      <c r="F11" s="15">
        <v>108.05</v>
      </c>
      <c r="G11" s="16">
        <f t="shared" si="0"/>
        <v>3.2300000000000002E-2</v>
      </c>
    </row>
    <row r="12" spans="1:7" ht="12.95" customHeight="1">
      <c r="A12" s="12"/>
      <c r="B12" s="13" t="s">
        <v>258</v>
      </c>
      <c r="C12" s="10" t="s">
        <v>48</v>
      </c>
      <c r="D12" s="10" t="s">
        <v>15</v>
      </c>
      <c r="E12" s="14">
        <v>20879</v>
      </c>
      <c r="F12" s="15">
        <v>106.72</v>
      </c>
      <c r="G12" s="16">
        <f t="shared" si="0"/>
        <v>3.1899999999999998E-2</v>
      </c>
    </row>
    <row r="13" spans="1:7" ht="12.95" customHeight="1">
      <c r="A13" s="12"/>
      <c r="B13" s="13" t="s">
        <v>283</v>
      </c>
      <c r="C13" s="10" t="s">
        <v>101</v>
      </c>
      <c r="D13" s="10" t="s">
        <v>50</v>
      </c>
      <c r="E13" s="14">
        <v>28878</v>
      </c>
      <c r="F13" s="15">
        <v>100.29</v>
      </c>
      <c r="G13" s="16">
        <f t="shared" si="0"/>
        <v>0.03</v>
      </c>
    </row>
    <row r="14" spans="1:7" ht="12.95" customHeight="1">
      <c r="A14" s="12"/>
      <c r="B14" s="13" t="s">
        <v>297</v>
      </c>
      <c r="C14" s="10" t="s">
        <v>98</v>
      </c>
      <c r="D14" s="10" t="s">
        <v>99</v>
      </c>
      <c r="E14" s="14">
        <v>21260</v>
      </c>
      <c r="F14" s="15">
        <v>97.35</v>
      </c>
      <c r="G14" s="16">
        <f t="shared" si="0"/>
        <v>2.9100000000000001E-2</v>
      </c>
    </row>
    <row r="15" spans="1:7" ht="12.95" customHeight="1">
      <c r="A15" s="12"/>
      <c r="B15" s="13" t="s">
        <v>287</v>
      </c>
      <c r="C15" s="10" t="s">
        <v>103</v>
      </c>
      <c r="D15" s="10" t="s">
        <v>13</v>
      </c>
      <c r="E15" s="14">
        <v>5079</v>
      </c>
      <c r="F15" s="15">
        <v>95.55</v>
      </c>
      <c r="G15" s="16">
        <f t="shared" si="0"/>
        <v>2.8500000000000001E-2</v>
      </c>
    </row>
    <row r="16" spans="1:7" ht="12.95" customHeight="1">
      <c r="A16" s="12"/>
      <c r="B16" s="13" t="s">
        <v>289</v>
      </c>
      <c r="C16" s="10" t="s">
        <v>104</v>
      </c>
      <c r="D16" s="10" t="s">
        <v>42</v>
      </c>
      <c r="E16" s="14">
        <v>85418</v>
      </c>
      <c r="F16" s="15">
        <v>90.54</v>
      </c>
      <c r="G16" s="16">
        <f t="shared" si="0"/>
        <v>2.7E-2</v>
      </c>
    </row>
    <row r="17" spans="1:7" ht="12.95" customHeight="1">
      <c r="A17" s="12"/>
      <c r="B17" s="13" t="s">
        <v>294</v>
      </c>
      <c r="C17" s="10" t="s">
        <v>100</v>
      </c>
      <c r="D17" s="10" t="s">
        <v>13</v>
      </c>
      <c r="E17" s="14">
        <v>11268</v>
      </c>
      <c r="F17" s="15">
        <v>90.48</v>
      </c>
      <c r="G17" s="16">
        <f t="shared" si="0"/>
        <v>2.7E-2</v>
      </c>
    </row>
    <row r="18" spans="1:7" ht="12.95" customHeight="1">
      <c r="A18" s="12"/>
      <c r="B18" s="13" t="s">
        <v>293</v>
      </c>
      <c r="C18" s="10" t="s">
        <v>102</v>
      </c>
      <c r="D18" s="10" t="s">
        <v>32</v>
      </c>
      <c r="E18" s="14">
        <v>495</v>
      </c>
      <c r="F18" s="15">
        <v>88.07</v>
      </c>
      <c r="G18" s="16">
        <f t="shared" si="0"/>
        <v>2.63E-2</v>
      </c>
    </row>
    <row r="19" spans="1:7" ht="12.95" customHeight="1">
      <c r="A19" s="12"/>
      <c r="B19" s="13" t="s">
        <v>298</v>
      </c>
      <c r="C19" s="10" t="s">
        <v>111</v>
      </c>
      <c r="D19" s="10" t="s">
        <v>112</v>
      </c>
      <c r="E19" s="14">
        <v>714</v>
      </c>
      <c r="F19" s="15">
        <v>84.09</v>
      </c>
      <c r="G19" s="16">
        <f t="shared" si="0"/>
        <v>2.5100000000000001E-2</v>
      </c>
    </row>
    <row r="20" spans="1:7" ht="12.95" customHeight="1">
      <c r="A20" s="12"/>
      <c r="B20" s="13" t="s">
        <v>285</v>
      </c>
      <c r="C20" s="10" t="s">
        <v>107</v>
      </c>
      <c r="D20" s="10" t="s">
        <v>108</v>
      </c>
      <c r="E20" s="14">
        <v>35640</v>
      </c>
      <c r="F20" s="15">
        <v>82.06</v>
      </c>
      <c r="G20" s="16">
        <f t="shared" si="0"/>
        <v>2.4500000000000001E-2</v>
      </c>
    </row>
    <row r="21" spans="1:7" ht="12.95" customHeight="1">
      <c r="A21" s="12"/>
      <c r="B21" s="13" t="s">
        <v>427</v>
      </c>
      <c r="C21" s="10" t="s">
        <v>57</v>
      </c>
      <c r="D21" s="10" t="s">
        <v>15</v>
      </c>
      <c r="E21" s="14">
        <v>8837</v>
      </c>
      <c r="F21" s="15">
        <v>81.7</v>
      </c>
      <c r="G21" s="16">
        <f t="shared" si="0"/>
        <v>2.4400000000000002E-2</v>
      </c>
    </row>
    <row r="22" spans="1:7" ht="12.95" customHeight="1">
      <c r="A22" s="12"/>
      <c r="B22" s="13" t="s">
        <v>253</v>
      </c>
      <c r="C22" s="10" t="s">
        <v>30</v>
      </c>
      <c r="D22" s="10" t="s">
        <v>17</v>
      </c>
      <c r="E22" s="14">
        <v>10481</v>
      </c>
      <c r="F22" s="15">
        <v>81.19</v>
      </c>
      <c r="G22" s="16">
        <f t="shared" si="0"/>
        <v>2.4299999999999999E-2</v>
      </c>
    </row>
    <row r="23" spans="1:7" ht="12.95" customHeight="1">
      <c r="A23" s="12"/>
      <c r="B23" s="13" t="s">
        <v>267</v>
      </c>
      <c r="C23" s="10" t="s">
        <v>34</v>
      </c>
      <c r="D23" s="10" t="s">
        <v>35</v>
      </c>
      <c r="E23" s="14">
        <v>26504</v>
      </c>
      <c r="F23" s="15">
        <v>79.41</v>
      </c>
      <c r="G23" s="16">
        <f t="shared" si="0"/>
        <v>2.3699999999999999E-2</v>
      </c>
    </row>
    <row r="24" spans="1:7" ht="12.95" customHeight="1">
      <c r="A24" s="12"/>
      <c r="B24" s="13" t="s">
        <v>265</v>
      </c>
      <c r="C24" s="10" t="s">
        <v>46</v>
      </c>
      <c r="D24" s="10" t="s">
        <v>27</v>
      </c>
      <c r="E24" s="14">
        <v>5211</v>
      </c>
      <c r="F24" s="15">
        <v>78.16</v>
      </c>
      <c r="G24" s="16">
        <f t="shared" si="0"/>
        <v>2.3300000000000001E-2</v>
      </c>
    </row>
    <row r="25" spans="1:7" ht="12.95" customHeight="1">
      <c r="A25" s="12"/>
      <c r="B25" s="13" t="s">
        <v>247</v>
      </c>
      <c r="C25" s="10" t="s">
        <v>43</v>
      </c>
      <c r="D25" s="10" t="s">
        <v>40</v>
      </c>
      <c r="E25" s="14">
        <v>6552</v>
      </c>
      <c r="F25" s="15">
        <v>74.5</v>
      </c>
      <c r="G25" s="16">
        <f t="shared" si="0"/>
        <v>2.23E-2</v>
      </c>
    </row>
    <row r="26" spans="1:7" ht="12.95" customHeight="1">
      <c r="A26" s="12"/>
      <c r="B26" s="13" t="s">
        <v>249</v>
      </c>
      <c r="C26" s="10" t="s">
        <v>65</v>
      </c>
      <c r="D26" s="10" t="s">
        <v>17</v>
      </c>
      <c r="E26" s="14">
        <v>8674</v>
      </c>
      <c r="F26" s="15">
        <v>73.7</v>
      </c>
      <c r="G26" s="16">
        <f t="shared" si="0"/>
        <v>2.1999999999999999E-2</v>
      </c>
    </row>
    <row r="27" spans="1:7" ht="12.95" customHeight="1">
      <c r="A27" s="12"/>
      <c r="B27" s="13" t="s">
        <v>268</v>
      </c>
      <c r="C27" s="10" t="s">
        <v>78</v>
      </c>
      <c r="D27" s="10" t="s">
        <v>42</v>
      </c>
      <c r="E27" s="14">
        <v>9036</v>
      </c>
      <c r="F27" s="15">
        <v>73.680000000000007</v>
      </c>
      <c r="G27" s="16">
        <f t="shared" si="0"/>
        <v>2.1999999999999999E-2</v>
      </c>
    </row>
    <row r="28" spans="1:7" ht="12.95" customHeight="1">
      <c r="A28" s="12"/>
      <c r="B28" s="13" t="s">
        <v>300</v>
      </c>
      <c r="C28" s="10" t="s">
        <v>119</v>
      </c>
      <c r="D28" s="10" t="s">
        <v>120</v>
      </c>
      <c r="E28" s="14">
        <v>35503</v>
      </c>
      <c r="F28" s="15">
        <v>73.81</v>
      </c>
      <c r="G28" s="16">
        <f t="shared" si="0"/>
        <v>2.1999999999999999E-2</v>
      </c>
    </row>
    <row r="29" spans="1:7" ht="12.95" customHeight="1">
      <c r="A29" s="12"/>
      <c r="B29" s="13" t="s">
        <v>250</v>
      </c>
      <c r="C29" s="10" t="s">
        <v>51</v>
      </c>
      <c r="D29" s="10" t="s">
        <v>24</v>
      </c>
      <c r="E29" s="14">
        <v>4828</v>
      </c>
      <c r="F29" s="15">
        <v>71.849999999999994</v>
      </c>
      <c r="G29" s="16">
        <f t="shared" si="0"/>
        <v>2.1499999999999998E-2</v>
      </c>
    </row>
    <row r="30" spans="1:7" ht="12.95" customHeight="1">
      <c r="A30" s="12"/>
      <c r="B30" s="13" t="s">
        <v>261</v>
      </c>
      <c r="C30" s="10" t="s">
        <v>39</v>
      </c>
      <c r="D30" s="10" t="s">
        <v>40</v>
      </c>
      <c r="E30" s="14">
        <v>4861</v>
      </c>
      <c r="F30" s="15">
        <v>64.33</v>
      </c>
      <c r="G30" s="16">
        <f t="shared" si="0"/>
        <v>1.9199999999999998E-2</v>
      </c>
    </row>
    <row r="31" spans="1:7" ht="12.95" customHeight="1">
      <c r="A31" s="12"/>
      <c r="B31" s="13" t="s">
        <v>252</v>
      </c>
      <c r="C31" s="10" t="s">
        <v>66</v>
      </c>
      <c r="D31" s="10" t="s">
        <v>27</v>
      </c>
      <c r="E31" s="14">
        <v>5507</v>
      </c>
      <c r="F31" s="15">
        <v>57.77</v>
      </c>
      <c r="G31" s="16">
        <f t="shared" si="0"/>
        <v>1.7299999999999999E-2</v>
      </c>
    </row>
    <row r="32" spans="1:7" ht="12.95" customHeight="1">
      <c r="A32" s="12"/>
      <c r="B32" s="13" t="s">
        <v>290</v>
      </c>
      <c r="C32" s="10" t="s">
        <v>109</v>
      </c>
      <c r="D32" s="10" t="s">
        <v>15</v>
      </c>
      <c r="E32" s="14">
        <v>1114</v>
      </c>
      <c r="F32" s="15">
        <v>56.79</v>
      </c>
      <c r="G32" s="16">
        <f t="shared" si="0"/>
        <v>1.7000000000000001E-2</v>
      </c>
    </row>
    <row r="33" spans="1:7" ht="12.95" customHeight="1">
      <c r="A33" s="12"/>
      <c r="B33" s="13" t="s">
        <v>263</v>
      </c>
      <c r="C33" s="10" t="s">
        <v>44</v>
      </c>
      <c r="D33" s="10" t="s">
        <v>45</v>
      </c>
      <c r="E33" s="14">
        <v>14815</v>
      </c>
      <c r="F33" s="15">
        <v>56.44</v>
      </c>
      <c r="G33" s="16">
        <f t="shared" si="0"/>
        <v>1.6899999999999998E-2</v>
      </c>
    </row>
    <row r="34" spans="1:7" ht="12.95" customHeight="1">
      <c r="A34" s="12"/>
      <c r="B34" s="13" t="s">
        <v>292</v>
      </c>
      <c r="C34" s="10" t="s">
        <v>113</v>
      </c>
      <c r="D34" s="10" t="s">
        <v>40</v>
      </c>
      <c r="E34" s="14">
        <v>32778</v>
      </c>
      <c r="F34" s="15">
        <v>55.82</v>
      </c>
      <c r="G34" s="16">
        <f t="shared" si="0"/>
        <v>1.67E-2</v>
      </c>
    </row>
    <row r="35" spans="1:7" ht="12.95" customHeight="1">
      <c r="A35" s="12"/>
      <c r="B35" s="13" t="s">
        <v>286</v>
      </c>
      <c r="C35" s="10" t="s">
        <v>106</v>
      </c>
      <c r="D35" s="10" t="s">
        <v>83</v>
      </c>
      <c r="E35" s="14">
        <v>6138</v>
      </c>
      <c r="F35" s="15">
        <v>55.68</v>
      </c>
      <c r="G35" s="16">
        <f t="shared" si="0"/>
        <v>1.66E-2</v>
      </c>
    </row>
    <row r="36" spans="1:7" ht="12.95" customHeight="1">
      <c r="A36" s="12"/>
      <c r="B36" s="13" t="s">
        <v>425</v>
      </c>
      <c r="C36" s="10" t="s">
        <v>63</v>
      </c>
      <c r="D36" s="10" t="s">
        <v>64</v>
      </c>
      <c r="E36" s="14">
        <v>30119</v>
      </c>
      <c r="F36" s="15">
        <v>54.82</v>
      </c>
      <c r="G36" s="16">
        <f t="shared" si="0"/>
        <v>1.6400000000000001E-2</v>
      </c>
    </row>
    <row r="37" spans="1:7" ht="12.95" customHeight="1">
      <c r="A37" s="12"/>
      <c r="B37" s="13" t="s">
        <v>301</v>
      </c>
      <c r="C37" s="10" t="s">
        <v>117</v>
      </c>
      <c r="D37" s="10" t="s">
        <v>27</v>
      </c>
      <c r="E37" s="14">
        <v>16745</v>
      </c>
      <c r="F37" s="15">
        <v>51.49</v>
      </c>
      <c r="G37" s="16">
        <f t="shared" si="0"/>
        <v>1.54E-2</v>
      </c>
    </row>
    <row r="38" spans="1:7" ht="12.95" customHeight="1">
      <c r="A38" s="12"/>
      <c r="B38" s="13" t="s">
        <v>277</v>
      </c>
      <c r="C38" s="10" t="s">
        <v>121</v>
      </c>
      <c r="D38" s="10" t="s">
        <v>11</v>
      </c>
      <c r="E38" s="14">
        <v>5364</v>
      </c>
      <c r="F38" s="15">
        <v>50.54</v>
      </c>
      <c r="G38" s="16">
        <f t="shared" si="0"/>
        <v>1.5100000000000001E-2</v>
      </c>
    </row>
    <row r="39" spans="1:7" ht="12.95" customHeight="1">
      <c r="A39" s="12"/>
      <c r="B39" s="13" t="s">
        <v>284</v>
      </c>
      <c r="C39" s="10" t="s">
        <v>118</v>
      </c>
      <c r="D39" s="10" t="s">
        <v>50</v>
      </c>
      <c r="E39" s="14">
        <v>20643</v>
      </c>
      <c r="F39" s="15">
        <v>49.66</v>
      </c>
      <c r="G39" s="16">
        <f t="shared" ref="G39:G58" si="1">ROUND(F39/$F$64,4)</f>
        <v>1.4800000000000001E-2</v>
      </c>
    </row>
    <row r="40" spans="1:7" ht="12.95" customHeight="1">
      <c r="A40" s="12"/>
      <c r="B40" s="13" t="s">
        <v>266</v>
      </c>
      <c r="C40" s="10" t="s">
        <v>80</v>
      </c>
      <c r="D40" s="10" t="s">
        <v>11</v>
      </c>
      <c r="E40" s="14">
        <v>28164</v>
      </c>
      <c r="F40" s="15">
        <v>49.33</v>
      </c>
      <c r="G40" s="16">
        <f t="shared" si="1"/>
        <v>1.47E-2</v>
      </c>
    </row>
    <row r="41" spans="1:7" ht="12.95" customHeight="1">
      <c r="A41" s="12"/>
      <c r="B41" s="13" t="s">
        <v>72</v>
      </c>
      <c r="C41" s="10" t="s">
        <v>73</v>
      </c>
      <c r="D41" s="10" t="s">
        <v>11</v>
      </c>
      <c r="E41" s="14">
        <v>25998</v>
      </c>
      <c r="F41" s="15">
        <v>47.65</v>
      </c>
      <c r="G41" s="16">
        <f t="shared" si="1"/>
        <v>1.4200000000000001E-2</v>
      </c>
    </row>
    <row r="42" spans="1:7" ht="12.95" customHeight="1">
      <c r="A42" s="12"/>
      <c r="B42" s="13" t="s">
        <v>282</v>
      </c>
      <c r="C42" s="10" t="s">
        <v>114</v>
      </c>
      <c r="D42" s="10" t="s">
        <v>50</v>
      </c>
      <c r="E42" s="14">
        <v>3570</v>
      </c>
      <c r="F42" s="15">
        <v>41.15</v>
      </c>
      <c r="G42" s="16">
        <f t="shared" si="1"/>
        <v>1.23E-2</v>
      </c>
    </row>
    <row r="43" spans="1:7" ht="12.95" customHeight="1">
      <c r="A43" s="12"/>
      <c r="B43" s="13" t="s">
        <v>296</v>
      </c>
      <c r="C43" s="10" t="s">
        <v>122</v>
      </c>
      <c r="D43" s="10" t="s">
        <v>112</v>
      </c>
      <c r="E43" s="14">
        <v>12475</v>
      </c>
      <c r="F43" s="15">
        <v>40.869999999999997</v>
      </c>
      <c r="G43" s="16">
        <f t="shared" si="1"/>
        <v>1.2200000000000001E-2</v>
      </c>
    </row>
    <row r="44" spans="1:7" ht="12.95" customHeight="1">
      <c r="A44" s="12"/>
      <c r="B44" s="13" t="s">
        <v>273</v>
      </c>
      <c r="C44" s="10" t="s">
        <v>41</v>
      </c>
      <c r="D44" s="10" t="s">
        <v>42</v>
      </c>
      <c r="E44" s="14">
        <v>10053</v>
      </c>
      <c r="F44" s="15">
        <v>39.479999999999997</v>
      </c>
      <c r="G44" s="16">
        <f t="shared" si="1"/>
        <v>1.18E-2</v>
      </c>
    </row>
    <row r="45" spans="1:7" ht="12.95" customHeight="1">
      <c r="A45" s="12"/>
      <c r="B45" s="13" t="s">
        <v>281</v>
      </c>
      <c r="C45" s="10" t="s">
        <v>70</v>
      </c>
      <c r="D45" s="10" t="s">
        <v>42</v>
      </c>
      <c r="E45" s="14">
        <v>108129</v>
      </c>
      <c r="F45" s="15">
        <v>38.119999999999997</v>
      </c>
      <c r="G45" s="16">
        <f t="shared" si="1"/>
        <v>1.14E-2</v>
      </c>
    </row>
    <row r="46" spans="1:7" ht="12.95" customHeight="1">
      <c r="A46" s="12"/>
      <c r="B46" s="13" t="s">
        <v>280</v>
      </c>
      <c r="C46" s="10" t="s">
        <v>116</v>
      </c>
      <c r="D46" s="10" t="s">
        <v>27</v>
      </c>
      <c r="E46" s="14">
        <v>4991</v>
      </c>
      <c r="F46" s="15">
        <v>37.01</v>
      </c>
      <c r="G46" s="16">
        <f t="shared" si="1"/>
        <v>1.11E-2</v>
      </c>
    </row>
    <row r="47" spans="1:7" ht="12.95" customHeight="1">
      <c r="A47" s="12"/>
      <c r="B47" s="13" t="s">
        <v>271</v>
      </c>
      <c r="C47" s="10" t="s">
        <v>127</v>
      </c>
      <c r="D47" s="10" t="s">
        <v>50</v>
      </c>
      <c r="E47" s="14">
        <v>2921</v>
      </c>
      <c r="F47" s="15">
        <v>35.51</v>
      </c>
      <c r="G47" s="16">
        <f t="shared" si="1"/>
        <v>1.06E-2</v>
      </c>
    </row>
    <row r="48" spans="1:7" ht="12.95" customHeight="1">
      <c r="A48" s="12"/>
      <c r="B48" s="13" t="s">
        <v>299</v>
      </c>
      <c r="C48" s="10" t="s">
        <v>105</v>
      </c>
      <c r="D48" s="10" t="s">
        <v>24</v>
      </c>
      <c r="E48" s="14">
        <v>36455</v>
      </c>
      <c r="F48" s="15">
        <v>34.450000000000003</v>
      </c>
      <c r="G48" s="16">
        <f t="shared" si="1"/>
        <v>1.03E-2</v>
      </c>
    </row>
    <row r="49" spans="1:7" ht="12.95" customHeight="1">
      <c r="A49" s="12"/>
      <c r="B49" s="13" t="s">
        <v>288</v>
      </c>
      <c r="C49" s="10" t="s">
        <v>115</v>
      </c>
      <c r="D49" s="10" t="s">
        <v>40</v>
      </c>
      <c r="E49" s="14">
        <v>6561</v>
      </c>
      <c r="F49" s="15">
        <v>33.53</v>
      </c>
      <c r="G49" s="16">
        <f t="shared" si="1"/>
        <v>0.01</v>
      </c>
    </row>
    <row r="50" spans="1:7" ht="12.95" customHeight="1">
      <c r="A50" s="12"/>
      <c r="B50" s="13" t="s">
        <v>274</v>
      </c>
      <c r="C50" s="10" t="s">
        <v>85</v>
      </c>
      <c r="D50" s="10" t="s">
        <v>15</v>
      </c>
      <c r="E50" s="14">
        <v>14165</v>
      </c>
      <c r="F50" s="15">
        <v>32.590000000000003</v>
      </c>
      <c r="G50" s="16">
        <f t="shared" si="1"/>
        <v>9.7000000000000003E-3</v>
      </c>
    </row>
    <row r="51" spans="1:7" ht="12.95" customHeight="1">
      <c r="A51" s="12"/>
      <c r="B51" s="13" t="s">
        <v>279</v>
      </c>
      <c r="C51" s="10" t="s">
        <v>123</v>
      </c>
      <c r="D51" s="10" t="s">
        <v>19</v>
      </c>
      <c r="E51" s="14">
        <v>9804</v>
      </c>
      <c r="F51" s="15">
        <v>29.01</v>
      </c>
      <c r="G51" s="16">
        <f t="shared" si="1"/>
        <v>8.6999999999999994E-3</v>
      </c>
    </row>
    <row r="52" spans="1:7" ht="12.95" customHeight="1">
      <c r="A52" s="12"/>
      <c r="B52" s="13" t="s">
        <v>278</v>
      </c>
      <c r="C52" s="10" t="s">
        <v>124</v>
      </c>
      <c r="D52" s="10" t="s">
        <v>68</v>
      </c>
      <c r="E52" s="14">
        <v>6450</v>
      </c>
      <c r="F52" s="15">
        <v>26.64</v>
      </c>
      <c r="G52" s="16">
        <f t="shared" si="1"/>
        <v>8.0000000000000002E-3</v>
      </c>
    </row>
    <row r="53" spans="1:7" ht="12.95" customHeight="1">
      <c r="A53" s="12"/>
      <c r="B53" s="13" t="s">
        <v>423</v>
      </c>
      <c r="C53" s="10" t="s">
        <v>125</v>
      </c>
      <c r="D53" s="10" t="s">
        <v>11</v>
      </c>
      <c r="E53" s="14">
        <v>19513</v>
      </c>
      <c r="F53" s="15">
        <v>24.63</v>
      </c>
      <c r="G53" s="16">
        <f t="shared" si="1"/>
        <v>7.4000000000000003E-3</v>
      </c>
    </row>
    <row r="54" spans="1:7" ht="12.95" customHeight="1">
      <c r="A54" s="12"/>
      <c r="B54" s="13" t="s">
        <v>272</v>
      </c>
      <c r="C54" s="10" t="s">
        <v>62</v>
      </c>
      <c r="D54" s="10" t="s">
        <v>32</v>
      </c>
      <c r="E54" s="14">
        <v>12072</v>
      </c>
      <c r="F54" s="15">
        <v>18.47</v>
      </c>
      <c r="G54" s="16">
        <f t="shared" si="1"/>
        <v>5.4999999999999997E-3</v>
      </c>
    </row>
    <row r="55" spans="1:7" ht="12.95" customHeight="1">
      <c r="A55" s="12"/>
      <c r="B55" s="13" t="s">
        <v>262</v>
      </c>
      <c r="C55" s="10" t="s">
        <v>58</v>
      </c>
      <c r="D55" s="10" t="s">
        <v>15</v>
      </c>
      <c r="E55" s="14">
        <v>1137</v>
      </c>
      <c r="F55" s="15">
        <v>17.420000000000002</v>
      </c>
      <c r="G55" s="16">
        <f t="shared" si="1"/>
        <v>5.1999999999999998E-3</v>
      </c>
    </row>
    <row r="56" spans="1:7" ht="12.95" customHeight="1">
      <c r="A56" s="12"/>
      <c r="B56" s="13" t="s">
        <v>245</v>
      </c>
      <c r="C56" s="10" t="s">
        <v>47</v>
      </c>
      <c r="D56" s="10" t="s">
        <v>19</v>
      </c>
      <c r="E56" s="14">
        <v>9217</v>
      </c>
      <c r="F56" s="15">
        <v>15.49</v>
      </c>
      <c r="G56" s="16">
        <f t="shared" si="1"/>
        <v>4.5999999999999999E-3</v>
      </c>
    </row>
    <row r="57" spans="1:7" ht="12.95" customHeight="1">
      <c r="A57" s="12"/>
      <c r="B57" s="13" t="s">
        <v>426</v>
      </c>
      <c r="C57" s="10" t="s">
        <v>88</v>
      </c>
      <c r="D57" s="10" t="s">
        <v>50</v>
      </c>
      <c r="E57" s="14">
        <v>3661</v>
      </c>
      <c r="F57" s="15">
        <v>14.26</v>
      </c>
      <c r="G57" s="16">
        <f t="shared" si="1"/>
        <v>4.3E-3</v>
      </c>
    </row>
    <row r="58" spans="1:7" ht="12.95" customHeight="1">
      <c r="A58" s="12"/>
      <c r="B58" s="13" t="s">
        <v>302</v>
      </c>
      <c r="C58" s="10" t="s">
        <v>147</v>
      </c>
      <c r="D58" s="10" t="s">
        <v>42</v>
      </c>
      <c r="E58" s="14">
        <v>5890</v>
      </c>
      <c r="F58" s="15">
        <v>13.43</v>
      </c>
      <c r="G58" s="16">
        <f t="shared" si="1"/>
        <v>4.0000000000000001E-3</v>
      </c>
    </row>
    <row r="59" spans="1:7" ht="12.95" customHeight="1">
      <c r="A59" s="1"/>
      <c r="B59" s="9" t="s">
        <v>89</v>
      </c>
      <c r="C59" s="10" t="s">
        <v>1</v>
      </c>
      <c r="D59" s="10" t="s">
        <v>1</v>
      </c>
      <c r="E59" s="10" t="s">
        <v>1</v>
      </c>
      <c r="F59" s="17">
        <f>SUM(F7:F58)</f>
        <v>3299.76</v>
      </c>
      <c r="G59" s="18">
        <f>SUM(G7:G58)</f>
        <v>0.98570000000000013</v>
      </c>
    </row>
    <row r="60" spans="1:7" ht="12.95" customHeight="1">
      <c r="A60" s="1"/>
      <c r="B60" s="9" t="s">
        <v>90</v>
      </c>
      <c r="C60" s="10" t="s">
        <v>1</v>
      </c>
      <c r="D60" s="10" t="s">
        <v>1</v>
      </c>
      <c r="E60" s="10" t="s">
        <v>1</v>
      </c>
      <c r="F60" s="21" t="s">
        <v>91</v>
      </c>
      <c r="G60" s="22" t="s">
        <v>91</v>
      </c>
    </row>
    <row r="61" spans="1:7" ht="12.95" customHeight="1">
      <c r="A61" s="1"/>
      <c r="B61" s="9" t="s">
        <v>89</v>
      </c>
      <c r="C61" s="10" t="s">
        <v>1</v>
      </c>
      <c r="D61" s="10" t="s">
        <v>1</v>
      </c>
      <c r="E61" s="10" t="s">
        <v>1</v>
      </c>
      <c r="F61" s="21" t="s">
        <v>91</v>
      </c>
      <c r="G61" s="22" t="s">
        <v>91</v>
      </c>
    </row>
    <row r="62" spans="1:7" ht="12.95" customHeight="1">
      <c r="A62" s="1"/>
      <c r="B62" s="19" t="s">
        <v>92</v>
      </c>
      <c r="C62" s="23" t="s">
        <v>1</v>
      </c>
      <c r="D62" s="20" t="s">
        <v>1</v>
      </c>
      <c r="E62" s="23" t="s">
        <v>1</v>
      </c>
      <c r="F62" s="17">
        <f>+F59</f>
        <v>3299.76</v>
      </c>
      <c r="G62" s="18">
        <f>+G59</f>
        <v>0.98570000000000013</v>
      </c>
    </row>
    <row r="63" spans="1:7" ht="12.95" customHeight="1">
      <c r="A63" s="1"/>
      <c r="B63" s="19" t="s">
        <v>93</v>
      </c>
      <c r="C63" s="10" t="s">
        <v>1</v>
      </c>
      <c r="D63" s="20" t="s">
        <v>1</v>
      </c>
      <c r="E63" s="10" t="s">
        <v>1</v>
      </c>
      <c r="F63" s="24">
        <f>+F64-F62</f>
        <v>47.819999999999709</v>
      </c>
      <c r="G63" s="18">
        <f>+G64-G62</f>
        <v>1.4299999999999868E-2</v>
      </c>
    </row>
    <row r="64" spans="1:7" ht="12.95" customHeight="1">
      <c r="A64" s="1"/>
      <c r="B64" s="25" t="s">
        <v>94</v>
      </c>
      <c r="C64" s="26" t="s">
        <v>1</v>
      </c>
      <c r="D64" s="26" t="s">
        <v>1</v>
      </c>
      <c r="E64" s="26" t="s">
        <v>1</v>
      </c>
      <c r="F64" s="27">
        <v>3347.58</v>
      </c>
      <c r="G64" s="28">
        <v>1</v>
      </c>
    </row>
    <row r="65" spans="1:7" ht="12.95" customHeight="1">
      <c r="A65" s="1"/>
      <c r="B65" s="4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95</v>
      </c>
      <c r="C66" s="1"/>
      <c r="D66" s="1"/>
      <c r="E66" s="1"/>
      <c r="F66" s="1"/>
      <c r="G66" s="1"/>
    </row>
    <row r="67" spans="1:7" ht="12.95" customHeight="1">
      <c r="A67" s="1"/>
      <c r="B67" s="2" t="s">
        <v>129</v>
      </c>
      <c r="C67" s="1"/>
      <c r="D67" s="1"/>
      <c r="E67" s="1"/>
      <c r="F67" s="1"/>
      <c r="G67" s="1"/>
    </row>
    <row r="68" spans="1:7" ht="12.95" customHeight="1">
      <c r="A68" s="1"/>
      <c r="B68" s="2" t="s">
        <v>130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8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144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/>
      <c r="B3" s="32" t="s">
        <v>228</v>
      </c>
      <c r="C3" s="1"/>
      <c r="D3" s="1"/>
      <c r="E3" s="1"/>
      <c r="F3" s="1"/>
      <c r="G3" s="1"/>
    </row>
    <row r="4" spans="1:9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9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9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9" ht="12.95" customHeight="1">
      <c r="A7" s="12"/>
      <c r="B7" s="13" t="s">
        <v>233</v>
      </c>
      <c r="C7" s="10" t="s">
        <v>10</v>
      </c>
      <c r="D7" s="10" t="s">
        <v>11</v>
      </c>
      <c r="E7" s="14">
        <v>40077</v>
      </c>
      <c r="F7" s="15">
        <v>428.38</v>
      </c>
      <c r="G7" s="16">
        <f t="shared" ref="G7:G38" si="0">+ROUND(F7/$F$64,4)</f>
        <v>6.0100000000000001E-2</v>
      </c>
      <c r="I7" s="31"/>
    </row>
    <row r="8" spans="1:9" ht="12.95" customHeight="1">
      <c r="A8" s="12"/>
      <c r="B8" s="13" t="s">
        <v>229</v>
      </c>
      <c r="C8" s="10" t="s">
        <v>14</v>
      </c>
      <c r="D8" s="10" t="s">
        <v>15</v>
      </c>
      <c r="E8" s="14">
        <v>29231</v>
      </c>
      <c r="F8" s="15">
        <v>354.65</v>
      </c>
      <c r="G8" s="16">
        <f t="shared" si="0"/>
        <v>4.9799999999999997E-2</v>
      </c>
      <c r="I8" s="31"/>
    </row>
    <row r="9" spans="1:9" ht="12.95" customHeight="1">
      <c r="A9" s="12"/>
      <c r="B9" s="13" t="s">
        <v>231</v>
      </c>
      <c r="C9" s="10" t="s">
        <v>12</v>
      </c>
      <c r="D9" s="10" t="s">
        <v>13</v>
      </c>
      <c r="E9" s="14">
        <v>27416</v>
      </c>
      <c r="F9" s="15">
        <v>318.14999999999998</v>
      </c>
      <c r="G9" s="16">
        <f t="shared" si="0"/>
        <v>4.4699999999999997E-2</v>
      </c>
      <c r="I9" s="31"/>
    </row>
    <row r="10" spans="1:9" ht="12.95" customHeight="1">
      <c r="A10" s="12"/>
      <c r="B10" s="13" t="s">
        <v>236</v>
      </c>
      <c r="C10" s="10" t="s">
        <v>20</v>
      </c>
      <c r="D10" s="10" t="s">
        <v>11</v>
      </c>
      <c r="E10" s="14">
        <v>102646</v>
      </c>
      <c r="F10" s="15">
        <v>277.39999999999998</v>
      </c>
      <c r="G10" s="16">
        <f t="shared" si="0"/>
        <v>3.8899999999999997E-2</v>
      </c>
      <c r="I10" s="31"/>
    </row>
    <row r="11" spans="1:9" ht="12.95" customHeight="1">
      <c r="A11" s="12"/>
      <c r="B11" s="13" t="s">
        <v>21</v>
      </c>
      <c r="C11" s="10" t="s">
        <v>22</v>
      </c>
      <c r="D11" s="10" t="s">
        <v>11</v>
      </c>
      <c r="E11" s="14">
        <v>107005</v>
      </c>
      <c r="F11" s="15">
        <v>253.87</v>
      </c>
      <c r="G11" s="16">
        <f t="shared" si="0"/>
        <v>3.56E-2</v>
      </c>
      <c r="I11" s="31"/>
    </row>
    <row r="12" spans="1:9" ht="12.95" customHeight="1">
      <c r="A12" s="12"/>
      <c r="B12" s="13" t="s">
        <v>260</v>
      </c>
      <c r="C12" s="10" t="s">
        <v>26</v>
      </c>
      <c r="D12" s="10" t="s">
        <v>27</v>
      </c>
      <c r="E12" s="14">
        <v>28306</v>
      </c>
      <c r="F12" s="15">
        <v>246.83</v>
      </c>
      <c r="G12" s="16">
        <f t="shared" si="0"/>
        <v>3.4599999999999999E-2</v>
      </c>
      <c r="I12" s="31"/>
    </row>
    <row r="13" spans="1:9" ht="12.95" customHeight="1">
      <c r="A13" s="12"/>
      <c r="B13" s="13" t="s">
        <v>257</v>
      </c>
      <c r="C13" s="10" t="s">
        <v>31</v>
      </c>
      <c r="D13" s="10" t="s">
        <v>32</v>
      </c>
      <c r="E13" s="14">
        <v>5172</v>
      </c>
      <c r="F13" s="15">
        <v>242.53</v>
      </c>
      <c r="G13" s="16">
        <f t="shared" si="0"/>
        <v>3.4000000000000002E-2</v>
      </c>
      <c r="I13" s="31"/>
    </row>
    <row r="14" spans="1:9" ht="12.95" customHeight="1">
      <c r="A14" s="12"/>
      <c r="B14" s="13" t="s">
        <v>239</v>
      </c>
      <c r="C14" s="10" t="s">
        <v>25</v>
      </c>
      <c r="D14" s="10" t="s">
        <v>11</v>
      </c>
      <c r="E14" s="14">
        <v>47852</v>
      </c>
      <c r="F14" s="15">
        <v>237.13</v>
      </c>
      <c r="G14" s="16">
        <f t="shared" si="0"/>
        <v>3.3300000000000003E-2</v>
      </c>
      <c r="I14" s="31"/>
    </row>
    <row r="15" spans="1:9" ht="12.95" customHeight="1">
      <c r="A15" s="12"/>
      <c r="B15" s="13" t="s">
        <v>291</v>
      </c>
      <c r="C15" s="10" t="s">
        <v>110</v>
      </c>
      <c r="D15" s="10" t="s">
        <v>50</v>
      </c>
      <c r="E15" s="14">
        <v>7103</v>
      </c>
      <c r="F15" s="15">
        <v>218.98</v>
      </c>
      <c r="G15" s="16">
        <f t="shared" si="0"/>
        <v>3.0700000000000002E-2</v>
      </c>
      <c r="I15" s="31"/>
    </row>
    <row r="16" spans="1:9" ht="12.95" customHeight="1">
      <c r="A16" s="12"/>
      <c r="B16" s="13" t="s">
        <v>232</v>
      </c>
      <c r="C16" s="10" t="s">
        <v>18</v>
      </c>
      <c r="D16" s="10" t="s">
        <v>19</v>
      </c>
      <c r="E16" s="14">
        <v>13961</v>
      </c>
      <c r="F16" s="15">
        <v>204.77</v>
      </c>
      <c r="G16" s="16">
        <f t="shared" si="0"/>
        <v>2.87E-2</v>
      </c>
      <c r="I16" s="31"/>
    </row>
    <row r="17" spans="1:9" ht="12.95" customHeight="1">
      <c r="A17" s="12"/>
      <c r="B17" s="13" t="s">
        <v>283</v>
      </c>
      <c r="C17" s="10" t="s">
        <v>101</v>
      </c>
      <c r="D17" s="10" t="s">
        <v>50</v>
      </c>
      <c r="E17" s="14">
        <v>55982</v>
      </c>
      <c r="F17" s="15">
        <v>194.43</v>
      </c>
      <c r="G17" s="16">
        <f t="shared" si="0"/>
        <v>2.7300000000000001E-2</v>
      </c>
      <c r="I17" s="31"/>
    </row>
    <row r="18" spans="1:9" ht="12.95" customHeight="1">
      <c r="A18" s="12"/>
      <c r="B18" s="13" t="s">
        <v>253</v>
      </c>
      <c r="C18" s="10" t="s">
        <v>30</v>
      </c>
      <c r="D18" s="10" t="s">
        <v>17</v>
      </c>
      <c r="E18" s="14">
        <v>23816</v>
      </c>
      <c r="F18" s="15">
        <v>184.48</v>
      </c>
      <c r="G18" s="16">
        <f t="shared" si="0"/>
        <v>2.5899999999999999E-2</v>
      </c>
      <c r="I18" s="31"/>
    </row>
    <row r="19" spans="1:9" ht="12.95" customHeight="1">
      <c r="A19" s="12"/>
      <c r="B19" s="13" t="s">
        <v>287</v>
      </c>
      <c r="C19" s="10" t="s">
        <v>103</v>
      </c>
      <c r="D19" s="10" t="s">
        <v>13</v>
      </c>
      <c r="E19" s="14">
        <v>9097</v>
      </c>
      <c r="F19" s="15">
        <v>171.15</v>
      </c>
      <c r="G19" s="16">
        <f t="shared" si="0"/>
        <v>2.4E-2</v>
      </c>
      <c r="I19" s="31"/>
    </row>
    <row r="20" spans="1:9" ht="12.95" customHeight="1">
      <c r="A20" s="12"/>
      <c r="B20" s="13" t="s">
        <v>273</v>
      </c>
      <c r="C20" s="10" t="s">
        <v>41</v>
      </c>
      <c r="D20" s="10" t="s">
        <v>42</v>
      </c>
      <c r="E20" s="14">
        <v>42956</v>
      </c>
      <c r="F20" s="15">
        <v>168.69</v>
      </c>
      <c r="G20" s="16">
        <f t="shared" si="0"/>
        <v>2.3699999999999999E-2</v>
      </c>
      <c r="I20" s="31"/>
    </row>
    <row r="21" spans="1:9" ht="12.95" customHeight="1">
      <c r="A21" s="12"/>
      <c r="B21" s="13" t="s">
        <v>306</v>
      </c>
      <c r="C21" s="10" t="s">
        <v>145</v>
      </c>
      <c r="D21" s="10" t="s">
        <v>45</v>
      </c>
      <c r="E21" s="14">
        <v>10063</v>
      </c>
      <c r="F21" s="15">
        <v>156.69</v>
      </c>
      <c r="G21" s="16">
        <f t="shared" si="0"/>
        <v>2.1999999999999999E-2</v>
      </c>
      <c r="I21" s="31"/>
    </row>
    <row r="22" spans="1:9" ht="12.95" customHeight="1">
      <c r="A22" s="12"/>
      <c r="B22" s="13" t="s">
        <v>230</v>
      </c>
      <c r="C22" s="10" t="s">
        <v>16</v>
      </c>
      <c r="D22" s="10" t="s">
        <v>17</v>
      </c>
      <c r="E22" s="14">
        <v>16908</v>
      </c>
      <c r="F22" s="15">
        <v>145.49</v>
      </c>
      <c r="G22" s="16">
        <f t="shared" si="0"/>
        <v>2.0400000000000001E-2</v>
      </c>
      <c r="I22" s="31"/>
    </row>
    <row r="23" spans="1:9" ht="12.95" customHeight="1">
      <c r="A23" s="12"/>
      <c r="B23" s="13" t="s">
        <v>302</v>
      </c>
      <c r="C23" s="10" t="s">
        <v>147</v>
      </c>
      <c r="D23" s="10" t="s">
        <v>42</v>
      </c>
      <c r="E23" s="14">
        <v>63553</v>
      </c>
      <c r="F23" s="15">
        <v>144.9</v>
      </c>
      <c r="G23" s="16">
        <f t="shared" si="0"/>
        <v>2.0299999999999999E-2</v>
      </c>
      <c r="I23" s="31"/>
    </row>
    <row r="24" spans="1:9" ht="12.95" customHeight="1">
      <c r="A24" s="12"/>
      <c r="B24" s="13" t="s">
        <v>261</v>
      </c>
      <c r="C24" s="10" t="s">
        <v>39</v>
      </c>
      <c r="D24" s="10" t="s">
        <v>40</v>
      </c>
      <c r="E24" s="14">
        <v>10885</v>
      </c>
      <c r="F24" s="15">
        <v>144.04</v>
      </c>
      <c r="G24" s="16">
        <f t="shared" si="0"/>
        <v>2.0199999999999999E-2</v>
      </c>
      <c r="I24" s="31"/>
    </row>
    <row r="25" spans="1:9" ht="12.95" customHeight="1">
      <c r="A25" s="12"/>
      <c r="B25" s="13" t="s">
        <v>308</v>
      </c>
      <c r="C25" s="10" t="s">
        <v>166</v>
      </c>
      <c r="D25" s="10" t="s">
        <v>27</v>
      </c>
      <c r="E25" s="14">
        <v>3485</v>
      </c>
      <c r="F25" s="15">
        <v>143.28</v>
      </c>
      <c r="G25" s="16">
        <f t="shared" si="0"/>
        <v>2.01E-2</v>
      </c>
      <c r="I25" s="31"/>
    </row>
    <row r="26" spans="1:9" ht="12.95" customHeight="1">
      <c r="A26" s="12"/>
      <c r="B26" s="13" t="s">
        <v>299</v>
      </c>
      <c r="C26" s="10" t="s">
        <v>105</v>
      </c>
      <c r="D26" s="10" t="s">
        <v>24</v>
      </c>
      <c r="E26" s="14">
        <v>150739</v>
      </c>
      <c r="F26" s="15">
        <v>142.44999999999999</v>
      </c>
      <c r="G26" s="16">
        <f t="shared" si="0"/>
        <v>0.02</v>
      </c>
      <c r="I26" s="31"/>
    </row>
    <row r="27" spans="1:9" ht="12.95" customHeight="1">
      <c r="A27" s="12"/>
      <c r="B27" s="13" t="s">
        <v>427</v>
      </c>
      <c r="C27" s="10" t="s">
        <v>57</v>
      </c>
      <c r="D27" s="10" t="s">
        <v>15</v>
      </c>
      <c r="E27" s="14">
        <v>15083</v>
      </c>
      <c r="F27" s="15">
        <v>139.44999999999999</v>
      </c>
      <c r="G27" s="16">
        <f t="shared" si="0"/>
        <v>1.9599999999999999E-2</v>
      </c>
      <c r="I27" s="31"/>
    </row>
    <row r="28" spans="1:9" ht="12.95" customHeight="1">
      <c r="A28" s="12"/>
      <c r="B28" s="13" t="s">
        <v>237</v>
      </c>
      <c r="C28" s="10" t="s">
        <v>61</v>
      </c>
      <c r="D28" s="10" t="s">
        <v>50</v>
      </c>
      <c r="E28" s="14">
        <v>41308</v>
      </c>
      <c r="F28" s="15">
        <v>135.86000000000001</v>
      </c>
      <c r="G28" s="16">
        <f t="shared" si="0"/>
        <v>1.9099999999999999E-2</v>
      </c>
      <c r="I28" s="31"/>
    </row>
    <row r="29" spans="1:9" ht="12.95" customHeight="1">
      <c r="A29" s="12"/>
      <c r="B29" s="13" t="s">
        <v>242</v>
      </c>
      <c r="C29" s="10" t="s">
        <v>71</v>
      </c>
      <c r="D29" s="10" t="s">
        <v>11</v>
      </c>
      <c r="E29" s="14">
        <v>90891</v>
      </c>
      <c r="F29" s="15">
        <v>129.69999999999999</v>
      </c>
      <c r="G29" s="16">
        <f t="shared" si="0"/>
        <v>1.8200000000000001E-2</v>
      </c>
      <c r="I29" s="31"/>
    </row>
    <row r="30" spans="1:9" ht="12.95" customHeight="1">
      <c r="A30" s="12"/>
      <c r="B30" s="13" t="s">
        <v>247</v>
      </c>
      <c r="C30" s="10" t="s">
        <v>43</v>
      </c>
      <c r="D30" s="10" t="s">
        <v>40</v>
      </c>
      <c r="E30" s="14">
        <v>10802</v>
      </c>
      <c r="F30" s="15">
        <v>122.82</v>
      </c>
      <c r="G30" s="16">
        <f t="shared" si="0"/>
        <v>1.72E-2</v>
      </c>
      <c r="I30" s="31"/>
    </row>
    <row r="31" spans="1:9" ht="12.95" customHeight="1">
      <c r="A31" s="12"/>
      <c r="B31" s="13" t="s">
        <v>249</v>
      </c>
      <c r="C31" s="10" t="s">
        <v>65</v>
      </c>
      <c r="D31" s="10" t="s">
        <v>17</v>
      </c>
      <c r="E31" s="14">
        <v>14055</v>
      </c>
      <c r="F31" s="15">
        <v>119.42</v>
      </c>
      <c r="G31" s="16">
        <f t="shared" si="0"/>
        <v>1.6799999999999999E-2</v>
      </c>
      <c r="I31" s="31"/>
    </row>
    <row r="32" spans="1:9" ht="12.95" customHeight="1">
      <c r="A32" s="12"/>
      <c r="B32" s="13" t="s">
        <v>267</v>
      </c>
      <c r="C32" s="10" t="s">
        <v>34</v>
      </c>
      <c r="D32" s="10" t="s">
        <v>35</v>
      </c>
      <c r="E32" s="14">
        <v>38282</v>
      </c>
      <c r="F32" s="15">
        <v>114.69</v>
      </c>
      <c r="G32" s="16">
        <f t="shared" si="0"/>
        <v>1.61E-2</v>
      </c>
      <c r="I32" s="31"/>
    </row>
    <row r="33" spans="1:9" ht="12.95" customHeight="1">
      <c r="A33" s="12"/>
      <c r="B33" s="13" t="s">
        <v>288</v>
      </c>
      <c r="C33" s="10" t="s">
        <v>115</v>
      </c>
      <c r="D33" s="10" t="s">
        <v>40</v>
      </c>
      <c r="E33" s="14">
        <v>22357</v>
      </c>
      <c r="F33" s="15">
        <v>114.26</v>
      </c>
      <c r="G33" s="16">
        <f t="shared" si="0"/>
        <v>1.6E-2</v>
      </c>
      <c r="I33" s="31"/>
    </row>
    <row r="34" spans="1:9" ht="12.95" customHeight="1">
      <c r="A34" s="12"/>
      <c r="B34" s="13" t="s">
        <v>296</v>
      </c>
      <c r="C34" s="10" t="s">
        <v>122</v>
      </c>
      <c r="D34" s="10" t="s">
        <v>112</v>
      </c>
      <c r="E34" s="14">
        <v>33224</v>
      </c>
      <c r="F34" s="15">
        <v>108.86</v>
      </c>
      <c r="G34" s="16">
        <f t="shared" si="0"/>
        <v>1.5299999999999999E-2</v>
      </c>
      <c r="I34" s="31"/>
    </row>
    <row r="35" spans="1:9" ht="12.95" customHeight="1">
      <c r="A35" s="12"/>
      <c r="B35" s="13" t="s">
        <v>285</v>
      </c>
      <c r="C35" s="10" t="s">
        <v>107</v>
      </c>
      <c r="D35" s="10" t="s">
        <v>108</v>
      </c>
      <c r="E35" s="14">
        <v>42089</v>
      </c>
      <c r="F35" s="15">
        <v>96.91</v>
      </c>
      <c r="G35" s="16">
        <f t="shared" si="0"/>
        <v>1.3599999999999999E-2</v>
      </c>
      <c r="I35" s="31"/>
    </row>
    <row r="36" spans="1:9" ht="12.95" customHeight="1">
      <c r="A36" s="12"/>
      <c r="B36" s="13" t="s">
        <v>278</v>
      </c>
      <c r="C36" s="10" t="s">
        <v>124</v>
      </c>
      <c r="D36" s="10" t="s">
        <v>68</v>
      </c>
      <c r="E36" s="14">
        <v>22960</v>
      </c>
      <c r="F36" s="15">
        <v>94.82</v>
      </c>
      <c r="G36" s="16">
        <f t="shared" si="0"/>
        <v>1.3299999999999999E-2</v>
      </c>
      <c r="I36" s="31"/>
    </row>
    <row r="37" spans="1:9" ht="12.95" customHeight="1">
      <c r="A37" s="12"/>
      <c r="B37" s="13" t="s">
        <v>256</v>
      </c>
      <c r="C37" s="10" t="s">
        <v>60</v>
      </c>
      <c r="D37" s="10" t="s">
        <v>11</v>
      </c>
      <c r="E37" s="14">
        <v>14283</v>
      </c>
      <c r="F37" s="15">
        <v>92.68</v>
      </c>
      <c r="G37" s="16">
        <f t="shared" si="0"/>
        <v>1.2999999999999999E-2</v>
      </c>
      <c r="I37" s="31"/>
    </row>
    <row r="38" spans="1:9" ht="12.95" customHeight="1">
      <c r="A38" s="12"/>
      <c r="B38" s="13" t="s">
        <v>234</v>
      </c>
      <c r="C38" s="10" t="s">
        <v>81</v>
      </c>
      <c r="D38" s="10" t="s">
        <v>27</v>
      </c>
      <c r="E38" s="14">
        <v>10454</v>
      </c>
      <c r="F38" s="15">
        <v>90.79</v>
      </c>
      <c r="G38" s="16">
        <f t="shared" si="0"/>
        <v>1.2699999999999999E-2</v>
      </c>
      <c r="I38" s="31"/>
    </row>
    <row r="39" spans="1:9" ht="12.95" customHeight="1">
      <c r="A39" s="12"/>
      <c r="B39" s="13" t="s">
        <v>425</v>
      </c>
      <c r="C39" s="10" t="s">
        <v>63</v>
      </c>
      <c r="D39" s="10" t="s">
        <v>64</v>
      </c>
      <c r="E39" s="14">
        <v>49138</v>
      </c>
      <c r="F39" s="15">
        <v>89.43</v>
      </c>
      <c r="G39" s="16">
        <f t="shared" ref="G39:G58" si="1">+ROUND(F39/$F$64,4)</f>
        <v>1.26E-2</v>
      </c>
      <c r="I39" s="31"/>
    </row>
    <row r="40" spans="1:9" ht="12.95" customHeight="1">
      <c r="A40" s="12"/>
      <c r="B40" s="13" t="s">
        <v>280</v>
      </c>
      <c r="C40" s="10" t="s">
        <v>116</v>
      </c>
      <c r="D40" s="10" t="s">
        <v>27</v>
      </c>
      <c r="E40" s="14">
        <v>11884</v>
      </c>
      <c r="F40" s="15">
        <v>88.11</v>
      </c>
      <c r="G40" s="16">
        <f t="shared" si="1"/>
        <v>1.24E-2</v>
      </c>
      <c r="I40" s="31"/>
    </row>
    <row r="41" spans="1:9" ht="12.95" customHeight="1">
      <c r="A41" s="12"/>
      <c r="B41" s="13" t="s">
        <v>264</v>
      </c>
      <c r="C41" s="10" t="s">
        <v>38</v>
      </c>
      <c r="D41" s="10" t="s">
        <v>32</v>
      </c>
      <c r="E41" s="14">
        <v>28095</v>
      </c>
      <c r="F41" s="15">
        <v>83.85</v>
      </c>
      <c r="G41" s="16">
        <f t="shared" si="1"/>
        <v>1.18E-2</v>
      </c>
      <c r="I41" s="31"/>
    </row>
    <row r="42" spans="1:9" ht="12.95" customHeight="1">
      <c r="A42" s="12"/>
      <c r="B42" s="13" t="s">
        <v>241</v>
      </c>
      <c r="C42" s="10" t="s">
        <v>69</v>
      </c>
      <c r="D42" s="10" t="s">
        <v>13</v>
      </c>
      <c r="E42" s="14">
        <v>8520</v>
      </c>
      <c r="F42" s="15">
        <v>83.68</v>
      </c>
      <c r="G42" s="16">
        <f t="shared" si="1"/>
        <v>1.17E-2</v>
      </c>
      <c r="I42" s="31"/>
    </row>
    <row r="43" spans="1:9" ht="12.95" customHeight="1">
      <c r="A43" s="12"/>
      <c r="B43" s="13" t="s">
        <v>72</v>
      </c>
      <c r="C43" s="10" t="s">
        <v>73</v>
      </c>
      <c r="D43" s="10" t="s">
        <v>11</v>
      </c>
      <c r="E43" s="14">
        <v>45006</v>
      </c>
      <c r="F43" s="15">
        <v>82.5</v>
      </c>
      <c r="G43" s="16">
        <f t="shared" si="1"/>
        <v>1.1599999999999999E-2</v>
      </c>
      <c r="I43" s="31"/>
    </row>
    <row r="44" spans="1:9" ht="12.95" customHeight="1">
      <c r="A44" s="12"/>
      <c r="B44" s="13" t="s">
        <v>305</v>
      </c>
      <c r="C44" s="10" t="s">
        <v>146</v>
      </c>
      <c r="D44" s="10" t="s">
        <v>112</v>
      </c>
      <c r="E44" s="14">
        <v>3025</v>
      </c>
      <c r="F44" s="15">
        <v>81.06</v>
      </c>
      <c r="G44" s="16">
        <f t="shared" si="1"/>
        <v>1.14E-2</v>
      </c>
      <c r="I44" s="31"/>
    </row>
    <row r="45" spans="1:9" ht="12.95" customHeight="1">
      <c r="A45" s="12"/>
      <c r="B45" s="13" t="s">
        <v>240</v>
      </c>
      <c r="C45" s="10" t="s">
        <v>33</v>
      </c>
      <c r="D45" s="10" t="s">
        <v>13</v>
      </c>
      <c r="E45" s="14">
        <v>3091</v>
      </c>
      <c r="F45" s="15">
        <v>79.989999999999995</v>
      </c>
      <c r="G45" s="16">
        <f t="shared" si="1"/>
        <v>1.12E-2</v>
      </c>
      <c r="I45" s="31"/>
    </row>
    <row r="46" spans="1:9" ht="12.95" customHeight="1">
      <c r="A46" s="12"/>
      <c r="B46" s="13" t="s">
        <v>301</v>
      </c>
      <c r="C46" s="10" t="s">
        <v>117</v>
      </c>
      <c r="D46" s="10" t="s">
        <v>27</v>
      </c>
      <c r="E46" s="14">
        <v>26022</v>
      </c>
      <c r="F46" s="15">
        <v>80.02</v>
      </c>
      <c r="G46" s="16">
        <f t="shared" si="1"/>
        <v>1.12E-2</v>
      </c>
      <c r="I46" s="31"/>
    </row>
    <row r="47" spans="1:9" ht="12.95" customHeight="1">
      <c r="A47" s="12"/>
      <c r="B47" s="13" t="s">
        <v>304</v>
      </c>
      <c r="C47" s="10" t="s">
        <v>150</v>
      </c>
      <c r="D47" s="10" t="s">
        <v>27</v>
      </c>
      <c r="E47" s="14">
        <v>3749</v>
      </c>
      <c r="F47" s="15">
        <v>76.23</v>
      </c>
      <c r="G47" s="16">
        <f t="shared" si="1"/>
        <v>1.0699999999999999E-2</v>
      </c>
      <c r="I47" s="31"/>
    </row>
    <row r="48" spans="1:9" ht="12.95" customHeight="1">
      <c r="A48" s="12"/>
      <c r="B48" s="13" t="s">
        <v>235</v>
      </c>
      <c r="C48" s="10" t="s">
        <v>59</v>
      </c>
      <c r="D48" s="10" t="s">
        <v>13</v>
      </c>
      <c r="E48" s="14">
        <v>12390</v>
      </c>
      <c r="F48" s="15">
        <v>73.989999999999995</v>
      </c>
      <c r="G48" s="16">
        <f t="shared" si="1"/>
        <v>1.04E-2</v>
      </c>
      <c r="I48" s="31"/>
    </row>
    <row r="49" spans="1:9" ht="12.95" customHeight="1">
      <c r="A49" s="12"/>
      <c r="B49" s="13" t="s">
        <v>245</v>
      </c>
      <c r="C49" s="10" t="s">
        <v>47</v>
      </c>
      <c r="D49" s="10" t="s">
        <v>19</v>
      </c>
      <c r="E49" s="14">
        <v>42880</v>
      </c>
      <c r="F49" s="15">
        <v>72.08</v>
      </c>
      <c r="G49" s="16">
        <f t="shared" si="1"/>
        <v>1.01E-2</v>
      </c>
      <c r="I49" s="31"/>
    </row>
    <row r="50" spans="1:9" ht="12.95" customHeight="1">
      <c r="A50" s="12"/>
      <c r="B50" s="13" t="s">
        <v>282</v>
      </c>
      <c r="C50" s="10" t="s">
        <v>114</v>
      </c>
      <c r="D50" s="10" t="s">
        <v>50</v>
      </c>
      <c r="E50" s="14">
        <v>6192</v>
      </c>
      <c r="F50" s="15">
        <v>71.38</v>
      </c>
      <c r="G50" s="16">
        <f t="shared" si="1"/>
        <v>0.01</v>
      </c>
      <c r="I50" s="31"/>
    </row>
    <row r="51" spans="1:9" ht="12.95" customHeight="1">
      <c r="A51" s="12"/>
      <c r="B51" s="13" t="s">
        <v>251</v>
      </c>
      <c r="C51" s="10" t="s">
        <v>28</v>
      </c>
      <c r="D51" s="10" t="s">
        <v>29</v>
      </c>
      <c r="E51" s="14">
        <v>21461</v>
      </c>
      <c r="F51" s="15">
        <v>70.069999999999993</v>
      </c>
      <c r="G51" s="16">
        <f t="shared" si="1"/>
        <v>9.7999999999999997E-3</v>
      </c>
      <c r="I51" s="31"/>
    </row>
    <row r="52" spans="1:9" ht="12.95" customHeight="1">
      <c r="A52" s="12"/>
      <c r="B52" s="13" t="s">
        <v>254</v>
      </c>
      <c r="C52" s="10" t="s">
        <v>74</v>
      </c>
      <c r="D52" s="10" t="s">
        <v>75</v>
      </c>
      <c r="E52" s="14">
        <v>3213</v>
      </c>
      <c r="F52" s="15">
        <v>68.739999999999995</v>
      </c>
      <c r="G52" s="16">
        <f t="shared" si="1"/>
        <v>9.5999999999999992E-3</v>
      </c>
      <c r="I52" s="31"/>
    </row>
    <row r="53" spans="1:9" ht="12.95" customHeight="1">
      <c r="A53" s="12"/>
      <c r="B53" s="13" t="s">
        <v>266</v>
      </c>
      <c r="C53" s="10" t="s">
        <v>80</v>
      </c>
      <c r="D53" s="10" t="s">
        <v>11</v>
      </c>
      <c r="E53" s="14">
        <v>33692</v>
      </c>
      <c r="F53" s="15">
        <v>59.01</v>
      </c>
      <c r="G53" s="16">
        <f t="shared" si="1"/>
        <v>8.3000000000000001E-3</v>
      </c>
      <c r="I53" s="31"/>
    </row>
    <row r="54" spans="1:9" ht="12.95" customHeight="1">
      <c r="A54" s="12"/>
      <c r="B54" s="13" t="s">
        <v>307</v>
      </c>
      <c r="C54" s="10" t="s">
        <v>148</v>
      </c>
      <c r="D54" s="10" t="s">
        <v>13</v>
      </c>
      <c r="E54" s="14">
        <v>8083</v>
      </c>
      <c r="F54" s="15">
        <v>45.11</v>
      </c>
      <c r="G54" s="16">
        <f t="shared" si="1"/>
        <v>6.3E-3</v>
      </c>
      <c r="I54" s="31"/>
    </row>
    <row r="55" spans="1:9" ht="12.95" customHeight="1">
      <c r="A55" s="12"/>
      <c r="B55" s="13" t="s">
        <v>421</v>
      </c>
      <c r="C55" s="10" t="s">
        <v>309</v>
      </c>
      <c r="D55" s="10" t="s">
        <v>50</v>
      </c>
      <c r="E55" s="14">
        <v>2140</v>
      </c>
      <c r="F55" s="15">
        <v>29.36</v>
      </c>
      <c r="G55" s="16">
        <f t="shared" si="1"/>
        <v>4.1000000000000003E-3</v>
      </c>
      <c r="I55" s="31"/>
    </row>
    <row r="56" spans="1:9" ht="12.95" customHeight="1">
      <c r="A56" s="12"/>
      <c r="B56" s="13" t="s">
        <v>423</v>
      </c>
      <c r="C56" s="10" t="s">
        <v>125</v>
      </c>
      <c r="D56" s="10" t="s">
        <v>11</v>
      </c>
      <c r="E56" s="14">
        <v>14937</v>
      </c>
      <c r="F56" s="15">
        <v>18.850000000000001</v>
      </c>
      <c r="G56" s="16">
        <f t="shared" si="1"/>
        <v>2.5999999999999999E-3</v>
      </c>
      <c r="I56" s="31"/>
    </row>
    <row r="57" spans="1:9" ht="12.95" customHeight="1">
      <c r="A57" s="12"/>
      <c r="B57" s="13" t="s">
        <v>303</v>
      </c>
      <c r="C57" s="10" t="s">
        <v>149</v>
      </c>
      <c r="D57" s="10" t="s">
        <v>32</v>
      </c>
      <c r="E57" s="14">
        <v>1350</v>
      </c>
      <c r="F57" s="15">
        <v>17.02</v>
      </c>
      <c r="G57" s="16">
        <f t="shared" si="1"/>
        <v>2.3999999999999998E-3</v>
      </c>
      <c r="I57" s="31"/>
    </row>
    <row r="58" spans="1:9" ht="12.95" customHeight="1">
      <c r="A58" s="12"/>
      <c r="B58" s="13" t="s">
        <v>426</v>
      </c>
      <c r="C58" s="10" t="s">
        <v>88</v>
      </c>
      <c r="D58" s="10" t="s">
        <v>50</v>
      </c>
      <c r="E58" s="14">
        <v>3860</v>
      </c>
      <c r="F58" s="15">
        <v>15.04</v>
      </c>
      <c r="G58" s="16">
        <f t="shared" si="1"/>
        <v>2.0999999999999999E-3</v>
      </c>
      <c r="I58" s="31"/>
    </row>
    <row r="59" spans="1:9" ht="12.95" customHeight="1">
      <c r="A59" s="1"/>
      <c r="B59" s="9" t="s">
        <v>89</v>
      </c>
      <c r="C59" s="10" t="s">
        <v>1</v>
      </c>
      <c r="D59" s="10" t="s">
        <v>1</v>
      </c>
      <c r="E59" s="10" t="s">
        <v>1</v>
      </c>
      <c r="F59" s="17">
        <f>SUM(F7:F58)</f>
        <v>7024.0699999999988</v>
      </c>
      <c r="G59" s="18">
        <f>SUM(G7:G58)</f>
        <v>0.98549999999999993</v>
      </c>
    </row>
    <row r="60" spans="1:9" ht="12.95" customHeight="1">
      <c r="A60" s="1"/>
      <c r="B60" s="19" t="s">
        <v>90</v>
      </c>
      <c r="C60" s="20" t="s">
        <v>1</v>
      </c>
      <c r="D60" s="20" t="s">
        <v>1</v>
      </c>
      <c r="E60" s="20" t="s">
        <v>1</v>
      </c>
      <c r="F60" s="21" t="s">
        <v>91</v>
      </c>
      <c r="G60" s="22" t="s">
        <v>91</v>
      </c>
    </row>
    <row r="61" spans="1:9" ht="12.95" customHeight="1">
      <c r="A61" s="1"/>
      <c r="B61" s="19" t="s">
        <v>89</v>
      </c>
      <c r="C61" s="20" t="s">
        <v>1</v>
      </c>
      <c r="D61" s="20" t="s">
        <v>1</v>
      </c>
      <c r="E61" s="20" t="s">
        <v>1</v>
      </c>
      <c r="F61" s="21" t="s">
        <v>91</v>
      </c>
      <c r="G61" s="22" t="s">
        <v>91</v>
      </c>
    </row>
    <row r="62" spans="1:9" ht="12.95" customHeight="1">
      <c r="A62" s="1"/>
      <c r="B62" s="19" t="s">
        <v>92</v>
      </c>
      <c r="C62" s="23" t="s">
        <v>1</v>
      </c>
      <c r="D62" s="20" t="s">
        <v>1</v>
      </c>
      <c r="E62" s="23" t="s">
        <v>1</v>
      </c>
      <c r="F62" s="17">
        <f>+F59</f>
        <v>7024.0699999999988</v>
      </c>
      <c r="G62" s="18">
        <f>+G59</f>
        <v>0.98549999999999993</v>
      </c>
    </row>
    <row r="63" spans="1:9" ht="12.95" customHeight="1">
      <c r="A63" s="1"/>
      <c r="B63" s="19" t="s">
        <v>93</v>
      </c>
      <c r="C63" s="10" t="s">
        <v>1</v>
      </c>
      <c r="D63" s="20" t="s">
        <v>1</v>
      </c>
      <c r="E63" s="10" t="s">
        <v>1</v>
      </c>
      <c r="F63" s="24">
        <f>+F64-F62</f>
        <v>100.67000000000098</v>
      </c>
      <c r="G63" s="18">
        <f>+G64-G62</f>
        <v>1.4500000000000068E-2</v>
      </c>
    </row>
    <row r="64" spans="1:9" ht="12.95" customHeight="1">
      <c r="A64" s="1"/>
      <c r="B64" s="25" t="s">
        <v>94</v>
      </c>
      <c r="C64" s="26" t="s">
        <v>1</v>
      </c>
      <c r="D64" s="26" t="s">
        <v>1</v>
      </c>
      <c r="E64" s="26" t="s">
        <v>1</v>
      </c>
      <c r="F64" s="27">
        <v>7124.74</v>
      </c>
      <c r="G64" s="28">
        <v>1</v>
      </c>
    </row>
    <row r="65" spans="1:7" ht="12.95" customHeight="1">
      <c r="A65" s="1"/>
      <c r="B65" s="4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95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6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203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231</v>
      </c>
      <c r="C7" s="10" t="s">
        <v>12</v>
      </c>
      <c r="D7" s="10" t="s">
        <v>13</v>
      </c>
      <c r="E7" s="14">
        <v>350</v>
      </c>
      <c r="F7" s="15">
        <v>4.07</v>
      </c>
      <c r="G7" s="16">
        <f t="shared" ref="G7:G38" si="0">+ROUND(F7/$F$62,4)</f>
        <v>8.2400000000000001E-2</v>
      </c>
    </row>
    <row r="8" spans="1:7" ht="12.95" customHeight="1">
      <c r="A8" s="12"/>
      <c r="B8" s="13" t="s">
        <v>233</v>
      </c>
      <c r="C8" s="10" t="s">
        <v>10</v>
      </c>
      <c r="D8" s="10" t="s">
        <v>11</v>
      </c>
      <c r="E8" s="14">
        <v>345</v>
      </c>
      <c r="F8" s="15">
        <v>3.69</v>
      </c>
      <c r="G8" s="16">
        <f t="shared" si="0"/>
        <v>7.4700000000000003E-2</v>
      </c>
    </row>
    <row r="9" spans="1:7" ht="12.95" customHeight="1">
      <c r="A9" s="12"/>
      <c r="B9" s="13" t="s">
        <v>229</v>
      </c>
      <c r="C9" s="10" t="s">
        <v>14</v>
      </c>
      <c r="D9" s="10" t="s">
        <v>15</v>
      </c>
      <c r="E9" s="14">
        <v>276</v>
      </c>
      <c r="F9" s="15">
        <v>3.35</v>
      </c>
      <c r="G9" s="16">
        <f t="shared" si="0"/>
        <v>6.7799999999999999E-2</v>
      </c>
    </row>
    <row r="10" spans="1:7" ht="12.95" customHeight="1">
      <c r="A10" s="12"/>
      <c r="B10" s="13" t="s">
        <v>237</v>
      </c>
      <c r="C10" s="10" t="s">
        <v>61</v>
      </c>
      <c r="D10" s="10" t="s">
        <v>50</v>
      </c>
      <c r="E10" s="14">
        <v>983</v>
      </c>
      <c r="F10" s="15">
        <v>3.23</v>
      </c>
      <c r="G10" s="16">
        <f t="shared" si="0"/>
        <v>6.54E-2</v>
      </c>
    </row>
    <row r="11" spans="1:7" ht="12.95" customHeight="1">
      <c r="A11" s="12"/>
      <c r="B11" s="13" t="s">
        <v>236</v>
      </c>
      <c r="C11" s="10" t="s">
        <v>20</v>
      </c>
      <c r="D11" s="10" t="s">
        <v>11</v>
      </c>
      <c r="E11" s="14">
        <v>1018</v>
      </c>
      <c r="F11" s="15">
        <v>2.75</v>
      </c>
      <c r="G11" s="16">
        <f t="shared" si="0"/>
        <v>5.5599999999999997E-2</v>
      </c>
    </row>
    <row r="12" spans="1:7" ht="12.95" customHeight="1">
      <c r="A12" s="12"/>
      <c r="B12" s="13" t="s">
        <v>230</v>
      </c>
      <c r="C12" s="10" t="s">
        <v>16</v>
      </c>
      <c r="D12" s="10" t="s">
        <v>17</v>
      </c>
      <c r="E12" s="14">
        <v>289</v>
      </c>
      <c r="F12" s="15">
        <v>2.4900000000000002</v>
      </c>
      <c r="G12" s="16">
        <f t="shared" si="0"/>
        <v>5.04E-2</v>
      </c>
    </row>
    <row r="13" spans="1:7" ht="12.95" customHeight="1">
      <c r="A13" s="12"/>
      <c r="B13" s="13" t="s">
        <v>240</v>
      </c>
      <c r="C13" s="10" t="s">
        <v>33</v>
      </c>
      <c r="D13" s="10" t="s">
        <v>13</v>
      </c>
      <c r="E13" s="14">
        <v>90</v>
      </c>
      <c r="F13" s="15">
        <v>2.33</v>
      </c>
      <c r="G13" s="16">
        <f t="shared" si="0"/>
        <v>4.7100000000000003E-2</v>
      </c>
    </row>
    <row r="14" spans="1:7" ht="12.95" customHeight="1">
      <c r="A14" s="12"/>
      <c r="B14" s="13" t="s">
        <v>232</v>
      </c>
      <c r="C14" s="10" t="s">
        <v>18</v>
      </c>
      <c r="D14" s="10" t="s">
        <v>19</v>
      </c>
      <c r="E14" s="14">
        <v>144</v>
      </c>
      <c r="F14" s="15">
        <v>2.11</v>
      </c>
      <c r="G14" s="16">
        <f t="shared" si="0"/>
        <v>4.2700000000000002E-2</v>
      </c>
    </row>
    <row r="15" spans="1:7" ht="12.95" customHeight="1">
      <c r="A15" s="12"/>
      <c r="B15" s="13" t="s">
        <v>234</v>
      </c>
      <c r="C15" s="10" t="s">
        <v>81</v>
      </c>
      <c r="D15" s="10" t="s">
        <v>27</v>
      </c>
      <c r="E15" s="14">
        <v>191</v>
      </c>
      <c r="F15" s="15">
        <v>1.66</v>
      </c>
      <c r="G15" s="16">
        <f t="shared" si="0"/>
        <v>3.3599999999999998E-2</v>
      </c>
    </row>
    <row r="16" spans="1:7" ht="12.95" customHeight="1">
      <c r="A16" s="12"/>
      <c r="B16" s="13" t="s">
        <v>239</v>
      </c>
      <c r="C16" s="10" t="s">
        <v>25</v>
      </c>
      <c r="D16" s="10" t="s">
        <v>11</v>
      </c>
      <c r="E16" s="14">
        <v>295</v>
      </c>
      <c r="F16" s="15">
        <v>1.46</v>
      </c>
      <c r="G16" s="16">
        <f t="shared" si="0"/>
        <v>2.9499999999999998E-2</v>
      </c>
    </row>
    <row r="17" spans="1:7" ht="12.95" customHeight="1">
      <c r="A17" s="12"/>
      <c r="B17" s="13" t="s">
        <v>21</v>
      </c>
      <c r="C17" s="10" t="s">
        <v>22</v>
      </c>
      <c r="D17" s="10" t="s">
        <v>11</v>
      </c>
      <c r="E17" s="14">
        <v>542</v>
      </c>
      <c r="F17" s="15">
        <v>1.29</v>
      </c>
      <c r="G17" s="16">
        <f t="shared" si="0"/>
        <v>2.6100000000000002E-2</v>
      </c>
    </row>
    <row r="18" spans="1:7" ht="12.95" customHeight="1">
      <c r="A18" s="12"/>
      <c r="B18" s="13" t="s">
        <v>256</v>
      </c>
      <c r="C18" s="10" t="s">
        <v>60</v>
      </c>
      <c r="D18" s="10" t="s">
        <v>11</v>
      </c>
      <c r="E18" s="14">
        <v>180</v>
      </c>
      <c r="F18" s="15">
        <v>1.17</v>
      </c>
      <c r="G18" s="16">
        <f t="shared" si="0"/>
        <v>2.3699999999999999E-2</v>
      </c>
    </row>
    <row r="19" spans="1:7" ht="12.95" customHeight="1">
      <c r="A19" s="12"/>
      <c r="B19" s="13" t="s">
        <v>257</v>
      </c>
      <c r="C19" s="10" t="s">
        <v>31</v>
      </c>
      <c r="D19" s="10" t="s">
        <v>32</v>
      </c>
      <c r="E19" s="14">
        <v>23</v>
      </c>
      <c r="F19" s="15">
        <v>1.08</v>
      </c>
      <c r="G19" s="16">
        <f t="shared" si="0"/>
        <v>2.1899999999999999E-2</v>
      </c>
    </row>
    <row r="20" spans="1:7" ht="12.95" customHeight="1">
      <c r="A20" s="12"/>
      <c r="B20" s="13" t="s">
        <v>303</v>
      </c>
      <c r="C20" s="10" t="s">
        <v>149</v>
      </c>
      <c r="D20" s="10" t="s">
        <v>32</v>
      </c>
      <c r="E20" s="14">
        <v>81</v>
      </c>
      <c r="F20" s="15">
        <v>1.02</v>
      </c>
      <c r="G20" s="16">
        <f t="shared" si="0"/>
        <v>2.06E-2</v>
      </c>
    </row>
    <row r="21" spans="1:7" ht="12.95" customHeight="1">
      <c r="A21" s="12"/>
      <c r="B21" s="13" t="s">
        <v>313</v>
      </c>
      <c r="C21" s="10" t="s">
        <v>176</v>
      </c>
      <c r="D21" s="10" t="s">
        <v>50</v>
      </c>
      <c r="E21" s="14">
        <v>124</v>
      </c>
      <c r="F21" s="15">
        <v>1.01</v>
      </c>
      <c r="G21" s="16">
        <f t="shared" si="0"/>
        <v>2.0400000000000001E-2</v>
      </c>
    </row>
    <row r="22" spans="1:7" ht="12.95" customHeight="1">
      <c r="A22" s="12"/>
      <c r="B22" s="13" t="s">
        <v>264</v>
      </c>
      <c r="C22" s="10" t="s">
        <v>38</v>
      </c>
      <c r="D22" s="10" t="s">
        <v>32</v>
      </c>
      <c r="E22" s="14">
        <v>332</v>
      </c>
      <c r="F22" s="15">
        <v>0.99</v>
      </c>
      <c r="G22" s="16">
        <f t="shared" si="0"/>
        <v>0.02</v>
      </c>
    </row>
    <row r="23" spans="1:7" ht="12.95" customHeight="1">
      <c r="A23" s="12"/>
      <c r="B23" s="13" t="s">
        <v>241</v>
      </c>
      <c r="C23" s="10" t="s">
        <v>69</v>
      </c>
      <c r="D23" s="10" t="s">
        <v>13</v>
      </c>
      <c r="E23" s="14">
        <v>97</v>
      </c>
      <c r="F23" s="15">
        <v>0.95</v>
      </c>
      <c r="G23" s="16">
        <f t="shared" si="0"/>
        <v>1.9199999999999998E-2</v>
      </c>
    </row>
    <row r="24" spans="1:7" ht="12.95" customHeight="1">
      <c r="A24" s="12"/>
      <c r="B24" s="13" t="s">
        <v>244</v>
      </c>
      <c r="C24" s="10" t="s">
        <v>84</v>
      </c>
      <c r="D24" s="10" t="s">
        <v>27</v>
      </c>
      <c r="E24" s="14">
        <v>22</v>
      </c>
      <c r="F24" s="15">
        <v>0.92</v>
      </c>
      <c r="G24" s="16">
        <f t="shared" si="0"/>
        <v>1.8599999999999998E-2</v>
      </c>
    </row>
    <row r="25" spans="1:7" ht="12.95" customHeight="1">
      <c r="A25" s="12"/>
      <c r="B25" s="13" t="s">
        <v>304</v>
      </c>
      <c r="C25" s="10" t="s">
        <v>150</v>
      </c>
      <c r="D25" s="10" t="s">
        <v>27</v>
      </c>
      <c r="E25" s="14">
        <v>42</v>
      </c>
      <c r="F25" s="15">
        <v>0.85</v>
      </c>
      <c r="G25" s="16">
        <f t="shared" si="0"/>
        <v>1.72E-2</v>
      </c>
    </row>
    <row r="26" spans="1:7" ht="12.95" customHeight="1">
      <c r="A26" s="12"/>
      <c r="B26" s="13" t="s">
        <v>277</v>
      </c>
      <c r="C26" s="10" t="s">
        <v>121</v>
      </c>
      <c r="D26" s="10" t="s">
        <v>11</v>
      </c>
      <c r="E26" s="14">
        <v>87</v>
      </c>
      <c r="F26" s="15">
        <v>0.82</v>
      </c>
      <c r="G26" s="16">
        <f t="shared" si="0"/>
        <v>1.66E-2</v>
      </c>
    </row>
    <row r="27" spans="1:7" ht="12.95" customHeight="1">
      <c r="A27" s="12"/>
      <c r="B27" s="13" t="s">
        <v>312</v>
      </c>
      <c r="C27" s="10" t="s">
        <v>67</v>
      </c>
      <c r="D27" s="10" t="s">
        <v>68</v>
      </c>
      <c r="E27" s="14">
        <v>242</v>
      </c>
      <c r="F27" s="15">
        <v>0.82</v>
      </c>
      <c r="G27" s="16">
        <f t="shared" si="0"/>
        <v>1.66E-2</v>
      </c>
    </row>
    <row r="28" spans="1:7" ht="12.95" customHeight="1">
      <c r="A28" s="12"/>
      <c r="B28" s="13" t="s">
        <v>251</v>
      </c>
      <c r="C28" s="10" t="s">
        <v>28</v>
      </c>
      <c r="D28" s="10" t="s">
        <v>29</v>
      </c>
      <c r="E28" s="14">
        <v>225</v>
      </c>
      <c r="F28" s="15">
        <v>0.74</v>
      </c>
      <c r="G28" s="16">
        <f t="shared" si="0"/>
        <v>1.4999999999999999E-2</v>
      </c>
    </row>
    <row r="29" spans="1:7" ht="12.95" customHeight="1">
      <c r="A29" s="12"/>
      <c r="B29" s="13" t="s">
        <v>314</v>
      </c>
      <c r="C29" s="10" t="s">
        <v>55</v>
      </c>
      <c r="D29" s="10" t="s">
        <v>56</v>
      </c>
      <c r="E29" s="14">
        <v>315</v>
      </c>
      <c r="F29" s="15">
        <v>0.72</v>
      </c>
      <c r="G29" s="16">
        <f t="shared" si="0"/>
        <v>1.46E-2</v>
      </c>
    </row>
    <row r="30" spans="1:7" ht="12.95" customHeight="1">
      <c r="A30" s="12"/>
      <c r="B30" s="13" t="s">
        <v>235</v>
      </c>
      <c r="C30" s="10" t="s">
        <v>59</v>
      </c>
      <c r="D30" s="10" t="s">
        <v>13</v>
      </c>
      <c r="E30" s="14">
        <v>113</v>
      </c>
      <c r="F30" s="15">
        <v>0.68</v>
      </c>
      <c r="G30" s="16">
        <f t="shared" si="0"/>
        <v>1.38E-2</v>
      </c>
    </row>
    <row r="31" spans="1:7" ht="12.95" customHeight="1">
      <c r="A31" s="12"/>
      <c r="B31" s="13" t="s">
        <v>318</v>
      </c>
      <c r="C31" s="10" t="s">
        <v>204</v>
      </c>
      <c r="D31" s="10" t="s">
        <v>50</v>
      </c>
      <c r="E31" s="14">
        <v>79</v>
      </c>
      <c r="F31" s="15">
        <v>0.66</v>
      </c>
      <c r="G31" s="16">
        <f t="shared" si="0"/>
        <v>1.34E-2</v>
      </c>
    </row>
    <row r="32" spans="1:7" ht="12.95" customHeight="1">
      <c r="A32" s="12"/>
      <c r="B32" s="13" t="s">
        <v>307</v>
      </c>
      <c r="C32" s="10" t="s">
        <v>148</v>
      </c>
      <c r="D32" s="10" t="s">
        <v>13</v>
      </c>
      <c r="E32" s="14">
        <v>107</v>
      </c>
      <c r="F32" s="15">
        <v>0.6</v>
      </c>
      <c r="G32" s="16">
        <f t="shared" si="0"/>
        <v>1.21E-2</v>
      </c>
    </row>
    <row r="33" spans="1:7" ht="12.95" customHeight="1">
      <c r="A33" s="12"/>
      <c r="B33" s="13" t="s">
        <v>270</v>
      </c>
      <c r="C33" s="10" t="s">
        <v>177</v>
      </c>
      <c r="D33" s="10" t="s">
        <v>27</v>
      </c>
      <c r="E33" s="14">
        <v>89</v>
      </c>
      <c r="F33" s="15">
        <v>0.56999999999999995</v>
      </c>
      <c r="G33" s="16">
        <f t="shared" si="0"/>
        <v>1.15E-2</v>
      </c>
    </row>
    <row r="34" spans="1:7" ht="12.95" customHeight="1">
      <c r="A34" s="12"/>
      <c r="B34" s="13" t="s">
        <v>310</v>
      </c>
      <c r="C34" s="10" t="s">
        <v>172</v>
      </c>
      <c r="D34" s="10" t="s">
        <v>32</v>
      </c>
      <c r="E34" s="14">
        <v>24</v>
      </c>
      <c r="F34" s="15">
        <v>0.55000000000000004</v>
      </c>
      <c r="G34" s="16">
        <f t="shared" si="0"/>
        <v>1.11E-2</v>
      </c>
    </row>
    <row r="35" spans="1:7" ht="12.95" customHeight="1">
      <c r="A35" s="12"/>
      <c r="B35" s="13" t="s">
        <v>327</v>
      </c>
      <c r="C35" s="10" t="s">
        <v>205</v>
      </c>
      <c r="D35" s="10" t="s">
        <v>206</v>
      </c>
      <c r="E35" s="14">
        <v>386</v>
      </c>
      <c r="F35" s="15">
        <v>0.51</v>
      </c>
      <c r="G35" s="16">
        <f t="shared" si="0"/>
        <v>1.03E-2</v>
      </c>
    </row>
    <row r="36" spans="1:7" ht="12.95" customHeight="1">
      <c r="A36" s="12"/>
      <c r="B36" s="13" t="s">
        <v>324</v>
      </c>
      <c r="C36" s="10" t="s">
        <v>207</v>
      </c>
      <c r="D36" s="10" t="s">
        <v>32</v>
      </c>
      <c r="E36" s="14">
        <v>21</v>
      </c>
      <c r="F36" s="15">
        <v>0.5</v>
      </c>
      <c r="G36" s="16">
        <f t="shared" si="0"/>
        <v>1.01E-2</v>
      </c>
    </row>
    <row r="37" spans="1:7" ht="12.95" customHeight="1">
      <c r="A37" s="12"/>
      <c r="B37" s="13" t="s">
        <v>305</v>
      </c>
      <c r="C37" s="10" t="s">
        <v>146</v>
      </c>
      <c r="D37" s="10" t="s">
        <v>112</v>
      </c>
      <c r="E37" s="14">
        <v>18</v>
      </c>
      <c r="F37" s="15">
        <v>0.48</v>
      </c>
      <c r="G37" s="16">
        <f t="shared" si="0"/>
        <v>9.7000000000000003E-3</v>
      </c>
    </row>
    <row r="38" spans="1:7" ht="12.95" customHeight="1">
      <c r="A38" s="12"/>
      <c r="B38" s="13" t="s">
        <v>326</v>
      </c>
      <c r="C38" s="10" t="s">
        <v>208</v>
      </c>
      <c r="D38" s="10" t="s">
        <v>206</v>
      </c>
      <c r="E38" s="14">
        <v>362</v>
      </c>
      <c r="F38" s="15">
        <v>0.45</v>
      </c>
      <c r="G38" s="16">
        <f t="shared" si="0"/>
        <v>9.1000000000000004E-3</v>
      </c>
    </row>
    <row r="39" spans="1:7" ht="12.95" customHeight="1">
      <c r="A39" s="12"/>
      <c r="B39" s="13" t="s">
        <v>315</v>
      </c>
      <c r="C39" s="10" t="s">
        <v>153</v>
      </c>
      <c r="D39" s="10" t="s">
        <v>11</v>
      </c>
      <c r="E39" s="14">
        <v>57</v>
      </c>
      <c r="F39" s="15">
        <v>0.42</v>
      </c>
      <c r="G39" s="16">
        <f t="shared" ref="G39:G56" si="1">+ROUND(F39/$F$62,4)</f>
        <v>8.5000000000000006E-3</v>
      </c>
    </row>
    <row r="40" spans="1:7" ht="12.95" customHeight="1">
      <c r="A40" s="12"/>
      <c r="B40" s="13" t="s">
        <v>316</v>
      </c>
      <c r="C40" s="10" t="s">
        <v>169</v>
      </c>
      <c r="D40" s="10" t="s">
        <v>108</v>
      </c>
      <c r="E40" s="14">
        <v>2</v>
      </c>
      <c r="F40" s="15">
        <v>0.39</v>
      </c>
      <c r="G40" s="16">
        <f t="shared" si="1"/>
        <v>7.9000000000000008E-3</v>
      </c>
    </row>
    <row r="41" spans="1:7" ht="12.95" customHeight="1">
      <c r="A41" s="12"/>
      <c r="B41" s="13" t="s">
        <v>322</v>
      </c>
      <c r="C41" s="10" t="s">
        <v>209</v>
      </c>
      <c r="D41" s="10" t="s">
        <v>112</v>
      </c>
      <c r="E41" s="14">
        <v>11</v>
      </c>
      <c r="F41" s="15">
        <v>0.39</v>
      </c>
      <c r="G41" s="16">
        <f t="shared" si="1"/>
        <v>7.9000000000000008E-3</v>
      </c>
    </row>
    <row r="42" spans="1:7" ht="12.95" customHeight="1">
      <c r="A42" s="12"/>
      <c r="B42" s="13" t="s">
        <v>249</v>
      </c>
      <c r="C42" s="10" t="s">
        <v>65</v>
      </c>
      <c r="D42" s="10" t="s">
        <v>17</v>
      </c>
      <c r="E42" s="14">
        <v>45</v>
      </c>
      <c r="F42" s="15">
        <v>0.38</v>
      </c>
      <c r="G42" s="16">
        <f t="shared" si="1"/>
        <v>7.7000000000000002E-3</v>
      </c>
    </row>
    <row r="43" spans="1:7" ht="12.95" customHeight="1">
      <c r="A43" s="12"/>
      <c r="B43" s="13" t="s">
        <v>273</v>
      </c>
      <c r="C43" s="10" t="s">
        <v>41</v>
      </c>
      <c r="D43" s="10" t="s">
        <v>42</v>
      </c>
      <c r="E43" s="14">
        <v>96</v>
      </c>
      <c r="F43" s="15">
        <v>0.38</v>
      </c>
      <c r="G43" s="16">
        <f t="shared" si="1"/>
        <v>7.7000000000000002E-3</v>
      </c>
    </row>
    <row r="44" spans="1:7" ht="12.95" customHeight="1">
      <c r="A44" s="12"/>
      <c r="B44" s="13" t="s">
        <v>311</v>
      </c>
      <c r="C44" s="10" t="s">
        <v>151</v>
      </c>
      <c r="D44" s="10" t="s">
        <v>40</v>
      </c>
      <c r="E44" s="14">
        <v>159</v>
      </c>
      <c r="F44" s="15">
        <v>0.33</v>
      </c>
      <c r="G44" s="16">
        <f t="shared" si="1"/>
        <v>6.7000000000000002E-3</v>
      </c>
    </row>
    <row r="45" spans="1:7" ht="12.95" customHeight="1">
      <c r="A45" s="12"/>
      <c r="B45" s="13" t="s">
        <v>72</v>
      </c>
      <c r="C45" s="10" t="s">
        <v>73</v>
      </c>
      <c r="D45" s="10" t="s">
        <v>11</v>
      </c>
      <c r="E45" s="14">
        <v>165</v>
      </c>
      <c r="F45" s="15">
        <v>0.3</v>
      </c>
      <c r="G45" s="16">
        <f t="shared" si="1"/>
        <v>6.1000000000000004E-3</v>
      </c>
    </row>
    <row r="46" spans="1:7" ht="12.95" customHeight="1">
      <c r="A46" s="12"/>
      <c r="B46" s="13" t="s">
        <v>319</v>
      </c>
      <c r="C46" s="10" t="s">
        <v>210</v>
      </c>
      <c r="D46" s="10" t="s">
        <v>68</v>
      </c>
      <c r="E46" s="14">
        <v>197</v>
      </c>
      <c r="F46" s="15">
        <v>0.28999999999999998</v>
      </c>
      <c r="G46" s="16">
        <f t="shared" si="1"/>
        <v>5.8999999999999999E-3</v>
      </c>
    </row>
    <row r="47" spans="1:7" ht="12.95" customHeight="1">
      <c r="A47" s="12"/>
      <c r="B47" s="13" t="s">
        <v>323</v>
      </c>
      <c r="C47" s="10" t="s">
        <v>211</v>
      </c>
      <c r="D47" s="10" t="s">
        <v>112</v>
      </c>
      <c r="E47" s="14">
        <v>135</v>
      </c>
      <c r="F47" s="15">
        <v>0.28000000000000003</v>
      </c>
      <c r="G47" s="16">
        <f t="shared" si="1"/>
        <v>5.7000000000000002E-3</v>
      </c>
    </row>
    <row r="48" spans="1:7" ht="12.95" customHeight="1">
      <c r="A48" s="12"/>
      <c r="B48" s="13" t="s">
        <v>321</v>
      </c>
      <c r="C48" s="10" t="s">
        <v>214</v>
      </c>
      <c r="D48" s="10" t="s">
        <v>128</v>
      </c>
      <c r="E48" s="14">
        <v>82</v>
      </c>
      <c r="F48" s="15">
        <v>0.25</v>
      </c>
      <c r="G48" s="16">
        <f t="shared" si="1"/>
        <v>5.1000000000000004E-3</v>
      </c>
    </row>
    <row r="49" spans="1:7" ht="12.95" customHeight="1">
      <c r="A49" s="12"/>
      <c r="B49" s="13" t="s">
        <v>329</v>
      </c>
      <c r="C49" s="10" t="s">
        <v>212</v>
      </c>
      <c r="D49" s="10" t="s">
        <v>213</v>
      </c>
      <c r="E49" s="14">
        <v>117</v>
      </c>
      <c r="F49" s="15">
        <v>0.25</v>
      </c>
      <c r="G49" s="16">
        <f t="shared" si="1"/>
        <v>5.1000000000000004E-3</v>
      </c>
    </row>
    <row r="50" spans="1:7" ht="12.95" customHeight="1">
      <c r="A50" s="12"/>
      <c r="B50" s="13" t="s">
        <v>317</v>
      </c>
      <c r="C50" s="10" t="s">
        <v>215</v>
      </c>
      <c r="D50" s="10" t="s">
        <v>112</v>
      </c>
      <c r="E50" s="14">
        <v>16</v>
      </c>
      <c r="F50" s="15">
        <v>0.22</v>
      </c>
      <c r="G50" s="16">
        <f t="shared" si="1"/>
        <v>4.4999999999999997E-3</v>
      </c>
    </row>
    <row r="51" spans="1:7" ht="12.95" customHeight="1">
      <c r="A51" s="12"/>
      <c r="B51" s="13" t="s">
        <v>330</v>
      </c>
      <c r="C51" s="10" t="s">
        <v>216</v>
      </c>
      <c r="D51" s="10" t="s">
        <v>206</v>
      </c>
      <c r="E51" s="14">
        <v>318</v>
      </c>
      <c r="F51" s="15">
        <v>0.21</v>
      </c>
      <c r="G51" s="16">
        <f t="shared" si="1"/>
        <v>4.1999999999999997E-3</v>
      </c>
    </row>
    <row r="52" spans="1:7" ht="12.95" customHeight="1">
      <c r="A52" s="12"/>
      <c r="B52" s="13" t="s">
        <v>86</v>
      </c>
      <c r="C52" s="10" t="s">
        <v>87</v>
      </c>
      <c r="D52" s="10" t="s">
        <v>11</v>
      </c>
      <c r="E52" s="14">
        <v>131</v>
      </c>
      <c r="F52" s="15">
        <v>0.17</v>
      </c>
      <c r="G52" s="16">
        <f t="shared" si="1"/>
        <v>3.3999999999999998E-3</v>
      </c>
    </row>
    <row r="53" spans="1:7" ht="12.95" customHeight="1">
      <c r="A53" s="12"/>
      <c r="B53" s="13" t="s">
        <v>325</v>
      </c>
      <c r="C53" s="10" t="s">
        <v>219</v>
      </c>
      <c r="D53" s="10" t="s">
        <v>218</v>
      </c>
      <c r="E53" s="14">
        <v>226</v>
      </c>
      <c r="F53" s="15">
        <v>0.16</v>
      </c>
      <c r="G53" s="16">
        <f t="shared" si="1"/>
        <v>3.2000000000000002E-3</v>
      </c>
    </row>
    <row r="54" spans="1:7" ht="12.95" customHeight="1">
      <c r="A54" s="12"/>
      <c r="B54" s="13" t="s">
        <v>328</v>
      </c>
      <c r="C54" s="10" t="s">
        <v>217</v>
      </c>
      <c r="D54" s="10" t="s">
        <v>218</v>
      </c>
      <c r="E54" s="14">
        <v>193</v>
      </c>
      <c r="F54" s="15">
        <v>0.16</v>
      </c>
      <c r="G54" s="16">
        <f t="shared" si="1"/>
        <v>3.2000000000000002E-3</v>
      </c>
    </row>
    <row r="55" spans="1:7" ht="12.95" customHeight="1">
      <c r="A55" s="12"/>
      <c r="B55" s="13" t="s">
        <v>259</v>
      </c>
      <c r="C55" s="10" t="s">
        <v>76</v>
      </c>
      <c r="D55" s="10" t="s">
        <v>24</v>
      </c>
      <c r="E55" s="14">
        <v>50</v>
      </c>
      <c r="F55" s="15">
        <v>0.15</v>
      </c>
      <c r="G55" s="16">
        <f t="shared" si="1"/>
        <v>3.0000000000000001E-3</v>
      </c>
    </row>
    <row r="56" spans="1:7" ht="12.95" customHeight="1">
      <c r="A56" s="12"/>
      <c r="B56" s="13" t="s">
        <v>320</v>
      </c>
      <c r="C56" s="10" t="s">
        <v>220</v>
      </c>
      <c r="D56" s="10" t="s">
        <v>56</v>
      </c>
      <c r="E56" s="14">
        <v>100</v>
      </c>
      <c r="F56" s="15">
        <v>0.15</v>
      </c>
      <c r="G56" s="16">
        <f t="shared" si="1"/>
        <v>3.0000000000000001E-3</v>
      </c>
    </row>
    <row r="57" spans="1:7" ht="12.95" customHeight="1">
      <c r="A57" s="1"/>
      <c r="B57" s="9" t="s">
        <v>89</v>
      </c>
      <c r="C57" s="10" t="s">
        <v>1</v>
      </c>
      <c r="D57" s="10" t="s">
        <v>1</v>
      </c>
      <c r="E57" s="10" t="s">
        <v>1</v>
      </c>
      <c r="F57" s="17">
        <f>SUM(F7:F56)</f>
        <v>49.399999999999991</v>
      </c>
      <c r="G57" s="18">
        <f>SUM(G7:G56)</f>
        <v>0.99959999999999971</v>
      </c>
    </row>
    <row r="58" spans="1:7" ht="12.95" customHeight="1">
      <c r="A58" s="1"/>
      <c r="B58" s="19" t="s">
        <v>90</v>
      </c>
      <c r="C58" s="20" t="s">
        <v>1</v>
      </c>
      <c r="D58" s="20" t="s">
        <v>1</v>
      </c>
      <c r="E58" s="20" t="s">
        <v>1</v>
      </c>
      <c r="F58" s="21" t="s">
        <v>91</v>
      </c>
      <c r="G58" s="22" t="s">
        <v>91</v>
      </c>
    </row>
    <row r="59" spans="1:7" ht="12.95" customHeight="1">
      <c r="A59" s="1"/>
      <c r="B59" s="19" t="s">
        <v>89</v>
      </c>
      <c r="C59" s="20" t="s">
        <v>1</v>
      </c>
      <c r="D59" s="20" t="s">
        <v>1</v>
      </c>
      <c r="E59" s="20" t="s">
        <v>1</v>
      </c>
      <c r="F59" s="21" t="s">
        <v>91</v>
      </c>
      <c r="G59" s="22" t="s">
        <v>91</v>
      </c>
    </row>
    <row r="60" spans="1:7" ht="12.95" customHeight="1">
      <c r="A60" s="1"/>
      <c r="B60" s="19" t="s">
        <v>92</v>
      </c>
      <c r="C60" s="23" t="s">
        <v>1</v>
      </c>
      <c r="D60" s="20" t="s">
        <v>1</v>
      </c>
      <c r="E60" s="23" t="s">
        <v>1</v>
      </c>
      <c r="F60" s="17">
        <f>+F57</f>
        <v>49.399999999999991</v>
      </c>
      <c r="G60" s="18">
        <f>+G57</f>
        <v>0.99959999999999971</v>
      </c>
    </row>
    <row r="61" spans="1:7" ht="12.95" customHeight="1">
      <c r="A61" s="1"/>
      <c r="B61" s="19" t="s">
        <v>93</v>
      </c>
      <c r="C61" s="10" t="s">
        <v>1</v>
      </c>
      <c r="D61" s="20" t="s">
        <v>1</v>
      </c>
      <c r="E61" s="10" t="s">
        <v>1</v>
      </c>
      <c r="F61" s="24">
        <f>+F62-F60</f>
        <v>2.0000000000010232E-2</v>
      </c>
      <c r="G61" s="18">
        <f>+G62-G60</f>
        <v>4.0000000000028901E-4</v>
      </c>
    </row>
    <row r="62" spans="1:7" ht="12.95" customHeight="1">
      <c r="A62" s="1"/>
      <c r="B62" s="25" t="s">
        <v>94</v>
      </c>
      <c r="C62" s="26" t="s">
        <v>1</v>
      </c>
      <c r="D62" s="26" t="s">
        <v>1</v>
      </c>
      <c r="E62" s="26" t="s">
        <v>1</v>
      </c>
      <c r="F62" s="27">
        <v>49.42</v>
      </c>
      <c r="G62" s="28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95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73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221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233</v>
      </c>
      <c r="C7" s="10" t="s">
        <v>10</v>
      </c>
      <c r="D7" s="10" t="s">
        <v>11</v>
      </c>
      <c r="E7" s="14">
        <v>108920</v>
      </c>
      <c r="F7" s="15">
        <v>1164.25</v>
      </c>
      <c r="G7" s="16">
        <f t="shared" ref="G7:G38" si="0">+ROUND(F7/$F$67,4)</f>
        <v>6.0999999999999999E-2</v>
      </c>
    </row>
    <row r="8" spans="1:7" ht="12.95" customHeight="1">
      <c r="A8" s="12"/>
      <c r="B8" s="13" t="s">
        <v>229</v>
      </c>
      <c r="C8" s="10" t="s">
        <v>14</v>
      </c>
      <c r="D8" s="10" t="s">
        <v>15</v>
      </c>
      <c r="E8" s="14">
        <v>68029</v>
      </c>
      <c r="F8" s="15">
        <v>825.36</v>
      </c>
      <c r="G8" s="16">
        <f t="shared" si="0"/>
        <v>4.3200000000000002E-2</v>
      </c>
    </row>
    <row r="9" spans="1:7" ht="12.95" customHeight="1">
      <c r="A9" s="12"/>
      <c r="B9" s="13" t="s">
        <v>231</v>
      </c>
      <c r="C9" s="10" t="s">
        <v>12</v>
      </c>
      <c r="D9" s="10" t="s">
        <v>13</v>
      </c>
      <c r="E9" s="14">
        <v>67215</v>
      </c>
      <c r="F9" s="15">
        <v>780</v>
      </c>
      <c r="G9" s="16">
        <f t="shared" si="0"/>
        <v>4.0800000000000003E-2</v>
      </c>
    </row>
    <row r="10" spans="1:7" ht="12.95" customHeight="1">
      <c r="A10" s="12"/>
      <c r="B10" s="13" t="s">
        <v>236</v>
      </c>
      <c r="C10" s="10" t="s">
        <v>20</v>
      </c>
      <c r="D10" s="10" t="s">
        <v>11</v>
      </c>
      <c r="E10" s="14">
        <v>285445</v>
      </c>
      <c r="F10" s="15">
        <v>771.42</v>
      </c>
      <c r="G10" s="16">
        <f t="shared" si="0"/>
        <v>4.0399999999999998E-2</v>
      </c>
    </row>
    <row r="11" spans="1:7" ht="12.95" customHeight="1">
      <c r="A11" s="12"/>
      <c r="B11" s="13" t="s">
        <v>254</v>
      </c>
      <c r="C11" s="10" t="s">
        <v>74</v>
      </c>
      <c r="D11" s="10" t="s">
        <v>75</v>
      </c>
      <c r="E11" s="14">
        <v>32617</v>
      </c>
      <c r="F11" s="15">
        <v>697.82</v>
      </c>
      <c r="G11" s="16">
        <f t="shared" si="0"/>
        <v>3.6499999999999998E-2</v>
      </c>
    </row>
    <row r="12" spans="1:7" ht="12.95" customHeight="1">
      <c r="A12" s="12"/>
      <c r="B12" s="13" t="s">
        <v>248</v>
      </c>
      <c r="C12" s="10" t="s">
        <v>23</v>
      </c>
      <c r="D12" s="10" t="s">
        <v>24</v>
      </c>
      <c r="E12" s="14">
        <v>8429</v>
      </c>
      <c r="F12" s="15">
        <v>631.16</v>
      </c>
      <c r="G12" s="16">
        <f t="shared" si="0"/>
        <v>3.3099999999999997E-2</v>
      </c>
    </row>
    <row r="13" spans="1:7" ht="12.95" customHeight="1">
      <c r="A13" s="12"/>
      <c r="B13" s="13" t="s">
        <v>232</v>
      </c>
      <c r="C13" s="10" t="s">
        <v>18</v>
      </c>
      <c r="D13" s="10" t="s">
        <v>19</v>
      </c>
      <c r="E13" s="14">
        <v>39384</v>
      </c>
      <c r="F13" s="15">
        <v>577.65</v>
      </c>
      <c r="G13" s="16">
        <f t="shared" si="0"/>
        <v>3.0200000000000001E-2</v>
      </c>
    </row>
    <row r="14" spans="1:7" ht="12.95" customHeight="1">
      <c r="A14" s="12"/>
      <c r="B14" s="13" t="s">
        <v>21</v>
      </c>
      <c r="C14" s="10" t="s">
        <v>22</v>
      </c>
      <c r="D14" s="10" t="s">
        <v>11</v>
      </c>
      <c r="E14" s="14">
        <v>237312</v>
      </c>
      <c r="F14" s="15">
        <v>563.02</v>
      </c>
      <c r="G14" s="16">
        <f t="shared" si="0"/>
        <v>2.9499999999999998E-2</v>
      </c>
    </row>
    <row r="15" spans="1:7" ht="12.95" customHeight="1">
      <c r="A15" s="12"/>
      <c r="B15" s="13" t="s">
        <v>239</v>
      </c>
      <c r="C15" s="10" t="s">
        <v>25</v>
      </c>
      <c r="D15" s="10" t="s">
        <v>11</v>
      </c>
      <c r="E15" s="14">
        <v>111661</v>
      </c>
      <c r="F15" s="15">
        <v>553.34</v>
      </c>
      <c r="G15" s="16">
        <f t="shared" si="0"/>
        <v>2.9000000000000001E-2</v>
      </c>
    </row>
    <row r="16" spans="1:7" ht="12.95" customHeight="1">
      <c r="A16" s="12"/>
      <c r="B16" s="13" t="s">
        <v>294</v>
      </c>
      <c r="C16" s="10" t="s">
        <v>100</v>
      </c>
      <c r="D16" s="10" t="s">
        <v>13</v>
      </c>
      <c r="E16" s="14">
        <v>68929</v>
      </c>
      <c r="F16" s="15">
        <v>553.5</v>
      </c>
      <c r="G16" s="16">
        <f t="shared" si="0"/>
        <v>2.9000000000000001E-2</v>
      </c>
    </row>
    <row r="17" spans="1:7" ht="12.95" customHeight="1">
      <c r="A17" s="12"/>
      <c r="B17" s="13" t="s">
        <v>277</v>
      </c>
      <c r="C17" s="10" t="s">
        <v>121</v>
      </c>
      <c r="D17" s="10" t="s">
        <v>11</v>
      </c>
      <c r="E17" s="14">
        <v>57408</v>
      </c>
      <c r="F17" s="15">
        <v>540.92999999999995</v>
      </c>
      <c r="G17" s="16">
        <f t="shared" si="0"/>
        <v>2.8299999999999999E-2</v>
      </c>
    </row>
    <row r="18" spans="1:7" ht="12.95" customHeight="1">
      <c r="A18" s="12"/>
      <c r="B18" s="13" t="s">
        <v>289</v>
      </c>
      <c r="C18" s="10" t="s">
        <v>104</v>
      </c>
      <c r="D18" s="10" t="s">
        <v>42</v>
      </c>
      <c r="E18" s="14">
        <v>469545</v>
      </c>
      <c r="F18" s="15">
        <v>497.72</v>
      </c>
      <c r="G18" s="16">
        <f t="shared" si="0"/>
        <v>2.6100000000000002E-2</v>
      </c>
    </row>
    <row r="19" spans="1:7" ht="12.95" customHeight="1">
      <c r="A19" s="12"/>
      <c r="B19" s="13" t="s">
        <v>230</v>
      </c>
      <c r="C19" s="10" t="s">
        <v>16</v>
      </c>
      <c r="D19" s="10" t="s">
        <v>17</v>
      </c>
      <c r="E19" s="14">
        <v>57217</v>
      </c>
      <c r="F19" s="15">
        <v>492.35</v>
      </c>
      <c r="G19" s="16">
        <f t="shared" si="0"/>
        <v>2.58E-2</v>
      </c>
    </row>
    <row r="20" spans="1:7" ht="12.95" customHeight="1">
      <c r="A20" s="12"/>
      <c r="B20" s="13" t="s">
        <v>253</v>
      </c>
      <c r="C20" s="10" t="s">
        <v>30</v>
      </c>
      <c r="D20" s="10" t="s">
        <v>17</v>
      </c>
      <c r="E20" s="14">
        <v>62943</v>
      </c>
      <c r="F20" s="15">
        <v>487.56</v>
      </c>
      <c r="G20" s="16">
        <f t="shared" si="0"/>
        <v>2.5499999999999998E-2</v>
      </c>
    </row>
    <row r="21" spans="1:7" ht="12.95" customHeight="1">
      <c r="A21" s="12"/>
      <c r="B21" s="13" t="s">
        <v>271</v>
      </c>
      <c r="C21" s="10" t="s">
        <v>127</v>
      </c>
      <c r="D21" s="10" t="s">
        <v>50</v>
      </c>
      <c r="E21" s="14">
        <v>38911</v>
      </c>
      <c r="F21" s="15">
        <v>473.1</v>
      </c>
      <c r="G21" s="16">
        <f t="shared" si="0"/>
        <v>2.4799999999999999E-2</v>
      </c>
    </row>
    <row r="22" spans="1:7" ht="12.95" customHeight="1">
      <c r="A22" s="12"/>
      <c r="B22" s="13" t="s">
        <v>427</v>
      </c>
      <c r="C22" s="10" t="s">
        <v>57</v>
      </c>
      <c r="D22" s="10" t="s">
        <v>15</v>
      </c>
      <c r="E22" s="14">
        <v>48859</v>
      </c>
      <c r="F22" s="15">
        <v>451.73</v>
      </c>
      <c r="G22" s="16">
        <f t="shared" si="0"/>
        <v>2.3699999999999999E-2</v>
      </c>
    </row>
    <row r="23" spans="1:7" ht="12.95" customHeight="1">
      <c r="A23" s="12"/>
      <c r="B23" s="13" t="s">
        <v>247</v>
      </c>
      <c r="C23" s="10" t="s">
        <v>43</v>
      </c>
      <c r="D23" s="10" t="s">
        <v>40</v>
      </c>
      <c r="E23" s="14">
        <v>39378</v>
      </c>
      <c r="F23" s="15">
        <v>447.75</v>
      </c>
      <c r="G23" s="16">
        <f t="shared" si="0"/>
        <v>2.3400000000000001E-2</v>
      </c>
    </row>
    <row r="24" spans="1:7" ht="12.95" customHeight="1">
      <c r="A24" s="12"/>
      <c r="B24" s="13" t="s">
        <v>295</v>
      </c>
      <c r="C24" s="10" t="s">
        <v>97</v>
      </c>
      <c r="D24" s="10" t="s">
        <v>13</v>
      </c>
      <c r="E24" s="14">
        <v>11319</v>
      </c>
      <c r="F24" s="15">
        <v>446.74</v>
      </c>
      <c r="G24" s="16">
        <f t="shared" si="0"/>
        <v>2.3400000000000001E-2</v>
      </c>
    </row>
    <row r="25" spans="1:7" ht="12.95" customHeight="1">
      <c r="A25" s="12"/>
      <c r="B25" s="13" t="s">
        <v>257</v>
      </c>
      <c r="C25" s="10" t="s">
        <v>31</v>
      </c>
      <c r="D25" s="10" t="s">
        <v>32</v>
      </c>
      <c r="E25" s="14">
        <v>9446</v>
      </c>
      <c r="F25" s="15">
        <v>442.95</v>
      </c>
      <c r="G25" s="16">
        <f t="shared" si="0"/>
        <v>2.3199999999999998E-2</v>
      </c>
    </row>
    <row r="26" spans="1:7" ht="12.95" customHeight="1">
      <c r="A26" s="12"/>
      <c r="B26" s="13" t="s">
        <v>424</v>
      </c>
      <c r="C26" s="10" t="s">
        <v>77</v>
      </c>
      <c r="D26" s="10" t="s">
        <v>50</v>
      </c>
      <c r="E26" s="14">
        <v>168140</v>
      </c>
      <c r="F26" s="15">
        <v>368.48</v>
      </c>
      <c r="G26" s="16">
        <f t="shared" si="0"/>
        <v>1.9300000000000001E-2</v>
      </c>
    </row>
    <row r="27" spans="1:7" ht="12.95" customHeight="1">
      <c r="A27" s="12"/>
      <c r="B27" s="13" t="s">
        <v>305</v>
      </c>
      <c r="C27" s="10" t="s">
        <v>146</v>
      </c>
      <c r="D27" s="10" t="s">
        <v>112</v>
      </c>
      <c r="E27" s="14">
        <v>13417</v>
      </c>
      <c r="F27" s="15">
        <v>359.55</v>
      </c>
      <c r="G27" s="16">
        <f t="shared" si="0"/>
        <v>1.8800000000000001E-2</v>
      </c>
    </row>
    <row r="28" spans="1:7" ht="12.95" customHeight="1">
      <c r="A28" s="12"/>
      <c r="B28" s="13" t="s">
        <v>332</v>
      </c>
      <c r="C28" s="10" t="s">
        <v>182</v>
      </c>
      <c r="D28" s="10" t="s">
        <v>40</v>
      </c>
      <c r="E28" s="14">
        <v>57755</v>
      </c>
      <c r="F28" s="15">
        <v>357.99</v>
      </c>
      <c r="G28" s="16">
        <f t="shared" si="0"/>
        <v>1.8700000000000001E-2</v>
      </c>
    </row>
    <row r="29" spans="1:7" ht="12.95" customHeight="1">
      <c r="A29" s="12"/>
      <c r="B29" s="13" t="s">
        <v>292</v>
      </c>
      <c r="C29" s="10" t="s">
        <v>113</v>
      </c>
      <c r="D29" s="10" t="s">
        <v>40</v>
      </c>
      <c r="E29" s="14">
        <v>205180</v>
      </c>
      <c r="F29" s="15">
        <v>349.42</v>
      </c>
      <c r="G29" s="16">
        <f t="shared" si="0"/>
        <v>1.83E-2</v>
      </c>
    </row>
    <row r="30" spans="1:7" ht="12.95" customHeight="1">
      <c r="A30" s="12"/>
      <c r="B30" s="13" t="s">
        <v>285</v>
      </c>
      <c r="C30" s="10" t="s">
        <v>107</v>
      </c>
      <c r="D30" s="10" t="s">
        <v>108</v>
      </c>
      <c r="E30" s="14">
        <v>151337</v>
      </c>
      <c r="F30" s="15">
        <v>348.45</v>
      </c>
      <c r="G30" s="16">
        <f t="shared" si="0"/>
        <v>1.8200000000000001E-2</v>
      </c>
    </row>
    <row r="31" spans="1:7" ht="12.95" customHeight="1">
      <c r="A31" s="12"/>
      <c r="B31" s="13" t="s">
        <v>298</v>
      </c>
      <c r="C31" s="10" t="s">
        <v>111</v>
      </c>
      <c r="D31" s="10" t="s">
        <v>112</v>
      </c>
      <c r="E31" s="14">
        <v>2871</v>
      </c>
      <c r="F31" s="15">
        <v>338.13</v>
      </c>
      <c r="G31" s="16">
        <f t="shared" si="0"/>
        <v>1.77E-2</v>
      </c>
    </row>
    <row r="32" spans="1:7" ht="12.95" customHeight="1">
      <c r="A32" s="12"/>
      <c r="B32" s="13" t="s">
        <v>249</v>
      </c>
      <c r="C32" s="10" t="s">
        <v>65</v>
      </c>
      <c r="D32" s="10" t="s">
        <v>17</v>
      </c>
      <c r="E32" s="14">
        <v>39252</v>
      </c>
      <c r="F32" s="15">
        <v>333.5</v>
      </c>
      <c r="G32" s="16">
        <f t="shared" si="0"/>
        <v>1.7500000000000002E-2</v>
      </c>
    </row>
    <row r="33" spans="1:7" ht="12.95" customHeight="1">
      <c r="A33" s="12"/>
      <c r="B33" s="13" t="s">
        <v>263</v>
      </c>
      <c r="C33" s="10" t="s">
        <v>44</v>
      </c>
      <c r="D33" s="10" t="s">
        <v>45</v>
      </c>
      <c r="E33" s="14">
        <v>80865</v>
      </c>
      <c r="F33" s="15">
        <v>308.06</v>
      </c>
      <c r="G33" s="16">
        <f t="shared" si="0"/>
        <v>1.61E-2</v>
      </c>
    </row>
    <row r="34" spans="1:7" ht="12.95" customHeight="1">
      <c r="A34" s="12"/>
      <c r="B34" s="13" t="s">
        <v>240</v>
      </c>
      <c r="C34" s="10" t="s">
        <v>33</v>
      </c>
      <c r="D34" s="10" t="s">
        <v>13</v>
      </c>
      <c r="E34" s="14">
        <v>11753</v>
      </c>
      <c r="F34" s="15">
        <v>304.13</v>
      </c>
      <c r="G34" s="16">
        <f t="shared" si="0"/>
        <v>1.5900000000000001E-2</v>
      </c>
    </row>
    <row r="35" spans="1:7" ht="12.95" customHeight="1">
      <c r="A35" s="12"/>
      <c r="B35" s="13" t="s">
        <v>279</v>
      </c>
      <c r="C35" s="10" t="s">
        <v>123</v>
      </c>
      <c r="D35" s="10" t="s">
        <v>19</v>
      </c>
      <c r="E35" s="14">
        <v>96182</v>
      </c>
      <c r="F35" s="15">
        <v>284.60000000000002</v>
      </c>
      <c r="G35" s="16">
        <f t="shared" si="0"/>
        <v>1.49E-2</v>
      </c>
    </row>
    <row r="36" spans="1:7" ht="12.95" customHeight="1">
      <c r="A36" s="12"/>
      <c r="B36" s="13" t="s">
        <v>261</v>
      </c>
      <c r="C36" s="10" t="s">
        <v>39</v>
      </c>
      <c r="D36" s="10" t="s">
        <v>40</v>
      </c>
      <c r="E36" s="14">
        <v>21196</v>
      </c>
      <c r="F36" s="15">
        <v>280.49</v>
      </c>
      <c r="G36" s="16">
        <f t="shared" si="0"/>
        <v>1.47E-2</v>
      </c>
    </row>
    <row r="37" spans="1:7" ht="12.95" customHeight="1">
      <c r="A37" s="12"/>
      <c r="B37" s="13" t="s">
        <v>234</v>
      </c>
      <c r="C37" s="10" t="s">
        <v>81</v>
      </c>
      <c r="D37" s="10" t="s">
        <v>27</v>
      </c>
      <c r="E37" s="14">
        <v>31393</v>
      </c>
      <c r="F37" s="15">
        <v>272.63</v>
      </c>
      <c r="G37" s="16">
        <f t="shared" si="0"/>
        <v>1.43E-2</v>
      </c>
    </row>
    <row r="38" spans="1:7" ht="12.95" customHeight="1">
      <c r="A38" s="12"/>
      <c r="B38" s="13" t="s">
        <v>244</v>
      </c>
      <c r="C38" s="10" t="s">
        <v>84</v>
      </c>
      <c r="D38" s="10" t="s">
        <v>27</v>
      </c>
      <c r="E38" s="14">
        <v>6283</v>
      </c>
      <c r="F38" s="15">
        <v>261.08999999999997</v>
      </c>
      <c r="G38" s="16">
        <f t="shared" si="0"/>
        <v>1.37E-2</v>
      </c>
    </row>
    <row r="39" spans="1:7" ht="12.95" customHeight="1">
      <c r="A39" s="12"/>
      <c r="B39" s="13" t="s">
        <v>275</v>
      </c>
      <c r="C39" s="10" t="s">
        <v>79</v>
      </c>
      <c r="D39" s="10" t="s">
        <v>13</v>
      </c>
      <c r="E39" s="14">
        <v>16499</v>
      </c>
      <c r="F39" s="15">
        <v>249.8</v>
      </c>
      <c r="G39" s="16">
        <f t="shared" ref="G39:G60" si="1">+ROUND(F39/$F$67,4)</f>
        <v>1.3100000000000001E-2</v>
      </c>
    </row>
    <row r="40" spans="1:7" ht="12.95" customHeight="1">
      <c r="A40" s="12"/>
      <c r="B40" s="13" t="s">
        <v>264</v>
      </c>
      <c r="C40" s="10" t="s">
        <v>38</v>
      </c>
      <c r="D40" s="10" t="s">
        <v>32</v>
      </c>
      <c r="E40" s="14">
        <v>80295</v>
      </c>
      <c r="F40" s="15">
        <v>239.64</v>
      </c>
      <c r="G40" s="16">
        <f t="shared" si="1"/>
        <v>1.2500000000000001E-2</v>
      </c>
    </row>
    <row r="41" spans="1:7" ht="12.95" customHeight="1">
      <c r="A41" s="12"/>
      <c r="B41" s="13" t="s">
        <v>300</v>
      </c>
      <c r="C41" s="10" t="s">
        <v>119</v>
      </c>
      <c r="D41" s="10" t="s">
        <v>120</v>
      </c>
      <c r="E41" s="14">
        <v>112114</v>
      </c>
      <c r="F41" s="15">
        <v>233.09</v>
      </c>
      <c r="G41" s="16">
        <f t="shared" si="1"/>
        <v>1.2200000000000001E-2</v>
      </c>
    </row>
    <row r="42" spans="1:7" ht="12.95" customHeight="1">
      <c r="A42" s="12"/>
      <c r="B42" s="13" t="s">
        <v>331</v>
      </c>
      <c r="C42" s="10" t="s">
        <v>170</v>
      </c>
      <c r="D42" s="10" t="s">
        <v>27</v>
      </c>
      <c r="E42" s="14">
        <v>19084</v>
      </c>
      <c r="F42" s="15">
        <v>212.75</v>
      </c>
      <c r="G42" s="16">
        <f t="shared" si="1"/>
        <v>1.11E-2</v>
      </c>
    </row>
    <row r="43" spans="1:7" ht="12.95" customHeight="1">
      <c r="A43" s="12"/>
      <c r="B43" s="13" t="s">
        <v>251</v>
      </c>
      <c r="C43" s="10" t="s">
        <v>28</v>
      </c>
      <c r="D43" s="10" t="s">
        <v>29</v>
      </c>
      <c r="E43" s="14">
        <v>63739</v>
      </c>
      <c r="F43" s="15">
        <v>208.11</v>
      </c>
      <c r="G43" s="16">
        <f t="shared" si="1"/>
        <v>1.09E-2</v>
      </c>
    </row>
    <row r="44" spans="1:7" ht="12.95" customHeight="1">
      <c r="A44" s="12"/>
      <c r="B44" s="13" t="s">
        <v>250</v>
      </c>
      <c r="C44" s="10" t="s">
        <v>51</v>
      </c>
      <c r="D44" s="10" t="s">
        <v>24</v>
      </c>
      <c r="E44" s="14">
        <v>13903</v>
      </c>
      <c r="F44" s="15">
        <v>206.9</v>
      </c>
      <c r="G44" s="16">
        <f t="shared" si="1"/>
        <v>1.0800000000000001E-2</v>
      </c>
    </row>
    <row r="45" spans="1:7" ht="12.95" customHeight="1">
      <c r="A45" s="12"/>
      <c r="B45" s="13" t="s">
        <v>237</v>
      </c>
      <c r="C45" s="10" t="s">
        <v>61</v>
      </c>
      <c r="D45" s="10" t="s">
        <v>50</v>
      </c>
      <c r="E45" s="14">
        <v>58641</v>
      </c>
      <c r="F45" s="15">
        <v>192.87</v>
      </c>
      <c r="G45" s="16">
        <f t="shared" si="1"/>
        <v>1.01E-2</v>
      </c>
    </row>
    <row r="46" spans="1:7" ht="12.95" customHeight="1">
      <c r="A46" s="12"/>
      <c r="B46" s="13" t="s">
        <v>312</v>
      </c>
      <c r="C46" s="10" t="s">
        <v>67</v>
      </c>
      <c r="D46" s="10" t="s">
        <v>68</v>
      </c>
      <c r="E46" s="14">
        <v>54020</v>
      </c>
      <c r="F46" s="15">
        <v>182.59</v>
      </c>
      <c r="G46" s="16">
        <f t="shared" si="1"/>
        <v>9.5999999999999992E-3</v>
      </c>
    </row>
    <row r="47" spans="1:7" ht="12.95" customHeight="1">
      <c r="A47" s="12"/>
      <c r="B47" s="13" t="s">
        <v>72</v>
      </c>
      <c r="C47" s="10" t="s">
        <v>73</v>
      </c>
      <c r="D47" s="10" t="s">
        <v>11</v>
      </c>
      <c r="E47" s="14">
        <v>95899</v>
      </c>
      <c r="F47" s="15">
        <v>175.78</v>
      </c>
      <c r="G47" s="16">
        <f t="shared" si="1"/>
        <v>9.1999999999999998E-3</v>
      </c>
    </row>
    <row r="48" spans="1:7" ht="12.95" customHeight="1">
      <c r="A48" s="12"/>
      <c r="B48" s="13" t="s">
        <v>235</v>
      </c>
      <c r="C48" s="10" t="s">
        <v>59</v>
      </c>
      <c r="D48" s="10" t="s">
        <v>13</v>
      </c>
      <c r="E48" s="14">
        <v>29177</v>
      </c>
      <c r="F48" s="15">
        <v>174.23</v>
      </c>
      <c r="G48" s="16">
        <f t="shared" si="1"/>
        <v>9.1000000000000004E-3</v>
      </c>
    </row>
    <row r="49" spans="1:7" ht="12.95" customHeight="1">
      <c r="A49" s="12"/>
      <c r="B49" s="13" t="s">
        <v>303</v>
      </c>
      <c r="C49" s="10" t="s">
        <v>149</v>
      </c>
      <c r="D49" s="10" t="s">
        <v>32</v>
      </c>
      <c r="E49" s="14">
        <v>13796</v>
      </c>
      <c r="F49" s="15">
        <v>173.93</v>
      </c>
      <c r="G49" s="16">
        <f t="shared" si="1"/>
        <v>9.1000000000000004E-3</v>
      </c>
    </row>
    <row r="50" spans="1:7" ht="12.95" customHeight="1">
      <c r="A50" s="12"/>
      <c r="B50" s="13" t="s">
        <v>252</v>
      </c>
      <c r="C50" s="10" t="s">
        <v>66</v>
      </c>
      <c r="D50" s="10" t="s">
        <v>27</v>
      </c>
      <c r="E50" s="14">
        <v>13751</v>
      </c>
      <c r="F50" s="15">
        <v>144.24</v>
      </c>
      <c r="G50" s="16">
        <f t="shared" si="1"/>
        <v>7.6E-3</v>
      </c>
    </row>
    <row r="51" spans="1:7" ht="12.95" customHeight="1">
      <c r="A51" s="12"/>
      <c r="B51" s="13" t="s">
        <v>280</v>
      </c>
      <c r="C51" s="10" t="s">
        <v>116</v>
      </c>
      <c r="D51" s="10" t="s">
        <v>27</v>
      </c>
      <c r="E51" s="14">
        <v>19266</v>
      </c>
      <c r="F51" s="15">
        <v>142.85</v>
      </c>
      <c r="G51" s="16">
        <f t="shared" si="1"/>
        <v>7.4999999999999997E-3</v>
      </c>
    </row>
    <row r="52" spans="1:7" ht="12.95" customHeight="1">
      <c r="A52" s="12"/>
      <c r="B52" s="13" t="s">
        <v>241</v>
      </c>
      <c r="C52" s="10" t="s">
        <v>69</v>
      </c>
      <c r="D52" s="10" t="s">
        <v>13</v>
      </c>
      <c r="E52" s="14">
        <v>14484</v>
      </c>
      <c r="F52" s="15">
        <v>142.25</v>
      </c>
      <c r="G52" s="16">
        <f t="shared" si="1"/>
        <v>7.4000000000000003E-3</v>
      </c>
    </row>
    <row r="53" spans="1:7" ht="12.95" customHeight="1">
      <c r="A53" s="12"/>
      <c r="B53" s="13" t="s">
        <v>265</v>
      </c>
      <c r="C53" s="10" t="s">
        <v>46</v>
      </c>
      <c r="D53" s="10" t="s">
        <v>27</v>
      </c>
      <c r="E53" s="14">
        <v>9103</v>
      </c>
      <c r="F53" s="15">
        <v>136.53</v>
      </c>
      <c r="G53" s="16">
        <f t="shared" si="1"/>
        <v>7.1000000000000004E-3</v>
      </c>
    </row>
    <row r="54" spans="1:7" ht="12.95" customHeight="1">
      <c r="A54" s="12"/>
      <c r="B54" s="13" t="s">
        <v>290</v>
      </c>
      <c r="C54" s="10" t="s">
        <v>109</v>
      </c>
      <c r="D54" s="10" t="s">
        <v>15</v>
      </c>
      <c r="E54" s="14">
        <v>2325</v>
      </c>
      <c r="F54" s="15">
        <v>118.52</v>
      </c>
      <c r="G54" s="16">
        <f t="shared" si="1"/>
        <v>6.1999999999999998E-3</v>
      </c>
    </row>
    <row r="55" spans="1:7" ht="12.95" customHeight="1">
      <c r="A55" s="12"/>
      <c r="B55" s="13" t="s">
        <v>297</v>
      </c>
      <c r="C55" s="10" t="s">
        <v>98</v>
      </c>
      <c r="D55" s="10" t="s">
        <v>99</v>
      </c>
      <c r="E55" s="14">
        <v>22500</v>
      </c>
      <c r="F55" s="15">
        <v>103.03</v>
      </c>
      <c r="G55" s="16">
        <f t="shared" si="1"/>
        <v>5.4000000000000003E-3</v>
      </c>
    </row>
    <row r="56" spans="1:7" ht="12.95" customHeight="1">
      <c r="A56" s="12"/>
      <c r="B56" s="13" t="s">
        <v>315</v>
      </c>
      <c r="C56" s="10" t="s">
        <v>153</v>
      </c>
      <c r="D56" s="10" t="s">
        <v>11</v>
      </c>
      <c r="E56" s="14">
        <v>14113</v>
      </c>
      <c r="F56" s="15">
        <v>102.97</v>
      </c>
      <c r="G56" s="16">
        <f t="shared" si="1"/>
        <v>5.4000000000000003E-3</v>
      </c>
    </row>
    <row r="57" spans="1:7" ht="12.95" customHeight="1">
      <c r="A57" s="12"/>
      <c r="B57" s="13" t="s">
        <v>282</v>
      </c>
      <c r="C57" s="10" t="s">
        <v>114</v>
      </c>
      <c r="D57" s="10" t="s">
        <v>50</v>
      </c>
      <c r="E57" s="14">
        <v>8378</v>
      </c>
      <c r="F57" s="15">
        <v>96.58</v>
      </c>
      <c r="G57" s="16">
        <f t="shared" si="1"/>
        <v>5.1000000000000004E-3</v>
      </c>
    </row>
    <row r="58" spans="1:7" ht="12.95" customHeight="1">
      <c r="A58" s="12"/>
      <c r="B58" s="13" t="s">
        <v>245</v>
      </c>
      <c r="C58" s="10" t="s">
        <v>47</v>
      </c>
      <c r="D58" s="10" t="s">
        <v>19</v>
      </c>
      <c r="E58" s="14">
        <v>53058</v>
      </c>
      <c r="F58" s="15">
        <v>89.19</v>
      </c>
      <c r="G58" s="16">
        <f t="shared" si="1"/>
        <v>4.7000000000000002E-3</v>
      </c>
    </row>
    <row r="59" spans="1:7" ht="12.95" customHeight="1">
      <c r="A59" s="12"/>
      <c r="B59" s="13" t="s">
        <v>333</v>
      </c>
      <c r="C59" s="10" t="s">
        <v>222</v>
      </c>
      <c r="D59" s="10" t="s">
        <v>40</v>
      </c>
      <c r="E59" s="14">
        <v>19209</v>
      </c>
      <c r="F59" s="15">
        <v>57.42</v>
      </c>
      <c r="G59" s="16">
        <f t="shared" si="1"/>
        <v>3.0000000000000001E-3</v>
      </c>
    </row>
    <row r="60" spans="1:7" ht="12.95" customHeight="1">
      <c r="A60" s="12"/>
      <c r="B60" s="13" t="s">
        <v>86</v>
      </c>
      <c r="C60" s="10" t="s">
        <v>87</v>
      </c>
      <c r="D60" s="10" t="s">
        <v>11</v>
      </c>
      <c r="E60" s="14">
        <v>30611</v>
      </c>
      <c r="F60" s="15">
        <v>40.85</v>
      </c>
      <c r="G60" s="16">
        <f t="shared" si="1"/>
        <v>2.0999999999999999E-3</v>
      </c>
    </row>
    <row r="61" spans="1:7" ht="12.95" customHeight="1">
      <c r="A61" s="1"/>
      <c r="B61" s="9" t="s">
        <v>89</v>
      </c>
      <c r="C61" s="10" t="s">
        <v>1</v>
      </c>
      <c r="D61" s="10" t="s">
        <v>1</v>
      </c>
      <c r="E61" s="10" t="s">
        <v>1</v>
      </c>
      <c r="F61" s="17">
        <f>SUM(F7:F60)</f>
        <v>18988.989999999991</v>
      </c>
      <c r="G61" s="18">
        <f>SUM(G7:G60)</f>
        <v>0.99420000000000019</v>
      </c>
    </row>
    <row r="62" spans="1:7" ht="12.95" customHeight="1">
      <c r="A62" s="1"/>
      <c r="B62" s="9" t="s">
        <v>90</v>
      </c>
      <c r="C62" s="10" t="s">
        <v>1</v>
      </c>
      <c r="D62" s="10" t="s">
        <v>1</v>
      </c>
      <c r="E62" s="10" t="s">
        <v>1</v>
      </c>
      <c r="F62" s="1"/>
      <c r="G62" s="11" t="s">
        <v>1</v>
      </c>
    </row>
    <row r="63" spans="1:7" ht="12.95" customHeight="1">
      <c r="A63" s="12"/>
      <c r="B63" s="13" t="s">
        <v>227</v>
      </c>
      <c r="C63" s="10" t="s">
        <v>223</v>
      </c>
      <c r="D63" s="10" t="s">
        <v>40</v>
      </c>
      <c r="E63" s="14">
        <v>189983</v>
      </c>
      <c r="F63" s="29" t="s">
        <v>224</v>
      </c>
      <c r="G63" s="30" t="s">
        <v>225</v>
      </c>
    </row>
    <row r="64" spans="1:7" ht="12.95" customHeight="1">
      <c r="A64" s="1"/>
      <c r="B64" s="9" t="s">
        <v>89</v>
      </c>
      <c r="C64" s="10" t="s">
        <v>1</v>
      </c>
      <c r="D64" s="10" t="s">
        <v>1</v>
      </c>
      <c r="E64" s="10" t="s">
        <v>1</v>
      </c>
      <c r="F64" s="17">
        <f>SUM(F63)</f>
        <v>0</v>
      </c>
      <c r="G64" s="18">
        <f>SUM(G63)</f>
        <v>0</v>
      </c>
    </row>
    <row r="65" spans="1:7" ht="12.95" customHeight="1">
      <c r="A65" s="1"/>
      <c r="B65" s="19" t="s">
        <v>92</v>
      </c>
      <c r="C65" s="23" t="s">
        <v>1</v>
      </c>
      <c r="D65" s="20" t="s">
        <v>1</v>
      </c>
      <c r="E65" s="23" t="s">
        <v>1</v>
      </c>
      <c r="F65" s="17">
        <f>+F64+F61</f>
        <v>18988.989999999991</v>
      </c>
      <c r="G65" s="18">
        <f>+G64+G61</f>
        <v>0.99420000000000019</v>
      </c>
    </row>
    <row r="66" spans="1:7" ht="12.95" customHeight="1">
      <c r="A66" s="1"/>
      <c r="B66" s="19" t="s">
        <v>93</v>
      </c>
      <c r="C66" s="10" t="s">
        <v>1</v>
      </c>
      <c r="D66" s="20" t="s">
        <v>1</v>
      </c>
      <c r="E66" s="10" t="s">
        <v>1</v>
      </c>
      <c r="F66" s="24">
        <f>+F67-F65</f>
        <v>108.01000000000931</v>
      </c>
      <c r="G66" s="18">
        <f>+G67-G65</f>
        <v>5.7999999999998053E-3</v>
      </c>
    </row>
    <row r="67" spans="1:7" ht="12.95" customHeight="1">
      <c r="A67" s="1"/>
      <c r="B67" s="25" t="s">
        <v>94</v>
      </c>
      <c r="C67" s="26" t="s">
        <v>1</v>
      </c>
      <c r="D67" s="26" t="s">
        <v>1</v>
      </c>
      <c r="E67" s="26" t="s">
        <v>1</v>
      </c>
      <c r="F67" s="27">
        <v>19097</v>
      </c>
      <c r="G67" s="28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95</v>
      </c>
      <c r="C69" s="1"/>
      <c r="D69" s="1"/>
      <c r="E69" s="1"/>
      <c r="F69" s="1"/>
      <c r="G69" s="1"/>
    </row>
    <row r="70" spans="1:7" ht="12.95" customHeight="1">
      <c r="A70" s="1"/>
      <c r="B70" s="2" t="s">
        <v>130</v>
      </c>
      <c r="C70" s="1"/>
      <c r="D70" s="1"/>
      <c r="E70" s="1"/>
      <c r="F70" s="1"/>
      <c r="G70" s="1"/>
    </row>
    <row r="71" spans="1:7" ht="12.95" customHeight="1">
      <c r="A71" s="1"/>
      <c r="B71" s="2" t="s">
        <v>226</v>
      </c>
      <c r="C71" s="1"/>
      <c r="D71" s="1"/>
      <c r="E71" s="1"/>
      <c r="F71" s="1"/>
      <c r="G71" s="1"/>
    </row>
    <row r="72" spans="1:7" ht="12.95" customHeight="1">
      <c r="A72" s="1"/>
      <c r="B72" s="2" t="s">
        <v>129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</sheetData>
  <sortState ref="B7:G60">
    <sortCondition descending="1" ref="G7:G6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6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30.710937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181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232</v>
      </c>
      <c r="C7" s="10" t="s">
        <v>18</v>
      </c>
      <c r="D7" s="10" t="s">
        <v>19</v>
      </c>
      <c r="E7" s="14">
        <v>1677</v>
      </c>
      <c r="F7" s="15">
        <v>24.6</v>
      </c>
      <c r="G7" s="16">
        <f t="shared" ref="G7:G46" si="0">+ROUND(F7/$F$52,4)</f>
        <v>4.9599999999999998E-2</v>
      </c>
    </row>
    <row r="8" spans="1:7" ht="12.95" customHeight="1">
      <c r="A8" s="12"/>
      <c r="B8" s="13" t="s">
        <v>21</v>
      </c>
      <c r="C8" s="10" t="s">
        <v>22</v>
      </c>
      <c r="D8" s="10" t="s">
        <v>11</v>
      </c>
      <c r="E8" s="14">
        <v>9607</v>
      </c>
      <c r="F8" s="15">
        <v>22.79</v>
      </c>
      <c r="G8" s="16">
        <f t="shared" si="0"/>
        <v>4.5999999999999999E-2</v>
      </c>
    </row>
    <row r="9" spans="1:7" ht="12.95" customHeight="1">
      <c r="A9" s="12"/>
      <c r="B9" s="13" t="s">
        <v>312</v>
      </c>
      <c r="C9" s="10" t="s">
        <v>67</v>
      </c>
      <c r="D9" s="10" t="s">
        <v>68</v>
      </c>
      <c r="E9" s="14">
        <v>6336</v>
      </c>
      <c r="F9" s="15">
        <v>21.42</v>
      </c>
      <c r="G9" s="16">
        <f t="shared" si="0"/>
        <v>4.3200000000000002E-2</v>
      </c>
    </row>
    <row r="10" spans="1:7" ht="12.95" customHeight="1">
      <c r="A10" s="12"/>
      <c r="B10" s="13" t="s">
        <v>236</v>
      </c>
      <c r="C10" s="10" t="s">
        <v>20</v>
      </c>
      <c r="D10" s="10" t="s">
        <v>11</v>
      </c>
      <c r="E10" s="14">
        <v>6951</v>
      </c>
      <c r="F10" s="15">
        <v>18.79</v>
      </c>
      <c r="G10" s="16">
        <f t="shared" si="0"/>
        <v>3.7900000000000003E-2</v>
      </c>
    </row>
    <row r="11" spans="1:7" ht="12.95" customHeight="1">
      <c r="A11" s="12"/>
      <c r="B11" s="13" t="s">
        <v>260</v>
      </c>
      <c r="C11" s="10" t="s">
        <v>26</v>
      </c>
      <c r="D11" s="10" t="s">
        <v>27</v>
      </c>
      <c r="E11" s="14">
        <v>2121</v>
      </c>
      <c r="F11" s="15">
        <v>18.5</v>
      </c>
      <c r="G11" s="16">
        <f t="shared" si="0"/>
        <v>3.73E-2</v>
      </c>
    </row>
    <row r="12" spans="1:7" ht="12.95" customHeight="1">
      <c r="A12" s="12"/>
      <c r="B12" s="13" t="s">
        <v>266</v>
      </c>
      <c r="C12" s="10" t="s">
        <v>80</v>
      </c>
      <c r="D12" s="10" t="s">
        <v>11</v>
      </c>
      <c r="E12" s="14">
        <v>9744</v>
      </c>
      <c r="F12" s="15">
        <v>17.07</v>
      </c>
      <c r="G12" s="16">
        <f t="shared" si="0"/>
        <v>3.44E-2</v>
      </c>
    </row>
    <row r="13" spans="1:7" ht="12.95" customHeight="1">
      <c r="A13" s="12"/>
      <c r="B13" s="13" t="s">
        <v>253</v>
      </c>
      <c r="C13" s="10" t="s">
        <v>30</v>
      </c>
      <c r="D13" s="10" t="s">
        <v>17</v>
      </c>
      <c r="E13" s="14">
        <v>2162</v>
      </c>
      <c r="F13" s="15">
        <v>16.75</v>
      </c>
      <c r="G13" s="16">
        <f t="shared" si="0"/>
        <v>3.3799999999999997E-2</v>
      </c>
    </row>
    <row r="14" spans="1:7" ht="12.95" customHeight="1">
      <c r="A14" s="12"/>
      <c r="B14" s="13" t="s">
        <v>250</v>
      </c>
      <c r="C14" s="10" t="s">
        <v>51</v>
      </c>
      <c r="D14" s="10" t="s">
        <v>24</v>
      </c>
      <c r="E14" s="14">
        <v>1094</v>
      </c>
      <c r="F14" s="15">
        <v>16.28</v>
      </c>
      <c r="G14" s="16">
        <f t="shared" si="0"/>
        <v>3.2800000000000003E-2</v>
      </c>
    </row>
    <row r="15" spans="1:7" ht="12.95" customHeight="1">
      <c r="A15" s="12"/>
      <c r="B15" s="13" t="s">
        <v>259</v>
      </c>
      <c r="C15" s="10" t="s">
        <v>76</v>
      </c>
      <c r="D15" s="10" t="s">
        <v>24</v>
      </c>
      <c r="E15" s="14">
        <v>5436</v>
      </c>
      <c r="F15" s="15">
        <v>16.27</v>
      </c>
      <c r="G15" s="16">
        <f t="shared" si="0"/>
        <v>3.2800000000000003E-2</v>
      </c>
    </row>
    <row r="16" spans="1:7" ht="12.95" customHeight="1">
      <c r="A16" s="12"/>
      <c r="B16" s="13" t="s">
        <v>72</v>
      </c>
      <c r="C16" s="10" t="s">
        <v>73</v>
      </c>
      <c r="D16" s="10" t="s">
        <v>11</v>
      </c>
      <c r="E16" s="14">
        <v>8534</v>
      </c>
      <c r="F16" s="15">
        <v>15.64</v>
      </c>
      <c r="G16" s="16">
        <f t="shared" si="0"/>
        <v>3.1600000000000003E-2</v>
      </c>
    </row>
    <row r="17" spans="1:7" ht="12.95" customHeight="1">
      <c r="A17" s="12"/>
      <c r="B17" s="13" t="s">
        <v>245</v>
      </c>
      <c r="C17" s="10" t="s">
        <v>47</v>
      </c>
      <c r="D17" s="10" t="s">
        <v>19</v>
      </c>
      <c r="E17" s="14">
        <v>9247</v>
      </c>
      <c r="F17" s="15">
        <v>15.54</v>
      </c>
      <c r="G17" s="16">
        <f t="shared" si="0"/>
        <v>3.1399999999999997E-2</v>
      </c>
    </row>
    <row r="18" spans="1:7" ht="12.95" customHeight="1">
      <c r="A18" s="12"/>
      <c r="B18" s="13" t="s">
        <v>249</v>
      </c>
      <c r="C18" s="10" t="s">
        <v>65</v>
      </c>
      <c r="D18" s="10" t="s">
        <v>17</v>
      </c>
      <c r="E18" s="14">
        <v>1815</v>
      </c>
      <c r="F18" s="15">
        <v>15.42</v>
      </c>
      <c r="G18" s="16">
        <f t="shared" si="0"/>
        <v>3.1099999999999999E-2</v>
      </c>
    </row>
    <row r="19" spans="1:7" ht="12.95" customHeight="1">
      <c r="A19" s="12"/>
      <c r="B19" s="13" t="s">
        <v>239</v>
      </c>
      <c r="C19" s="10" t="s">
        <v>25</v>
      </c>
      <c r="D19" s="10" t="s">
        <v>11</v>
      </c>
      <c r="E19" s="14">
        <v>3082</v>
      </c>
      <c r="F19" s="15">
        <v>15.27</v>
      </c>
      <c r="G19" s="16">
        <f t="shared" si="0"/>
        <v>3.0800000000000001E-2</v>
      </c>
    </row>
    <row r="20" spans="1:7" ht="12.95" customHeight="1">
      <c r="A20" s="12"/>
      <c r="B20" s="13" t="s">
        <v>230</v>
      </c>
      <c r="C20" s="10" t="s">
        <v>16</v>
      </c>
      <c r="D20" s="10" t="s">
        <v>17</v>
      </c>
      <c r="E20" s="14">
        <v>1771</v>
      </c>
      <c r="F20" s="15">
        <v>15.24</v>
      </c>
      <c r="G20" s="16">
        <f t="shared" si="0"/>
        <v>3.0700000000000002E-2</v>
      </c>
    </row>
    <row r="21" spans="1:7" ht="12.95" customHeight="1">
      <c r="A21" s="12"/>
      <c r="B21" s="13" t="s">
        <v>261</v>
      </c>
      <c r="C21" s="10" t="s">
        <v>39</v>
      </c>
      <c r="D21" s="10" t="s">
        <v>40</v>
      </c>
      <c r="E21" s="14">
        <v>1132</v>
      </c>
      <c r="F21" s="15">
        <v>14.98</v>
      </c>
      <c r="G21" s="16">
        <f t="shared" si="0"/>
        <v>3.0200000000000001E-2</v>
      </c>
    </row>
    <row r="22" spans="1:7" ht="12.95" customHeight="1">
      <c r="A22" s="12"/>
      <c r="B22" s="13" t="s">
        <v>251</v>
      </c>
      <c r="C22" s="10" t="s">
        <v>28</v>
      </c>
      <c r="D22" s="10" t="s">
        <v>29</v>
      </c>
      <c r="E22" s="14">
        <v>4491</v>
      </c>
      <c r="F22" s="15">
        <v>14.66</v>
      </c>
      <c r="G22" s="16">
        <f t="shared" si="0"/>
        <v>2.9600000000000001E-2</v>
      </c>
    </row>
    <row r="23" spans="1:7" ht="12.95" customHeight="1">
      <c r="A23" s="12"/>
      <c r="B23" s="13" t="s">
        <v>243</v>
      </c>
      <c r="C23" s="10" t="s">
        <v>276</v>
      </c>
      <c r="D23" s="10" t="s">
        <v>112</v>
      </c>
      <c r="E23" s="14">
        <v>3858</v>
      </c>
      <c r="F23" s="15">
        <v>14.3</v>
      </c>
      <c r="G23" s="16">
        <f t="shared" si="0"/>
        <v>2.8799999999999999E-2</v>
      </c>
    </row>
    <row r="24" spans="1:7" ht="12.95" customHeight="1">
      <c r="A24" s="12"/>
      <c r="B24" s="13" t="s">
        <v>292</v>
      </c>
      <c r="C24" s="10" t="s">
        <v>113</v>
      </c>
      <c r="D24" s="10" t="s">
        <v>40</v>
      </c>
      <c r="E24" s="14">
        <v>7872</v>
      </c>
      <c r="F24" s="15">
        <v>13.41</v>
      </c>
      <c r="G24" s="16">
        <f t="shared" si="0"/>
        <v>2.7099999999999999E-2</v>
      </c>
    </row>
    <row r="25" spans="1:7" ht="12.95" customHeight="1">
      <c r="A25" s="12"/>
      <c r="B25" s="13" t="s">
        <v>279</v>
      </c>
      <c r="C25" s="10" t="s">
        <v>123</v>
      </c>
      <c r="D25" s="10" t="s">
        <v>19</v>
      </c>
      <c r="E25" s="14">
        <v>4530</v>
      </c>
      <c r="F25" s="15">
        <v>13.4</v>
      </c>
      <c r="G25" s="16">
        <f t="shared" si="0"/>
        <v>2.7E-2</v>
      </c>
    </row>
    <row r="26" spans="1:7" ht="12.95" customHeight="1">
      <c r="A26" s="12"/>
      <c r="B26" s="13" t="s">
        <v>337</v>
      </c>
      <c r="C26" s="10" t="s">
        <v>183</v>
      </c>
      <c r="D26" s="10" t="s">
        <v>40</v>
      </c>
      <c r="E26" s="14">
        <v>16070</v>
      </c>
      <c r="F26" s="15">
        <v>11.51</v>
      </c>
      <c r="G26" s="16">
        <f t="shared" si="0"/>
        <v>2.3199999999999998E-2</v>
      </c>
    </row>
    <row r="27" spans="1:7" ht="12.95" customHeight="1">
      <c r="A27" s="12"/>
      <c r="B27" s="13" t="s">
        <v>299</v>
      </c>
      <c r="C27" s="10" t="s">
        <v>105</v>
      </c>
      <c r="D27" s="10" t="s">
        <v>24</v>
      </c>
      <c r="E27" s="14">
        <v>11799</v>
      </c>
      <c r="F27" s="15">
        <v>11.15</v>
      </c>
      <c r="G27" s="16">
        <f t="shared" si="0"/>
        <v>2.2499999999999999E-2</v>
      </c>
    </row>
    <row r="28" spans="1:7" ht="12.95" customHeight="1">
      <c r="A28" s="12"/>
      <c r="B28" s="13" t="s">
        <v>332</v>
      </c>
      <c r="C28" s="10" t="s">
        <v>182</v>
      </c>
      <c r="D28" s="10" t="s">
        <v>40</v>
      </c>
      <c r="E28" s="14">
        <v>1802</v>
      </c>
      <c r="F28" s="15">
        <v>11.17</v>
      </c>
      <c r="G28" s="16">
        <f t="shared" si="0"/>
        <v>2.2499999999999999E-2</v>
      </c>
    </row>
    <row r="29" spans="1:7" ht="12.95" customHeight="1">
      <c r="A29" s="12"/>
      <c r="B29" s="13" t="s">
        <v>247</v>
      </c>
      <c r="C29" s="10" t="s">
        <v>43</v>
      </c>
      <c r="D29" s="10" t="s">
        <v>40</v>
      </c>
      <c r="E29" s="14">
        <v>927</v>
      </c>
      <c r="F29" s="15">
        <v>10.54</v>
      </c>
      <c r="G29" s="16">
        <f t="shared" si="0"/>
        <v>2.1299999999999999E-2</v>
      </c>
    </row>
    <row r="30" spans="1:7" ht="12.95" customHeight="1">
      <c r="A30" s="12"/>
      <c r="B30" s="13" t="s">
        <v>255</v>
      </c>
      <c r="C30" s="10" t="s">
        <v>82</v>
      </c>
      <c r="D30" s="10" t="s">
        <v>83</v>
      </c>
      <c r="E30" s="14">
        <v>5124</v>
      </c>
      <c r="F30" s="15">
        <v>10.39</v>
      </c>
      <c r="G30" s="16">
        <f t="shared" si="0"/>
        <v>2.1000000000000001E-2</v>
      </c>
    </row>
    <row r="31" spans="1:7" ht="12.95" customHeight="1">
      <c r="A31" s="12"/>
      <c r="B31" s="13" t="s">
        <v>288</v>
      </c>
      <c r="C31" s="10" t="s">
        <v>115</v>
      </c>
      <c r="D31" s="10" t="s">
        <v>40</v>
      </c>
      <c r="E31" s="14">
        <v>1969</v>
      </c>
      <c r="F31" s="15">
        <v>10.06</v>
      </c>
      <c r="G31" s="16">
        <f t="shared" si="0"/>
        <v>2.0299999999999999E-2</v>
      </c>
    </row>
    <row r="32" spans="1:7" ht="12.95" customHeight="1">
      <c r="A32" s="12"/>
      <c r="B32" s="13" t="s">
        <v>233</v>
      </c>
      <c r="C32" s="10" t="s">
        <v>10</v>
      </c>
      <c r="D32" s="10" t="s">
        <v>11</v>
      </c>
      <c r="E32" s="14">
        <v>905</v>
      </c>
      <c r="F32" s="15">
        <v>9.67</v>
      </c>
      <c r="G32" s="16">
        <f t="shared" si="0"/>
        <v>1.95E-2</v>
      </c>
    </row>
    <row r="33" spans="1:7" ht="12.95" customHeight="1">
      <c r="A33" s="12"/>
      <c r="B33" s="13" t="s">
        <v>296</v>
      </c>
      <c r="C33" s="10" t="s">
        <v>122</v>
      </c>
      <c r="D33" s="10" t="s">
        <v>112</v>
      </c>
      <c r="E33" s="14">
        <v>2879</v>
      </c>
      <c r="F33" s="15">
        <v>9.43</v>
      </c>
      <c r="G33" s="16">
        <f t="shared" si="0"/>
        <v>1.9E-2</v>
      </c>
    </row>
    <row r="34" spans="1:7" ht="12.95" customHeight="1">
      <c r="A34" s="12"/>
      <c r="B34" s="13" t="s">
        <v>342</v>
      </c>
      <c r="C34" s="10" t="s">
        <v>187</v>
      </c>
      <c r="D34" s="10" t="s">
        <v>83</v>
      </c>
      <c r="E34" s="14">
        <v>7321</v>
      </c>
      <c r="F34" s="15">
        <v>9.43</v>
      </c>
      <c r="G34" s="16">
        <f t="shared" si="0"/>
        <v>1.9E-2</v>
      </c>
    </row>
    <row r="35" spans="1:7" ht="12.95" customHeight="1">
      <c r="A35" s="12"/>
      <c r="B35" s="13" t="s">
        <v>338</v>
      </c>
      <c r="C35" s="10" t="s">
        <v>184</v>
      </c>
      <c r="D35" s="10" t="s">
        <v>185</v>
      </c>
      <c r="E35" s="14">
        <v>2618</v>
      </c>
      <c r="F35" s="15">
        <v>9.2899999999999991</v>
      </c>
      <c r="G35" s="16">
        <f t="shared" si="0"/>
        <v>1.8700000000000001E-2</v>
      </c>
    </row>
    <row r="36" spans="1:7" ht="12.95" customHeight="1">
      <c r="A36" s="12"/>
      <c r="B36" s="13" t="s">
        <v>305</v>
      </c>
      <c r="C36" s="10" t="s">
        <v>146</v>
      </c>
      <c r="D36" s="10" t="s">
        <v>112</v>
      </c>
      <c r="E36" s="14">
        <v>330</v>
      </c>
      <c r="F36" s="15">
        <v>8.84</v>
      </c>
      <c r="G36" s="16">
        <f t="shared" si="0"/>
        <v>1.78E-2</v>
      </c>
    </row>
    <row r="37" spans="1:7" ht="12.95" customHeight="1">
      <c r="A37" s="12"/>
      <c r="B37" s="13" t="s">
        <v>340</v>
      </c>
      <c r="C37" s="10" t="s">
        <v>186</v>
      </c>
      <c r="D37" s="10" t="s">
        <v>17</v>
      </c>
      <c r="E37" s="14">
        <v>2107</v>
      </c>
      <c r="F37" s="15">
        <v>8.4700000000000006</v>
      </c>
      <c r="G37" s="16">
        <f t="shared" si="0"/>
        <v>1.7100000000000001E-2</v>
      </c>
    </row>
    <row r="38" spans="1:7" ht="12.95" customHeight="1">
      <c r="A38" s="12"/>
      <c r="B38" s="13" t="s">
        <v>286</v>
      </c>
      <c r="C38" s="10" t="s">
        <v>106</v>
      </c>
      <c r="D38" s="10" t="s">
        <v>83</v>
      </c>
      <c r="E38" s="14">
        <v>855</v>
      </c>
      <c r="F38" s="15">
        <v>7.76</v>
      </c>
      <c r="G38" s="16">
        <f t="shared" si="0"/>
        <v>1.5699999999999999E-2</v>
      </c>
    </row>
    <row r="39" spans="1:7" ht="12.95" customHeight="1">
      <c r="A39" s="12"/>
      <c r="B39" s="13" t="s">
        <v>272</v>
      </c>
      <c r="C39" s="10" t="s">
        <v>62</v>
      </c>
      <c r="D39" s="10" t="s">
        <v>32</v>
      </c>
      <c r="E39" s="14">
        <v>4748</v>
      </c>
      <c r="F39" s="15">
        <v>7.26</v>
      </c>
      <c r="G39" s="16">
        <f t="shared" si="0"/>
        <v>1.46E-2</v>
      </c>
    </row>
    <row r="40" spans="1:7" ht="12.95" customHeight="1">
      <c r="A40" s="12"/>
      <c r="B40" s="13" t="s">
        <v>423</v>
      </c>
      <c r="C40" s="10" t="s">
        <v>125</v>
      </c>
      <c r="D40" s="10" t="s">
        <v>11</v>
      </c>
      <c r="E40" s="14">
        <v>5369</v>
      </c>
      <c r="F40" s="15">
        <v>6.78</v>
      </c>
      <c r="G40" s="16">
        <f t="shared" si="0"/>
        <v>1.37E-2</v>
      </c>
    </row>
    <row r="41" spans="1:7" ht="12.95" customHeight="1">
      <c r="A41" s="12"/>
      <c r="B41" s="13" t="s">
        <v>336</v>
      </c>
      <c r="C41" s="10" t="s">
        <v>346</v>
      </c>
      <c r="D41" s="10" t="s">
        <v>11</v>
      </c>
      <c r="E41" s="14">
        <v>7583</v>
      </c>
      <c r="F41" s="15">
        <v>4.8600000000000003</v>
      </c>
      <c r="G41" s="16">
        <f t="shared" si="0"/>
        <v>9.7999999999999997E-3</v>
      </c>
    </row>
    <row r="42" spans="1:7" ht="12.95" customHeight="1">
      <c r="A42" s="12"/>
      <c r="B42" s="13" t="s">
        <v>334</v>
      </c>
      <c r="C42" s="10" t="s">
        <v>344</v>
      </c>
      <c r="D42" s="10" t="s">
        <v>15</v>
      </c>
      <c r="E42" s="14">
        <v>3405</v>
      </c>
      <c r="F42" s="15">
        <v>4.8099999999999996</v>
      </c>
      <c r="G42" s="16">
        <f t="shared" si="0"/>
        <v>9.7000000000000003E-3</v>
      </c>
    </row>
    <row r="43" spans="1:7" ht="12.95" customHeight="1">
      <c r="A43" s="12"/>
      <c r="B43" s="13" t="s">
        <v>339</v>
      </c>
      <c r="C43" s="10" t="s">
        <v>165</v>
      </c>
      <c r="D43" s="10" t="s">
        <v>83</v>
      </c>
      <c r="E43" s="14">
        <v>437</v>
      </c>
      <c r="F43" s="15">
        <v>4.79</v>
      </c>
      <c r="G43" s="16">
        <f t="shared" si="0"/>
        <v>9.7000000000000003E-3</v>
      </c>
    </row>
    <row r="44" spans="1:7" ht="12.95" customHeight="1">
      <c r="A44" s="12"/>
      <c r="B44" s="13" t="s">
        <v>335</v>
      </c>
      <c r="C44" s="10" t="s">
        <v>345</v>
      </c>
      <c r="D44" s="10" t="s">
        <v>348</v>
      </c>
      <c r="E44" s="14">
        <v>1729</v>
      </c>
      <c r="F44" s="15">
        <v>4.71</v>
      </c>
      <c r="G44" s="16">
        <f t="shared" si="0"/>
        <v>9.4999999999999998E-3</v>
      </c>
    </row>
    <row r="45" spans="1:7" ht="12.95" customHeight="1">
      <c r="A45" s="12"/>
      <c r="B45" s="13" t="s">
        <v>343</v>
      </c>
      <c r="C45" s="10" t="s">
        <v>347</v>
      </c>
      <c r="D45" s="10" t="s">
        <v>348</v>
      </c>
      <c r="E45" s="14">
        <v>1982</v>
      </c>
      <c r="F45" s="15">
        <v>4.6900000000000004</v>
      </c>
      <c r="G45" s="16">
        <f t="shared" si="0"/>
        <v>9.4999999999999998E-3</v>
      </c>
    </row>
    <row r="46" spans="1:7" ht="12.95" customHeight="1">
      <c r="A46" s="12"/>
      <c r="B46" s="13" t="s">
        <v>341</v>
      </c>
      <c r="C46" s="10" t="s">
        <v>188</v>
      </c>
      <c r="D46" s="10" t="s">
        <v>189</v>
      </c>
      <c r="E46" s="14">
        <v>678</v>
      </c>
      <c r="F46" s="15">
        <v>4.53</v>
      </c>
      <c r="G46" s="16">
        <f t="shared" si="0"/>
        <v>9.1000000000000004E-3</v>
      </c>
    </row>
    <row r="47" spans="1:7" ht="12.95" customHeight="1">
      <c r="A47" s="1"/>
      <c r="B47" s="9" t="s">
        <v>89</v>
      </c>
      <c r="C47" s="10" t="s">
        <v>1</v>
      </c>
      <c r="D47" s="10" t="s">
        <v>1</v>
      </c>
      <c r="E47" s="10" t="s">
        <v>1</v>
      </c>
      <c r="F47" s="17">
        <f>SUM(F7:F46)</f>
        <v>490.47</v>
      </c>
      <c r="G47" s="18">
        <f>SUM(G7:G46)</f>
        <v>0.98930000000000007</v>
      </c>
    </row>
    <row r="48" spans="1:7" ht="12.95" customHeight="1">
      <c r="A48" s="1"/>
      <c r="B48" s="19" t="s">
        <v>90</v>
      </c>
      <c r="C48" s="20" t="s">
        <v>1</v>
      </c>
      <c r="D48" s="20" t="s">
        <v>1</v>
      </c>
      <c r="E48" s="20" t="s">
        <v>1</v>
      </c>
      <c r="F48" s="21" t="s">
        <v>91</v>
      </c>
      <c r="G48" s="22" t="s">
        <v>91</v>
      </c>
    </row>
    <row r="49" spans="1:7" ht="12.95" customHeight="1">
      <c r="A49" s="1"/>
      <c r="B49" s="19" t="s">
        <v>89</v>
      </c>
      <c r="C49" s="20" t="s">
        <v>1</v>
      </c>
      <c r="D49" s="20" t="s">
        <v>1</v>
      </c>
      <c r="E49" s="20" t="s">
        <v>1</v>
      </c>
      <c r="F49" s="21" t="s">
        <v>91</v>
      </c>
      <c r="G49" s="22" t="s">
        <v>91</v>
      </c>
    </row>
    <row r="50" spans="1:7" ht="12.95" customHeight="1">
      <c r="A50" s="1"/>
      <c r="B50" s="19" t="s">
        <v>92</v>
      </c>
      <c r="C50" s="23" t="s">
        <v>1</v>
      </c>
      <c r="D50" s="20" t="s">
        <v>1</v>
      </c>
      <c r="E50" s="23" t="s">
        <v>1</v>
      </c>
      <c r="F50" s="17">
        <f>+F47</f>
        <v>490.47</v>
      </c>
      <c r="G50" s="18">
        <f>+G47</f>
        <v>0.98930000000000007</v>
      </c>
    </row>
    <row r="51" spans="1:7" ht="12.95" customHeight="1">
      <c r="A51" s="1"/>
      <c r="B51" s="19" t="s">
        <v>93</v>
      </c>
      <c r="C51" s="10" t="s">
        <v>1</v>
      </c>
      <c r="D51" s="20" t="s">
        <v>1</v>
      </c>
      <c r="E51" s="10" t="s">
        <v>1</v>
      </c>
      <c r="F51" s="24">
        <f>+F52-F50</f>
        <v>5.1999999999999886</v>
      </c>
      <c r="G51" s="18">
        <f>+G52-G50</f>
        <v>1.0699999999999932E-2</v>
      </c>
    </row>
    <row r="52" spans="1:7" ht="12.95" customHeight="1">
      <c r="A52" s="1"/>
      <c r="B52" s="25" t="s">
        <v>94</v>
      </c>
      <c r="C52" s="26" t="s">
        <v>1</v>
      </c>
      <c r="D52" s="26" t="s">
        <v>1</v>
      </c>
      <c r="E52" s="26" t="s">
        <v>1</v>
      </c>
      <c r="F52" s="27">
        <v>495.67</v>
      </c>
      <c r="G52" s="28">
        <v>1</v>
      </c>
    </row>
    <row r="53" spans="1:7" ht="12.95" customHeight="1">
      <c r="A53" s="1"/>
      <c r="B53" s="4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95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</sheetData>
  <sortState ref="B7:G46">
    <sortCondition descending="1" ref="G7:G4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2"/>
  <sheetViews>
    <sheetView zoomScaleNormal="100" workbookViewId="0"/>
  </sheetViews>
  <sheetFormatPr defaultRowHeight="12.75"/>
  <cols>
    <col min="1" max="1" width="2.5703125" customWidth="1"/>
    <col min="2" max="2" width="40.28515625" bestFit="1" customWidth="1"/>
    <col min="3" max="3" width="13.28515625" bestFit="1" customWidth="1"/>
    <col min="4" max="4" width="7.57031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152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233</v>
      </c>
      <c r="C7" s="10" t="s">
        <v>10</v>
      </c>
      <c r="D7" s="10" t="s">
        <v>11</v>
      </c>
      <c r="E7" s="14">
        <v>14691</v>
      </c>
      <c r="F7" s="15">
        <v>157.03</v>
      </c>
      <c r="G7" s="16">
        <f t="shared" ref="G7:G22" si="0">ROUND(F7/$F$28,4)</f>
        <v>0.24129999999999999</v>
      </c>
    </row>
    <row r="8" spans="1:7" ht="12.95" customHeight="1">
      <c r="A8" s="12"/>
      <c r="B8" s="13" t="s">
        <v>236</v>
      </c>
      <c r="C8" s="10" t="s">
        <v>20</v>
      </c>
      <c r="D8" s="10" t="s">
        <v>11</v>
      </c>
      <c r="E8" s="14">
        <v>39840</v>
      </c>
      <c r="F8" s="15">
        <v>107.67</v>
      </c>
      <c r="G8" s="16">
        <f t="shared" si="0"/>
        <v>0.16539999999999999</v>
      </c>
    </row>
    <row r="9" spans="1:7" ht="12.95" customHeight="1">
      <c r="A9" s="12"/>
      <c r="B9" s="13" t="s">
        <v>239</v>
      </c>
      <c r="C9" s="10" t="s">
        <v>25</v>
      </c>
      <c r="D9" s="10" t="s">
        <v>11</v>
      </c>
      <c r="E9" s="14">
        <v>17449</v>
      </c>
      <c r="F9" s="15">
        <v>86.47</v>
      </c>
      <c r="G9" s="16">
        <f t="shared" si="0"/>
        <v>0.1328</v>
      </c>
    </row>
    <row r="10" spans="1:7" ht="12.95" customHeight="1">
      <c r="A10" s="12"/>
      <c r="B10" s="13" t="s">
        <v>21</v>
      </c>
      <c r="C10" s="10" t="s">
        <v>22</v>
      </c>
      <c r="D10" s="10" t="s">
        <v>11</v>
      </c>
      <c r="E10" s="14">
        <v>33678</v>
      </c>
      <c r="F10" s="15">
        <v>79.900000000000006</v>
      </c>
      <c r="G10" s="16">
        <f t="shared" si="0"/>
        <v>0.12280000000000001</v>
      </c>
    </row>
    <row r="11" spans="1:7" ht="12.95" customHeight="1">
      <c r="A11" s="12"/>
      <c r="B11" s="13" t="s">
        <v>277</v>
      </c>
      <c r="C11" s="10" t="s">
        <v>121</v>
      </c>
      <c r="D11" s="10" t="s">
        <v>11</v>
      </c>
      <c r="E11" s="14">
        <v>4959</v>
      </c>
      <c r="F11" s="15">
        <v>46.73</v>
      </c>
      <c r="G11" s="16">
        <f t="shared" si="0"/>
        <v>7.1800000000000003E-2</v>
      </c>
    </row>
    <row r="12" spans="1:7" ht="12.95" customHeight="1">
      <c r="A12" s="12"/>
      <c r="B12" s="13" t="s">
        <v>72</v>
      </c>
      <c r="C12" s="10" t="s">
        <v>73</v>
      </c>
      <c r="D12" s="10" t="s">
        <v>11</v>
      </c>
      <c r="E12" s="14">
        <v>19984</v>
      </c>
      <c r="F12" s="15">
        <v>36.630000000000003</v>
      </c>
      <c r="G12" s="16">
        <f t="shared" si="0"/>
        <v>5.6300000000000003E-2</v>
      </c>
    </row>
    <row r="13" spans="1:7" ht="12.95" customHeight="1">
      <c r="A13" s="12"/>
      <c r="B13" s="13" t="s">
        <v>229</v>
      </c>
      <c r="C13" s="10" t="s">
        <v>14</v>
      </c>
      <c r="D13" s="10" t="s">
        <v>15</v>
      </c>
      <c r="E13" s="14">
        <v>2571</v>
      </c>
      <c r="F13" s="15">
        <v>31.19</v>
      </c>
      <c r="G13" s="16">
        <f t="shared" si="0"/>
        <v>4.7899999999999998E-2</v>
      </c>
    </row>
    <row r="14" spans="1:7" ht="12.95" customHeight="1">
      <c r="A14" s="12"/>
      <c r="B14" s="13" t="s">
        <v>256</v>
      </c>
      <c r="C14" s="10" t="s">
        <v>60</v>
      </c>
      <c r="D14" s="10" t="s">
        <v>11</v>
      </c>
      <c r="E14" s="14">
        <v>4525</v>
      </c>
      <c r="F14" s="15">
        <v>29.36</v>
      </c>
      <c r="G14" s="16">
        <f t="shared" si="0"/>
        <v>4.5100000000000001E-2</v>
      </c>
    </row>
    <row r="15" spans="1:7" ht="12.95" customHeight="1">
      <c r="A15" s="12"/>
      <c r="B15" s="13" t="s">
        <v>266</v>
      </c>
      <c r="C15" s="10" t="s">
        <v>80</v>
      </c>
      <c r="D15" s="10" t="s">
        <v>11</v>
      </c>
      <c r="E15" s="14">
        <v>7852</v>
      </c>
      <c r="F15" s="15">
        <v>13.75</v>
      </c>
      <c r="G15" s="16">
        <f t="shared" si="0"/>
        <v>2.1100000000000001E-2</v>
      </c>
    </row>
    <row r="16" spans="1:7" ht="12.95" customHeight="1">
      <c r="A16" s="12"/>
      <c r="B16" s="13" t="s">
        <v>315</v>
      </c>
      <c r="C16" s="10" t="s">
        <v>153</v>
      </c>
      <c r="D16" s="10" t="s">
        <v>11</v>
      </c>
      <c r="E16" s="14">
        <v>1838</v>
      </c>
      <c r="F16" s="15">
        <v>13.41</v>
      </c>
      <c r="G16" s="16">
        <f t="shared" si="0"/>
        <v>2.06E-2</v>
      </c>
    </row>
    <row r="17" spans="1:7" ht="12.95" customHeight="1">
      <c r="A17" s="12"/>
      <c r="B17" s="13" t="s">
        <v>427</v>
      </c>
      <c r="C17" s="10" t="s">
        <v>57</v>
      </c>
      <c r="D17" s="10" t="s">
        <v>15</v>
      </c>
      <c r="E17" s="14">
        <v>1381</v>
      </c>
      <c r="F17" s="15">
        <v>12.77</v>
      </c>
      <c r="G17" s="16">
        <f t="shared" si="0"/>
        <v>1.9599999999999999E-2</v>
      </c>
    </row>
    <row r="18" spans="1:7" ht="12.95" customHeight="1">
      <c r="A18" s="12"/>
      <c r="B18" s="13" t="s">
        <v>334</v>
      </c>
      <c r="C18" s="10" t="s">
        <v>344</v>
      </c>
      <c r="D18" s="10" t="s">
        <v>15</v>
      </c>
      <c r="E18" s="14">
        <v>7275</v>
      </c>
      <c r="F18" s="15">
        <v>10.28</v>
      </c>
      <c r="G18" s="16">
        <f t="shared" si="0"/>
        <v>1.5800000000000002E-2</v>
      </c>
    </row>
    <row r="19" spans="1:7" ht="12.95" customHeight="1">
      <c r="A19" s="12"/>
      <c r="B19" s="13" t="s">
        <v>86</v>
      </c>
      <c r="C19" s="10" t="s">
        <v>87</v>
      </c>
      <c r="D19" s="10" t="s">
        <v>11</v>
      </c>
      <c r="E19" s="14">
        <v>7129</v>
      </c>
      <c r="F19" s="15">
        <v>9.51</v>
      </c>
      <c r="G19" s="16">
        <f t="shared" si="0"/>
        <v>1.46E-2</v>
      </c>
    </row>
    <row r="20" spans="1:7" ht="12.95" customHeight="1">
      <c r="A20" s="12"/>
      <c r="B20" s="13" t="s">
        <v>258</v>
      </c>
      <c r="C20" s="10" t="s">
        <v>48</v>
      </c>
      <c r="D20" s="10" t="s">
        <v>15</v>
      </c>
      <c r="E20" s="14">
        <v>1689</v>
      </c>
      <c r="F20" s="15">
        <v>8.6300000000000008</v>
      </c>
      <c r="G20" s="16">
        <f t="shared" si="0"/>
        <v>1.3299999999999999E-2</v>
      </c>
    </row>
    <row r="21" spans="1:7" ht="12.95" customHeight="1">
      <c r="A21" s="12"/>
      <c r="B21" s="13" t="s">
        <v>262</v>
      </c>
      <c r="C21" s="10" t="s">
        <v>58</v>
      </c>
      <c r="D21" s="10" t="s">
        <v>15</v>
      </c>
      <c r="E21" s="14">
        <v>390</v>
      </c>
      <c r="F21" s="15">
        <v>5.98</v>
      </c>
      <c r="G21" s="16">
        <f t="shared" si="0"/>
        <v>9.1999999999999998E-3</v>
      </c>
    </row>
    <row r="22" spans="1:7" ht="12.95" customHeight="1">
      <c r="A22" s="12"/>
      <c r="B22" s="13" t="s">
        <v>274</v>
      </c>
      <c r="C22" s="10" t="s">
        <v>85</v>
      </c>
      <c r="D22" s="10" t="s">
        <v>15</v>
      </c>
      <c r="E22" s="14">
        <v>430</v>
      </c>
      <c r="F22" s="15">
        <v>0.99</v>
      </c>
      <c r="G22" s="16">
        <f t="shared" si="0"/>
        <v>1.5E-3</v>
      </c>
    </row>
    <row r="23" spans="1:7" ht="12.95" customHeight="1">
      <c r="A23" s="1"/>
      <c r="B23" s="9" t="s">
        <v>89</v>
      </c>
      <c r="C23" s="10" t="s">
        <v>1</v>
      </c>
      <c r="D23" s="10" t="s">
        <v>1</v>
      </c>
      <c r="E23" s="10" t="s">
        <v>1</v>
      </c>
      <c r="F23" s="17">
        <f>SUM(F7:F22)</f>
        <v>650.29999999999995</v>
      </c>
      <c r="G23" s="18">
        <f>SUM(G7:G22)</f>
        <v>0.99909999999999988</v>
      </c>
    </row>
    <row r="24" spans="1:7" ht="12.95" customHeight="1">
      <c r="A24" s="1"/>
      <c r="B24" s="19" t="s">
        <v>90</v>
      </c>
      <c r="C24" s="20" t="s">
        <v>1</v>
      </c>
      <c r="D24" s="20" t="s">
        <v>1</v>
      </c>
      <c r="E24" s="20" t="s">
        <v>1</v>
      </c>
      <c r="F24" s="21" t="s">
        <v>91</v>
      </c>
      <c r="G24" s="22" t="s">
        <v>91</v>
      </c>
    </row>
    <row r="25" spans="1:7" ht="12.95" customHeight="1">
      <c r="A25" s="1"/>
      <c r="B25" s="19" t="s">
        <v>89</v>
      </c>
      <c r="C25" s="20" t="s">
        <v>1</v>
      </c>
      <c r="D25" s="20" t="s">
        <v>1</v>
      </c>
      <c r="E25" s="20" t="s">
        <v>1</v>
      </c>
      <c r="F25" s="21" t="s">
        <v>91</v>
      </c>
      <c r="G25" s="22" t="s">
        <v>91</v>
      </c>
    </row>
    <row r="26" spans="1:7" ht="12.95" customHeight="1">
      <c r="A26" s="1"/>
      <c r="B26" s="19" t="s">
        <v>92</v>
      </c>
      <c r="C26" s="23" t="s">
        <v>1</v>
      </c>
      <c r="D26" s="20" t="s">
        <v>1</v>
      </c>
      <c r="E26" s="23" t="s">
        <v>1</v>
      </c>
      <c r="F26" s="17">
        <f>+F23</f>
        <v>650.29999999999995</v>
      </c>
      <c r="G26" s="18">
        <f>+G23</f>
        <v>0.99909999999999988</v>
      </c>
    </row>
    <row r="27" spans="1:7" ht="12.95" customHeight="1">
      <c r="A27" s="1"/>
      <c r="B27" s="19" t="s">
        <v>93</v>
      </c>
      <c r="C27" s="10" t="s">
        <v>1</v>
      </c>
      <c r="D27" s="20" t="s">
        <v>1</v>
      </c>
      <c r="E27" s="10" t="s">
        <v>1</v>
      </c>
      <c r="F27" s="24">
        <f>+F28-F26</f>
        <v>0.59000000000003183</v>
      </c>
      <c r="G27" s="18">
        <f>+G28-G26</f>
        <v>9.0000000000012292E-4</v>
      </c>
    </row>
    <row r="28" spans="1:7" ht="12.95" customHeight="1">
      <c r="A28" s="1"/>
      <c r="B28" s="25" t="s">
        <v>94</v>
      </c>
      <c r="C28" s="26" t="s">
        <v>1</v>
      </c>
      <c r="D28" s="26" t="s">
        <v>1</v>
      </c>
      <c r="E28" s="26" t="s">
        <v>1</v>
      </c>
      <c r="F28" s="27">
        <v>650.89</v>
      </c>
      <c r="G28" s="28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95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sortState ref="B7:G22">
    <sortCondition descending="1" ref="G7:G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164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231</v>
      </c>
      <c r="C7" s="10" t="s">
        <v>12</v>
      </c>
      <c r="D7" s="10" t="s">
        <v>13</v>
      </c>
      <c r="E7" s="14">
        <v>15025</v>
      </c>
      <c r="F7" s="15">
        <v>174.36</v>
      </c>
      <c r="G7" s="16">
        <f t="shared" ref="G7:G38" si="0">+ROUND(F7/$F$62,4)</f>
        <v>6.25E-2</v>
      </c>
    </row>
    <row r="8" spans="1:7" ht="12.95" customHeight="1">
      <c r="A8" s="12"/>
      <c r="B8" s="13" t="s">
        <v>248</v>
      </c>
      <c r="C8" s="10" t="s">
        <v>23</v>
      </c>
      <c r="D8" s="10" t="s">
        <v>24</v>
      </c>
      <c r="E8" s="14">
        <v>1690</v>
      </c>
      <c r="F8" s="15">
        <v>126.55</v>
      </c>
      <c r="G8" s="16">
        <f t="shared" si="0"/>
        <v>4.5400000000000003E-2</v>
      </c>
    </row>
    <row r="9" spans="1:7" ht="12.95" customHeight="1">
      <c r="A9" s="12"/>
      <c r="B9" s="13" t="s">
        <v>257</v>
      </c>
      <c r="C9" s="10" t="s">
        <v>31</v>
      </c>
      <c r="D9" s="10" t="s">
        <v>32</v>
      </c>
      <c r="E9" s="14">
        <v>2417</v>
      </c>
      <c r="F9" s="15">
        <v>113.34</v>
      </c>
      <c r="G9" s="16">
        <f t="shared" si="0"/>
        <v>4.07E-2</v>
      </c>
    </row>
    <row r="10" spans="1:7" ht="12.95" customHeight="1">
      <c r="A10" s="12"/>
      <c r="B10" s="13" t="s">
        <v>291</v>
      </c>
      <c r="C10" s="10" t="s">
        <v>110</v>
      </c>
      <c r="D10" s="10" t="s">
        <v>50</v>
      </c>
      <c r="E10" s="14">
        <v>3273</v>
      </c>
      <c r="F10" s="15">
        <v>100.9</v>
      </c>
      <c r="G10" s="16">
        <f t="shared" si="0"/>
        <v>3.6200000000000003E-2</v>
      </c>
    </row>
    <row r="11" spans="1:7" ht="12.95" customHeight="1">
      <c r="A11" s="12"/>
      <c r="B11" s="13" t="s">
        <v>298</v>
      </c>
      <c r="C11" s="10" t="s">
        <v>111</v>
      </c>
      <c r="D11" s="10" t="s">
        <v>112</v>
      </c>
      <c r="E11" s="14">
        <v>808</v>
      </c>
      <c r="F11" s="15">
        <v>95.16</v>
      </c>
      <c r="G11" s="16">
        <f t="shared" si="0"/>
        <v>3.4099999999999998E-2</v>
      </c>
    </row>
    <row r="12" spans="1:7" ht="12.95" customHeight="1">
      <c r="A12" s="12"/>
      <c r="B12" s="13" t="s">
        <v>339</v>
      </c>
      <c r="C12" s="10" t="s">
        <v>165</v>
      </c>
      <c r="D12" s="10" t="s">
        <v>83</v>
      </c>
      <c r="E12" s="14">
        <v>8467</v>
      </c>
      <c r="F12" s="15">
        <v>92.79</v>
      </c>
      <c r="G12" s="16">
        <f t="shared" si="0"/>
        <v>3.3300000000000003E-2</v>
      </c>
    </row>
    <row r="13" spans="1:7" ht="12.95" customHeight="1">
      <c r="A13" s="12"/>
      <c r="B13" s="13" t="s">
        <v>295</v>
      </c>
      <c r="C13" s="10" t="s">
        <v>97</v>
      </c>
      <c r="D13" s="10" t="s">
        <v>13</v>
      </c>
      <c r="E13" s="14">
        <v>2321</v>
      </c>
      <c r="F13" s="15">
        <v>91.61</v>
      </c>
      <c r="G13" s="16">
        <f t="shared" si="0"/>
        <v>3.2899999999999999E-2</v>
      </c>
    </row>
    <row r="14" spans="1:7" ht="12.95" customHeight="1">
      <c r="A14" s="12"/>
      <c r="B14" s="13" t="s">
        <v>305</v>
      </c>
      <c r="C14" s="10" t="s">
        <v>146</v>
      </c>
      <c r="D14" s="10" t="s">
        <v>112</v>
      </c>
      <c r="E14" s="14">
        <v>3381</v>
      </c>
      <c r="F14" s="15">
        <v>90.6</v>
      </c>
      <c r="G14" s="16">
        <f t="shared" si="0"/>
        <v>3.2500000000000001E-2</v>
      </c>
    </row>
    <row r="15" spans="1:7" ht="12.95" customHeight="1">
      <c r="A15" s="12"/>
      <c r="B15" s="13" t="s">
        <v>308</v>
      </c>
      <c r="C15" s="10" t="s">
        <v>166</v>
      </c>
      <c r="D15" s="10" t="s">
        <v>27</v>
      </c>
      <c r="E15" s="14">
        <v>2071</v>
      </c>
      <c r="F15" s="15">
        <v>85.14</v>
      </c>
      <c r="G15" s="16">
        <f t="shared" si="0"/>
        <v>3.0499999999999999E-2</v>
      </c>
    </row>
    <row r="16" spans="1:7" ht="12.95" customHeight="1">
      <c r="A16" s="12"/>
      <c r="B16" s="13" t="s">
        <v>294</v>
      </c>
      <c r="C16" s="10" t="s">
        <v>100</v>
      </c>
      <c r="D16" s="10" t="s">
        <v>13</v>
      </c>
      <c r="E16" s="14">
        <v>9126</v>
      </c>
      <c r="F16" s="15">
        <v>73.28</v>
      </c>
      <c r="G16" s="16">
        <f t="shared" si="0"/>
        <v>2.63E-2</v>
      </c>
    </row>
    <row r="17" spans="1:7" ht="12.95" customHeight="1">
      <c r="A17" s="12"/>
      <c r="B17" s="13" t="s">
        <v>271</v>
      </c>
      <c r="C17" s="10" t="s">
        <v>127</v>
      </c>
      <c r="D17" s="10" t="s">
        <v>50</v>
      </c>
      <c r="E17" s="14">
        <v>6033</v>
      </c>
      <c r="F17" s="15">
        <v>73.349999999999994</v>
      </c>
      <c r="G17" s="16">
        <f t="shared" si="0"/>
        <v>2.63E-2</v>
      </c>
    </row>
    <row r="18" spans="1:7" ht="12.95" customHeight="1">
      <c r="A18" s="12"/>
      <c r="B18" s="13" t="s">
        <v>306</v>
      </c>
      <c r="C18" s="10" t="s">
        <v>145</v>
      </c>
      <c r="D18" s="10" t="s">
        <v>45</v>
      </c>
      <c r="E18" s="14">
        <v>4533</v>
      </c>
      <c r="F18" s="15">
        <v>70.58</v>
      </c>
      <c r="G18" s="16">
        <f t="shared" si="0"/>
        <v>2.53E-2</v>
      </c>
    </row>
    <row r="19" spans="1:7" ht="12.95" customHeight="1">
      <c r="A19" s="12"/>
      <c r="B19" s="13" t="s">
        <v>269</v>
      </c>
      <c r="C19" s="10" t="s">
        <v>52</v>
      </c>
      <c r="D19" s="10" t="s">
        <v>53</v>
      </c>
      <c r="E19" s="14">
        <v>4827</v>
      </c>
      <c r="F19" s="15">
        <v>69.58</v>
      </c>
      <c r="G19" s="16">
        <f t="shared" si="0"/>
        <v>2.5000000000000001E-2</v>
      </c>
    </row>
    <row r="20" spans="1:7" ht="12.95" customHeight="1">
      <c r="A20" s="12"/>
      <c r="B20" s="13" t="s">
        <v>240</v>
      </c>
      <c r="C20" s="10" t="s">
        <v>33</v>
      </c>
      <c r="D20" s="10" t="s">
        <v>13</v>
      </c>
      <c r="E20" s="14">
        <v>2655</v>
      </c>
      <c r="F20" s="15">
        <v>68.7</v>
      </c>
      <c r="G20" s="16">
        <f t="shared" si="0"/>
        <v>2.46E-2</v>
      </c>
    </row>
    <row r="21" spans="1:7" ht="12.95" customHeight="1">
      <c r="A21" s="12"/>
      <c r="B21" s="13" t="s">
        <v>331</v>
      </c>
      <c r="C21" s="10" t="s">
        <v>170</v>
      </c>
      <c r="D21" s="10" t="s">
        <v>27</v>
      </c>
      <c r="E21" s="14">
        <v>5874</v>
      </c>
      <c r="F21" s="15">
        <v>65.48</v>
      </c>
      <c r="G21" s="16">
        <f t="shared" si="0"/>
        <v>2.35E-2</v>
      </c>
    </row>
    <row r="22" spans="1:7" ht="12.95" customHeight="1">
      <c r="A22" s="12"/>
      <c r="B22" s="13" t="s">
        <v>353</v>
      </c>
      <c r="C22" s="10" t="s">
        <v>167</v>
      </c>
      <c r="D22" s="10" t="s">
        <v>168</v>
      </c>
      <c r="E22" s="14">
        <v>600</v>
      </c>
      <c r="F22" s="15">
        <v>65.33</v>
      </c>
      <c r="G22" s="16">
        <f t="shared" si="0"/>
        <v>2.3400000000000001E-2</v>
      </c>
    </row>
    <row r="23" spans="1:7" ht="12.95" customHeight="1">
      <c r="A23" s="12"/>
      <c r="B23" s="13" t="s">
        <v>304</v>
      </c>
      <c r="C23" s="10" t="s">
        <v>150</v>
      </c>
      <c r="D23" s="10" t="s">
        <v>27</v>
      </c>
      <c r="E23" s="14">
        <v>3002</v>
      </c>
      <c r="F23" s="15">
        <v>61.04</v>
      </c>
      <c r="G23" s="16">
        <f t="shared" si="0"/>
        <v>2.1899999999999999E-2</v>
      </c>
    </row>
    <row r="24" spans="1:7" ht="12.95" customHeight="1">
      <c r="A24" s="12"/>
      <c r="B24" s="13" t="s">
        <v>238</v>
      </c>
      <c r="C24" s="10" t="s">
        <v>54</v>
      </c>
      <c r="D24" s="10" t="s">
        <v>42</v>
      </c>
      <c r="E24" s="14">
        <v>42437</v>
      </c>
      <c r="F24" s="15">
        <v>60.15</v>
      </c>
      <c r="G24" s="16">
        <f t="shared" si="0"/>
        <v>2.1600000000000001E-2</v>
      </c>
    </row>
    <row r="25" spans="1:7" ht="12.95" customHeight="1">
      <c r="A25" s="12"/>
      <c r="B25" s="13" t="s">
        <v>250</v>
      </c>
      <c r="C25" s="10" t="s">
        <v>51</v>
      </c>
      <c r="D25" s="10" t="s">
        <v>24</v>
      </c>
      <c r="E25" s="14">
        <v>4050</v>
      </c>
      <c r="F25" s="15">
        <v>60.27</v>
      </c>
      <c r="G25" s="16">
        <f t="shared" si="0"/>
        <v>2.1600000000000001E-2</v>
      </c>
    </row>
    <row r="26" spans="1:7" ht="12.95" customHeight="1">
      <c r="A26" s="12"/>
      <c r="B26" s="13" t="s">
        <v>244</v>
      </c>
      <c r="C26" s="10" t="s">
        <v>84</v>
      </c>
      <c r="D26" s="10" t="s">
        <v>27</v>
      </c>
      <c r="E26" s="14">
        <v>1353</v>
      </c>
      <c r="F26" s="15">
        <v>56.22</v>
      </c>
      <c r="G26" s="16">
        <f t="shared" si="0"/>
        <v>2.0199999999999999E-2</v>
      </c>
    </row>
    <row r="27" spans="1:7" ht="12.95" customHeight="1">
      <c r="A27" s="12"/>
      <c r="B27" s="13" t="s">
        <v>251</v>
      </c>
      <c r="C27" s="10" t="s">
        <v>28</v>
      </c>
      <c r="D27" s="10" t="s">
        <v>29</v>
      </c>
      <c r="E27" s="14">
        <v>17243</v>
      </c>
      <c r="F27" s="15">
        <v>56.3</v>
      </c>
      <c r="G27" s="16">
        <f t="shared" si="0"/>
        <v>2.0199999999999999E-2</v>
      </c>
    </row>
    <row r="28" spans="1:7" ht="12.95" customHeight="1">
      <c r="A28" s="12"/>
      <c r="B28" s="13" t="s">
        <v>356</v>
      </c>
      <c r="C28" s="10" t="s">
        <v>171</v>
      </c>
      <c r="D28" s="10" t="s">
        <v>83</v>
      </c>
      <c r="E28" s="14">
        <v>19766</v>
      </c>
      <c r="F28" s="15">
        <v>55.38</v>
      </c>
      <c r="G28" s="16">
        <f t="shared" si="0"/>
        <v>1.9900000000000001E-2</v>
      </c>
    </row>
    <row r="29" spans="1:7" ht="12.95" customHeight="1">
      <c r="A29" s="12"/>
      <c r="B29" s="13" t="s">
        <v>241</v>
      </c>
      <c r="C29" s="10" t="s">
        <v>69</v>
      </c>
      <c r="D29" s="10" t="s">
        <v>13</v>
      </c>
      <c r="E29" s="14">
        <v>5486</v>
      </c>
      <c r="F29" s="15">
        <v>53.88</v>
      </c>
      <c r="G29" s="16">
        <f t="shared" si="0"/>
        <v>1.9300000000000001E-2</v>
      </c>
    </row>
    <row r="30" spans="1:7" ht="12.95" customHeight="1">
      <c r="A30" s="12"/>
      <c r="B30" s="13" t="s">
        <v>265</v>
      </c>
      <c r="C30" s="10" t="s">
        <v>46</v>
      </c>
      <c r="D30" s="10" t="s">
        <v>27</v>
      </c>
      <c r="E30" s="14">
        <v>3506</v>
      </c>
      <c r="F30" s="15">
        <v>52.58</v>
      </c>
      <c r="G30" s="16">
        <f t="shared" si="0"/>
        <v>1.89E-2</v>
      </c>
    </row>
    <row r="31" spans="1:7" ht="12.95" customHeight="1">
      <c r="A31" s="12"/>
      <c r="B31" s="13" t="s">
        <v>287</v>
      </c>
      <c r="C31" s="10" t="s">
        <v>103</v>
      </c>
      <c r="D31" s="10" t="s">
        <v>13</v>
      </c>
      <c r="E31" s="14">
        <v>2499</v>
      </c>
      <c r="F31" s="15">
        <v>47.01</v>
      </c>
      <c r="G31" s="16">
        <f t="shared" si="0"/>
        <v>1.6899999999999998E-2</v>
      </c>
    </row>
    <row r="32" spans="1:7" ht="12.95" customHeight="1">
      <c r="A32" s="12"/>
      <c r="B32" s="13" t="s">
        <v>280</v>
      </c>
      <c r="C32" s="10" t="s">
        <v>116</v>
      </c>
      <c r="D32" s="10" t="s">
        <v>27</v>
      </c>
      <c r="E32" s="14">
        <v>6235</v>
      </c>
      <c r="F32" s="15">
        <v>46.23</v>
      </c>
      <c r="G32" s="16">
        <f t="shared" si="0"/>
        <v>1.66E-2</v>
      </c>
    </row>
    <row r="33" spans="1:7" ht="12.95" customHeight="1">
      <c r="A33" s="12"/>
      <c r="B33" s="13" t="s">
        <v>261</v>
      </c>
      <c r="C33" s="10" t="s">
        <v>39</v>
      </c>
      <c r="D33" s="10" t="s">
        <v>40</v>
      </c>
      <c r="E33" s="14">
        <v>3305</v>
      </c>
      <c r="F33" s="15">
        <v>43.74</v>
      </c>
      <c r="G33" s="16">
        <f t="shared" si="0"/>
        <v>1.5699999999999999E-2</v>
      </c>
    </row>
    <row r="34" spans="1:7" ht="12.95" customHeight="1">
      <c r="A34" s="12"/>
      <c r="B34" s="13" t="s">
        <v>252</v>
      </c>
      <c r="C34" s="10" t="s">
        <v>66</v>
      </c>
      <c r="D34" s="10" t="s">
        <v>27</v>
      </c>
      <c r="E34" s="14">
        <v>4063</v>
      </c>
      <c r="F34" s="15">
        <v>42.62</v>
      </c>
      <c r="G34" s="16">
        <f t="shared" si="0"/>
        <v>1.5299999999999999E-2</v>
      </c>
    </row>
    <row r="35" spans="1:7" ht="12.95" customHeight="1">
      <c r="A35" s="12"/>
      <c r="B35" s="13" t="s">
        <v>316</v>
      </c>
      <c r="C35" s="10" t="s">
        <v>169</v>
      </c>
      <c r="D35" s="10" t="s">
        <v>108</v>
      </c>
      <c r="E35" s="14">
        <v>211</v>
      </c>
      <c r="F35" s="15">
        <v>40.94</v>
      </c>
      <c r="G35" s="16">
        <f t="shared" si="0"/>
        <v>1.47E-2</v>
      </c>
    </row>
    <row r="36" spans="1:7" ht="12.95" customHeight="1">
      <c r="A36" s="12"/>
      <c r="B36" s="13" t="s">
        <v>246</v>
      </c>
      <c r="C36" s="10" t="s">
        <v>36</v>
      </c>
      <c r="D36" s="10" t="s">
        <v>37</v>
      </c>
      <c r="E36" s="14">
        <v>3759</v>
      </c>
      <c r="F36" s="15">
        <v>40.520000000000003</v>
      </c>
      <c r="G36" s="16">
        <f t="shared" si="0"/>
        <v>1.4500000000000001E-2</v>
      </c>
    </row>
    <row r="37" spans="1:7" ht="12.95" customHeight="1">
      <c r="A37" s="12"/>
      <c r="B37" s="13" t="s">
        <v>235</v>
      </c>
      <c r="C37" s="10" t="s">
        <v>59</v>
      </c>
      <c r="D37" s="10" t="s">
        <v>13</v>
      </c>
      <c r="E37" s="14">
        <v>6390</v>
      </c>
      <c r="F37" s="15">
        <v>38.159999999999997</v>
      </c>
      <c r="G37" s="16">
        <f t="shared" si="0"/>
        <v>1.37E-2</v>
      </c>
    </row>
    <row r="38" spans="1:7" ht="12.95" customHeight="1">
      <c r="A38" s="12"/>
      <c r="B38" s="13" t="s">
        <v>293</v>
      </c>
      <c r="C38" s="10" t="s">
        <v>102</v>
      </c>
      <c r="D38" s="10" t="s">
        <v>32</v>
      </c>
      <c r="E38" s="14">
        <v>214</v>
      </c>
      <c r="F38" s="15">
        <v>38.07</v>
      </c>
      <c r="G38" s="16">
        <f t="shared" si="0"/>
        <v>1.37E-2</v>
      </c>
    </row>
    <row r="39" spans="1:7" ht="12.95" customHeight="1">
      <c r="A39" s="12"/>
      <c r="B39" s="13" t="s">
        <v>349</v>
      </c>
      <c r="C39" s="10" t="s">
        <v>174</v>
      </c>
      <c r="D39" s="10" t="s">
        <v>27</v>
      </c>
      <c r="E39" s="14">
        <v>1787</v>
      </c>
      <c r="F39" s="15">
        <v>37.39</v>
      </c>
      <c r="G39" s="16">
        <f t="shared" ref="G39:G56" si="1">+ROUND(F39/$F$62,4)</f>
        <v>1.34E-2</v>
      </c>
    </row>
    <row r="40" spans="1:7" ht="12.95" customHeight="1">
      <c r="A40" s="12"/>
      <c r="B40" s="13" t="s">
        <v>285</v>
      </c>
      <c r="C40" s="10" t="s">
        <v>107</v>
      </c>
      <c r="D40" s="10" t="s">
        <v>108</v>
      </c>
      <c r="E40" s="14">
        <v>15475</v>
      </c>
      <c r="F40" s="15">
        <v>35.630000000000003</v>
      </c>
      <c r="G40" s="16">
        <f t="shared" si="1"/>
        <v>1.2800000000000001E-2</v>
      </c>
    </row>
    <row r="41" spans="1:7" ht="12.95" customHeight="1">
      <c r="A41" s="12"/>
      <c r="B41" s="13" t="s">
        <v>310</v>
      </c>
      <c r="C41" s="10" t="s">
        <v>172</v>
      </c>
      <c r="D41" s="10" t="s">
        <v>32</v>
      </c>
      <c r="E41" s="14">
        <v>1356</v>
      </c>
      <c r="F41" s="15">
        <v>31.32</v>
      </c>
      <c r="G41" s="16">
        <f t="shared" si="1"/>
        <v>1.12E-2</v>
      </c>
    </row>
    <row r="42" spans="1:7" ht="12.95" customHeight="1">
      <c r="A42" s="12"/>
      <c r="B42" s="13" t="s">
        <v>307</v>
      </c>
      <c r="C42" s="10" t="s">
        <v>148</v>
      </c>
      <c r="D42" s="10" t="s">
        <v>13</v>
      </c>
      <c r="E42" s="14">
        <v>5519</v>
      </c>
      <c r="F42" s="15">
        <v>30.8</v>
      </c>
      <c r="G42" s="16">
        <f t="shared" si="1"/>
        <v>1.0999999999999999E-2</v>
      </c>
    </row>
    <row r="43" spans="1:7" ht="12.95" customHeight="1">
      <c r="A43" s="12"/>
      <c r="B43" s="13" t="s">
        <v>234</v>
      </c>
      <c r="C43" s="10" t="s">
        <v>81</v>
      </c>
      <c r="D43" s="10" t="s">
        <v>27</v>
      </c>
      <c r="E43" s="14">
        <v>3489</v>
      </c>
      <c r="F43" s="15">
        <v>30.3</v>
      </c>
      <c r="G43" s="16">
        <f t="shared" si="1"/>
        <v>1.09E-2</v>
      </c>
    </row>
    <row r="44" spans="1:7" ht="12.95" customHeight="1">
      <c r="A44" s="12"/>
      <c r="B44" s="13" t="s">
        <v>350</v>
      </c>
      <c r="C44" s="10" t="s">
        <v>126</v>
      </c>
      <c r="D44" s="10" t="s">
        <v>13</v>
      </c>
      <c r="E44" s="14">
        <v>7375</v>
      </c>
      <c r="F44" s="15">
        <v>30.19</v>
      </c>
      <c r="G44" s="16">
        <f t="shared" si="1"/>
        <v>1.0800000000000001E-2</v>
      </c>
    </row>
    <row r="45" spans="1:7" ht="12.95" customHeight="1">
      <c r="A45" s="12"/>
      <c r="B45" s="13" t="s">
        <v>358</v>
      </c>
      <c r="C45" s="10" t="s">
        <v>175</v>
      </c>
      <c r="D45" s="10" t="s">
        <v>99</v>
      </c>
      <c r="E45" s="14">
        <v>13200</v>
      </c>
      <c r="F45" s="15">
        <v>28.99</v>
      </c>
      <c r="G45" s="16">
        <f t="shared" si="1"/>
        <v>1.04E-2</v>
      </c>
    </row>
    <row r="46" spans="1:7" ht="12.95" customHeight="1">
      <c r="A46" s="12"/>
      <c r="B46" s="13" t="s">
        <v>284</v>
      </c>
      <c r="C46" s="10" t="s">
        <v>118</v>
      </c>
      <c r="D46" s="10" t="s">
        <v>50</v>
      </c>
      <c r="E46" s="14">
        <v>11848</v>
      </c>
      <c r="F46" s="15">
        <v>28.5</v>
      </c>
      <c r="G46" s="16">
        <f t="shared" si="1"/>
        <v>1.0200000000000001E-2</v>
      </c>
    </row>
    <row r="47" spans="1:7" ht="12.95" customHeight="1">
      <c r="A47" s="12"/>
      <c r="B47" s="13" t="s">
        <v>297</v>
      </c>
      <c r="C47" s="10" t="s">
        <v>98</v>
      </c>
      <c r="D47" s="10" t="s">
        <v>99</v>
      </c>
      <c r="E47" s="14">
        <v>6193</v>
      </c>
      <c r="F47" s="15">
        <v>28.36</v>
      </c>
      <c r="G47" s="16">
        <f t="shared" si="1"/>
        <v>1.0200000000000001E-2</v>
      </c>
    </row>
    <row r="48" spans="1:7" ht="12.95" customHeight="1">
      <c r="A48" s="12"/>
      <c r="B48" s="13" t="s">
        <v>288</v>
      </c>
      <c r="C48" s="10" t="s">
        <v>115</v>
      </c>
      <c r="D48" s="10" t="s">
        <v>40</v>
      </c>
      <c r="E48" s="14">
        <v>5419</v>
      </c>
      <c r="F48" s="15">
        <v>27.69</v>
      </c>
      <c r="G48" s="16">
        <f t="shared" si="1"/>
        <v>9.9000000000000008E-3</v>
      </c>
    </row>
    <row r="49" spans="1:7" ht="12.95" customHeight="1">
      <c r="A49" s="12"/>
      <c r="B49" s="13" t="s">
        <v>270</v>
      </c>
      <c r="C49" s="10" t="s">
        <v>177</v>
      </c>
      <c r="D49" s="10" t="s">
        <v>27</v>
      </c>
      <c r="E49" s="14">
        <v>4054</v>
      </c>
      <c r="F49" s="15">
        <v>25.86</v>
      </c>
      <c r="G49" s="16">
        <f t="shared" si="1"/>
        <v>9.2999999999999992E-3</v>
      </c>
    </row>
    <row r="50" spans="1:7" ht="12.95" customHeight="1">
      <c r="A50" s="12"/>
      <c r="B50" s="13" t="s">
        <v>355</v>
      </c>
      <c r="C50" s="10" t="s">
        <v>178</v>
      </c>
      <c r="D50" s="10" t="s">
        <v>15</v>
      </c>
      <c r="E50" s="14">
        <v>609</v>
      </c>
      <c r="F50" s="15">
        <v>24.65</v>
      </c>
      <c r="G50" s="16">
        <f t="shared" si="1"/>
        <v>8.8000000000000005E-3</v>
      </c>
    </row>
    <row r="51" spans="1:7" ht="12.95" customHeight="1">
      <c r="A51" s="12"/>
      <c r="B51" s="13" t="s">
        <v>286</v>
      </c>
      <c r="C51" s="10" t="s">
        <v>106</v>
      </c>
      <c r="D51" s="10" t="s">
        <v>83</v>
      </c>
      <c r="E51" s="14">
        <v>2531</v>
      </c>
      <c r="F51" s="15">
        <v>22.96</v>
      </c>
      <c r="G51" s="16">
        <f t="shared" si="1"/>
        <v>8.2000000000000007E-3</v>
      </c>
    </row>
    <row r="52" spans="1:7" ht="12.95" customHeight="1">
      <c r="A52" s="12"/>
      <c r="B52" s="13" t="s">
        <v>357</v>
      </c>
      <c r="C52" s="10" t="s">
        <v>179</v>
      </c>
      <c r="D52" s="10" t="s">
        <v>128</v>
      </c>
      <c r="E52" s="14">
        <v>12818</v>
      </c>
      <c r="F52" s="15">
        <v>22.98</v>
      </c>
      <c r="G52" s="16">
        <f t="shared" si="1"/>
        <v>8.2000000000000007E-3</v>
      </c>
    </row>
    <row r="53" spans="1:7" ht="12.95" customHeight="1">
      <c r="A53" s="12"/>
      <c r="B53" s="13" t="s">
        <v>354</v>
      </c>
      <c r="C53" s="10" t="s">
        <v>180</v>
      </c>
      <c r="D53" s="10" t="s">
        <v>50</v>
      </c>
      <c r="E53" s="14">
        <v>1592</v>
      </c>
      <c r="F53" s="15">
        <v>15.29</v>
      </c>
      <c r="G53" s="16">
        <f t="shared" si="1"/>
        <v>5.4999999999999997E-3</v>
      </c>
    </row>
    <row r="54" spans="1:7" ht="12.95" customHeight="1">
      <c r="A54" s="12"/>
      <c r="B54" s="13" t="s">
        <v>352</v>
      </c>
      <c r="C54" s="10" t="s">
        <v>49</v>
      </c>
      <c r="D54" s="10" t="s">
        <v>50</v>
      </c>
      <c r="E54" s="14">
        <v>2593</v>
      </c>
      <c r="F54" s="15">
        <v>8.19</v>
      </c>
      <c r="G54" s="16">
        <f t="shared" si="1"/>
        <v>2.8999999999999998E-3</v>
      </c>
    </row>
    <row r="55" spans="1:7" ht="12.95" customHeight="1">
      <c r="A55" s="12"/>
      <c r="B55" s="13" t="s">
        <v>351</v>
      </c>
      <c r="C55" s="10" t="s">
        <v>173</v>
      </c>
      <c r="D55" s="10" t="s">
        <v>99</v>
      </c>
      <c r="E55" s="14">
        <v>96</v>
      </c>
      <c r="F55" s="15">
        <v>3.5</v>
      </c>
      <c r="G55" s="16">
        <f t="shared" si="1"/>
        <v>1.2999999999999999E-3</v>
      </c>
    </row>
    <row r="56" spans="1:7" ht="12.95" customHeight="1">
      <c r="A56" s="12"/>
      <c r="B56" s="13" t="s">
        <v>314</v>
      </c>
      <c r="C56" s="10" t="s">
        <v>55</v>
      </c>
      <c r="D56" s="10" t="s">
        <v>56</v>
      </c>
      <c r="E56" s="14">
        <v>959</v>
      </c>
      <c r="F56" s="15">
        <v>2.2000000000000002</v>
      </c>
      <c r="G56" s="16">
        <f t="shared" si="1"/>
        <v>8.0000000000000004E-4</v>
      </c>
    </row>
    <row r="57" spans="1:7" ht="12.95" customHeight="1">
      <c r="A57" s="1"/>
      <c r="B57" s="9" t="s">
        <v>89</v>
      </c>
      <c r="C57" s="10" t="s">
        <v>1</v>
      </c>
      <c r="D57" s="10" t="s">
        <v>1</v>
      </c>
      <c r="E57" s="10" t="s">
        <v>1</v>
      </c>
      <c r="F57" s="17">
        <f>SUM(F7:F56)</f>
        <v>2684.6600000000003</v>
      </c>
      <c r="G57" s="18">
        <f>SUM(G7:G56)</f>
        <v>0.96299999999999997</v>
      </c>
    </row>
    <row r="58" spans="1:7" ht="12.95" customHeight="1">
      <c r="A58" s="1"/>
      <c r="B58" s="9" t="s">
        <v>90</v>
      </c>
      <c r="C58" s="10" t="s">
        <v>1</v>
      </c>
      <c r="D58" s="10" t="s">
        <v>1</v>
      </c>
      <c r="E58" s="10" t="s">
        <v>1</v>
      </c>
      <c r="F58" s="21" t="s">
        <v>91</v>
      </c>
      <c r="G58" s="22" t="s">
        <v>91</v>
      </c>
    </row>
    <row r="59" spans="1:7" ht="12.95" customHeight="1">
      <c r="A59" s="1"/>
      <c r="B59" s="9" t="s">
        <v>89</v>
      </c>
      <c r="C59" s="10" t="s">
        <v>1</v>
      </c>
      <c r="D59" s="10" t="s">
        <v>1</v>
      </c>
      <c r="E59" s="10" t="s">
        <v>1</v>
      </c>
      <c r="F59" s="21" t="s">
        <v>91</v>
      </c>
      <c r="G59" s="22" t="s">
        <v>91</v>
      </c>
    </row>
    <row r="60" spans="1:7" ht="12.95" customHeight="1">
      <c r="A60" s="1"/>
      <c r="B60" s="19" t="s">
        <v>92</v>
      </c>
      <c r="C60" s="23" t="s">
        <v>1</v>
      </c>
      <c r="D60" s="20" t="s">
        <v>1</v>
      </c>
      <c r="E60" s="23" t="s">
        <v>1</v>
      </c>
      <c r="F60" s="17">
        <f>+F57</f>
        <v>2684.6600000000003</v>
      </c>
      <c r="G60" s="18">
        <f>+G57</f>
        <v>0.96299999999999997</v>
      </c>
    </row>
    <row r="61" spans="1:7" ht="12.95" customHeight="1">
      <c r="A61" s="1"/>
      <c r="B61" s="19" t="s">
        <v>93</v>
      </c>
      <c r="C61" s="10" t="s">
        <v>1</v>
      </c>
      <c r="D61" s="20" t="s">
        <v>1</v>
      </c>
      <c r="E61" s="10" t="s">
        <v>1</v>
      </c>
      <c r="F61" s="24">
        <f>+F62-F60</f>
        <v>103.00999999999976</v>
      </c>
      <c r="G61" s="18">
        <f>+G62-G60</f>
        <v>3.7000000000000033E-2</v>
      </c>
    </row>
    <row r="62" spans="1:7" ht="12.95" customHeight="1">
      <c r="A62" s="1"/>
      <c r="B62" s="25" t="s">
        <v>94</v>
      </c>
      <c r="C62" s="26" t="s">
        <v>1</v>
      </c>
      <c r="D62" s="26" t="s">
        <v>1</v>
      </c>
      <c r="E62" s="26" t="s">
        <v>1</v>
      </c>
      <c r="F62" s="27">
        <v>2787.67</v>
      </c>
      <c r="G62" s="28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95</v>
      </c>
      <c r="C64" s="1"/>
      <c r="D64" s="1"/>
      <c r="E64" s="1"/>
      <c r="F64" s="1"/>
      <c r="G64" s="1"/>
    </row>
    <row r="65" spans="1:7" ht="12.95" customHeight="1">
      <c r="A65" s="1"/>
      <c r="B65" s="2" t="s">
        <v>129</v>
      </c>
      <c r="C65" s="1"/>
      <c r="D65" s="1"/>
      <c r="E65" s="1"/>
      <c r="F65" s="1"/>
      <c r="G65" s="1"/>
    </row>
    <row r="66" spans="1:7" ht="12.95" customHeight="1">
      <c r="A66" s="1"/>
      <c r="B66" s="2" t="s">
        <v>130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5"/>
  <sheetViews>
    <sheetView zoomScaleNormal="100" workbookViewId="0"/>
  </sheetViews>
  <sheetFormatPr defaultRowHeight="12.75"/>
  <cols>
    <col min="1" max="1" width="2.5703125" customWidth="1"/>
    <col min="2" max="2" width="49.5703125" bestFit="1" customWidth="1"/>
    <col min="3" max="3" width="14" bestFit="1" customWidth="1"/>
    <col min="4" max="4" width="11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190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228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132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133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134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361</v>
      </c>
      <c r="C7" s="10" t="s">
        <v>378</v>
      </c>
      <c r="D7" s="10" t="s">
        <v>135</v>
      </c>
      <c r="E7" s="14">
        <v>10000000</v>
      </c>
      <c r="F7" s="15">
        <v>9907.64</v>
      </c>
      <c r="G7" s="16">
        <f t="shared" ref="G7:G21" si="0">+ROUND(F7/$F$49,4)</f>
        <v>7.1199999999999999E-2</v>
      </c>
    </row>
    <row r="8" spans="1:7" ht="12.95" customHeight="1">
      <c r="A8" s="12"/>
      <c r="B8" s="13" t="s">
        <v>365</v>
      </c>
      <c r="C8" s="10" t="s">
        <v>377</v>
      </c>
      <c r="D8" s="10" t="s">
        <v>382</v>
      </c>
      <c r="E8" s="14">
        <v>10000000</v>
      </c>
      <c r="F8" s="15">
        <v>9891.66</v>
      </c>
      <c r="G8" s="16">
        <f t="shared" si="0"/>
        <v>7.1099999999999997E-2</v>
      </c>
    </row>
    <row r="9" spans="1:7" ht="12.95" customHeight="1">
      <c r="A9" s="12"/>
      <c r="B9" s="13" t="s">
        <v>359</v>
      </c>
      <c r="C9" s="10" t="s">
        <v>368</v>
      </c>
      <c r="D9" s="10" t="s">
        <v>382</v>
      </c>
      <c r="E9" s="14">
        <v>7500000</v>
      </c>
      <c r="F9" s="15">
        <v>7426.35</v>
      </c>
      <c r="G9" s="16">
        <f t="shared" si="0"/>
        <v>5.3400000000000003E-2</v>
      </c>
    </row>
    <row r="10" spans="1:7" ht="12.95" customHeight="1">
      <c r="A10" s="12"/>
      <c r="B10" s="13" t="s">
        <v>192</v>
      </c>
      <c r="C10" s="10" t="s">
        <v>373</v>
      </c>
      <c r="D10" s="10" t="s">
        <v>135</v>
      </c>
      <c r="E10" s="14">
        <v>7500000</v>
      </c>
      <c r="F10" s="15">
        <v>7418.1</v>
      </c>
      <c r="G10" s="16">
        <f t="shared" si="0"/>
        <v>5.33E-2</v>
      </c>
    </row>
    <row r="11" spans="1:7" ht="12.95" customHeight="1">
      <c r="A11" s="12"/>
      <c r="B11" s="13" t="s">
        <v>364</v>
      </c>
      <c r="C11" s="10" t="s">
        <v>375</v>
      </c>
      <c r="D11" s="10" t="s">
        <v>135</v>
      </c>
      <c r="E11" s="14">
        <v>7500000</v>
      </c>
      <c r="F11" s="15">
        <v>7423.48</v>
      </c>
      <c r="G11" s="16">
        <f t="shared" si="0"/>
        <v>5.33E-2</v>
      </c>
    </row>
    <row r="12" spans="1:7" ht="12.95" customHeight="1">
      <c r="A12" s="12"/>
      <c r="B12" s="13" t="s">
        <v>362</v>
      </c>
      <c r="C12" s="10" t="s">
        <v>371</v>
      </c>
      <c r="D12" s="10" t="s">
        <v>135</v>
      </c>
      <c r="E12" s="14">
        <v>7000000</v>
      </c>
      <c r="F12" s="15">
        <v>6933.05</v>
      </c>
      <c r="G12" s="16">
        <f t="shared" si="0"/>
        <v>4.9799999999999997E-2</v>
      </c>
    </row>
    <row r="13" spans="1:7" ht="12.95" customHeight="1">
      <c r="A13" s="12"/>
      <c r="B13" s="13" t="s">
        <v>360</v>
      </c>
      <c r="C13" s="10" t="s">
        <v>369</v>
      </c>
      <c r="D13" s="10" t="s">
        <v>135</v>
      </c>
      <c r="E13" s="14">
        <v>6000000</v>
      </c>
      <c r="F13" s="15">
        <v>5941.25</v>
      </c>
      <c r="G13" s="16">
        <f t="shared" si="0"/>
        <v>4.2700000000000002E-2</v>
      </c>
    </row>
    <row r="14" spans="1:7" ht="12.95" customHeight="1">
      <c r="A14" s="12"/>
      <c r="B14" s="13" t="s">
        <v>360</v>
      </c>
      <c r="C14" s="10" t="s">
        <v>376</v>
      </c>
      <c r="D14" s="10" t="s">
        <v>135</v>
      </c>
      <c r="E14" s="14">
        <v>5000000</v>
      </c>
      <c r="F14" s="15">
        <v>4938.4799999999996</v>
      </c>
      <c r="G14" s="16">
        <f t="shared" si="0"/>
        <v>3.5499999999999997E-2</v>
      </c>
    </row>
    <row r="15" spans="1:7" ht="12.95" customHeight="1">
      <c r="A15" s="12"/>
      <c r="B15" s="13" t="s">
        <v>366</v>
      </c>
      <c r="C15" s="10" t="s">
        <v>379</v>
      </c>
      <c r="D15" s="10" t="s">
        <v>135</v>
      </c>
      <c r="E15" s="14">
        <v>5000000</v>
      </c>
      <c r="F15" s="15">
        <v>4945.18</v>
      </c>
      <c r="G15" s="16">
        <f t="shared" si="0"/>
        <v>3.5499999999999997E-2</v>
      </c>
    </row>
    <row r="16" spans="1:7" ht="12.95" customHeight="1">
      <c r="A16" s="12"/>
      <c r="B16" s="13" t="s">
        <v>367</v>
      </c>
      <c r="C16" s="10" t="s">
        <v>381</v>
      </c>
      <c r="D16" s="10" t="s">
        <v>382</v>
      </c>
      <c r="E16" s="14">
        <v>5000000</v>
      </c>
      <c r="F16" s="15">
        <v>4931.3599999999997</v>
      </c>
      <c r="G16" s="16">
        <f t="shared" si="0"/>
        <v>3.5400000000000001E-2</v>
      </c>
    </row>
    <row r="17" spans="1:7" ht="12.95" customHeight="1">
      <c r="A17" s="12"/>
      <c r="B17" s="13" t="s">
        <v>365</v>
      </c>
      <c r="C17" s="10" t="s">
        <v>380</v>
      </c>
      <c r="D17" s="10" t="s">
        <v>382</v>
      </c>
      <c r="E17" s="14">
        <v>2500000</v>
      </c>
      <c r="F17" s="15">
        <v>2484.54</v>
      </c>
      <c r="G17" s="16">
        <f t="shared" si="0"/>
        <v>1.7899999999999999E-2</v>
      </c>
    </row>
    <row r="18" spans="1:7" ht="12.95" customHeight="1">
      <c r="A18" s="12"/>
      <c r="B18" s="13" t="s">
        <v>359</v>
      </c>
      <c r="C18" s="10" t="s">
        <v>191</v>
      </c>
      <c r="D18" s="10" t="s">
        <v>382</v>
      </c>
      <c r="E18" s="14">
        <v>2500000</v>
      </c>
      <c r="F18" s="15">
        <v>2472.02</v>
      </c>
      <c r="G18" s="16">
        <f t="shared" si="0"/>
        <v>1.78E-2</v>
      </c>
    </row>
    <row r="19" spans="1:7" ht="12.95" customHeight="1">
      <c r="A19" s="12"/>
      <c r="B19" s="13" t="s">
        <v>363</v>
      </c>
      <c r="C19" s="10" t="s">
        <v>374</v>
      </c>
      <c r="D19" s="10" t="s">
        <v>135</v>
      </c>
      <c r="E19" s="14">
        <v>2500000</v>
      </c>
      <c r="F19" s="15">
        <v>2467.8200000000002</v>
      </c>
      <c r="G19" s="16">
        <f t="shared" si="0"/>
        <v>1.77E-2</v>
      </c>
    </row>
    <row r="20" spans="1:7" ht="12.95" customHeight="1">
      <c r="A20" s="12"/>
      <c r="B20" s="13" t="s">
        <v>361</v>
      </c>
      <c r="C20" s="10" t="s">
        <v>370</v>
      </c>
      <c r="D20" s="10" t="s">
        <v>135</v>
      </c>
      <c r="E20" s="14">
        <v>500000</v>
      </c>
      <c r="F20" s="15">
        <v>497.02</v>
      </c>
      <c r="G20" s="16">
        <f t="shared" si="0"/>
        <v>3.5999999999999999E-3</v>
      </c>
    </row>
    <row r="21" spans="1:7" ht="12.95" customHeight="1">
      <c r="A21" s="12"/>
      <c r="B21" s="13" t="s">
        <v>192</v>
      </c>
      <c r="C21" s="10" t="s">
        <v>372</v>
      </c>
      <c r="D21" s="10" t="s">
        <v>135</v>
      </c>
      <c r="E21" s="14">
        <v>500000</v>
      </c>
      <c r="F21" s="15">
        <v>495.5</v>
      </c>
      <c r="G21" s="16">
        <f t="shared" si="0"/>
        <v>3.5999999999999999E-3</v>
      </c>
    </row>
    <row r="22" spans="1:7" ht="12.95" customHeight="1">
      <c r="A22" s="1"/>
      <c r="B22" s="9" t="s">
        <v>89</v>
      </c>
      <c r="C22" s="10" t="s">
        <v>1</v>
      </c>
      <c r="D22" s="10" t="s">
        <v>1</v>
      </c>
      <c r="E22" s="10" t="s">
        <v>1</v>
      </c>
      <c r="F22" s="17">
        <f>SUM(F7:F21)</f>
        <v>78173.45</v>
      </c>
      <c r="G22" s="18">
        <f>SUM(G7:G21)</f>
        <v>0.56180000000000019</v>
      </c>
    </row>
    <row r="23" spans="1:7" ht="12.95" customHeight="1">
      <c r="A23" s="1"/>
      <c r="B23" s="9" t="s">
        <v>136</v>
      </c>
      <c r="C23" s="10" t="s">
        <v>1</v>
      </c>
      <c r="D23" s="10" t="s">
        <v>1</v>
      </c>
      <c r="E23" s="10" t="s">
        <v>1</v>
      </c>
      <c r="F23" s="1"/>
      <c r="G23" s="11" t="s">
        <v>1</v>
      </c>
    </row>
    <row r="24" spans="1:7" ht="12.95" customHeight="1">
      <c r="A24" s="12"/>
      <c r="B24" s="13" t="s">
        <v>388</v>
      </c>
      <c r="C24" s="10" t="s">
        <v>400</v>
      </c>
      <c r="D24" s="10" t="s">
        <v>406</v>
      </c>
      <c r="E24" s="14">
        <v>7500000</v>
      </c>
      <c r="F24" s="15">
        <v>7379.61</v>
      </c>
      <c r="G24" s="16">
        <f t="shared" ref="G24:G37" si="1">+ROUND(F24/$F$49,4)</f>
        <v>5.2999999999999999E-2</v>
      </c>
    </row>
    <row r="25" spans="1:7" ht="12.95" customHeight="1">
      <c r="A25" s="12"/>
      <c r="B25" s="13" t="s">
        <v>392</v>
      </c>
      <c r="C25" s="10" t="s">
        <v>405</v>
      </c>
      <c r="D25" s="10" t="s">
        <v>135</v>
      </c>
      <c r="E25" s="14">
        <v>6000000</v>
      </c>
      <c r="F25" s="15">
        <v>5993.85</v>
      </c>
      <c r="G25" s="16">
        <f t="shared" si="1"/>
        <v>4.3099999999999999E-2</v>
      </c>
    </row>
    <row r="26" spans="1:7" ht="12.95" customHeight="1">
      <c r="A26" s="12"/>
      <c r="B26" s="13" t="s">
        <v>391</v>
      </c>
      <c r="C26" s="10" t="s">
        <v>403</v>
      </c>
      <c r="D26" s="10" t="s">
        <v>137</v>
      </c>
      <c r="E26" s="14">
        <v>5000000</v>
      </c>
      <c r="F26" s="15">
        <v>4971.33</v>
      </c>
      <c r="G26" s="16">
        <f t="shared" si="1"/>
        <v>3.5700000000000003E-2</v>
      </c>
    </row>
    <row r="27" spans="1:7" ht="12.95" customHeight="1">
      <c r="A27" s="12"/>
      <c r="B27" s="13" t="s">
        <v>384</v>
      </c>
      <c r="C27" s="10" t="s">
        <v>394</v>
      </c>
      <c r="D27" s="10" t="s">
        <v>406</v>
      </c>
      <c r="E27" s="14">
        <v>5000000</v>
      </c>
      <c r="F27" s="15">
        <v>4941.96</v>
      </c>
      <c r="G27" s="16">
        <f t="shared" si="1"/>
        <v>3.5499999999999997E-2</v>
      </c>
    </row>
    <row r="28" spans="1:7" ht="12.95" customHeight="1">
      <c r="A28" s="12"/>
      <c r="B28" s="13" t="s">
        <v>385</v>
      </c>
      <c r="C28" s="10" t="s">
        <v>396</v>
      </c>
      <c r="D28" s="10" t="s">
        <v>135</v>
      </c>
      <c r="E28" s="14">
        <v>5000000</v>
      </c>
      <c r="F28" s="15">
        <v>4940.91</v>
      </c>
      <c r="G28" s="16">
        <f t="shared" si="1"/>
        <v>3.5499999999999997E-2</v>
      </c>
    </row>
    <row r="29" spans="1:7" ht="12.95" customHeight="1">
      <c r="A29" s="12"/>
      <c r="B29" s="13" t="s">
        <v>389</v>
      </c>
      <c r="C29" s="10" t="s">
        <v>401</v>
      </c>
      <c r="D29" s="10" t="s">
        <v>135</v>
      </c>
      <c r="E29" s="14">
        <v>5000000</v>
      </c>
      <c r="F29" s="15">
        <v>4936.8100000000004</v>
      </c>
      <c r="G29" s="16">
        <f t="shared" si="1"/>
        <v>3.5499999999999997E-2</v>
      </c>
    </row>
    <row r="30" spans="1:7" ht="12.95" customHeight="1">
      <c r="A30" s="12"/>
      <c r="B30" s="13" t="s">
        <v>386</v>
      </c>
      <c r="C30" s="10" t="s">
        <v>397</v>
      </c>
      <c r="D30" s="10" t="s">
        <v>135</v>
      </c>
      <c r="E30" s="14">
        <v>5000000</v>
      </c>
      <c r="F30" s="15">
        <v>4923.18</v>
      </c>
      <c r="G30" s="16">
        <f t="shared" si="1"/>
        <v>3.5400000000000001E-2</v>
      </c>
    </row>
    <row r="31" spans="1:7" ht="12.95" customHeight="1">
      <c r="A31" s="12"/>
      <c r="B31" s="13" t="s">
        <v>387</v>
      </c>
      <c r="C31" s="10" t="s">
        <v>399</v>
      </c>
      <c r="D31" s="10" t="s">
        <v>406</v>
      </c>
      <c r="E31" s="14">
        <v>5000000</v>
      </c>
      <c r="F31" s="15">
        <v>4919.74</v>
      </c>
      <c r="G31" s="16">
        <f t="shared" si="1"/>
        <v>3.5400000000000001E-2</v>
      </c>
    </row>
    <row r="32" spans="1:7" ht="12.95" customHeight="1">
      <c r="A32" s="12"/>
      <c r="B32" s="13" t="s">
        <v>390</v>
      </c>
      <c r="C32" s="10" t="s">
        <v>402</v>
      </c>
      <c r="D32" s="10" t="s">
        <v>382</v>
      </c>
      <c r="E32" s="14">
        <v>3500000</v>
      </c>
      <c r="F32" s="15">
        <v>3451.78</v>
      </c>
      <c r="G32" s="16">
        <f t="shared" si="1"/>
        <v>2.4799999999999999E-2</v>
      </c>
    </row>
    <row r="33" spans="1:7" ht="12.95" customHeight="1">
      <c r="A33" s="12"/>
      <c r="B33" s="13" t="s">
        <v>383</v>
      </c>
      <c r="C33" s="10" t="s">
        <v>193</v>
      </c>
      <c r="D33" s="10" t="s">
        <v>382</v>
      </c>
      <c r="E33" s="14">
        <v>2500000</v>
      </c>
      <c r="F33" s="15">
        <v>2488.4</v>
      </c>
      <c r="G33" s="16">
        <f t="shared" si="1"/>
        <v>1.7899999999999999E-2</v>
      </c>
    </row>
    <row r="34" spans="1:7" ht="12.95" customHeight="1">
      <c r="A34" s="12"/>
      <c r="B34" s="13" t="s">
        <v>383</v>
      </c>
      <c r="C34" s="10" t="s">
        <v>395</v>
      </c>
      <c r="D34" s="10" t="s">
        <v>382</v>
      </c>
      <c r="E34" s="14">
        <v>2500000</v>
      </c>
      <c r="F34" s="15">
        <v>2460.5100000000002</v>
      </c>
      <c r="G34" s="16">
        <f t="shared" si="1"/>
        <v>1.77E-2</v>
      </c>
    </row>
    <row r="35" spans="1:7" ht="12.95" customHeight="1">
      <c r="A35" s="12"/>
      <c r="B35" s="13" t="s">
        <v>385</v>
      </c>
      <c r="C35" s="10" t="s">
        <v>398</v>
      </c>
      <c r="D35" s="10" t="s">
        <v>135</v>
      </c>
      <c r="E35" s="14">
        <v>2500000</v>
      </c>
      <c r="F35" s="15">
        <v>2468.21</v>
      </c>
      <c r="G35" s="16">
        <f t="shared" si="1"/>
        <v>1.77E-2</v>
      </c>
    </row>
    <row r="36" spans="1:7" ht="12.95" customHeight="1">
      <c r="A36" s="12"/>
      <c r="B36" s="13" t="s">
        <v>384</v>
      </c>
      <c r="C36" s="10" t="s">
        <v>404</v>
      </c>
      <c r="D36" s="10" t="s">
        <v>406</v>
      </c>
      <c r="E36" s="14">
        <v>2500000</v>
      </c>
      <c r="F36" s="15">
        <v>2464.79</v>
      </c>
      <c r="G36" s="16">
        <f t="shared" si="1"/>
        <v>1.77E-2</v>
      </c>
    </row>
    <row r="37" spans="1:7" ht="12.95" customHeight="1">
      <c r="A37" s="12"/>
      <c r="B37" s="13" t="s">
        <v>383</v>
      </c>
      <c r="C37" s="10" t="s">
        <v>393</v>
      </c>
      <c r="D37" s="10" t="s">
        <v>382</v>
      </c>
      <c r="E37" s="14">
        <v>1000000</v>
      </c>
      <c r="F37" s="15">
        <v>988.87</v>
      </c>
      <c r="G37" s="16">
        <f t="shared" si="1"/>
        <v>7.1000000000000004E-3</v>
      </c>
    </row>
    <row r="38" spans="1:7" ht="12.95" customHeight="1">
      <c r="A38" s="1"/>
      <c r="B38" s="9" t="s">
        <v>89</v>
      </c>
      <c r="C38" s="10" t="s">
        <v>1</v>
      </c>
      <c r="D38" s="10" t="s">
        <v>1</v>
      </c>
      <c r="E38" s="10" t="s">
        <v>1</v>
      </c>
      <c r="F38" s="17">
        <f>SUM(F24:F37)</f>
        <v>57329.950000000004</v>
      </c>
      <c r="G38" s="18">
        <f>SUM(G24:G37)</f>
        <v>0.41199999999999998</v>
      </c>
    </row>
    <row r="39" spans="1:7" ht="12.95" customHeight="1">
      <c r="A39" s="1"/>
      <c r="B39" s="9" t="s">
        <v>139</v>
      </c>
      <c r="C39" s="10" t="s">
        <v>1</v>
      </c>
      <c r="D39" s="10" t="s">
        <v>1</v>
      </c>
      <c r="E39" s="10" t="s">
        <v>1</v>
      </c>
      <c r="F39" s="1"/>
      <c r="G39" s="11" t="s">
        <v>1</v>
      </c>
    </row>
    <row r="40" spans="1:7" ht="12.95" customHeight="1">
      <c r="A40" s="12"/>
      <c r="B40" s="13" t="s">
        <v>140</v>
      </c>
      <c r="C40" s="10" t="s">
        <v>407</v>
      </c>
      <c r="D40" s="10" t="s">
        <v>142</v>
      </c>
      <c r="E40" s="14">
        <v>457500</v>
      </c>
      <c r="F40" s="15">
        <v>452.02</v>
      </c>
      <c r="G40" s="16">
        <f>+ROUND(F40/$F$49,4)</f>
        <v>3.2000000000000002E-3</v>
      </c>
    </row>
    <row r="41" spans="1:7" ht="12.95" customHeight="1">
      <c r="A41" s="12"/>
      <c r="B41" s="13" t="s">
        <v>140</v>
      </c>
      <c r="C41" s="10" t="s">
        <v>141</v>
      </c>
      <c r="D41" s="10" t="s">
        <v>142</v>
      </c>
      <c r="E41" s="14">
        <v>322500</v>
      </c>
      <c r="F41" s="15">
        <v>319.33</v>
      </c>
      <c r="G41" s="16">
        <f>+ROUND(F41/$F$49,4)</f>
        <v>2.3E-3</v>
      </c>
    </row>
    <row r="42" spans="1:7" ht="12.95" customHeight="1">
      <c r="A42" s="1"/>
      <c r="B42" s="9" t="s">
        <v>89</v>
      </c>
      <c r="C42" s="10" t="s">
        <v>1</v>
      </c>
      <c r="D42" s="10" t="s">
        <v>1</v>
      </c>
      <c r="E42" s="10" t="s">
        <v>1</v>
      </c>
      <c r="F42" s="17">
        <f>SUM(F40:F41)</f>
        <v>771.34999999999991</v>
      </c>
      <c r="G42" s="18">
        <f>SUM(G40:G41)</f>
        <v>5.4999999999999997E-3</v>
      </c>
    </row>
    <row r="43" spans="1:7" ht="12.95" customHeight="1">
      <c r="A43" s="1"/>
      <c r="B43" s="19" t="s">
        <v>92</v>
      </c>
      <c r="C43" s="23" t="s">
        <v>1</v>
      </c>
      <c r="D43" s="20" t="s">
        <v>1</v>
      </c>
      <c r="E43" s="23" t="s">
        <v>1</v>
      </c>
      <c r="F43" s="17">
        <f>+F22+F38+F42</f>
        <v>136274.75</v>
      </c>
      <c r="G43" s="18">
        <f>+G22+G38+G42</f>
        <v>0.97930000000000017</v>
      </c>
    </row>
    <row r="44" spans="1:7" ht="12.95" customHeight="1">
      <c r="A44" s="1"/>
      <c r="B44" s="9" t="s">
        <v>143</v>
      </c>
      <c r="C44" s="10" t="s">
        <v>1</v>
      </c>
      <c r="D44" s="10" t="s">
        <v>1</v>
      </c>
      <c r="E44" s="10" t="s">
        <v>1</v>
      </c>
      <c r="F44" s="1"/>
      <c r="G44" s="11" t="s">
        <v>1</v>
      </c>
    </row>
    <row r="45" spans="1:7" ht="12.95" customHeight="1">
      <c r="A45" s="12"/>
      <c r="B45" s="13" t="s">
        <v>428</v>
      </c>
      <c r="C45" s="10" t="s">
        <v>1</v>
      </c>
      <c r="D45" s="10" t="s">
        <v>95</v>
      </c>
      <c r="E45" s="14"/>
      <c r="F45" s="15">
        <v>1456.95</v>
      </c>
      <c r="G45" s="16">
        <f t="shared" ref="G45" si="2">+ROUND(F45/$F$49,4)</f>
        <v>1.0500000000000001E-2</v>
      </c>
    </row>
    <row r="46" spans="1:7" ht="12.95" customHeight="1">
      <c r="A46" s="1"/>
      <c r="B46" s="9" t="s">
        <v>89</v>
      </c>
      <c r="C46" s="10" t="s">
        <v>1</v>
      </c>
      <c r="D46" s="10" t="s">
        <v>1</v>
      </c>
      <c r="E46" s="10" t="s">
        <v>1</v>
      </c>
      <c r="F46" s="17">
        <f>+F45</f>
        <v>1456.95</v>
      </c>
      <c r="G46" s="18">
        <f>+G45</f>
        <v>1.0500000000000001E-2</v>
      </c>
    </row>
    <row r="47" spans="1:7" ht="12.95" customHeight="1">
      <c r="A47" s="1"/>
      <c r="B47" s="19" t="s">
        <v>92</v>
      </c>
      <c r="C47" s="23" t="s">
        <v>1</v>
      </c>
      <c r="D47" s="20" t="s">
        <v>1</v>
      </c>
      <c r="E47" s="23" t="s">
        <v>1</v>
      </c>
      <c r="F47" s="17">
        <f>+F46</f>
        <v>1456.95</v>
      </c>
      <c r="G47" s="18">
        <f>+G46</f>
        <v>1.0500000000000001E-2</v>
      </c>
    </row>
    <row r="48" spans="1:7" ht="12.95" customHeight="1">
      <c r="A48" s="1"/>
      <c r="B48" s="19" t="s">
        <v>93</v>
      </c>
      <c r="C48" s="10" t="s">
        <v>1</v>
      </c>
      <c r="D48" s="20" t="s">
        <v>1</v>
      </c>
      <c r="E48" s="10" t="s">
        <v>1</v>
      </c>
      <c r="F48" s="24">
        <f>+F49-F47-F43</f>
        <v>1416.1499999999942</v>
      </c>
      <c r="G48" s="18">
        <f>+G49-G47-G43</f>
        <v>1.0199999999999876E-2</v>
      </c>
    </row>
    <row r="49" spans="1:7" ht="12.95" customHeight="1">
      <c r="A49" s="1"/>
      <c r="B49" s="25" t="s">
        <v>94</v>
      </c>
      <c r="C49" s="26" t="s">
        <v>1</v>
      </c>
      <c r="D49" s="26" t="s">
        <v>1</v>
      </c>
      <c r="E49" s="26" t="s">
        <v>1</v>
      </c>
      <c r="F49" s="27">
        <v>139147.85</v>
      </c>
      <c r="G49" s="28">
        <v>1</v>
      </c>
    </row>
    <row r="50" spans="1:7" ht="12.95" customHeight="1">
      <c r="A50" s="1"/>
      <c r="B50" s="4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95</v>
      </c>
      <c r="C51" s="1"/>
      <c r="D51" s="1"/>
      <c r="E51" s="1"/>
      <c r="F51" s="1"/>
      <c r="G51" s="1"/>
    </row>
    <row r="52" spans="1:7" ht="12.95" customHeight="1">
      <c r="A52" s="1"/>
      <c r="B52" s="2" t="s">
        <v>129</v>
      </c>
      <c r="C52" s="1"/>
      <c r="D52" s="1"/>
      <c r="E52" s="1"/>
      <c r="F52" s="1"/>
      <c r="G52" s="1"/>
    </row>
    <row r="53" spans="1:7" ht="12.95" customHeight="1">
      <c r="A53" s="1"/>
      <c r="B53" s="2" t="s">
        <v>130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TMIP</vt:lpstr>
      <vt:lpstr>TSTI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Santoshs</cp:lastModifiedBy>
  <dcterms:created xsi:type="dcterms:W3CDTF">2015-09-01T06:50:16Z</dcterms:created>
  <dcterms:modified xsi:type="dcterms:W3CDTF">2015-10-09T12:04:03Z</dcterms:modified>
</cp:coreProperties>
</file>