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aurus\Facsheet\2016\Oct 16\"/>
    </mc:Choice>
  </mc:AlternateContent>
  <bookViews>
    <workbookView xWindow="0" yWindow="0" windowWidth="15360" windowHeight="753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  <sheet name="TUSB" sheetId="10" r:id="rId10"/>
    <sheet name="TDI" sheetId="6" r:id="rId11"/>
    <sheet name="TSTI" sheetId="3" r:id="rId12"/>
  </sheets>
  <calcPr calcId="171027"/>
</workbook>
</file>

<file path=xl/calcChain.xml><?xml version="1.0" encoding="utf-8"?>
<calcChain xmlns="http://schemas.openxmlformats.org/spreadsheetml/2006/main">
  <c r="G21" i="3" l="1"/>
  <c r="G20" i="3"/>
  <c r="G30" i="6" l="1"/>
  <c r="G29" i="6"/>
  <c r="G28" i="6"/>
  <c r="G21" i="10" l="1"/>
  <c r="G20" i="10"/>
  <c r="G19" i="10"/>
  <c r="G18" i="10"/>
  <c r="G17" i="10"/>
  <c r="G16" i="10"/>
  <c r="G53" i="9" l="1"/>
  <c r="G52" i="9"/>
  <c r="G51" i="9"/>
  <c r="G50" i="9"/>
  <c r="G49" i="9"/>
  <c r="G48" i="9"/>
  <c r="G47" i="9"/>
  <c r="G46" i="9"/>
  <c r="G20" i="9"/>
  <c r="G19" i="9"/>
  <c r="G18" i="9"/>
  <c r="G17" i="9"/>
  <c r="G16" i="9"/>
  <c r="G15" i="9"/>
  <c r="G14" i="9"/>
  <c r="G13" i="9"/>
  <c r="G69" i="7"/>
  <c r="G68" i="7"/>
  <c r="G67" i="7"/>
  <c r="G66" i="7"/>
  <c r="G24" i="5"/>
  <c r="G23" i="5"/>
  <c r="G22" i="5"/>
  <c r="G21" i="5"/>
  <c r="G20" i="5"/>
  <c r="G19" i="5"/>
  <c r="G74" i="2"/>
  <c r="G73" i="2"/>
  <c r="G70" i="1"/>
  <c r="G69" i="1"/>
  <c r="G68" i="1"/>
  <c r="G67" i="1"/>
  <c r="G19" i="3" l="1"/>
  <c r="G18" i="3"/>
  <c r="G17" i="3"/>
  <c r="G16" i="3"/>
  <c r="G9" i="3"/>
  <c r="F35" i="6"/>
  <c r="G34" i="6"/>
  <c r="G27" i="6"/>
  <c r="G26" i="6"/>
  <c r="G25" i="6"/>
  <c r="F16" i="6"/>
  <c r="G15" i="6"/>
  <c r="G14" i="6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49" i="8"/>
  <c r="G48" i="8"/>
  <c r="G47" i="8"/>
  <c r="G46" i="8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6" i="12"/>
  <c r="G55" i="12"/>
  <c r="G54" i="12"/>
  <c r="G53" i="12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72" i="2"/>
  <c r="G71" i="2"/>
  <c r="G70" i="2"/>
  <c r="G69" i="2"/>
  <c r="G68" i="2"/>
  <c r="G67" i="2"/>
  <c r="G66" i="2"/>
  <c r="G65" i="2"/>
  <c r="G64" i="2"/>
  <c r="G63" i="2"/>
  <c r="G62" i="2"/>
  <c r="G66" i="1"/>
  <c r="G65" i="1"/>
  <c r="G64" i="1"/>
  <c r="G63" i="1"/>
  <c r="G62" i="1"/>
  <c r="G61" i="1"/>
  <c r="G60" i="1"/>
  <c r="G59" i="1"/>
  <c r="G58" i="1"/>
  <c r="G57" i="1"/>
  <c r="G16" i="6" l="1"/>
  <c r="F30" i="3"/>
  <c r="F31" i="3" s="1"/>
  <c r="G29" i="3"/>
  <c r="G30" i="3" s="1"/>
  <c r="G31" i="3" s="1"/>
  <c r="F26" i="3"/>
  <c r="G25" i="3"/>
  <c r="G24" i="3"/>
  <c r="F22" i="3"/>
  <c r="G15" i="3"/>
  <c r="G14" i="3"/>
  <c r="G13" i="3"/>
  <c r="G12" i="3"/>
  <c r="F10" i="3"/>
  <c r="G8" i="3"/>
  <c r="G7" i="3"/>
  <c r="F39" i="6"/>
  <c r="F40" i="6" s="1"/>
  <c r="G38" i="6"/>
  <c r="G39" i="6" s="1"/>
  <c r="G40" i="6" s="1"/>
  <c r="G33" i="6"/>
  <c r="G35" i="6" s="1"/>
  <c r="F31" i="6"/>
  <c r="F36" i="6" s="1"/>
  <c r="G24" i="6"/>
  <c r="G23" i="6"/>
  <c r="G22" i="6"/>
  <c r="G21" i="6"/>
  <c r="G20" i="6"/>
  <c r="G19" i="6"/>
  <c r="G18" i="6"/>
  <c r="F8" i="6"/>
  <c r="F11" i="6" s="1"/>
  <c r="G7" i="6"/>
  <c r="G8" i="6" s="1"/>
  <c r="G11" i="6" s="1"/>
  <c r="F30" i="10"/>
  <c r="F31" i="10" s="1"/>
  <c r="G29" i="10"/>
  <c r="G30" i="10" s="1"/>
  <c r="G31" i="10" s="1"/>
  <c r="F26" i="10"/>
  <c r="G25" i="10"/>
  <c r="G24" i="10"/>
  <c r="F22" i="10"/>
  <c r="G15" i="10"/>
  <c r="G14" i="10"/>
  <c r="G13" i="10"/>
  <c r="G12" i="10"/>
  <c r="G11" i="10"/>
  <c r="F9" i="10"/>
  <c r="G8" i="10"/>
  <c r="G7" i="10"/>
  <c r="F62" i="9"/>
  <c r="F63" i="9" s="1"/>
  <c r="G61" i="9"/>
  <c r="G62" i="9" s="1"/>
  <c r="G63" i="9" s="1"/>
  <c r="F58" i="9"/>
  <c r="G57" i="9"/>
  <c r="G56" i="9"/>
  <c r="F54" i="9"/>
  <c r="G29" i="9"/>
  <c r="G28" i="9"/>
  <c r="G27" i="9"/>
  <c r="G26" i="9"/>
  <c r="G25" i="9"/>
  <c r="G24" i="9"/>
  <c r="G23" i="9"/>
  <c r="F21" i="9"/>
  <c r="G12" i="9"/>
  <c r="G11" i="9"/>
  <c r="G10" i="9"/>
  <c r="G9" i="9"/>
  <c r="G8" i="9"/>
  <c r="G7" i="9"/>
  <c r="F70" i="7"/>
  <c r="F73" i="7" s="1"/>
  <c r="F74" i="7" s="1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F25" i="5"/>
  <c r="F28" i="5" s="1"/>
  <c r="F29" i="5" s="1"/>
  <c r="G18" i="5"/>
  <c r="G17" i="5"/>
  <c r="G16" i="5"/>
  <c r="G15" i="5"/>
  <c r="G14" i="5"/>
  <c r="G13" i="5"/>
  <c r="G12" i="5"/>
  <c r="G11" i="5"/>
  <c r="G10" i="5"/>
  <c r="G9" i="5"/>
  <c r="G8" i="5"/>
  <c r="G7" i="5"/>
  <c r="F50" i="8"/>
  <c r="F53" i="8" s="1"/>
  <c r="F54" i="8" s="1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74" i="13"/>
  <c r="F74" i="13"/>
  <c r="F71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F57" i="12"/>
  <c r="F60" i="12" s="1"/>
  <c r="F61" i="12" s="1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26" i="3" l="1"/>
  <c r="F75" i="13"/>
  <c r="F76" i="13" s="1"/>
  <c r="G58" i="9"/>
  <c r="G22" i="3"/>
  <c r="F27" i="3"/>
  <c r="F32" i="3" s="1"/>
  <c r="G10" i="3"/>
  <c r="F41" i="6"/>
  <c r="G31" i="6"/>
  <c r="G26" i="10"/>
  <c r="G9" i="10"/>
  <c r="F27" i="10"/>
  <c r="F32" i="10" s="1"/>
  <c r="G22" i="10"/>
  <c r="G54" i="9"/>
  <c r="G21" i="9"/>
  <c r="F59" i="9"/>
  <c r="F64" i="9" s="1"/>
  <c r="G25" i="5"/>
  <c r="G28" i="5" s="1"/>
  <c r="G29" i="5" s="1"/>
  <c r="G50" i="8"/>
  <c r="G53" i="8" s="1"/>
  <c r="G54" i="8" s="1"/>
  <c r="G71" i="13"/>
  <c r="G75" i="13" s="1"/>
  <c r="G76" i="13" s="1"/>
  <c r="G57" i="12"/>
  <c r="G60" i="12" s="1"/>
  <c r="G61" i="12" s="1"/>
  <c r="G70" i="7"/>
  <c r="G73" i="7" s="1"/>
  <c r="G74" i="7" s="1"/>
  <c r="F64" i="4"/>
  <c r="F67" i="4" s="1"/>
  <c r="F68" i="4" s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F75" i="2"/>
  <c r="F78" i="2" s="1"/>
  <c r="F79" i="2" s="1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F71" i="1"/>
  <c r="F74" i="1" s="1"/>
  <c r="F75" i="1" s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7" i="3" l="1"/>
  <c r="G32" i="3" s="1"/>
  <c r="G36" i="6"/>
  <c r="G41" i="6" s="1"/>
  <c r="G59" i="9"/>
  <c r="G64" i="9" s="1"/>
  <c r="G27" i="10"/>
  <c r="G32" i="10" s="1"/>
  <c r="G64" i="4"/>
  <c r="G67" i="4" s="1"/>
  <c r="G68" i="4" s="1"/>
  <c r="G75" i="2"/>
  <c r="G78" i="2" s="1"/>
  <c r="G79" i="2" s="1"/>
  <c r="G71" i="1"/>
  <c r="G74" i="1" s="1"/>
  <c r="G75" i="1" s="1"/>
</calcChain>
</file>

<file path=xl/sharedStrings.xml><?xml version="1.0" encoding="utf-8"?>
<sst xmlns="http://schemas.openxmlformats.org/spreadsheetml/2006/main" count="2266" uniqueCount="486">
  <si>
    <t>TAURUS BONANZA FUND</t>
  </si>
  <si>
    <t/>
  </si>
  <si>
    <t>Name of the Instrument</t>
  </si>
  <si>
    <t>ISIN</t>
  </si>
  <si>
    <t>Industry</t>
  </si>
  <si>
    <t>Quantity</t>
  </si>
  <si>
    <t>Market/Fair Value (Rs. in Lacs)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</si>
  <si>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</si>
  <si>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</si>
  <si>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</si>
  <si>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</si>
  <si>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</si>
  <si>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</si>
  <si>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</si>
  <si>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</si>
  <si>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</si>
  <si>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</si>
  <si>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</si>
  <si>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</si>
  <si>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</si>
  <si>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</si>
  <si>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</si>
  <si>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</si>
  <si>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</si>
  <si>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</si>
  <si>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INE140A01024</t>
  </si>
  <si>
    <t>Pharmaceuticals</t>
  </si>
  <si>
    <t>INE522F01014</t>
  </si>
  <si>
    <t>Minerals/Mining</t>
  </si>
  <si>
    <t>INE094A01015</t>
  </si>
  <si>
    <t>INE585B01010</t>
  </si>
  <si>
    <t>Auto</t>
  </si>
  <si>
    <t>INE467B01029</t>
  </si>
  <si>
    <t>Hotels, Resorts And Other Recreational Activities</t>
  </si>
  <si>
    <t>Consumer Durables</t>
  </si>
  <si>
    <t>INE155A01022</t>
  </si>
  <si>
    <t>INE003A01024</t>
  </si>
  <si>
    <t>Industrial Capital Goods</t>
  </si>
  <si>
    <t>INE256A01028</t>
  </si>
  <si>
    <t>Media &amp; Entertainment</t>
  </si>
  <si>
    <t>INE263A01016</t>
  </si>
  <si>
    <t>Chemicals</t>
  </si>
  <si>
    <t>INE685A01028</t>
  </si>
  <si>
    <t>INE180A01020</t>
  </si>
  <si>
    <t>Consumer Non Durables</t>
  </si>
  <si>
    <t>INE111A01017</t>
  </si>
  <si>
    <t>Healthcare Services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</si>
  <si>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</si>
  <si>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</si>
  <si>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</si>
  <si>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</si>
  <si>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</si>
  <si>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</si>
  <si>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</si>
  <si>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</si>
  <si>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</si>
  <si>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Bank of Baroda</t>
  </si>
  <si>
    <t>INE028A01039</t>
  </si>
  <si>
    <t>INE742F01042</t>
  </si>
  <si>
    <t>INE692A01016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</si>
  <si>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</si>
  <si>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</si>
  <si>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</si>
  <si>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</si>
  <si>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</si>
  <si>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</si>
  <si>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</si>
  <si>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</si>
  <si>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</si>
  <si>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</si>
  <si>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TAURUS DISCOVERY FUND</t>
  </si>
  <si>
    <t>INE233A01035</t>
  </si>
  <si>
    <t>INE670A01012</t>
  </si>
  <si>
    <t>INE465A01025</t>
  </si>
  <si>
    <t>INE775A01035</t>
  </si>
  <si>
    <t>Auto Ancillaries</t>
  </si>
  <si>
    <t>INE216A01022</t>
  </si>
  <si>
    <t>INE070A01015</t>
  </si>
  <si>
    <t>Cement</t>
  </si>
  <si>
    <t>INE531A01024</t>
  </si>
  <si>
    <t>Textile Products</t>
  </si>
  <si>
    <t>INE095A01012</t>
  </si>
  <si>
    <t>INE331A01037</t>
  </si>
  <si>
    <t>INE226H01026</t>
  </si>
  <si>
    <t>INE102D01028</t>
  </si>
  <si>
    <t>Gas</t>
  </si>
  <si>
    <t>**  Thinly Traded / Non Traded Security</t>
  </si>
  <si>
    <t>#  Unlisted Security</t>
  </si>
  <si>
    <t>TAURUS SHORT TERM INCOME FUND</t>
  </si>
  <si>
    <t>Rating</t>
  </si>
  <si>
    <t>Money Market Instruments</t>
  </si>
  <si>
    <t>Certificate of Deposit</t>
  </si>
  <si>
    <t>CRISIL A1+</t>
  </si>
  <si>
    <t>Commercial Paper</t>
  </si>
  <si>
    <t>CARE A1+</t>
  </si>
  <si>
    <t>Treasury Bill</t>
  </si>
  <si>
    <t>91 Days Tbill</t>
  </si>
  <si>
    <t>CBLO / Reverse Repo</t>
  </si>
  <si>
    <t>TAURUS TAX SHIELD</t>
  </si>
  <si>
    <t>INE100A01010</t>
  </si>
  <si>
    <t>INE481G01011</t>
  </si>
  <si>
    <t>INE669C01036</t>
  </si>
  <si>
    <t>INE101A01026</t>
  </si>
  <si>
    <t>INE326A01037</t>
  </si>
  <si>
    <t>INE257A01026</t>
  </si>
  <si>
    <t>TAURUS BANKING &amp; FINANCIAL SERVICES FUND</t>
  </si>
  <si>
    <t>INE528G01019</t>
  </si>
  <si>
    <t>TAURUS DYNAMIC INCOME FUND</t>
  </si>
  <si>
    <t>Debt Instruments</t>
  </si>
  <si>
    <t>(a) Listed / awaiting listing on Stock Exchange</t>
  </si>
  <si>
    <t>(b) Privately placed / Unlisted</t>
  </si>
  <si>
    <t>TAURUS ETHICAL FUND</t>
  </si>
  <si>
    <t>INE058A01010</t>
  </si>
  <si>
    <t>INE470A01017</t>
  </si>
  <si>
    <t>Trading</t>
  </si>
  <si>
    <t>INE323A01026</t>
  </si>
  <si>
    <t>INE917I01010</t>
  </si>
  <si>
    <t>INE030A01027</t>
  </si>
  <si>
    <t>INE059A01026</t>
  </si>
  <si>
    <t>INE347G01014</t>
  </si>
  <si>
    <t>TAURUS INFRASTRUCTURE FUND</t>
  </si>
  <si>
    <t>INE242A01010</t>
  </si>
  <si>
    <t>TAURUS LIQUID FUND</t>
  </si>
  <si>
    <t>TAURUS ULTRA SHORT TERM BOND FUND</t>
  </si>
  <si>
    <t>TAURUS NIFTY INDEX FUND</t>
  </si>
  <si>
    <t>INE021A01026</t>
  </si>
  <si>
    <t>INE752E01010</t>
  </si>
  <si>
    <t>Power</t>
  </si>
  <si>
    <t>INE158A01026</t>
  </si>
  <si>
    <t>INE733E01010</t>
  </si>
  <si>
    <t>INE669E01016</t>
  </si>
  <si>
    <t>INE079A01024</t>
  </si>
  <si>
    <t>INE081A01012</t>
  </si>
  <si>
    <t>Ferrous Metals</t>
  </si>
  <si>
    <t>INE129A01019</t>
  </si>
  <si>
    <t>INE012A01025</t>
  </si>
  <si>
    <t>INE245A01021</t>
  </si>
  <si>
    <t>Non - Ferrous Metals</t>
  </si>
  <si>
    <t>INE038A01020</t>
  </si>
  <si>
    <t>TAURUS STARSHARE</t>
  </si>
  <si>
    <t>INE752A01018</t>
  </si>
  <si>
    <t>$0.00</t>
  </si>
  <si>
    <t>$0.00%</t>
  </si>
  <si>
    <t xml:space="preserve">$  Less Than 0.01% of Net Asset Value 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</si>
  <si>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</si>
  <si>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</si>
  <si>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</si>
  <si>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</si>
  <si>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</si>
  <si>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Sun Pharmaceuticals Industries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</si>
  <si>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</si>
  <si>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</si>
  <si>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</si>
  <si>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</si>
  <si>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</si>
  <si>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</si>
  <si>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</si>
  <si>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</si>
  <si>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</si>
  <si>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</si>
  <si>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</si>
  <si>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Hindustan Petroleum Corporation Ltd.</t>
  </si>
  <si>
    <t>Kotak Mahindra Bank Ltd.</t>
  </si>
  <si>
    <t>Maruti Suzuki India Ltd.</t>
  </si>
  <si>
    <t>Adani Ports and Special Economic Zone Ltd.</t>
  </si>
  <si>
    <t>Piramal Enterprises Ltd.</t>
  </si>
  <si>
    <t>Siemens Ltd.</t>
  </si>
  <si>
    <t>Tata Motors Ltd.</t>
  </si>
  <si>
    <t>Torrent Pharmaceuticals Ltd.</t>
  </si>
  <si>
    <t>Cipla Ltd.</t>
  </si>
  <si>
    <t>Godrej Consumer Products Ltd.</t>
  </si>
  <si>
    <t>Zee Entertainment Enterprises Ltd.</t>
  </si>
  <si>
    <t>IndusInd Bank Ltd.</t>
  </si>
  <si>
    <t>Sadbhav Engineering Ltd.</t>
  </si>
  <si>
    <t>Godrej Industries Ltd.</t>
  </si>
  <si>
    <t>Kansai Nerolac Paints Ltd.</t>
  </si>
  <si>
    <t>Motherson Sumi Systems Ltd.</t>
  </si>
  <si>
    <t>Bharat Forge Ltd.</t>
  </si>
  <si>
    <t>Tata Elxsi Ltd.</t>
  </si>
  <si>
    <t>Bajaj Finance Ltd.</t>
  </si>
  <si>
    <t>Britannia Industries Ltd.</t>
  </si>
  <si>
    <t>The Ramco Cements Ltd.</t>
  </si>
  <si>
    <t>Shree Cements Ltd.</t>
  </si>
  <si>
    <t>Mahindra &amp; Mahindra Ltd.</t>
  </si>
  <si>
    <t>Lupin Ltd.</t>
  </si>
  <si>
    <t>Ultratech Cement Ltd.</t>
  </si>
  <si>
    <t>Atul Ltd.</t>
  </si>
  <si>
    <t>Tech Mahindra Ltd.</t>
  </si>
  <si>
    <t>Sanofi India Ltd.</t>
  </si>
  <si>
    <t>Bajaj Auto Ltd.</t>
  </si>
  <si>
    <t>Bharat Heavy Electricals Ltd.</t>
  </si>
  <si>
    <t>Bharti Airtel Ltd.</t>
  </si>
  <si>
    <t>Hindustan Unilever Ltd.</t>
  </si>
  <si>
    <t>Oil &amp; Natural Gas Corporation Ltd.</t>
  </si>
  <si>
    <t>Yes Bank Ltd.</t>
  </si>
  <si>
    <t>Bosch Ltd.</t>
  </si>
  <si>
    <t>ACC Ltd.</t>
  </si>
  <si>
    <t>Asian Paints Ltd.</t>
  </si>
  <si>
    <t>Idea Cellular Ltd.</t>
  </si>
  <si>
    <t>GAIL (India) Ltd.</t>
  </si>
  <si>
    <t>Grasim Industries Ltd.</t>
  </si>
  <si>
    <t>Ambuja Cements Ltd.</t>
  </si>
  <si>
    <t>Hero MotoCorp Ltd.</t>
  </si>
  <si>
    <t>Hindalco Industries Ltd.</t>
  </si>
  <si>
    <t>NTPC Ltd.</t>
  </si>
  <si>
    <t>Power Grid Corporation of India Ltd.</t>
  </si>
  <si>
    <t>Tata Steel Ltd.</t>
  </si>
  <si>
    <t>Tata Power Company Ltd.</t>
  </si>
  <si>
    <t>Indian Oil Corporation Ltd.</t>
  </si>
  <si>
    <t>Construction</t>
  </si>
  <si>
    <t>3M India Ltd.</t>
  </si>
  <si>
    <t>Petronet LNG Ltd.</t>
  </si>
  <si>
    <t>Oriental Bank of Commerce ** #</t>
  </si>
  <si>
    <t>IndusInd Bank Ltd. ** #</t>
  </si>
  <si>
    <t>RBL Bank Ltd. ** #</t>
  </si>
  <si>
    <t>[ICRA]A1+</t>
  </si>
  <si>
    <t>Edelweiss Commodities Services Ltd. ** #</t>
  </si>
  <si>
    <t>Ballarpur Industries Ltd. ** #</t>
  </si>
  <si>
    <t>Bilt Graphic Paper Products Ltd. ** #</t>
  </si>
  <si>
    <t>Cox &amp; Kings Ltd. ** #</t>
  </si>
  <si>
    <t>IND A1+</t>
  </si>
  <si>
    <t>Torrent Power Ltd.</t>
  </si>
  <si>
    <t>INE813H01021</t>
  </si>
  <si>
    <t>JSW Steel Ltd.</t>
  </si>
  <si>
    <t>INE019A01020</t>
  </si>
  <si>
    <t>Max Financial Services Ltd.</t>
  </si>
  <si>
    <t>Ashok Leyland Ltd.</t>
  </si>
  <si>
    <t>INE208A01029</t>
  </si>
  <si>
    <t>ABB India Ltd.</t>
  </si>
  <si>
    <t>INE117A01022</t>
  </si>
  <si>
    <t>IN9155A01020</t>
  </si>
  <si>
    <t>Havells India Ltd.</t>
  </si>
  <si>
    <t>INE176B01034</t>
  </si>
  <si>
    <t>Marico Ltd.</t>
  </si>
  <si>
    <t>INE196A01026</t>
  </si>
  <si>
    <t>SRF Ltd.</t>
  </si>
  <si>
    <t>INE647A01010</t>
  </si>
  <si>
    <t>Indraprastha Gas Ltd.</t>
  </si>
  <si>
    <t>INE203G01019</t>
  </si>
  <si>
    <t>Biocon Ltd.</t>
  </si>
  <si>
    <t>INE376G01013</t>
  </si>
  <si>
    <t>Pidilite Industries Ltd.</t>
  </si>
  <si>
    <t>INE318A01026</t>
  </si>
  <si>
    <t>Gujarat Pipavav Port Ltd.</t>
  </si>
  <si>
    <t>INE517F01014</t>
  </si>
  <si>
    <t>The Karur Vysya Bank Ltd.</t>
  </si>
  <si>
    <t>INE036D01010</t>
  </si>
  <si>
    <t>NCC Ltd.</t>
  </si>
  <si>
    <t>INE868B01028</t>
  </si>
  <si>
    <t>INE498L01015</t>
  </si>
  <si>
    <t>Entertainment Network (India) Ltd.</t>
  </si>
  <si>
    <t>INE265F01028</t>
  </si>
  <si>
    <t>Fortis Healthcare Ltd.</t>
  </si>
  <si>
    <t>INE061F01013</t>
  </si>
  <si>
    <t>PTC India Ltd.</t>
  </si>
  <si>
    <t>INE877F01012</t>
  </si>
  <si>
    <t>Wellwin Industry Ltd. ** #</t>
  </si>
  <si>
    <t>AIA Engineering Ltd.</t>
  </si>
  <si>
    <t>INE212H01026</t>
  </si>
  <si>
    <t>SKF India Ltd.</t>
  </si>
  <si>
    <t>INE640A01023</t>
  </si>
  <si>
    <t>GIC Housing Finance Ltd.</t>
  </si>
  <si>
    <t>INE289B01019</t>
  </si>
  <si>
    <t>Finolex Cables Ltd.</t>
  </si>
  <si>
    <t>INE235A01022</t>
  </si>
  <si>
    <t>Carborundum Universal Ltd.</t>
  </si>
  <si>
    <t>INE120A01034</t>
  </si>
  <si>
    <t>Lakshmi Machine Works Ltd.</t>
  </si>
  <si>
    <t>INE269B01029</t>
  </si>
  <si>
    <t>Aadhar Housing Finance Ltd. ** #</t>
  </si>
  <si>
    <t>Sovereign</t>
  </si>
  <si>
    <t>The Clearing Corporation of India Ltd.</t>
  </si>
  <si>
    <t>08.70% Rural Electrification Corporation Ltd. **</t>
  </si>
  <si>
    <t>INE020B08815</t>
  </si>
  <si>
    <t>CRISIL AAA</t>
  </si>
  <si>
    <t>Dewan Housing Finance Corporation Ltd. ** #</t>
  </si>
  <si>
    <t>Hindustan Zinc Ltd.</t>
  </si>
  <si>
    <t>INE267A01025</t>
  </si>
  <si>
    <t>Divi's Laboratories Ltd.</t>
  </si>
  <si>
    <t>INE361B01024</t>
  </si>
  <si>
    <t>Colgate Palmolive (India) Ltd.</t>
  </si>
  <si>
    <t>INE259A01022</t>
  </si>
  <si>
    <t>Aurobindo Pharma Ltd.</t>
  </si>
  <si>
    <t>INE406A01037</t>
  </si>
  <si>
    <t>Bajaj Finserv Ltd.</t>
  </si>
  <si>
    <t>INE918I01018</t>
  </si>
  <si>
    <t>Godrej Properties Ltd.</t>
  </si>
  <si>
    <t>INE484J01027</t>
  </si>
  <si>
    <t>Max India Ltd.</t>
  </si>
  <si>
    <t>INE153U01017</t>
  </si>
  <si>
    <t>The Federal Bank Ltd.</t>
  </si>
  <si>
    <t>INE171A01029</t>
  </si>
  <si>
    <t>Dabur India Ltd.</t>
  </si>
  <si>
    <t>INE016A01026</t>
  </si>
  <si>
    <t>Punjab National Bank</t>
  </si>
  <si>
    <t>INE160A01022</t>
  </si>
  <si>
    <t>Power Finance Corporation Ltd.</t>
  </si>
  <si>
    <t>INE134E01011</t>
  </si>
  <si>
    <t>Rural Electrification Corporation Ltd.</t>
  </si>
  <si>
    <t>INE020B01018</t>
  </si>
  <si>
    <t>Max Ventures and Industries Ltd.</t>
  </si>
  <si>
    <t>INE154U01015</t>
  </si>
  <si>
    <t>INE296A01024</t>
  </si>
  <si>
    <t>L&amp;T Finance Holdings Ltd.</t>
  </si>
  <si>
    <t>IDFC Ltd.</t>
  </si>
  <si>
    <t>INE043D01016</t>
  </si>
  <si>
    <t>Oil India Ltd.</t>
  </si>
  <si>
    <t>INE274J01014</t>
  </si>
  <si>
    <t>Cadila Healthcare Ltd.</t>
  </si>
  <si>
    <t>INE010B01027</t>
  </si>
  <si>
    <t>Century Textiles &amp; Industries Ltd.</t>
  </si>
  <si>
    <t>INE055A01016</t>
  </si>
  <si>
    <t>The Indian Hotels Company Ltd.</t>
  </si>
  <si>
    <t>INE053A01029</t>
  </si>
  <si>
    <t>Castrol India Ltd.</t>
  </si>
  <si>
    <t>INE172A01027</t>
  </si>
  <si>
    <t>The Great Eastern Shipping Company Ltd.</t>
  </si>
  <si>
    <t>INE017A01032</t>
  </si>
  <si>
    <t>The South Indian Bank Ltd.</t>
  </si>
  <si>
    <t>INE683A01023</t>
  </si>
  <si>
    <t>Canara Bank</t>
  </si>
  <si>
    <t>INE476A01014</t>
  </si>
  <si>
    <t>Mahindra &amp; Mahindra Financial Services Ltd.</t>
  </si>
  <si>
    <t>INE774D01024</t>
  </si>
  <si>
    <t>DCB Bank Ltd.</t>
  </si>
  <si>
    <t>INE503A01015</t>
  </si>
  <si>
    <t>Tata Communications Ltd.</t>
  </si>
  <si>
    <t>INE151A01013</t>
  </si>
  <si>
    <t>Alembic Pharmaceuticals Ltd.</t>
  </si>
  <si>
    <t>INE901L01018</t>
  </si>
  <si>
    <t>Emami Ltd.</t>
  </si>
  <si>
    <t>INE548C01032</t>
  </si>
  <si>
    <t>Union Bank of India</t>
  </si>
  <si>
    <t>Sintex Industries Ltd.</t>
  </si>
  <si>
    <t>INE429C01035</t>
  </si>
  <si>
    <t>IPCA Laboratories Ltd.</t>
  </si>
  <si>
    <t>INE571A01020</t>
  </si>
  <si>
    <t>Bank of India</t>
  </si>
  <si>
    <t>INE084A01016</t>
  </si>
  <si>
    <t>Larsen &amp; Toubro Infotech Ltd.</t>
  </si>
  <si>
    <t>INE214T01019</t>
  </si>
  <si>
    <t>Exide Industries Ltd.</t>
  </si>
  <si>
    <t>INE302A01020</t>
  </si>
  <si>
    <t>Reliance Capital Ltd.</t>
  </si>
  <si>
    <t>INE013A01015</t>
  </si>
  <si>
    <t>Bharti Infratel Ltd.</t>
  </si>
  <si>
    <t>INE121J01017</t>
  </si>
  <si>
    <t>Telecom -  Equipment &amp; Accessories</t>
  </si>
  <si>
    <t>Unichem Laboratories Ltd.</t>
  </si>
  <si>
    <t>INE351A01035</t>
  </si>
  <si>
    <t>V.S.T Tillers Tractors Ltd.</t>
  </si>
  <si>
    <t>INE764D01017</t>
  </si>
  <si>
    <t>Prestige Estates Projects Ltd.</t>
  </si>
  <si>
    <t>INE811K01011</t>
  </si>
  <si>
    <t>Nestle India Ltd.</t>
  </si>
  <si>
    <t>INE239A01016</t>
  </si>
  <si>
    <t>Packaged Foods</t>
  </si>
  <si>
    <t>Bajaj Electricals Ltd.</t>
  </si>
  <si>
    <t>INE193E01025</t>
  </si>
  <si>
    <t>Can Fin Homes Ltd.</t>
  </si>
  <si>
    <t>INE477A01012</t>
  </si>
  <si>
    <t>Tata Sponge Iron Ltd.</t>
  </si>
  <si>
    <t>INE674A01014</t>
  </si>
  <si>
    <t>Gateway Distriparks Ltd.</t>
  </si>
  <si>
    <t>INE852F01015</t>
  </si>
  <si>
    <t>Blue Star Ltd.</t>
  </si>
  <si>
    <t>INE472A01039</t>
  </si>
  <si>
    <t>Credit Analysis and Research Ltd.</t>
  </si>
  <si>
    <t>INE752H01013</t>
  </si>
  <si>
    <t>Gujarat Gas Ltd.</t>
  </si>
  <si>
    <t>INE844O01022</t>
  </si>
  <si>
    <t>Glenmark Pharmaceuticals Ltd.</t>
  </si>
  <si>
    <t>INE935A01035</t>
  </si>
  <si>
    <t>INE976G16EP8</t>
  </si>
  <si>
    <t>Axis Bank Ltd. ** #</t>
  </si>
  <si>
    <t>INE238A16F51</t>
  </si>
  <si>
    <t>IDFC Bank Ltd. ** #</t>
  </si>
  <si>
    <t>The South Indian Bank Ltd. ** #</t>
  </si>
  <si>
    <t>INE683A16IQ2</t>
  </si>
  <si>
    <t>INE141A16XF3</t>
  </si>
  <si>
    <t>INE092T16272</t>
  </si>
  <si>
    <t>DCB Bank Ltd. ** #</t>
  </si>
  <si>
    <t>INE503A16DQ3</t>
  </si>
  <si>
    <t>INE008I14FM5</t>
  </si>
  <si>
    <t>INE657N14HV6</t>
  </si>
  <si>
    <t>INE140A14NO3</t>
  </si>
  <si>
    <t>INE140A14NP0</t>
  </si>
  <si>
    <t>Dalmia Cement (Bharat) Ltd. ** #</t>
  </si>
  <si>
    <t>INE755K14336</t>
  </si>
  <si>
    <t>IIFL Wealth Finance Ltd. ** #</t>
  </si>
  <si>
    <t>INE248U14299</t>
  </si>
  <si>
    <t>INE248U14331</t>
  </si>
  <si>
    <t>Deepak Fertilizers and Petrochemicals Corporation Ltd. ** #</t>
  </si>
  <si>
    <t>INE501A14BB8</t>
  </si>
  <si>
    <t>INE657N14HX2</t>
  </si>
  <si>
    <t>JK Lakshmi Cement Ltd. ** #</t>
  </si>
  <si>
    <t>INE786A14613</t>
  </si>
  <si>
    <t>INE202B14IO9</t>
  </si>
  <si>
    <t>Vedanta Ltd. ** #</t>
  </si>
  <si>
    <t>INE205A14GK6</t>
  </si>
  <si>
    <t>INE205A14GM2</t>
  </si>
  <si>
    <t>INE538L14417</t>
  </si>
  <si>
    <t>Adani Enterprises Ltd. ** #</t>
  </si>
  <si>
    <t>INE423A14993</t>
  </si>
  <si>
    <t>BWR A1+</t>
  </si>
  <si>
    <t>INE538L14425</t>
  </si>
  <si>
    <t>Reliance Jio Infocomm Ltd. ** #</t>
  </si>
  <si>
    <t>Reliance Capital Ltd. ** #</t>
  </si>
  <si>
    <t>INE013A14ZB3</t>
  </si>
  <si>
    <t>INE110L14BA7</t>
  </si>
  <si>
    <t>INE110L14BF6</t>
  </si>
  <si>
    <t>INE008I14FV6</t>
  </si>
  <si>
    <t>IN002016X181</t>
  </si>
  <si>
    <t>INE095A16TQ6</t>
  </si>
  <si>
    <t>INE008I14DZ2</t>
  </si>
  <si>
    <t>Allcargo Logistics Ltd. ** #</t>
  </si>
  <si>
    <t>INE418H14071</t>
  </si>
  <si>
    <t>IND A1</t>
  </si>
  <si>
    <t>INE423A14AE1</t>
  </si>
  <si>
    <t>Portfolio Statement as on October 31,2016</t>
  </si>
  <si>
    <t>INE047A01021</t>
  </si>
  <si>
    <t>NMDC Ltd.</t>
  </si>
  <si>
    <t>INE584A01023</t>
  </si>
  <si>
    <t>Titan Company Ltd.</t>
  </si>
  <si>
    <t>INE280A01028</t>
  </si>
  <si>
    <t>Tata Motors Ltd. A-DVR</t>
  </si>
  <si>
    <t>Tata Chemicals Ltd.</t>
  </si>
  <si>
    <t>INE092A01019</t>
  </si>
  <si>
    <t>Cairn India Ltd.</t>
  </si>
  <si>
    <t>INE910H01017</t>
  </si>
  <si>
    <t>Info Edge (India) Ltd.</t>
  </si>
  <si>
    <t>INE663F01024</t>
  </si>
  <si>
    <t>MindTree Ltd.</t>
  </si>
  <si>
    <t>INE018I01017</t>
  </si>
  <si>
    <t>JK Lakshmi Cement Ltd.</t>
  </si>
  <si>
    <t>INE786A01032</t>
  </si>
  <si>
    <t>NBCC (India) Ltd.</t>
  </si>
  <si>
    <t>INE095N01023</t>
  </si>
  <si>
    <t>Narayana Hrudayalaya Ltd.</t>
  </si>
  <si>
    <t>INE410P01011</t>
  </si>
  <si>
    <t>Kaveri Seed Company Ltd.</t>
  </si>
  <si>
    <t>INE455I01029</t>
  </si>
  <si>
    <t>Balkrishna Industries Ltd.</t>
  </si>
  <si>
    <t>INE787D01026</t>
  </si>
  <si>
    <t>State Bank of Patiala ** #</t>
  </si>
  <si>
    <t>INE652A16KZ4</t>
  </si>
  <si>
    <t>INE095A16TU8</t>
  </si>
  <si>
    <t>UCO Bank ** #</t>
  </si>
  <si>
    <t>INE691A16KX7</t>
  </si>
  <si>
    <t>Punjab &amp; Sind Bank ** #</t>
  </si>
  <si>
    <t>INE608A16NH8</t>
  </si>
  <si>
    <t>INE238A16D61</t>
  </si>
  <si>
    <t>Yes Bank Ltd. ** #</t>
  </si>
  <si>
    <t>INE528G16D23</t>
  </si>
  <si>
    <t>INE092T16223</t>
  </si>
  <si>
    <t>INE608A16NG0</t>
  </si>
  <si>
    <t>India Infoline Housing Finance Ltd. ** #</t>
  </si>
  <si>
    <t>INE477L14806</t>
  </si>
  <si>
    <t>National Bank For Agriculture and Rural Development ** #</t>
  </si>
  <si>
    <t>INE261F14AS4</t>
  </si>
  <si>
    <t>India Infoline Finance Ltd. ** #</t>
  </si>
  <si>
    <t>INE866I14SC0</t>
  </si>
  <si>
    <t>Piramal Finance Private Ltd. ** #</t>
  </si>
  <si>
    <t>KEC International Ltd. ** #</t>
  </si>
  <si>
    <t>INE389H14BI8</t>
  </si>
  <si>
    <t>Phillips Carbon Black Ltd. ** #</t>
  </si>
  <si>
    <t>INE602A14307</t>
  </si>
  <si>
    <t>Small Industries Development Bank of India ** #</t>
  </si>
  <si>
    <t>INE556F14DN2</t>
  </si>
  <si>
    <t>Aspire Home Finance Corporation Ltd. ** #</t>
  </si>
  <si>
    <t>INE658R14253</t>
  </si>
  <si>
    <t>Housing Development Finance Corporation Ltd. ** #</t>
  </si>
  <si>
    <t>INE001A14PS3</t>
  </si>
  <si>
    <t>INE110L14AU7</t>
  </si>
  <si>
    <t>JM Financial Products Ltd. ** #</t>
  </si>
  <si>
    <t>INE523H14XZ0</t>
  </si>
  <si>
    <t>INE205A14GL4</t>
  </si>
  <si>
    <t>INE110L14BE9</t>
  </si>
  <si>
    <t>182 Days Tbill</t>
  </si>
  <si>
    <t>IN002016Y080</t>
  </si>
  <si>
    <t>INE556F14DC5</t>
  </si>
  <si>
    <t>ECL Finance Ltd. ** #</t>
  </si>
  <si>
    <t>INE804I14NO7</t>
  </si>
  <si>
    <t>INE294A14FM8</t>
  </si>
  <si>
    <t>INE161J14DF9</t>
  </si>
  <si>
    <t>INE294A14FN6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</si>
</sst>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;\(#,##0.00\)"/>
    <numFmt numFmtId="165" formatCode="#,##0.00%;\(#,##0.00\)%"/>
    <numFmt numFmtId="166" formatCode="#,##0.00%"/>
  </numFmts>
  <fonts count="7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3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4" fontId="3" fillId="0" borderId="2" xfId="0" applyNumberFormat="1" applyFont="1" applyFill="1" applyBorder="1" applyAlignment="1" applyProtection="1">
      <alignment horizontal="right" vertical="top" wrapText="1"/>
    </xf>
    <xf numFmtId="164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4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2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1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5" fontId="3" fillId="0" borderId="11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3" fillId="0" borderId="10" xfId="0" applyNumberFormat="1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abSelected="1"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148</v>
      </c>
      <c r="C7" s="5" t="s">
        <v>10</v>
      </c>
      <c r="D7" s="5" t="s">
        <v>11</v>
      </c>
      <c r="E7" s="7">
        <v>13493</v>
      </c>
      <c r="F7" s="8">
        <v>169.16</v>
      </c>
      <c r="G7" s="26">
        <f t="shared" ref="G7:G56" si="0">+ROUND(F7/$F$76,4)</f>
        <v>6.6699999999999995E-2</v>
      </c>
    </row>
    <row r="8" spans="1:7" ht="12.95" customHeight="1">
      <c r="A8" s="6"/>
      <c r="B8" s="25" t="s">
        <v>144</v>
      </c>
      <c r="C8" s="5" t="s">
        <v>14</v>
      </c>
      <c r="D8" s="5" t="s">
        <v>15</v>
      </c>
      <c r="E8" s="7">
        <v>10793</v>
      </c>
      <c r="F8" s="8">
        <v>149.04</v>
      </c>
      <c r="G8" s="26">
        <f t="shared" si="0"/>
        <v>5.8799999999999998E-2</v>
      </c>
    </row>
    <row r="9" spans="1:7" ht="12.95" customHeight="1">
      <c r="A9" s="6"/>
      <c r="B9" s="25" t="s">
        <v>146</v>
      </c>
      <c r="C9" s="5" t="s">
        <v>12</v>
      </c>
      <c r="D9" s="5" t="s">
        <v>13</v>
      </c>
      <c r="E9" s="7">
        <v>13403</v>
      </c>
      <c r="F9" s="8">
        <v>134.37</v>
      </c>
      <c r="G9" s="26">
        <f t="shared" si="0"/>
        <v>5.2999999999999999E-2</v>
      </c>
    </row>
    <row r="10" spans="1:7" ht="12.95" customHeight="1">
      <c r="A10" s="6"/>
      <c r="B10" s="25" t="s">
        <v>152</v>
      </c>
      <c r="C10" s="5" t="s">
        <v>51</v>
      </c>
      <c r="D10" s="5" t="s">
        <v>44</v>
      </c>
      <c r="E10" s="7">
        <v>50759</v>
      </c>
      <c r="F10" s="8">
        <v>122.79</v>
      </c>
      <c r="G10" s="26">
        <f t="shared" si="0"/>
        <v>4.8399999999999999E-2</v>
      </c>
    </row>
    <row r="11" spans="1:7" ht="12.95" customHeight="1">
      <c r="A11" s="6"/>
      <c r="B11" s="25" t="s">
        <v>145</v>
      </c>
      <c r="C11" s="5" t="s">
        <v>16</v>
      </c>
      <c r="D11" s="5" t="s">
        <v>17</v>
      </c>
      <c r="E11" s="7">
        <v>11094</v>
      </c>
      <c r="F11" s="8">
        <v>116.62</v>
      </c>
      <c r="G11" s="26">
        <f t="shared" si="0"/>
        <v>4.5999999999999999E-2</v>
      </c>
    </row>
    <row r="12" spans="1:7" ht="12.95" customHeight="1">
      <c r="A12" s="6"/>
      <c r="B12" s="25" t="s">
        <v>151</v>
      </c>
      <c r="C12" s="5" t="s">
        <v>20</v>
      </c>
      <c r="D12" s="5" t="s">
        <v>11</v>
      </c>
      <c r="E12" s="7">
        <v>40458</v>
      </c>
      <c r="F12" s="8">
        <v>112.07</v>
      </c>
      <c r="G12" s="26">
        <f t="shared" si="0"/>
        <v>4.4200000000000003E-2</v>
      </c>
    </row>
    <row r="13" spans="1:7" ht="12.95" customHeight="1">
      <c r="A13" s="6"/>
      <c r="B13" s="25" t="s">
        <v>163</v>
      </c>
      <c r="C13" s="5" t="s">
        <v>30</v>
      </c>
      <c r="D13" s="5" t="s">
        <v>31</v>
      </c>
      <c r="E13" s="7">
        <v>1451</v>
      </c>
      <c r="F13" s="8">
        <v>85.59</v>
      </c>
      <c r="G13" s="26">
        <f t="shared" si="0"/>
        <v>3.3799999999999997E-2</v>
      </c>
    </row>
    <row r="14" spans="1:7" ht="12.95" customHeight="1">
      <c r="A14" s="6"/>
      <c r="B14" s="25" t="s">
        <v>147</v>
      </c>
      <c r="C14" s="5" t="s">
        <v>18</v>
      </c>
      <c r="D14" s="5" t="s">
        <v>19</v>
      </c>
      <c r="E14" s="7">
        <v>5605</v>
      </c>
      <c r="F14" s="8">
        <v>82.77</v>
      </c>
      <c r="G14" s="26">
        <f t="shared" si="0"/>
        <v>3.2599999999999997E-2</v>
      </c>
    </row>
    <row r="15" spans="1:7" ht="12.95" customHeight="1">
      <c r="A15" s="6"/>
      <c r="B15" s="25" t="s">
        <v>154</v>
      </c>
      <c r="C15" s="5" t="s">
        <v>32</v>
      </c>
      <c r="D15" s="5" t="s">
        <v>13</v>
      </c>
      <c r="E15" s="7">
        <v>3400</v>
      </c>
      <c r="F15" s="8">
        <v>81.42</v>
      </c>
      <c r="G15" s="26">
        <f t="shared" si="0"/>
        <v>3.2099999999999997E-2</v>
      </c>
    </row>
    <row r="16" spans="1:7" ht="12.95" customHeight="1">
      <c r="A16" s="6"/>
      <c r="B16" s="25" t="s">
        <v>167</v>
      </c>
      <c r="C16" s="5" t="s">
        <v>35</v>
      </c>
      <c r="D16" s="5" t="s">
        <v>31</v>
      </c>
      <c r="E16" s="7">
        <v>12913</v>
      </c>
      <c r="F16" s="8">
        <v>68.739999999999995</v>
      </c>
      <c r="G16" s="26">
        <f t="shared" si="0"/>
        <v>2.7099999999999999E-2</v>
      </c>
    </row>
    <row r="17" spans="1:7" ht="12.95" customHeight="1">
      <c r="A17" s="6"/>
      <c r="B17" s="25" t="s">
        <v>165</v>
      </c>
      <c r="C17" s="5" t="s">
        <v>25</v>
      </c>
      <c r="D17" s="5" t="s">
        <v>26</v>
      </c>
      <c r="E17" s="7">
        <v>3695</v>
      </c>
      <c r="F17" s="8">
        <v>67</v>
      </c>
      <c r="G17" s="26">
        <f t="shared" si="0"/>
        <v>2.64E-2</v>
      </c>
    </row>
    <row r="18" spans="1:7" ht="12.95" customHeight="1">
      <c r="A18" s="6"/>
      <c r="B18" s="25" t="s">
        <v>162</v>
      </c>
      <c r="C18" s="5" t="s">
        <v>50</v>
      </c>
      <c r="D18" s="5" t="s">
        <v>11</v>
      </c>
      <c r="E18" s="7">
        <v>7666</v>
      </c>
      <c r="F18" s="8">
        <v>62.9</v>
      </c>
      <c r="G18" s="26">
        <f t="shared" si="0"/>
        <v>2.4799999999999999E-2</v>
      </c>
    </row>
    <row r="19" spans="1:7" ht="12.95" customHeight="1">
      <c r="A19" s="6"/>
      <c r="B19" s="25" t="s">
        <v>21</v>
      </c>
      <c r="C19" s="5" t="s">
        <v>22</v>
      </c>
      <c r="D19" s="5" t="s">
        <v>11</v>
      </c>
      <c r="E19" s="7">
        <v>22161</v>
      </c>
      <c r="F19" s="8">
        <v>57.14</v>
      </c>
      <c r="G19" s="26">
        <f t="shared" si="0"/>
        <v>2.2499999999999999E-2</v>
      </c>
    </row>
    <row r="20" spans="1:7" ht="12.95" customHeight="1">
      <c r="A20" s="6"/>
      <c r="B20" s="25" t="s">
        <v>161</v>
      </c>
      <c r="C20" s="5" t="s">
        <v>29</v>
      </c>
      <c r="D20" s="5" t="s">
        <v>17</v>
      </c>
      <c r="E20" s="7">
        <v>10857</v>
      </c>
      <c r="F20" s="8">
        <v>50.76</v>
      </c>
      <c r="G20" s="26">
        <f t="shared" si="0"/>
        <v>0.02</v>
      </c>
    </row>
    <row r="21" spans="1:7" ht="12.95" customHeight="1">
      <c r="A21" s="6"/>
      <c r="B21" s="25" t="s">
        <v>153</v>
      </c>
      <c r="C21" s="5" t="s">
        <v>24</v>
      </c>
      <c r="D21" s="5" t="s">
        <v>11</v>
      </c>
      <c r="E21" s="7">
        <v>10372</v>
      </c>
      <c r="F21" s="8">
        <v>50.59</v>
      </c>
      <c r="G21" s="26">
        <f t="shared" si="0"/>
        <v>1.9900000000000001E-2</v>
      </c>
    </row>
    <row r="22" spans="1:7" ht="12.95" customHeight="1">
      <c r="A22" s="6"/>
      <c r="B22" s="25" t="s">
        <v>149</v>
      </c>
      <c r="C22" s="5" t="s">
        <v>60</v>
      </c>
      <c r="D22" s="5" t="s">
        <v>26</v>
      </c>
      <c r="E22" s="7">
        <v>6652</v>
      </c>
      <c r="F22" s="8">
        <v>49.77</v>
      </c>
      <c r="G22" s="26">
        <f t="shared" si="0"/>
        <v>1.9599999999999999E-2</v>
      </c>
    </row>
    <row r="23" spans="1:7" ht="12.95" customHeight="1">
      <c r="A23" s="6"/>
      <c r="B23" s="25" t="s">
        <v>183</v>
      </c>
      <c r="C23" s="5" t="s">
        <v>102</v>
      </c>
      <c r="D23" s="5" t="s">
        <v>31</v>
      </c>
      <c r="E23" s="7">
        <v>3598</v>
      </c>
      <c r="F23" s="8">
        <v>47.42</v>
      </c>
      <c r="G23" s="26">
        <f t="shared" si="0"/>
        <v>1.8700000000000001E-2</v>
      </c>
    </row>
    <row r="24" spans="1:7" ht="12.95" customHeight="1">
      <c r="A24" s="6"/>
      <c r="B24" s="25" t="s">
        <v>276</v>
      </c>
      <c r="C24" s="5" t="s">
        <v>277</v>
      </c>
      <c r="D24" s="5" t="s">
        <v>137</v>
      </c>
      <c r="E24" s="7">
        <v>16773</v>
      </c>
      <c r="F24" s="8">
        <v>42.36</v>
      </c>
      <c r="G24" s="26">
        <f t="shared" si="0"/>
        <v>1.67E-2</v>
      </c>
    </row>
    <row r="25" spans="1:7" ht="12.95" customHeight="1">
      <c r="A25" s="6"/>
      <c r="B25" s="25" t="s">
        <v>172</v>
      </c>
      <c r="C25" s="5" t="s">
        <v>81</v>
      </c>
      <c r="D25" s="5" t="s">
        <v>11</v>
      </c>
      <c r="E25" s="7">
        <v>3310</v>
      </c>
      <c r="F25" s="8">
        <v>39.54</v>
      </c>
      <c r="G25" s="26">
        <f t="shared" si="0"/>
        <v>1.5599999999999999E-2</v>
      </c>
    </row>
    <row r="26" spans="1:7" ht="12.95" customHeight="1">
      <c r="A26" s="6"/>
      <c r="B26" s="25" t="s">
        <v>278</v>
      </c>
      <c r="C26" s="5" t="s">
        <v>279</v>
      </c>
      <c r="D26" s="5" t="s">
        <v>26</v>
      </c>
      <c r="E26" s="7">
        <v>2899</v>
      </c>
      <c r="F26" s="8">
        <v>37.4</v>
      </c>
      <c r="G26" s="26">
        <f t="shared" si="0"/>
        <v>1.47E-2</v>
      </c>
    </row>
    <row r="27" spans="1:7" ht="12.95" customHeight="1">
      <c r="A27" s="6"/>
      <c r="B27" s="25" t="s">
        <v>193</v>
      </c>
      <c r="C27" s="5" t="s">
        <v>47</v>
      </c>
      <c r="D27" s="5" t="s">
        <v>48</v>
      </c>
      <c r="E27" s="7">
        <v>12248</v>
      </c>
      <c r="F27" s="8">
        <v>35.51</v>
      </c>
      <c r="G27" s="26">
        <f t="shared" si="0"/>
        <v>1.4E-2</v>
      </c>
    </row>
    <row r="28" spans="1:7" ht="12.95" customHeight="1">
      <c r="A28" s="6"/>
      <c r="B28" s="25" t="s">
        <v>280</v>
      </c>
      <c r="C28" s="5" t="s">
        <v>281</v>
      </c>
      <c r="D28" s="5" t="s">
        <v>44</v>
      </c>
      <c r="E28" s="7">
        <v>3629</v>
      </c>
      <c r="F28" s="8">
        <v>35.28</v>
      </c>
      <c r="G28" s="26">
        <f t="shared" si="0"/>
        <v>1.3899999999999999E-2</v>
      </c>
    </row>
    <row r="29" spans="1:7" ht="12.95" customHeight="1">
      <c r="A29" s="6"/>
      <c r="B29" s="25" t="s">
        <v>174</v>
      </c>
      <c r="C29" s="5" t="s">
        <v>71</v>
      </c>
      <c r="D29" s="5" t="s">
        <v>44</v>
      </c>
      <c r="E29" s="7">
        <v>7850</v>
      </c>
      <c r="F29" s="8">
        <v>34.51</v>
      </c>
      <c r="G29" s="26">
        <f t="shared" si="0"/>
        <v>1.3599999999999999E-2</v>
      </c>
    </row>
    <row r="30" spans="1:7" ht="12.95" customHeight="1">
      <c r="A30" s="6"/>
      <c r="B30" s="25" t="s">
        <v>157</v>
      </c>
      <c r="C30" s="5" t="s">
        <v>40</v>
      </c>
      <c r="D30" s="5" t="s">
        <v>37</v>
      </c>
      <c r="E30" s="7">
        <v>2566</v>
      </c>
      <c r="F30" s="8">
        <v>34.08</v>
      </c>
      <c r="G30" s="26">
        <f t="shared" si="0"/>
        <v>1.34E-2</v>
      </c>
    </row>
    <row r="31" spans="1:7" ht="12.95" customHeight="1">
      <c r="A31" s="6"/>
      <c r="B31" s="25" t="s">
        <v>208</v>
      </c>
      <c r="C31" s="5" t="s">
        <v>121</v>
      </c>
      <c r="D31" s="5" t="s">
        <v>17</v>
      </c>
      <c r="E31" s="7">
        <v>9926</v>
      </c>
      <c r="F31" s="8">
        <v>32.119999999999997</v>
      </c>
      <c r="G31" s="26">
        <f t="shared" si="0"/>
        <v>1.2699999999999999E-2</v>
      </c>
    </row>
    <row r="32" spans="1:7" ht="12.95" customHeight="1">
      <c r="A32" s="6"/>
      <c r="B32" s="25" t="s">
        <v>171</v>
      </c>
      <c r="C32" s="5" t="s">
        <v>38</v>
      </c>
      <c r="D32" s="5" t="s">
        <v>39</v>
      </c>
      <c r="E32" s="7">
        <v>6111</v>
      </c>
      <c r="F32" s="8">
        <v>31.73</v>
      </c>
      <c r="G32" s="26">
        <f t="shared" si="0"/>
        <v>1.2500000000000001E-2</v>
      </c>
    </row>
    <row r="33" spans="1:7" ht="12.95" customHeight="1">
      <c r="A33" s="6"/>
      <c r="B33" s="25" t="s">
        <v>197</v>
      </c>
      <c r="C33" s="5" t="s">
        <v>125</v>
      </c>
      <c r="D33" s="5" t="s">
        <v>44</v>
      </c>
      <c r="E33" s="7">
        <v>2913</v>
      </c>
      <c r="F33" s="8">
        <v>31.32</v>
      </c>
      <c r="G33" s="26">
        <f t="shared" si="0"/>
        <v>1.24E-2</v>
      </c>
    </row>
    <row r="34" spans="1:7" ht="12.95" customHeight="1">
      <c r="A34" s="6"/>
      <c r="B34" s="25" t="s">
        <v>205</v>
      </c>
      <c r="C34" s="5" t="s">
        <v>126</v>
      </c>
      <c r="D34" s="5" t="s">
        <v>127</v>
      </c>
      <c r="E34" s="7">
        <v>16048</v>
      </c>
      <c r="F34" s="8">
        <v>28.08</v>
      </c>
      <c r="G34" s="26">
        <f t="shared" si="0"/>
        <v>1.11E-2</v>
      </c>
    </row>
    <row r="35" spans="1:7" ht="12.95" customHeight="1">
      <c r="A35" s="6"/>
      <c r="B35" s="25" t="s">
        <v>284</v>
      </c>
      <c r="C35" s="5" t="s">
        <v>285</v>
      </c>
      <c r="D35" s="5" t="s">
        <v>15</v>
      </c>
      <c r="E35" s="7">
        <v>824</v>
      </c>
      <c r="F35" s="8">
        <v>28.08</v>
      </c>
      <c r="G35" s="26">
        <f t="shared" si="0"/>
        <v>1.11E-2</v>
      </c>
    </row>
    <row r="36" spans="1:7" ht="12.95" customHeight="1">
      <c r="A36" s="6"/>
      <c r="B36" s="25" t="s">
        <v>155</v>
      </c>
      <c r="C36" s="5" t="s">
        <v>55</v>
      </c>
      <c r="D36" s="5" t="s">
        <v>13</v>
      </c>
      <c r="E36" s="7">
        <v>3649</v>
      </c>
      <c r="F36" s="8">
        <v>28.02</v>
      </c>
      <c r="G36" s="26">
        <f t="shared" si="0"/>
        <v>1.0999999999999999E-2</v>
      </c>
    </row>
    <row r="37" spans="1:7" ht="12.95" customHeight="1">
      <c r="A37" s="6"/>
      <c r="B37" s="25" t="s">
        <v>202</v>
      </c>
      <c r="C37" s="5" t="s">
        <v>128</v>
      </c>
      <c r="D37" s="5" t="s">
        <v>31</v>
      </c>
      <c r="E37" s="7">
        <v>835</v>
      </c>
      <c r="F37" s="8">
        <v>28.01</v>
      </c>
      <c r="G37" s="26">
        <f t="shared" si="0"/>
        <v>1.0999999999999999E-2</v>
      </c>
    </row>
    <row r="38" spans="1:7" ht="12.95" customHeight="1">
      <c r="A38" s="6"/>
      <c r="B38" s="25" t="s">
        <v>189</v>
      </c>
      <c r="C38" s="5" t="s">
        <v>116</v>
      </c>
      <c r="D38" s="5" t="s">
        <v>31</v>
      </c>
      <c r="E38" s="7">
        <v>987</v>
      </c>
      <c r="F38" s="8">
        <v>27.97</v>
      </c>
      <c r="G38" s="26">
        <f t="shared" si="0"/>
        <v>1.0999999999999999E-2</v>
      </c>
    </row>
    <row r="39" spans="1:7" ht="12.95" customHeight="1">
      <c r="A39" s="6"/>
      <c r="B39" s="25" t="s">
        <v>191</v>
      </c>
      <c r="C39" s="5" t="s">
        <v>53</v>
      </c>
      <c r="D39" s="5" t="s">
        <v>54</v>
      </c>
      <c r="E39" s="7">
        <v>8770</v>
      </c>
      <c r="F39" s="8">
        <v>27.93</v>
      </c>
      <c r="G39" s="26">
        <f t="shared" si="0"/>
        <v>1.0999999999999999E-2</v>
      </c>
    </row>
    <row r="40" spans="1:7" ht="12.95" customHeight="1">
      <c r="A40" s="6"/>
      <c r="B40" s="25" t="s">
        <v>286</v>
      </c>
      <c r="C40" s="5" t="s">
        <v>287</v>
      </c>
      <c r="D40" s="5" t="s">
        <v>209</v>
      </c>
      <c r="E40" s="7">
        <v>7227</v>
      </c>
      <c r="F40" s="8">
        <v>26.33</v>
      </c>
      <c r="G40" s="26">
        <f t="shared" si="0"/>
        <v>1.04E-2</v>
      </c>
    </row>
    <row r="41" spans="1:7" ht="12.95" customHeight="1">
      <c r="A41" s="6"/>
      <c r="B41" s="25" t="s">
        <v>282</v>
      </c>
      <c r="C41" s="5" t="s">
        <v>283</v>
      </c>
      <c r="D41" s="5" t="s">
        <v>26</v>
      </c>
      <c r="E41" s="7">
        <v>3102</v>
      </c>
      <c r="F41" s="8">
        <v>25.35</v>
      </c>
      <c r="G41" s="26">
        <f t="shared" si="0"/>
        <v>0.01</v>
      </c>
    </row>
    <row r="42" spans="1:7" ht="12.95" customHeight="1">
      <c r="A42" s="6"/>
      <c r="B42" s="25" t="s">
        <v>200</v>
      </c>
      <c r="C42" s="5" t="s">
        <v>420</v>
      </c>
      <c r="D42" s="5" t="s">
        <v>78</v>
      </c>
      <c r="E42" s="7">
        <v>2500</v>
      </c>
      <c r="F42" s="8">
        <v>24.28</v>
      </c>
      <c r="G42" s="26">
        <f t="shared" si="0"/>
        <v>9.5999999999999992E-3</v>
      </c>
    </row>
    <row r="43" spans="1:7" ht="12.95" customHeight="1">
      <c r="A43" s="6"/>
      <c r="B43" s="25" t="s">
        <v>158</v>
      </c>
      <c r="C43" s="5" t="s">
        <v>52</v>
      </c>
      <c r="D43" s="5" t="s">
        <v>17</v>
      </c>
      <c r="E43" s="7">
        <v>3618</v>
      </c>
      <c r="F43" s="8">
        <v>24.26</v>
      </c>
      <c r="G43" s="26">
        <f t="shared" si="0"/>
        <v>9.5999999999999992E-3</v>
      </c>
    </row>
    <row r="44" spans="1:7" ht="12.95" customHeight="1">
      <c r="A44" s="6"/>
      <c r="B44" s="25" t="s">
        <v>421</v>
      </c>
      <c r="C44" s="5" t="s">
        <v>422</v>
      </c>
      <c r="D44" s="5" t="s">
        <v>28</v>
      </c>
      <c r="E44" s="7">
        <v>17627</v>
      </c>
      <c r="F44" s="8">
        <v>23.48</v>
      </c>
      <c r="G44" s="26">
        <f t="shared" si="0"/>
        <v>9.2999999999999992E-3</v>
      </c>
    </row>
    <row r="45" spans="1:7" ht="12.95" customHeight="1">
      <c r="A45" s="6"/>
      <c r="B45" s="25" t="s">
        <v>206</v>
      </c>
      <c r="C45" s="5" t="s">
        <v>132</v>
      </c>
      <c r="D45" s="5" t="s">
        <v>133</v>
      </c>
      <c r="E45" s="7">
        <v>5580</v>
      </c>
      <c r="F45" s="8">
        <v>22.58</v>
      </c>
      <c r="G45" s="26">
        <f t="shared" si="0"/>
        <v>8.8999999999999999E-3</v>
      </c>
    </row>
    <row r="46" spans="1:7" ht="12.95" customHeight="1">
      <c r="A46" s="6"/>
      <c r="B46" s="25" t="s">
        <v>207</v>
      </c>
      <c r="C46" s="5" t="s">
        <v>136</v>
      </c>
      <c r="D46" s="5" t="s">
        <v>127</v>
      </c>
      <c r="E46" s="7">
        <v>28849</v>
      </c>
      <c r="F46" s="8">
        <v>22.55</v>
      </c>
      <c r="G46" s="26">
        <f t="shared" si="0"/>
        <v>8.8999999999999999E-3</v>
      </c>
    </row>
    <row r="47" spans="1:7" ht="12.95" customHeight="1">
      <c r="A47" s="6"/>
      <c r="B47" s="25" t="s">
        <v>180</v>
      </c>
      <c r="C47" s="5" t="s">
        <v>76</v>
      </c>
      <c r="D47" s="5" t="s">
        <v>44</v>
      </c>
      <c r="E47" s="7">
        <v>660</v>
      </c>
      <c r="F47" s="8">
        <v>21.86</v>
      </c>
      <c r="G47" s="26">
        <f t="shared" si="0"/>
        <v>8.6E-3</v>
      </c>
    </row>
    <row r="48" spans="1:7" ht="12.95" customHeight="1">
      <c r="A48" s="6"/>
      <c r="B48" s="25" t="s">
        <v>423</v>
      </c>
      <c r="C48" s="5" t="s">
        <v>424</v>
      </c>
      <c r="D48" s="5" t="s">
        <v>34</v>
      </c>
      <c r="E48" s="7">
        <v>5369</v>
      </c>
      <c r="F48" s="8">
        <v>20.5</v>
      </c>
      <c r="G48" s="26">
        <f t="shared" si="0"/>
        <v>8.0999999999999996E-3</v>
      </c>
    </row>
    <row r="49" spans="1:7" ht="12.95" customHeight="1">
      <c r="A49" s="6"/>
      <c r="B49" s="25" t="s">
        <v>187</v>
      </c>
      <c r="C49" s="5" t="s">
        <v>101</v>
      </c>
      <c r="D49" s="5" t="s">
        <v>13</v>
      </c>
      <c r="E49" s="7">
        <v>3957</v>
      </c>
      <c r="F49" s="8">
        <v>17.39</v>
      </c>
      <c r="G49" s="26">
        <f t="shared" si="0"/>
        <v>6.8999999999999999E-3</v>
      </c>
    </row>
    <row r="50" spans="1:7" ht="12.95" customHeight="1">
      <c r="A50" s="6"/>
      <c r="B50" s="25" t="s">
        <v>203</v>
      </c>
      <c r="C50" s="5" t="s">
        <v>138</v>
      </c>
      <c r="D50" s="5" t="s">
        <v>137</v>
      </c>
      <c r="E50" s="7">
        <v>11430</v>
      </c>
      <c r="F50" s="8">
        <v>17.12</v>
      </c>
      <c r="G50" s="26">
        <f t="shared" si="0"/>
        <v>6.7999999999999996E-3</v>
      </c>
    </row>
    <row r="51" spans="1:7" ht="12.95" customHeight="1">
      <c r="A51" s="6"/>
      <c r="B51" s="25" t="s">
        <v>225</v>
      </c>
      <c r="C51" s="5" t="s">
        <v>43</v>
      </c>
      <c r="D51" s="5" t="s">
        <v>15</v>
      </c>
      <c r="E51" s="7">
        <v>2871</v>
      </c>
      <c r="F51" s="8">
        <v>16.190000000000001</v>
      </c>
      <c r="G51" s="26">
        <f t="shared" si="0"/>
        <v>6.4000000000000003E-3</v>
      </c>
    </row>
    <row r="52" spans="1:7" ht="12.95" customHeight="1">
      <c r="A52" s="6"/>
      <c r="B52" s="25" t="s">
        <v>160</v>
      </c>
      <c r="C52" s="5" t="s">
        <v>27</v>
      </c>
      <c r="D52" s="5" t="s">
        <v>28</v>
      </c>
      <c r="E52" s="7">
        <v>4849</v>
      </c>
      <c r="F52" s="8">
        <v>15.81</v>
      </c>
      <c r="G52" s="26">
        <f t="shared" si="0"/>
        <v>6.1999999999999998E-3</v>
      </c>
    </row>
    <row r="53" spans="1:7" ht="12.95" customHeight="1">
      <c r="A53" s="6"/>
      <c r="B53" s="25" t="s">
        <v>296</v>
      </c>
      <c r="C53" s="5" t="s">
        <v>297</v>
      </c>
      <c r="D53" s="5" t="s">
        <v>15</v>
      </c>
      <c r="E53" s="7">
        <v>12629</v>
      </c>
      <c r="F53" s="8">
        <v>15.74</v>
      </c>
      <c r="G53" s="26">
        <f t="shared" si="0"/>
        <v>6.1999999999999998E-3</v>
      </c>
    </row>
    <row r="54" spans="1:7" ht="12.95" customHeight="1">
      <c r="A54" s="6"/>
      <c r="B54" s="25" t="s">
        <v>298</v>
      </c>
      <c r="C54" s="5" t="s">
        <v>299</v>
      </c>
      <c r="D54" s="5" t="s">
        <v>15</v>
      </c>
      <c r="E54" s="7">
        <v>11337</v>
      </c>
      <c r="F54" s="8">
        <v>15.31</v>
      </c>
      <c r="G54" s="26">
        <f t="shared" si="0"/>
        <v>6.0000000000000001E-3</v>
      </c>
    </row>
    <row r="55" spans="1:7" ht="12.95" customHeight="1">
      <c r="A55" s="6"/>
      <c r="B55" s="25" t="s">
        <v>194</v>
      </c>
      <c r="C55" s="5" t="s">
        <v>106</v>
      </c>
      <c r="D55" s="5" t="s">
        <v>11</v>
      </c>
      <c r="E55" s="7">
        <v>1169</v>
      </c>
      <c r="F55" s="8">
        <v>14.82</v>
      </c>
      <c r="G55" s="26">
        <f t="shared" si="0"/>
        <v>5.7999999999999996E-3</v>
      </c>
    </row>
    <row r="56" spans="1:7" ht="12.95" customHeight="1">
      <c r="A56" s="6"/>
      <c r="B56" s="25" t="s">
        <v>288</v>
      </c>
      <c r="C56" s="5" t="s">
        <v>289</v>
      </c>
      <c r="D56" s="5" t="s">
        <v>15</v>
      </c>
      <c r="E56" s="7">
        <v>10230</v>
      </c>
      <c r="F56" s="8">
        <v>14.51</v>
      </c>
      <c r="G56" s="26">
        <f t="shared" si="0"/>
        <v>5.7000000000000002E-3</v>
      </c>
    </row>
    <row r="57" spans="1:7" ht="12.95" customHeight="1">
      <c r="A57" s="6"/>
      <c r="B57" s="25" t="s">
        <v>425</v>
      </c>
      <c r="C57" s="5" t="s">
        <v>230</v>
      </c>
      <c r="D57" s="5" t="s">
        <v>31</v>
      </c>
      <c r="E57" s="7">
        <v>3851</v>
      </c>
      <c r="F57" s="8">
        <v>13.36</v>
      </c>
      <c r="G57" s="26">
        <f t="shared" ref="G57:G66" si="1">+ROUND(F57/$F$76,4)</f>
        <v>5.3E-3</v>
      </c>
    </row>
    <row r="58" spans="1:7" ht="12.95" customHeight="1">
      <c r="A58" s="6"/>
      <c r="B58" s="25" t="s">
        <v>226</v>
      </c>
      <c r="C58" s="5" t="s">
        <v>227</v>
      </c>
      <c r="D58" s="5" t="s">
        <v>31</v>
      </c>
      <c r="E58" s="7">
        <v>14600</v>
      </c>
      <c r="F58" s="8">
        <v>13.34</v>
      </c>
      <c r="G58" s="26">
        <f t="shared" si="1"/>
        <v>5.3E-3</v>
      </c>
    </row>
    <row r="59" spans="1:7" ht="12.95" customHeight="1">
      <c r="A59" s="6"/>
      <c r="B59" s="25" t="s">
        <v>195</v>
      </c>
      <c r="C59" s="5" t="s">
        <v>115</v>
      </c>
      <c r="D59" s="5" t="s">
        <v>75</v>
      </c>
      <c r="E59" s="7">
        <v>57</v>
      </c>
      <c r="F59" s="8">
        <v>12.48</v>
      </c>
      <c r="G59" s="26">
        <f t="shared" si="1"/>
        <v>4.8999999999999998E-3</v>
      </c>
    </row>
    <row r="60" spans="1:7" ht="12.95" customHeight="1">
      <c r="A60" s="6"/>
      <c r="B60" s="25" t="s">
        <v>426</v>
      </c>
      <c r="C60" s="5" t="s">
        <v>427</v>
      </c>
      <c r="D60" s="5" t="s">
        <v>41</v>
      </c>
      <c r="E60" s="7">
        <v>2300</v>
      </c>
      <c r="F60" s="8">
        <v>12.46</v>
      </c>
      <c r="G60" s="26">
        <f t="shared" si="1"/>
        <v>4.8999999999999998E-3</v>
      </c>
    </row>
    <row r="61" spans="1:7" ht="12.95" customHeight="1">
      <c r="A61" s="6"/>
      <c r="B61" s="25" t="s">
        <v>223</v>
      </c>
      <c r="C61" s="5" t="s">
        <v>224</v>
      </c>
      <c r="D61" s="5" t="s">
        <v>133</v>
      </c>
      <c r="E61" s="7">
        <v>750</v>
      </c>
      <c r="F61" s="8">
        <v>12.45</v>
      </c>
      <c r="G61" s="26">
        <f t="shared" si="1"/>
        <v>4.8999999999999998E-3</v>
      </c>
    </row>
    <row r="62" spans="1:7" ht="12.95" customHeight="1">
      <c r="A62" s="6"/>
      <c r="B62" s="25" t="s">
        <v>290</v>
      </c>
      <c r="C62" s="5" t="s">
        <v>291</v>
      </c>
      <c r="D62" s="5" t="s">
        <v>11</v>
      </c>
      <c r="E62" s="7">
        <v>14604</v>
      </c>
      <c r="F62" s="8">
        <v>12.03</v>
      </c>
      <c r="G62" s="26">
        <f t="shared" si="1"/>
        <v>4.7000000000000002E-3</v>
      </c>
    </row>
    <row r="63" spans="1:7" ht="12.95" customHeight="1">
      <c r="A63" s="6"/>
      <c r="B63" s="25" t="s">
        <v>196</v>
      </c>
      <c r="C63" s="5" t="s">
        <v>135</v>
      </c>
      <c r="D63" s="5" t="s">
        <v>78</v>
      </c>
      <c r="E63" s="7">
        <v>765</v>
      </c>
      <c r="F63" s="8">
        <v>11.6</v>
      </c>
      <c r="G63" s="26">
        <f t="shared" si="1"/>
        <v>4.5999999999999999E-3</v>
      </c>
    </row>
    <row r="64" spans="1:7" ht="12.95" customHeight="1">
      <c r="A64" s="6"/>
      <c r="B64" s="25" t="s">
        <v>56</v>
      </c>
      <c r="C64" s="5" t="s">
        <v>57</v>
      </c>
      <c r="D64" s="5" t="s">
        <v>11</v>
      </c>
      <c r="E64" s="7">
        <v>7279</v>
      </c>
      <c r="F64" s="8">
        <v>11.34</v>
      </c>
      <c r="G64" s="26">
        <f t="shared" si="1"/>
        <v>4.4999999999999997E-3</v>
      </c>
    </row>
    <row r="65" spans="1:8" ht="12.95" customHeight="1">
      <c r="A65" s="6"/>
      <c r="B65" s="25" t="s">
        <v>292</v>
      </c>
      <c r="C65" s="5" t="s">
        <v>293</v>
      </c>
      <c r="D65" s="5" t="s">
        <v>44</v>
      </c>
      <c r="E65" s="7">
        <v>3857</v>
      </c>
      <c r="F65" s="8">
        <v>11.27</v>
      </c>
      <c r="G65" s="26">
        <f t="shared" si="1"/>
        <v>4.4000000000000003E-3</v>
      </c>
    </row>
    <row r="66" spans="1:8" ht="12.95" customHeight="1">
      <c r="A66" s="6"/>
      <c r="B66" s="25" t="s">
        <v>294</v>
      </c>
      <c r="C66" s="5" t="s">
        <v>295</v>
      </c>
      <c r="D66" s="5" t="s">
        <v>11</v>
      </c>
      <c r="E66" s="7">
        <v>7286</v>
      </c>
      <c r="F66" s="8">
        <v>10.52</v>
      </c>
      <c r="G66" s="26">
        <f t="shared" si="1"/>
        <v>4.1000000000000003E-3</v>
      </c>
    </row>
    <row r="67" spans="1:8" ht="12.95" customHeight="1">
      <c r="A67" s="6"/>
      <c r="B67" s="25" t="s">
        <v>166</v>
      </c>
      <c r="C67" s="5" t="s">
        <v>36</v>
      </c>
      <c r="D67" s="5" t="s">
        <v>37</v>
      </c>
      <c r="E67" s="7">
        <v>816</v>
      </c>
      <c r="F67" s="8">
        <v>9.6999999999999993</v>
      </c>
      <c r="G67" s="26">
        <f t="shared" ref="G67:G70" si="2">+ROUND(F67/$F$76,4)</f>
        <v>3.8E-3</v>
      </c>
    </row>
    <row r="68" spans="1:8" ht="12.95" customHeight="1">
      <c r="A68" s="6"/>
      <c r="B68" s="25" t="s">
        <v>320</v>
      </c>
      <c r="C68" s="5" t="s">
        <v>321</v>
      </c>
      <c r="D68" s="5" t="s">
        <v>11</v>
      </c>
      <c r="E68" s="7">
        <v>1629</v>
      </c>
      <c r="F68" s="8">
        <v>5.12</v>
      </c>
      <c r="G68" s="26">
        <f t="shared" si="2"/>
        <v>2E-3</v>
      </c>
    </row>
    <row r="69" spans="1:8" ht="12.95" customHeight="1">
      <c r="A69" s="6"/>
      <c r="B69" s="25" t="s">
        <v>228</v>
      </c>
      <c r="C69" s="5" t="s">
        <v>229</v>
      </c>
      <c r="D69" s="5" t="s">
        <v>37</v>
      </c>
      <c r="E69" s="7">
        <v>413</v>
      </c>
      <c r="F69" s="8">
        <v>4.54</v>
      </c>
      <c r="G69" s="26">
        <f t="shared" si="2"/>
        <v>1.8E-3</v>
      </c>
    </row>
    <row r="70" spans="1:8" ht="12.95" customHeight="1">
      <c r="A70" s="6"/>
      <c r="B70" s="25" t="s">
        <v>300</v>
      </c>
      <c r="C70" s="5" t="s">
        <v>301</v>
      </c>
      <c r="D70" s="5" t="s">
        <v>15</v>
      </c>
      <c r="E70" s="7">
        <v>2046</v>
      </c>
      <c r="F70" s="8">
        <v>1.1299999999999999</v>
      </c>
      <c r="G70" s="26">
        <f t="shared" si="2"/>
        <v>4.0000000000000002E-4</v>
      </c>
    </row>
    <row r="71" spans="1:8" ht="12.95" customHeight="1">
      <c r="A71" s="1"/>
      <c r="B71" s="35" t="s">
        <v>63</v>
      </c>
      <c r="C71" s="34" t="s">
        <v>1</v>
      </c>
      <c r="D71" s="34" t="s">
        <v>1</v>
      </c>
      <c r="E71" s="34" t="s">
        <v>1</v>
      </c>
      <c r="F71" s="9">
        <f>SUM(F7:F70)</f>
        <v>2509.5100000000002</v>
      </c>
      <c r="G71" s="27">
        <f>SUM(G7:G70)</f>
        <v>0.98930000000000018</v>
      </c>
    </row>
    <row r="72" spans="1:8" ht="12.95" customHeight="1">
      <c r="A72" s="1"/>
      <c r="B72" s="28" t="s">
        <v>64</v>
      </c>
      <c r="C72" s="10" t="s">
        <v>1</v>
      </c>
      <c r="D72" s="10" t="s">
        <v>1</v>
      </c>
      <c r="E72" s="10" t="s">
        <v>1</v>
      </c>
      <c r="F72" s="11" t="s">
        <v>65</v>
      </c>
      <c r="G72" s="29" t="s">
        <v>65</v>
      </c>
    </row>
    <row r="73" spans="1:8" ht="12.95" customHeight="1">
      <c r="A73" s="1"/>
      <c r="B73" s="28" t="s">
        <v>63</v>
      </c>
      <c r="C73" s="10" t="s">
        <v>1</v>
      </c>
      <c r="D73" s="10" t="s">
        <v>1</v>
      </c>
      <c r="E73" s="10" t="s">
        <v>1</v>
      </c>
      <c r="F73" s="11" t="s">
        <v>65</v>
      </c>
      <c r="G73" s="29" t="s">
        <v>65</v>
      </c>
    </row>
    <row r="74" spans="1:8" ht="12.95" customHeight="1">
      <c r="A74" s="1"/>
      <c r="B74" s="28" t="s">
        <v>66</v>
      </c>
      <c r="C74" s="12" t="s">
        <v>1</v>
      </c>
      <c r="D74" s="10" t="s">
        <v>1</v>
      </c>
      <c r="E74" s="12" t="s">
        <v>1</v>
      </c>
      <c r="F74" s="9">
        <f>+F71</f>
        <v>2509.5100000000002</v>
      </c>
      <c r="G74" s="27">
        <f>+G71</f>
        <v>0.98930000000000018</v>
      </c>
    </row>
    <row r="75" spans="1:8" ht="12.95" customHeight="1">
      <c r="A75" s="1"/>
      <c r="B75" s="28" t="s">
        <v>67</v>
      </c>
      <c r="C75" s="5" t="s">
        <v>1</v>
      </c>
      <c r="D75" s="10" t="s">
        <v>1</v>
      </c>
      <c r="E75" s="5" t="s">
        <v>1</v>
      </c>
      <c r="F75" s="13">
        <f>+F76-F74</f>
        <v>26.479999999999563</v>
      </c>
      <c r="G75" s="27">
        <f>+G76-G74</f>
        <v>1.0699999999999821E-2</v>
      </c>
      <c r="H75" s="15"/>
    </row>
    <row r="76" spans="1:8" ht="12.95" customHeight="1" thickBot="1">
      <c r="A76" s="1"/>
      <c r="B76" s="30" t="s">
        <v>68</v>
      </c>
      <c r="C76" s="31" t="s">
        <v>1</v>
      </c>
      <c r="D76" s="31" t="s">
        <v>1</v>
      </c>
      <c r="E76" s="31" t="s">
        <v>1</v>
      </c>
      <c r="F76" s="32">
        <v>2535.9899999999998</v>
      </c>
      <c r="G76" s="33">
        <v>1</v>
      </c>
    </row>
    <row r="77" spans="1:8">
      <c r="A77" s="1"/>
      <c r="B77" s="2"/>
      <c r="C77" s="1"/>
      <c r="D77" s="1"/>
      <c r="E77" s="1"/>
      <c r="F77" s="1"/>
      <c r="G77" s="1"/>
    </row>
  </sheetData>
  <sortState ref="B7:G59">
    <sortCondition descending="1" ref="G7:G5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6"/>
  <sheetViews>
    <sheetView zoomScale="90" zoomScaleNormal="90" workbookViewId="0"/>
  </sheetViews>
  <sheetFormatPr defaultRowHeight="12.75"/>
  <cols>
    <col min="1" max="1" width="2.5703125" customWidth="1"/>
    <col min="2" max="2" width="63.85546875" customWidth="1"/>
    <col min="3" max="3" width="16.140625" customWidth="1"/>
    <col min="4" max="4" width="16.85546875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123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90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91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376</v>
      </c>
      <c r="C7" s="5" t="s">
        <v>380</v>
      </c>
      <c r="D7" s="5" t="s">
        <v>215</v>
      </c>
      <c r="E7" s="7">
        <v>1000000</v>
      </c>
      <c r="F7" s="8">
        <v>998.42</v>
      </c>
      <c r="G7" s="26">
        <f>+ROUND(F7/$F$33,4)</f>
        <v>5.8099999999999999E-2</v>
      </c>
    </row>
    <row r="8" spans="1:7" ht="12.95" customHeight="1">
      <c r="A8" s="6"/>
      <c r="B8" s="25" t="s">
        <v>213</v>
      </c>
      <c r="C8" s="5" t="s">
        <v>413</v>
      </c>
      <c r="D8" s="5" t="s">
        <v>92</v>
      </c>
      <c r="E8" s="7">
        <v>200000</v>
      </c>
      <c r="F8" s="8">
        <v>199.5</v>
      </c>
      <c r="G8" s="26">
        <f>+ROUND(F8/$F$33,4)</f>
        <v>1.1599999999999999E-2</v>
      </c>
    </row>
    <row r="9" spans="1:7" ht="12.95" customHeight="1">
      <c r="A9" s="1"/>
      <c r="B9" s="23" t="s">
        <v>63</v>
      </c>
      <c r="C9" s="5" t="s">
        <v>1</v>
      </c>
      <c r="D9" s="5" t="s">
        <v>1</v>
      </c>
      <c r="E9" s="5" t="s">
        <v>1</v>
      </c>
      <c r="F9" s="9">
        <f>SUM(F7:F8)</f>
        <v>1197.92</v>
      </c>
      <c r="G9" s="27">
        <f>SUM(G7:G8)</f>
        <v>6.9699999999999998E-2</v>
      </c>
    </row>
    <row r="10" spans="1:7" ht="12.95" customHeight="1">
      <c r="A10" s="1"/>
      <c r="B10" s="23" t="s">
        <v>93</v>
      </c>
      <c r="C10" s="5" t="s">
        <v>1</v>
      </c>
      <c r="D10" s="5" t="s">
        <v>1</v>
      </c>
      <c r="E10" s="5" t="s">
        <v>1</v>
      </c>
      <c r="F10" s="1"/>
      <c r="G10" s="24" t="s">
        <v>1</v>
      </c>
    </row>
    <row r="11" spans="1:7" ht="12.95" customHeight="1">
      <c r="A11" s="6"/>
      <c r="B11" s="25" t="s">
        <v>219</v>
      </c>
      <c r="C11" s="5" t="s">
        <v>414</v>
      </c>
      <c r="D11" s="5" t="s">
        <v>94</v>
      </c>
      <c r="E11" s="7">
        <v>2200000</v>
      </c>
      <c r="F11" s="8">
        <v>2174.61</v>
      </c>
      <c r="G11" s="26">
        <f t="shared" ref="G11:G15" si="0">+ROUND(F11/$F$33,4)</f>
        <v>0.1265</v>
      </c>
    </row>
    <row r="12" spans="1:7" ht="12.95" customHeight="1">
      <c r="A12" s="6"/>
      <c r="B12" s="25" t="s">
        <v>469</v>
      </c>
      <c r="C12" s="5" t="s">
        <v>470</v>
      </c>
      <c r="D12" s="5" t="s">
        <v>215</v>
      </c>
      <c r="E12" s="7">
        <v>2000000</v>
      </c>
      <c r="F12" s="8">
        <v>1987.29</v>
      </c>
      <c r="G12" s="26">
        <f t="shared" si="0"/>
        <v>0.11559999999999999</v>
      </c>
    </row>
    <row r="13" spans="1:7" ht="12.95" customHeight="1">
      <c r="A13" s="6"/>
      <c r="B13" s="25" t="s">
        <v>458</v>
      </c>
      <c r="C13" s="5" t="s">
        <v>459</v>
      </c>
      <c r="D13" s="5" t="s">
        <v>92</v>
      </c>
      <c r="E13" s="7">
        <v>1700000</v>
      </c>
      <c r="F13" s="8">
        <v>1699.7</v>
      </c>
      <c r="G13" s="26">
        <f t="shared" si="0"/>
        <v>9.8900000000000002E-2</v>
      </c>
    </row>
    <row r="14" spans="1:7" ht="12.95" customHeight="1">
      <c r="A14" s="6"/>
      <c r="B14" s="25" t="s">
        <v>467</v>
      </c>
      <c r="C14" s="5" t="s">
        <v>480</v>
      </c>
      <c r="D14" s="5" t="s">
        <v>92</v>
      </c>
      <c r="E14" s="7">
        <v>1600000</v>
      </c>
      <c r="F14" s="8">
        <v>1600</v>
      </c>
      <c r="G14" s="26">
        <f t="shared" si="0"/>
        <v>9.3100000000000002E-2</v>
      </c>
    </row>
    <row r="15" spans="1:7" ht="12.95" customHeight="1">
      <c r="A15" s="6"/>
      <c r="B15" s="25" t="s">
        <v>481</v>
      </c>
      <c r="C15" s="5" t="s">
        <v>482</v>
      </c>
      <c r="D15" s="5" t="s">
        <v>92</v>
      </c>
      <c r="E15" s="7">
        <v>1600000</v>
      </c>
      <c r="F15" s="8">
        <v>1591.47</v>
      </c>
      <c r="G15" s="26">
        <f t="shared" si="0"/>
        <v>9.2600000000000002E-2</v>
      </c>
    </row>
    <row r="16" spans="1:7" ht="12.95" customHeight="1">
      <c r="A16" s="6"/>
      <c r="B16" s="25" t="s">
        <v>217</v>
      </c>
      <c r="C16" s="5" t="s">
        <v>483</v>
      </c>
      <c r="D16" s="5" t="s">
        <v>417</v>
      </c>
      <c r="E16" s="7">
        <v>1500000</v>
      </c>
      <c r="F16" s="8">
        <v>1496.65</v>
      </c>
      <c r="G16" s="26">
        <f t="shared" ref="G16:G21" si="1">+ROUND(F16/$F$33,4)</f>
        <v>8.7099999999999997E-2</v>
      </c>
    </row>
    <row r="17" spans="1:8" ht="12.95" customHeight="1">
      <c r="A17" s="6"/>
      <c r="B17" s="25" t="s">
        <v>456</v>
      </c>
      <c r="C17" s="5" t="s">
        <v>457</v>
      </c>
      <c r="D17" s="5" t="s">
        <v>215</v>
      </c>
      <c r="E17" s="7">
        <v>1300000</v>
      </c>
      <c r="F17" s="8">
        <v>1289.71</v>
      </c>
      <c r="G17" s="26">
        <f t="shared" si="1"/>
        <v>7.4999999999999997E-2</v>
      </c>
    </row>
    <row r="18" spans="1:8" ht="12.95" customHeight="1">
      <c r="A18" s="6"/>
      <c r="B18" s="25" t="s">
        <v>402</v>
      </c>
      <c r="C18" s="5" t="s">
        <v>403</v>
      </c>
      <c r="D18" s="5" t="s">
        <v>404</v>
      </c>
      <c r="E18" s="7">
        <v>1100000</v>
      </c>
      <c r="F18" s="8">
        <v>1091.6099999999999</v>
      </c>
      <c r="G18" s="26">
        <f t="shared" si="1"/>
        <v>6.3500000000000001E-2</v>
      </c>
    </row>
    <row r="19" spans="1:8" ht="12.95" customHeight="1">
      <c r="A19" s="6"/>
      <c r="B19" s="25" t="s">
        <v>465</v>
      </c>
      <c r="C19" s="5" t="s">
        <v>466</v>
      </c>
      <c r="D19" s="5" t="s">
        <v>94</v>
      </c>
      <c r="E19" s="7">
        <v>1000000</v>
      </c>
      <c r="F19" s="8">
        <v>994.46</v>
      </c>
      <c r="G19" s="26">
        <f t="shared" si="1"/>
        <v>5.79E-2</v>
      </c>
    </row>
    <row r="20" spans="1:8" ht="12.95" customHeight="1">
      <c r="A20" s="6"/>
      <c r="B20" s="25" t="s">
        <v>415</v>
      </c>
      <c r="C20" s="5" t="s">
        <v>416</v>
      </c>
      <c r="D20" s="5" t="s">
        <v>92</v>
      </c>
      <c r="E20" s="7">
        <v>1000000</v>
      </c>
      <c r="F20" s="8">
        <v>991.67</v>
      </c>
      <c r="G20" s="26">
        <f t="shared" si="1"/>
        <v>5.7700000000000001E-2</v>
      </c>
    </row>
    <row r="21" spans="1:8" ht="12.95" customHeight="1">
      <c r="A21" s="6"/>
      <c r="B21" s="25" t="s">
        <v>269</v>
      </c>
      <c r="C21" s="5" t="s">
        <v>405</v>
      </c>
      <c r="D21" s="5" t="s">
        <v>92</v>
      </c>
      <c r="E21" s="7">
        <v>500000</v>
      </c>
      <c r="F21" s="8">
        <v>498.55</v>
      </c>
      <c r="G21" s="26">
        <f t="shared" si="1"/>
        <v>2.9000000000000001E-2</v>
      </c>
    </row>
    <row r="22" spans="1:8" ht="12.95" customHeight="1">
      <c r="A22" s="1"/>
      <c r="B22" s="23" t="s">
        <v>63</v>
      </c>
      <c r="C22" s="5" t="s">
        <v>1</v>
      </c>
      <c r="D22" s="5" t="s">
        <v>1</v>
      </c>
      <c r="E22" s="5" t="s">
        <v>1</v>
      </c>
      <c r="F22" s="9">
        <f>SUM(F11:F21)</f>
        <v>15415.72</v>
      </c>
      <c r="G22" s="27">
        <f>SUM(G11:G21)</f>
        <v>0.89689999999999981</v>
      </c>
    </row>
    <row r="23" spans="1:8" ht="12.95" customHeight="1">
      <c r="A23" s="1"/>
      <c r="B23" s="23" t="s">
        <v>95</v>
      </c>
      <c r="C23" s="5" t="s">
        <v>1</v>
      </c>
      <c r="D23" s="5" t="s">
        <v>1</v>
      </c>
      <c r="E23" s="5" t="s">
        <v>1</v>
      </c>
      <c r="F23" s="1"/>
      <c r="G23" s="24" t="s">
        <v>1</v>
      </c>
    </row>
    <row r="24" spans="1:8" ht="12.95" customHeight="1">
      <c r="A24" s="6"/>
      <c r="B24" s="25" t="s">
        <v>478</v>
      </c>
      <c r="C24" s="5" t="s">
        <v>479</v>
      </c>
      <c r="D24" s="5" t="s">
        <v>270</v>
      </c>
      <c r="E24" s="7">
        <v>60000</v>
      </c>
      <c r="F24" s="8">
        <v>59.25</v>
      </c>
      <c r="G24" s="26">
        <f>+ROUND(F24/$F$33,4)</f>
        <v>3.3999999999999998E-3</v>
      </c>
    </row>
    <row r="25" spans="1:8" ht="12.95" customHeight="1">
      <c r="A25" s="6"/>
      <c r="B25" s="25" t="s">
        <v>96</v>
      </c>
      <c r="C25" s="5" t="s">
        <v>412</v>
      </c>
      <c r="D25" s="5" t="s">
        <v>270</v>
      </c>
      <c r="E25" s="7">
        <v>25000</v>
      </c>
      <c r="F25" s="8">
        <v>24.99</v>
      </c>
      <c r="G25" s="26">
        <f>+ROUND(F25/$F$33,4)</f>
        <v>1.5E-3</v>
      </c>
    </row>
    <row r="26" spans="1:8" ht="12.95" customHeight="1">
      <c r="A26" s="1"/>
      <c r="B26" s="23" t="s">
        <v>63</v>
      </c>
      <c r="C26" s="5" t="s">
        <v>1</v>
      </c>
      <c r="D26" s="5" t="s">
        <v>1</v>
      </c>
      <c r="E26" s="5" t="s">
        <v>1</v>
      </c>
      <c r="F26" s="9">
        <f>SUM(F24:F25)</f>
        <v>84.24</v>
      </c>
      <c r="G26" s="27">
        <f>SUM(G24:G25)</f>
        <v>4.8999999999999998E-3</v>
      </c>
    </row>
    <row r="27" spans="1:8" ht="12.95" customHeight="1">
      <c r="A27" s="1"/>
      <c r="B27" s="28" t="s">
        <v>66</v>
      </c>
      <c r="C27" s="12" t="s">
        <v>1</v>
      </c>
      <c r="D27" s="10" t="s">
        <v>1</v>
      </c>
      <c r="E27" s="12" t="s">
        <v>1</v>
      </c>
      <c r="F27" s="9">
        <f>+F9+F22+F26</f>
        <v>16697.88</v>
      </c>
      <c r="G27" s="27">
        <f>+G9+G22+G26</f>
        <v>0.97149999999999981</v>
      </c>
    </row>
    <row r="28" spans="1:8" ht="12.95" customHeight="1">
      <c r="A28" s="1"/>
      <c r="B28" s="23" t="s">
        <v>97</v>
      </c>
      <c r="C28" s="5" t="s">
        <v>1</v>
      </c>
      <c r="D28" s="5" t="s">
        <v>1</v>
      </c>
      <c r="E28" s="5" t="s">
        <v>1</v>
      </c>
      <c r="F28" s="1"/>
      <c r="G28" s="24" t="s">
        <v>1</v>
      </c>
    </row>
    <row r="29" spans="1:8" ht="12.95" customHeight="1">
      <c r="A29" s="6"/>
      <c r="B29" s="25" t="s">
        <v>271</v>
      </c>
      <c r="C29" s="5" t="s">
        <v>1</v>
      </c>
      <c r="D29" s="5" t="s">
        <v>69</v>
      </c>
      <c r="E29" s="7"/>
      <c r="F29" s="8">
        <v>492.32</v>
      </c>
      <c r="G29" s="26">
        <f>+ROUND(F29/$F$33,4)</f>
        <v>2.86E-2</v>
      </c>
    </row>
    <row r="30" spans="1:8" ht="12.95" customHeight="1">
      <c r="A30" s="1"/>
      <c r="B30" s="23" t="s">
        <v>63</v>
      </c>
      <c r="C30" s="5" t="s">
        <v>1</v>
      </c>
      <c r="D30" s="5" t="s">
        <v>1</v>
      </c>
      <c r="E30" s="5" t="s">
        <v>1</v>
      </c>
      <c r="F30" s="9">
        <f>+F29</f>
        <v>492.32</v>
      </c>
      <c r="G30" s="27">
        <f>+G29</f>
        <v>2.86E-2</v>
      </c>
    </row>
    <row r="31" spans="1:8" ht="12.95" customHeight="1">
      <c r="A31" s="1"/>
      <c r="B31" s="28" t="s">
        <v>66</v>
      </c>
      <c r="C31" s="12" t="s">
        <v>1</v>
      </c>
      <c r="D31" s="10" t="s">
        <v>1</v>
      </c>
      <c r="E31" s="12" t="s">
        <v>1</v>
      </c>
      <c r="F31" s="9">
        <f>+F30</f>
        <v>492.32</v>
      </c>
      <c r="G31" s="27">
        <f>+G30</f>
        <v>2.86E-2</v>
      </c>
    </row>
    <row r="32" spans="1:8" ht="12.95" customHeight="1">
      <c r="A32" s="1"/>
      <c r="B32" s="28" t="s">
        <v>67</v>
      </c>
      <c r="C32" s="5" t="s">
        <v>1</v>
      </c>
      <c r="D32" s="10" t="s">
        <v>1</v>
      </c>
      <c r="E32" s="5" t="s">
        <v>1</v>
      </c>
      <c r="F32" s="13">
        <f>+F33-F31-F27</f>
        <v>-3.9200000000018917</v>
      </c>
      <c r="G32" s="27">
        <f>+G33-G31-G27</f>
        <v>-9.9999999999766942E-5</v>
      </c>
      <c r="H32" s="15"/>
    </row>
    <row r="33" spans="1:7" ht="12.95" customHeight="1" thickBot="1">
      <c r="A33" s="1"/>
      <c r="B33" s="30" t="s">
        <v>68</v>
      </c>
      <c r="C33" s="31" t="s">
        <v>1</v>
      </c>
      <c r="D33" s="31" t="s">
        <v>1</v>
      </c>
      <c r="E33" s="31" t="s">
        <v>1</v>
      </c>
      <c r="F33" s="32">
        <v>17186.28</v>
      </c>
      <c r="G33" s="33">
        <v>1</v>
      </c>
    </row>
    <row r="34" spans="1:7">
      <c r="A34" s="1"/>
      <c r="B34" s="2" t="s">
        <v>86</v>
      </c>
      <c r="C34" s="1"/>
      <c r="D34" s="1"/>
      <c r="E34" s="1"/>
      <c r="F34" s="1"/>
      <c r="G34" s="1"/>
    </row>
    <row r="35" spans="1:7">
      <c r="A35" s="1"/>
      <c r="B35" s="2" t="s">
        <v>87</v>
      </c>
      <c r="C35" s="1"/>
      <c r="D35" s="1"/>
      <c r="E35" s="1"/>
      <c r="F35" s="1"/>
      <c r="G35" s="1"/>
    </row>
    <row r="36" spans="1:7">
      <c r="A36" s="1"/>
      <c r="B36" s="2" t="s">
        <v>1</v>
      </c>
      <c r="C36" s="1"/>
      <c r="D36" s="1"/>
      <c r="E36" s="1"/>
      <c r="F36" s="1"/>
      <c r="G36" s="1"/>
    </row>
  </sheetData>
  <sortState ref="B15:G19">
    <sortCondition descending="1" ref="G15:G1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45"/>
  <sheetViews>
    <sheetView zoomScale="90" zoomScaleNormal="90" workbookViewId="0"/>
  </sheetViews>
  <sheetFormatPr defaultRowHeight="12.75"/>
  <cols>
    <col min="1" max="1" width="2.5703125" customWidth="1"/>
    <col min="2" max="2" width="39" bestFit="1" customWidth="1"/>
    <col min="3" max="3" width="16.7109375" customWidth="1"/>
    <col min="4" max="4" width="24.4257812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107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108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109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272</v>
      </c>
      <c r="C7" s="5" t="s">
        <v>273</v>
      </c>
      <c r="D7" s="5" t="s">
        <v>274</v>
      </c>
      <c r="E7" s="7">
        <v>100000</v>
      </c>
      <c r="F7" s="8">
        <v>101.65</v>
      </c>
      <c r="G7" s="26">
        <f>+ROUND(F7/$F$42,4)</f>
        <v>1.5100000000000001E-2</v>
      </c>
    </row>
    <row r="8" spans="1:7" ht="12.95" customHeight="1">
      <c r="A8" s="1"/>
      <c r="B8" s="23" t="s">
        <v>63</v>
      </c>
      <c r="C8" s="5" t="s">
        <v>1</v>
      </c>
      <c r="D8" s="5" t="s">
        <v>1</v>
      </c>
      <c r="E8" s="5" t="s">
        <v>1</v>
      </c>
      <c r="F8" s="9">
        <f>SUM(F7:F7)</f>
        <v>101.65</v>
      </c>
      <c r="G8" s="27">
        <f>SUM(G7:G7)</f>
        <v>1.5100000000000001E-2</v>
      </c>
    </row>
    <row r="9" spans="1:7" ht="12.95" customHeight="1">
      <c r="A9" s="1"/>
      <c r="B9" s="28" t="s">
        <v>110</v>
      </c>
      <c r="C9" s="10" t="s">
        <v>1</v>
      </c>
      <c r="D9" s="10" t="s">
        <v>1</v>
      </c>
      <c r="E9" s="10" t="s">
        <v>1</v>
      </c>
      <c r="F9" s="11" t="s">
        <v>65</v>
      </c>
      <c r="G9" s="29" t="s">
        <v>65</v>
      </c>
    </row>
    <row r="10" spans="1:7" ht="12.95" customHeight="1">
      <c r="A10" s="1"/>
      <c r="B10" s="28" t="s">
        <v>63</v>
      </c>
      <c r="C10" s="10" t="s">
        <v>1</v>
      </c>
      <c r="D10" s="10" t="s">
        <v>1</v>
      </c>
      <c r="E10" s="10" t="s">
        <v>1</v>
      </c>
      <c r="F10" s="11" t="s">
        <v>65</v>
      </c>
      <c r="G10" s="29" t="s">
        <v>65</v>
      </c>
    </row>
    <row r="11" spans="1:7" ht="12.95" customHeight="1">
      <c r="A11" s="1"/>
      <c r="B11" s="28" t="s">
        <v>66</v>
      </c>
      <c r="C11" s="12" t="s">
        <v>1</v>
      </c>
      <c r="D11" s="10" t="s">
        <v>1</v>
      </c>
      <c r="E11" s="12" t="s">
        <v>1</v>
      </c>
      <c r="F11" s="9">
        <f>+F8</f>
        <v>101.65</v>
      </c>
      <c r="G11" s="27">
        <f>+G8</f>
        <v>1.5100000000000001E-2</v>
      </c>
    </row>
    <row r="12" spans="1:7" ht="12.95" customHeight="1">
      <c r="A12" s="1"/>
      <c r="B12" s="23" t="s">
        <v>90</v>
      </c>
      <c r="C12" s="5" t="s">
        <v>1</v>
      </c>
      <c r="D12" s="5" t="s">
        <v>1</v>
      </c>
      <c r="E12" s="5" t="s">
        <v>1</v>
      </c>
      <c r="F12" s="1"/>
      <c r="G12" s="24" t="s">
        <v>1</v>
      </c>
    </row>
    <row r="13" spans="1:7" ht="12.95" customHeight="1">
      <c r="A13" s="1"/>
      <c r="B13" s="23" t="s">
        <v>91</v>
      </c>
      <c r="C13" s="5" t="s">
        <v>1</v>
      </c>
      <c r="D13" s="5" t="s">
        <v>1</v>
      </c>
      <c r="E13" s="5" t="s">
        <v>1</v>
      </c>
      <c r="F13" s="1"/>
      <c r="G13" s="24" t="s">
        <v>1</v>
      </c>
    </row>
    <row r="14" spans="1:7" ht="12.95" customHeight="1">
      <c r="A14" s="6"/>
      <c r="B14" s="25" t="s">
        <v>214</v>
      </c>
      <c r="C14" s="5" t="s">
        <v>373</v>
      </c>
      <c r="D14" s="5" t="s">
        <v>215</v>
      </c>
      <c r="E14" s="7">
        <v>500000</v>
      </c>
      <c r="F14" s="8">
        <v>496.08</v>
      </c>
      <c r="G14" s="26">
        <f>+ROUND(F14/$F$42,4)</f>
        <v>7.3899999999999993E-2</v>
      </c>
    </row>
    <row r="15" spans="1:7" ht="12.95" customHeight="1">
      <c r="A15" s="6"/>
      <c r="B15" s="25" t="s">
        <v>374</v>
      </c>
      <c r="C15" s="5" t="s">
        <v>375</v>
      </c>
      <c r="D15" s="5" t="s">
        <v>92</v>
      </c>
      <c r="E15" s="7">
        <v>300000</v>
      </c>
      <c r="F15" s="8">
        <v>298.37</v>
      </c>
      <c r="G15" s="26">
        <f>+ROUND(F15/$F$42,4)</f>
        <v>4.4400000000000002E-2</v>
      </c>
    </row>
    <row r="16" spans="1:7" ht="12.95" customHeight="1">
      <c r="A16" s="1"/>
      <c r="B16" s="23" t="s">
        <v>63</v>
      </c>
      <c r="C16" s="5" t="s">
        <v>1</v>
      </c>
      <c r="D16" s="5" t="s">
        <v>1</v>
      </c>
      <c r="E16" s="5" t="s">
        <v>1</v>
      </c>
      <c r="F16" s="9">
        <f>SUM(F14:F15)</f>
        <v>794.45</v>
      </c>
      <c r="G16" s="27">
        <f>SUM(G14:G15)</f>
        <v>0.11829999999999999</v>
      </c>
    </row>
    <row r="17" spans="1:7" ht="12.95" customHeight="1">
      <c r="A17" s="1"/>
      <c r="B17" s="23" t="s">
        <v>93</v>
      </c>
      <c r="C17" s="5" t="s">
        <v>1</v>
      </c>
      <c r="D17" s="5" t="s">
        <v>1</v>
      </c>
      <c r="E17" s="5" t="s">
        <v>1</v>
      </c>
      <c r="F17" s="1"/>
      <c r="G17" s="24" t="s">
        <v>1</v>
      </c>
    </row>
    <row r="18" spans="1:7" ht="12.95" customHeight="1">
      <c r="A18" s="6"/>
      <c r="B18" s="25" t="s">
        <v>467</v>
      </c>
      <c r="C18" s="5" t="s">
        <v>480</v>
      </c>
      <c r="D18" s="5" t="s">
        <v>92</v>
      </c>
      <c r="E18" s="7">
        <v>600000</v>
      </c>
      <c r="F18" s="8">
        <v>600</v>
      </c>
      <c r="G18" s="26">
        <f t="shared" ref="G18:G24" si="0">+ROUND(F18/$F$42,4)</f>
        <v>8.9300000000000004E-2</v>
      </c>
    </row>
    <row r="19" spans="1:7" ht="12.95" customHeight="1">
      <c r="A19" s="6"/>
      <c r="B19" s="25" t="s">
        <v>481</v>
      </c>
      <c r="C19" s="5" t="s">
        <v>482</v>
      </c>
      <c r="D19" s="5" t="s">
        <v>92</v>
      </c>
      <c r="E19" s="7">
        <v>600000</v>
      </c>
      <c r="F19" s="8">
        <v>596.79999999999995</v>
      </c>
      <c r="G19" s="26">
        <f t="shared" si="0"/>
        <v>8.8900000000000007E-2</v>
      </c>
    </row>
    <row r="20" spans="1:7" ht="12.95" customHeight="1">
      <c r="A20" s="6"/>
      <c r="B20" s="25" t="s">
        <v>392</v>
      </c>
      <c r="C20" s="5" t="s">
        <v>393</v>
      </c>
      <c r="D20" s="5" t="s">
        <v>215</v>
      </c>
      <c r="E20" s="7">
        <v>600000</v>
      </c>
      <c r="F20" s="8">
        <v>595.28</v>
      </c>
      <c r="G20" s="26">
        <f t="shared" si="0"/>
        <v>8.8599999999999998E-2</v>
      </c>
    </row>
    <row r="21" spans="1:7" ht="12.95" customHeight="1">
      <c r="A21" s="6"/>
      <c r="B21" s="25" t="s">
        <v>269</v>
      </c>
      <c r="C21" s="5" t="s">
        <v>405</v>
      </c>
      <c r="D21" s="5" t="s">
        <v>92</v>
      </c>
      <c r="E21" s="7">
        <v>500000</v>
      </c>
      <c r="F21" s="8">
        <v>498.55</v>
      </c>
      <c r="G21" s="26">
        <f t="shared" si="0"/>
        <v>7.4200000000000002E-2</v>
      </c>
    </row>
    <row r="22" spans="1:7" ht="12.95" customHeight="1">
      <c r="A22" s="6"/>
      <c r="B22" s="25" t="s">
        <v>218</v>
      </c>
      <c r="C22" s="5" t="s">
        <v>484</v>
      </c>
      <c r="D22" s="5" t="s">
        <v>417</v>
      </c>
      <c r="E22" s="7">
        <v>500000</v>
      </c>
      <c r="F22" s="8">
        <v>497.61</v>
      </c>
      <c r="G22" s="26">
        <f t="shared" si="0"/>
        <v>7.4099999999999999E-2</v>
      </c>
    </row>
    <row r="23" spans="1:7" ht="12.95" customHeight="1">
      <c r="A23" s="6"/>
      <c r="B23" s="25" t="s">
        <v>217</v>
      </c>
      <c r="C23" s="5" t="s">
        <v>485</v>
      </c>
      <c r="D23" s="5" t="s">
        <v>417</v>
      </c>
      <c r="E23" s="7">
        <v>500000</v>
      </c>
      <c r="F23" s="8">
        <v>497.61</v>
      </c>
      <c r="G23" s="26">
        <f t="shared" si="0"/>
        <v>7.4099999999999999E-2</v>
      </c>
    </row>
    <row r="24" spans="1:7" ht="12.95" customHeight="1">
      <c r="A24" s="6"/>
      <c r="B24" s="25" t="s">
        <v>219</v>
      </c>
      <c r="C24" s="5" t="s">
        <v>411</v>
      </c>
      <c r="D24" s="5" t="s">
        <v>94</v>
      </c>
      <c r="E24" s="7">
        <v>500000</v>
      </c>
      <c r="F24" s="8">
        <v>495.77</v>
      </c>
      <c r="G24" s="26">
        <f t="shared" si="0"/>
        <v>7.3800000000000004E-2</v>
      </c>
    </row>
    <row r="25" spans="1:7" ht="12.95" customHeight="1">
      <c r="A25" s="6"/>
      <c r="B25" s="25" t="s">
        <v>402</v>
      </c>
      <c r="C25" s="5" t="s">
        <v>418</v>
      </c>
      <c r="D25" s="5" t="s">
        <v>404</v>
      </c>
      <c r="E25" s="7">
        <v>500000</v>
      </c>
      <c r="F25" s="8">
        <v>494.01</v>
      </c>
      <c r="G25" s="26">
        <f t="shared" ref="G25:G27" si="1">+ROUND(F25/$F$42,4)</f>
        <v>7.3599999999999999E-2</v>
      </c>
    </row>
    <row r="26" spans="1:7" ht="12.95" customHeight="1">
      <c r="A26" s="6"/>
      <c r="B26" s="25" t="s">
        <v>216</v>
      </c>
      <c r="C26" s="5" t="s">
        <v>394</v>
      </c>
      <c r="D26" s="5" t="s">
        <v>92</v>
      </c>
      <c r="E26" s="7">
        <v>400000</v>
      </c>
      <c r="F26" s="8">
        <v>397.96</v>
      </c>
      <c r="G26" s="26">
        <f t="shared" si="1"/>
        <v>5.9299999999999999E-2</v>
      </c>
    </row>
    <row r="27" spans="1:7" ht="12.95" customHeight="1">
      <c r="A27" s="6"/>
      <c r="B27" s="25" t="s">
        <v>389</v>
      </c>
      <c r="C27" s="5" t="s">
        <v>390</v>
      </c>
      <c r="D27" s="5" t="s">
        <v>215</v>
      </c>
      <c r="E27" s="7">
        <v>400000</v>
      </c>
      <c r="F27" s="8">
        <v>397.88</v>
      </c>
      <c r="G27" s="26">
        <f t="shared" si="1"/>
        <v>5.9200000000000003E-2</v>
      </c>
    </row>
    <row r="28" spans="1:7" ht="12.95" customHeight="1">
      <c r="A28" s="6"/>
      <c r="B28" s="25" t="s">
        <v>219</v>
      </c>
      <c r="C28" s="5" t="s">
        <v>383</v>
      </c>
      <c r="D28" s="5" t="s">
        <v>94</v>
      </c>
      <c r="E28" s="7">
        <v>200000</v>
      </c>
      <c r="F28" s="8">
        <v>199.04</v>
      </c>
      <c r="G28" s="26">
        <f t="shared" ref="G28:G30" si="2">+ROUND(F28/$F$42,4)</f>
        <v>2.9600000000000001E-2</v>
      </c>
    </row>
    <row r="29" spans="1:7" ht="12.95" customHeight="1">
      <c r="A29" s="6"/>
      <c r="B29" s="25" t="s">
        <v>269</v>
      </c>
      <c r="C29" s="5" t="s">
        <v>401</v>
      </c>
      <c r="D29" s="5" t="s">
        <v>92</v>
      </c>
      <c r="E29" s="7">
        <v>200000</v>
      </c>
      <c r="F29" s="8">
        <v>198.9</v>
      </c>
      <c r="G29" s="26">
        <f t="shared" si="2"/>
        <v>2.9600000000000001E-2</v>
      </c>
    </row>
    <row r="30" spans="1:7" ht="12.95" customHeight="1">
      <c r="A30" s="6"/>
      <c r="B30" s="25" t="s">
        <v>219</v>
      </c>
      <c r="C30" s="5" t="s">
        <v>414</v>
      </c>
      <c r="D30" s="5" t="s">
        <v>94</v>
      </c>
      <c r="E30" s="7">
        <v>50000</v>
      </c>
      <c r="F30" s="8">
        <v>49.42</v>
      </c>
      <c r="G30" s="26">
        <f t="shared" si="2"/>
        <v>7.4000000000000003E-3</v>
      </c>
    </row>
    <row r="31" spans="1:7" ht="12.95" customHeight="1">
      <c r="A31" s="1"/>
      <c r="B31" s="23" t="s">
        <v>63</v>
      </c>
      <c r="C31" s="5" t="s">
        <v>1</v>
      </c>
      <c r="D31" s="5" t="s">
        <v>1</v>
      </c>
      <c r="E31" s="5" t="s">
        <v>1</v>
      </c>
      <c r="F31" s="9">
        <f>SUM(F18:F30)</f>
        <v>5518.83</v>
      </c>
      <c r="G31" s="27">
        <f>SUM(G18:G30)</f>
        <v>0.82169999999999999</v>
      </c>
    </row>
    <row r="32" spans="1:7" ht="12.95" customHeight="1">
      <c r="A32" s="1"/>
      <c r="B32" s="23" t="s">
        <v>95</v>
      </c>
      <c r="C32" s="5" t="s">
        <v>1</v>
      </c>
      <c r="D32" s="5" t="s">
        <v>1</v>
      </c>
      <c r="E32" s="5" t="s">
        <v>1</v>
      </c>
      <c r="F32" s="1"/>
      <c r="G32" s="24" t="s">
        <v>1</v>
      </c>
    </row>
    <row r="33" spans="1:7" ht="12.95" customHeight="1">
      <c r="A33" s="6"/>
      <c r="B33" s="25" t="s">
        <v>96</v>
      </c>
      <c r="C33" s="5" t="s">
        <v>412</v>
      </c>
      <c r="D33" s="5" t="s">
        <v>270</v>
      </c>
      <c r="E33" s="7">
        <v>10000</v>
      </c>
      <c r="F33" s="8">
        <v>10</v>
      </c>
      <c r="G33" s="26">
        <f>+ROUND(F33/$F$42,4)</f>
        <v>1.5E-3</v>
      </c>
    </row>
    <row r="34" spans="1:7" ht="12.95" customHeight="1">
      <c r="A34" s="6"/>
      <c r="B34" s="25" t="s">
        <v>478</v>
      </c>
      <c r="C34" s="5" t="s">
        <v>479</v>
      </c>
      <c r="D34" s="5" t="s">
        <v>270</v>
      </c>
      <c r="E34" s="7">
        <v>10000</v>
      </c>
      <c r="F34" s="8">
        <v>9.8800000000000008</v>
      </c>
      <c r="G34" s="26">
        <f t="shared" ref="G34" si="3">+ROUND(F34/$F$42,4)</f>
        <v>1.5E-3</v>
      </c>
    </row>
    <row r="35" spans="1:7" ht="12.95" customHeight="1">
      <c r="A35" s="1"/>
      <c r="B35" s="23" t="s">
        <v>63</v>
      </c>
      <c r="C35" s="5" t="s">
        <v>1</v>
      </c>
      <c r="D35" s="5" t="s">
        <v>1</v>
      </c>
      <c r="E35" s="5" t="s">
        <v>1</v>
      </c>
      <c r="F35" s="9">
        <f>SUM(F33:F34)</f>
        <v>19.880000000000003</v>
      </c>
      <c r="G35" s="27">
        <f>SUM(G33:G34)</f>
        <v>3.0000000000000001E-3</v>
      </c>
    </row>
    <row r="36" spans="1:7" ht="12.95" customHeight="1">
      <c r="A36" s="1"/>
      <c r="B36" s="28" t="s">
        <v>66</v>
      </c>
      <c r="C36" s="12" t="s">
        <v>1</v>
      </c>
      <c r="D36" s="10" t="s">
        <v>1</v>
      </c>
      <c r="E36" s="12" t="s">
        <v>1</v>
      </c>
      <c r="F36" s="9">
        <f>+F31+F35+F16</f>
        <v>6333.16</v>
      </c>
      <c r="G36" s="27">
        <f>+G31+G35+G16</f>
        <v>0.94299999999999995</v>
      </c>
    </row>
    <row r="37" spans="1:7" ht="12.95" customHeight="1">
      <c r="A37" s="1"/>
      <c r="B37" s="23" t="s">
        <v>97</v>
      </c>
      <c r="C37" s="5" t="s">
        <v>1</v>
      </c>
      <c r="D37" s="5" t="s">
        <v>1</v>
      </c>
      <c r="E37" s="5" t="s">
        <v>1</v>
      </c>
      <c r="F37" s="1"/>
      <c r="G37" s="24" t="s">
        <v>1</v>
      </c>
    </row>
    <row r="38" spans="1:7" ht="12.95" customHeight="1">
      <c r="A38" s="6"/>
      <c r="B38" s="25" t="s">
        <v>271</v>
      </c>
      <c r="C38" s="5"/>
      <c r="D38" s="5" t="s">
        <v>69</v>
      </c>
      <c r="E38" s="7"/>
      <c r="F38" s="8">
        <v>276.98</v>
      </c>
      <c r="G38" s="26">
        <f>+ROUND(F38/$F$42,4)</f>
        <v>4.1200000000000001E-2</v>
      </c>
    </row>
    <row r="39" spans="1:7" ht="12.95" customHeight="1">
      <c r="A39" s="1"/>
      <c r="B39" s="23" t="s">
        <v>63</v>
      </c>
      <c r="C39" s="5" t="s">
        <v>1</v>
      </c>
      <c r="D39" s="5" t="s">
        <v>1</v>
      </c>
      <c r="E39" s="5" t="s">
        <v>1</v>
      </c>
      <c r="F39" s="9">
        <f>+F38</f>
        <v>276.98</v>
      </c>
      <c r="G39" s="27">
        <f>+G38</f>
        <v>4.1200000000000001E-2</v>
      </c>
    </row>
    <row r="40" spans="1:7" ht="12.95" customHeight="1">
      <c r="A40" s="1"/>
      <c r="B40" s="28" t="s">
        <v>66</v>
      </c>
      <c r="C40" s="12" t="s">
        <v>1</v>
      </c>
      <c r="D40" s="10" t="s">
        <v>1</v>
      </c>
      <c r="E40" s="12" t="s">
        <v>1</v>
      </c>
      <c r="F40" s="9">
        <f>+F39</f>
        <v>276.98</v>
      </c>
      <c r="G40" s="27">
        <f>+G39</f>
        <v>4.1200000000000001E-2</v>
      </c>
    </row>
    <row r="41" spans="1:7" ht="12.95" customHeight="1">
      <c r="A41" s="1"/>
      <c r="B41" s="28" t="s">
        <v>67</v>
      </c>
      <c r="C41" s="5" t="s">
        <v>1</v>
      </c>
      <c r="D41" s="10" t="s">
        <v>1</v>
      </c>
      <c r="E41" s="5" t="s">
        <v>1</v>
      </c>
      <c r="F41" s="13">
        <f>+F42-F11-F36-F40</f>
        <v>4.2100000000004911</v>
      </c>
      <c r="G41" s="27">
        <f>+G42-G11-G36-G40</f>
        <v>7.0000000000004781E-4</v>
      </c>
    </row>
    <row r="42" spans="1:7" ht="12.95" customHeight="1" thickBot="1">
      <c r="A42" s="1"/>
      <c r="B42" s="30" t="s">
        <v>68</v>
      </c>
      <c r="C42" s="31" t="s">
        <v>1</v>
      </c>
      <c r="D42" s="31" t="s">
        <v>1</v>
      </c>
      <c r="E42" s="31" t="s">
        <v>1</v>
      </c>
      <c r="F42" s="32">
        <v>6716</v>
      </c>
      <c r="G42" s="33">
        <v>1</v>
      </c>
    </row>
    <row r="43" spans="1:7">
      <c r="A43" s="1"/>
      <c r="B43" s="2" t="s">
        <v>86</v>
      </c>
      <c r="C43" s="1"/>
      <c r="D43" s="1"/>
      <c r="E43" s="1"/>
      <c r="F43" s="1"/>
      <c r="G43" s="1"/>
    </row>
    <row r="44" spans="1:7">
      <c r="A44" s="1"/>
      <c r="B44" s="2" t="s">
        <v>87</v>
      </c>
      <c r="C44" s="1"/>
      <c r="D44" s="1"/>
      <c r="E44" s="1"/>
      <c r="F44" s="1"/>
      <c r="G44" s="1"/>
    </row>
    <row r="45" spans="1:7">
      <c r="A45" s="1"/>
      <c r="B45" s="2"/>
      <c r="C45" s="1"/>
      <c r="D45" s="1"/>
      <c r="E45" s="1"/>
      <c r="F45" s="1"/>
      <c r="G45" s="1"/>
    </row>
  </sheetData>
  <sortState ref="B7:G9">
    <sortCondition descending="1" ref="G7:G9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35"/>
  <sheetViews>
    <sheetView zoomScale="90" zoomScaleNormal="90" workbookViewId="0"/>
  </sheetViews>
  <sheetFormatPr defaultRowHeight="12.75"/>
  <cols>
    <col min="1" max="1" width="2.5703125" customWidth="1"/>
    <col min="2" max="2" width="40.85546875" customWidth="1"/>
    <col min="3" max="3" width="20.85546875" customWidth="1"/>
    <col min="4" max="4" width="23.85546875" bestFit="1" customWidth="1"/>
    <col min="5" max="5" width="8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88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90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91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213</v>
      </c>
      <c r="C7" s="5" t="s">
        <v>413</v>
      </c>
      <c r="D7" s="5" t="s">
        <v>92</v>
      </c>
      <c r="E7" s="7">
        <v>800000</v>
      </c>
      <c r="F7" s="8">
        <v>798.01</v>
      </c>
      <c r="G7" s="26">
        <f>+ROUND(F7/$F$33,4)</f>
        <v>0.09</v>
      </c>
    </row>
    <row r="8" spans="1:7" ht="12.95" customHeight="1">
      <c r="A8" s="6"/>
      <c r="B8" s="25" t="s">
        <v>376</v>
      </c>
      <c r="C8" s="5" t="s">
        <v>380</v>
      </c>
      <c r="D8" s="5" t="s">
        <v>215</v>
      </c>
      <c r="E8" s="7">
        <v>500000</v>
      </c>
      <c r="F8" s="8">
        <v>499.21</v>
      </c>
      <c r="G8" s="26">
        <f>+ROUND(F8/$F$33,4)</f>
        <v>5.6300000000000003E-2</v>
      </c>
    </row>
    <row r="9" spans="1:7" ht="12.95" customHeight="1">
      <c r="A9" s="6"/>
      <c r="B9" s="25" t="s">
        <v>214</v>
      </c>
      <c r="C9" s="5" t="s">
        <v>373</v>
      </c>
      <c r="D9" s="5" t="s">
        <v>215</v>
      </c>
      <c r="E9" s="7">
        <v>500000</v>
      </c>
      <c r="F9" s="8">
        <v>496.08</v>
      </c>
      <c r="G9" s="26">
        <f>+ROUND(F9/$F$33,4)</f>
        <v>5.5899999999999998E-2</v>
      </c>
    </row>
    <row r="10" spans="1:7" ht="12.95" customHeight="1">
      <c r="A10" s="1"/>
      <c r="B10" s="23" t="s">
        <v>63</v>
      </c>
      <c r="C10" s="5" t="s">
        <v>1</v>
      </c>
      <c r="D10" s="5" t="s">
        <v>1</v>
      </c>
      <c r="E10" s="5" t="s">
        <v>1</v>
      </c>
      <c r="F10" s="9">
        <f>SUM(F7:F9)</f>
        <v>1793.3</v>
      </c>
      <c r="G10" s="27">
        <f>SUM(G7:G9)</f>
        <v>0.20219999999999999</v>
      </c>
    </row>
    <row r="11" spans="1:7" ht="12.95" customHeight="1">
      <c r="A11" s="1"/>
      <c r="B11" s="23" t="s">
        <v>93</v>
      </c>
      <c r="C11" s="5" t="s">
        <v>1</v>
      </c>
      <c r="D11" s="5" t="s">
        <v>1</v>
      </c>
      <c r="E11" s="5" t="s">
        <v>1</v>
      </c>
      <c r="F11" s="1"/>
      <c r="G11" s="24" t="s">
        <v>1</v>
      </c>
    </row>
    <row r="12" spans="1:7" ht="12.95" customHeight="1">
      <c r="A12" s="6"/>
      <c r="B12" s="25" t="s">
        <v>218</v>
      </c>
      <c r="C12" s="5" t="s">
        <v>484</v>
      </c>
      <c r="D12" s="5" t="s">
        <v>417</v>
      </c>
      <c r="E12" s="7">
        <v>1000000</v>
      </c>
      <c r="F12" s="8">
        <v>995.22</v>
      </c>
      <c r="G12" s="26">
        <f>+ROUND(F12/$F$33,4)</f>
        <v>0.11219999999999999</v>
      </c>
    </row>
    <row r="13" spans="1:7" ht="12.95" customHeight="1">
      <c r="A13" s="6"/>
      <c r="B13" s="25" t="s">
        <v>402</v>
      </c>
      <c r="C13" s="5" t="s">
        <v>403</v>
      </c>
      <c r="D13" s="5" t="s">
        <v>404</v>
      </c>
      <c r="E13" s="7">
        <v>900000</v>
      </c>
      <c r="F13" s="8">
        <v>893.14</v>
      </c>
      <c r="G13" s="26">
        <f>+ROUND(F13/$F$33,4)</f>
        <v>0.1007</v>
      </c>
    </row>
    <row r="14" spans="1:7" ht="12.95" customHeight="1">
      <c r="A14" s="6"/>
      <c r="B14" s="25" t="s">
        <v>467</v>
      </c>
      <c r="C14" s="5" t="s">
        <v>480</v>
      </c>
      <c r="D14" s="5" t="s">
        <v>92</v>
      </c>
      <c r="E14" s="7">
        <v>800000</v>
      </c>
      <c r="F14" s="8">
        <v>800</v>
      </c>
      <c r="G14" s="26">
        <f>+ROUND(F14/$F$33,4)</f>
        <v>9.0200000000000002E-2</v>
      </c>
    </row>
    <row r="15" spans="1:7" ht="12.95" customHeight="1">
      <c r="A15" s="6"/>
      <c r="B15" s="25" t="s">
        <v>269</v>
      </c>
      <c r="C15" s="5" t="s">
        <v>405</v>
      </c>
      <c r="D15" s="5" t="s">
        <v>92</v>
      </c>
      <c r="E15" s="7">
        <v>800000</v>
      </c>
      <c r="F15" s="8">
        <v>797.69</v>
      </c>
      <c r="G15" s="26">
        <f>+ROUND(F15/$F$33,4)</f>
        <v>8.9899999999999994E-2</v>
      </c>
    </row>
    <row r="16" spans="1:7" ht="12.95" customHeight="1">
      <c r="A16" s="6"/>
      <c r="B16" s="25" t="s">
        <v>216</v>
      </c>
      <c r="C16" s="5" t="s">
        <v>394</v>
      </c>
      <c r="D16" s="5" t="s">
        <v>92</v>
      </c>
      <c r="E16" s="7">
        <v>800000</v>
      </c>
      <c r="F16" s="8">
        <v>795.92</v>
      </c>
      <c r="G16" s="26">
        <f t="shared" ref="G16:G19" si="0">+ROUND(F16/$F$33,4)</f>
        <v>8.9700000000000002E-2</v>
      </c>
    </row>
    <row r="17" spans="1:7" ht="12.95" customHeight="1">
      <c r="A17" s="6"/>
      <c r="B17" s="25" t="s">
        <v>481</v>
      </c>
      <c r="C17" s="5" t="s">
        <v>482</v>
      </c>
      <c r="D17" s="5" t="s">
        <v>92</v>
      </c>
      <c r="E17" s="7">
        <v>800000</v>
      </c>
      <c r="F17" s="8">
        <v>795.74</v>
      </c>
      <c r="G17" s="26">
        <f t="shared" si="0"/>
        <v>8.9700000000000002E-2</v>
      </c>
    </row>
    <row r="18" spans="1:7" ht="12.95" customHeight="1">
      <c r="A18" s="6"/>
      <c r="B18" s="25" t="s">
        <v>217</v>
      </c>
      <c r="C18" s="5" t="s">
        <v>483</v>
      </c>
      <c r="D18" s="5" t="s">
        <v>417</v>
      </c>
      <c r="E18" s="7">
        <v>500000</v>
      </c>
      <c r="F18" s="8">
        <v>498.88</v>
      </c>
      <c r="G18" s="26">
        <f t="shared" si="0"/>
        <v>5.6300000000000003E-2</v>
      </c>
    </row>
    <row r="19" spans="1:7" ht="12.95" customHeight="1">
      <c r="A19" s="6"/>
      <c r="B19" s="25" t="s">
        <v>389</v>
      </c>
      <c r="C19" s="5" t="s">
        <v>391</v>
      </c>
      <c r="D19" s="5" t="s">
        <v>215</v>
      </c>
      <c r="E19" s="7">
        <v>500000</v>
      </c>
      <c r="F19" s="8">
        <v>497.74</v>
      </c>
      <c r="G19" s="26">
        <f t="shared" si="0"/>
        <v>5.6099999999999997E-2</v>
      </c>
    </row>
    <row r="20" spans="1:7" ht="12.95" customHeight="1">
      <c r="A20" s="6"/>
      <c r="B20" s="25" t="s">
        <v>219</v>
      </c>
      <c r="C20" s="5" t="s">
        <v>383</v>
      </c>
      <c r="D20" s="5" t="s">
        <v>94</v>
      </c>
      <c r="E20" s="7">
        <v>300000</v>
      </c>
      <c r="F20" s="8">
        <v>298.56</v>
      </c>
      <c r="G20" s="26">
        <f t="shared" ref="G20:G21" si="1">+ROUND(F20/$F$33,4)</f>
        <v>3.3700000000000001E-2</v>
      </c>
    </row>
    <row r="21" spans="1:7" ht="12.95" customHeight="1">
      <c r="A21" s="6"/>
      <c r="B21" s="25" t="s">
        <v>219</v>
      </c>
      <c r="C21" s="5" t="s">
        <v>414</v>
      </c>
      <c r="D21" s="5" t="s">
        <v>94</v>
      </c>
      <c r="E21" s="7">
        <v>250000</v>
      </c>
      <c r="F21" s="8">
        <v>247.11</v>
      </c>
      <c r="G21" s="26">
        <f t="shared" si="1"/>
        <v>2.7900000000000001E-2</v>
      </c>
    </row>
    <row r="22" spans="1:7" ht="12.95" customHeight="1">
      <c r="A22" s="1"/>
      <c r="B22" s="23" t="s">
        <v>63</v>
      </c>
      <c r="C22" s="5" t="s">
        <v>1</v>
      </c>
      <c r="D22" s="5" t="s">
        <v>1</v>
      </c>
      <c r="E22" s="5" t="s">
        <v>1</v>
      </c>
      <c r="F22" s="9">
        <f>SUM(F12:F21)</f>
        <v>6620</v>
      </c>
      <c r="G22" s="27">
        <f>SUM(G12:G21)</f>
        <v>0.74640000000000006</v>
      </c>
    </row>
    <row r="23" spans="1:7" ht="12.95" customHeight="1">
      <c r="A23" s="1"/>
      <c r="B23" s="23" t="s">
        <v>95</v>
      </c>
      <c r="C23" s="5" t="s">
        <v>1</v>
      </c>
      <c r="D23" s="5" t="s">
        <v>1</v>
      </c>
      <c r="E23" s="5" t="s">
        <v>1</v>
      </c>
      <c r="F23" s="1"/>
      <c r="G23" s="24" t="s">
        <v>1</v>
      </c>
    </row>
    <row r="24" spans="1:7" ht="12.95" customHeight="1">
      <c r="A24" s="6"/>
      <c r="B24" s="25" t="s">
        <v>478</v>
      </c>
      <c r="C24" s="5" t="s">
        <v>479</v>
      </c>
      <c r="D24" s="5" t="s">
        <v>270</v>
      </c>
      <c r="E24" s="7">
        <v>25000</v>
      </c>
      <c r="F24" s="8">
        <v>24.69</v>
      </c>
      <c r="G24" s="26">
        <f>+ROUND(F24/$F$33,4)</f>
        <v>2.8E-3</v>
      </c>
    </row>
    <row r="25" spans="1:7" ht="12.95" customHeight="1">
      <c r="A25" s="6"/>
      <c r="B25" s="25" t="s">
        <v>96</v>
      </c>
      <c r="C25" s="5" t="s">
        <v>412</v>
      </c>
      <c r="D25" s="5" t="s">
        <v>270</v>
      </c>
      <c r="E25" s="7">
        <v>15000</v>
      </c>
      <c r="F25" s="8">
        <v>14.99</v>
      </c>
      <c r="G25" s="26">
        <f>+ROUND(F25/$F$33,4)</f>
        <v>1.6999999999999999E-3</v>
      </c>
    </row>
    <row r="26" spans="1:7" ht="12.95" customHeight="1">
      <c r="A26" s="1"/>
      <c r="B26" s="23" t="s">
        <v>63</v>
      </c>
      <c r="C26" s="5" t="s">
        <v>1</v>
      </c>
      <c r="D26" s="5" t="s">
        <v>1</v>
      </c>
      <c r="E26" s="5" t="s">
        <v>1</v>
      </c>
      <c r="F26" s="9">
        <f>SUM(F24:F25)</f>
        <v>39.68</v>
      </c>
      <c r="G26" s="27">
        <f>SUM(G24:G25)</f>
        <v>4.4999999999999997E-3</v>
      </c>
    </row>
    <row r="27" spans="1:7" ht="12.95" customHeight="1">
      <c r="A27" s="1"/>
      <c r="B27" s="28" t="s">
        <v>66</v>
      </c>
      <c r="C27" s="12" t="s">
        <v>1</v>
      </c>
      <c r="D27" s="10" t="s">
        <v>1</v>
      </c>
      <c r="E27" s="12" t="s">
        <v>1</v>
      </c>
      <c r="F27" s="9">
        <f>+F26+F22+F10</f>
        <v>8452.98</v>
      </c>
      <c r="G27" s="27">
        <f>+G26+G22+G10</f>
        <v>0.95310000000000006</v>
      </c>
    </row>
    <row r="28" spans="1:7" ht="12.95" customHeight="1">
      <c r="A28" s="1"/>
      <c r="B28" s="23" t="s">
        <v>97</v>
      </c>
      <c r="C28" s="5" t="s">
        <v>1</v>
      </c>
      <c r="D28" s="5" t="s">
        <v>1</v>
      </c>
      <c r="E28" s="5" t="s">
        <v>1</v>
      </c>
      <c r="F28" s="1"/>
      <c r="G28" s="24" t="s">
        <v>1</v>
      </c>
    </row>
    <row r="29" spans="1:7" ht="12.95" customHeight="1">
      <c r="A29" s="6"/>
      <c r="B29" s="25" t="s">
        <v>271</v>
      </c>
      <c r="C29" s="5" t="s">
        <v>1</v>
      </c>
      <c r="D29" s="5" t="s">
        <v>69</v>
      </c>
      <c r="E29" s="7"/>
      <c r="F29" s="8">
        <v>403.13</v>
      </c>
      <c r="G29" s="26">
        <f>+ROUND(F29/$F$33,4)</f>
        <v>4.5499999999999999E-2</v>
      </c>
    </row>
    <row r="30" spans="1:7" ht="12.95" customHeight="1">
      <c r="A30" s="1"/>
      <c r="B30" s="23" t="s">
        <v>63</v>
      </c>
      <c r="C30" s="5" t="s">
        <v>1</v>
      </c>
      <c r="D30" s="5" t="s">
        <v>1</v>
      </c>
      <c r="E30" s="5" t="s">
        <v>1</v>
      </c>
      <c r="F30" s="9">
        <f>+F29</f>
        <v>403.13</v>
      </c>
      <c r="G30" s="27">
        <f>+G29</f>
        <v>4.5499999999999999E-2</v>
      </c>
    </row>
    <row r="31" spans="1:7" ht="12.95" customHeight="1">
      <c r="A31" s="1"/>
      <c r="B31" s="28" t="s">
        <v>66</v>
      </c>
      <c r="C31" s="12" t="s">
        <v>1</v>
      </c>
      <c r="D31" s="10" t="s">
        <v>1</v>
      </c>
      <c r="E31" s="12" t="s">
        <v>1</v>
      </c>
      <c r="F31" s="9">
        <f>+F30</f>
        <v>403.13</v>
      </c>
      <c r="G31" s="27">
        <f>+G30</f>
        <v>4.5499999999999999E-2</v>
      </c>
    </row>
    <row r="32" spans="1:7" ht="12.95" customHeight="1">
      <c r="A32" s="1"/>
      <c r="B32" s="28" t="s">
        <v>67</v>
      </c>
      <c r="C32" s="5" t="s">
        <v>1</v>
      </c>
      <c r="D32" s="10" t="s">
        <v>1</v>
      </c>
      <c r="E32" s="5" t="s">
        <v>1</v>
      </c>
      <c r="F32" s="13">
        <f>+F33-F31-F27</f>
        <v>12.610000000000582</v>
      </c>
      <c r="G32" s="27">
        <f>+G33-G31-G27</f>
        <v>1.3999999999999568E-3</v>
      </c>
    </row>
    <row r="33" spans="1:7" ht="12.95" customHeight="1" thickBot="1">
      <c r="A33" s="1"/>
      <c r="B33" s="30" t="s">
        <v>68</v>
      </c>
      <c r="C33" s="31" t="s">
        <v>1</v>
      </c>
      <c r="D33" s="31" t="s">
        <v>1</v>
      </c>
      <c r="E33" s="31" t="s">
        <v>1</v>
      </c>
      <c r="F33" s="32">
        <v>8868.7199999999993</v>
      </c>
      <c r="G33" s="33">
        <v>1</v>
      </c>
    </row>
    <row r="34" spans="1:7">
      <c r="A34" s="1"/>
      <c r="B34" s="2" t="s">
        <v>86</v>
      </c>
      <c r="C34" s="1"/>
      <c r="D34" s="1"/>
      <c r="E34" s="1"/>
      <c r="F34" s="1"/>
      <c r="G34" s="1"/>
    </row>
    <row r="35" spans="1:7">
      <c r="A35" s="1"/>
      <c r="B35" s="2" t="s">
        <v>87</v>
      </c>
      <c r="C35" s="1"/>
      <c r="D35" s="1"/>
      <c r="E35" s="1"/>
      <c r="F35" s="1"/>
      <c r="G35" s="1"/>
    </row>
  </sheetData>
  <sortState ref="B27:G28">
    <sortCondition descending="1" ref="G27:G28"/>
  </sortState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1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303</v>
      </c>
      <c r="C7" s="5" t="s">
        <v>249</v>
      </c>
      <c r="D7" s="5" t="s">
        <v>15</v>
      </c>
      <c r="E7" s="7">
        <v>139822</v>
      </c>
      <c r="F7" s="8">
        <v>150.72999999999999</v>
      </c>
      <c r="G7" s="26">
        <f t="shared" ref="G7:G61" si="0">ROUND(F7/$F$80,4)</f>
        <v>3.9E-2</v>
      </c>
    </row>
    <row r="8" spans="1:7" ht="12.95" customHeight="1">
      <c r="A8" s="6"/>
      <c r="B8" s="25" t="s">
        <v>165</v>
      </c>
      <c r="C8" s="5" t="s">
        <v>25</v>
      </c>
      <c r="D8" s="5" t="s">
        <v>26</v>
      </c>
      <c r="E8" s="7">
        <v>7684</v>
      </c>
      <c r="F8" s="8">
        <v>139.33000000000001</v>
      </c>
      <c r="G8" s="26">
        <f t="shared" si="0"/>
        <v>3.5999999999999997E-2</v>
      </c>
    </row>
    <row r="9" spans="1:7" ht="12.95" customHeight="1">
      <c r="A9" s="6"/>
      <c r="B9" s="25" t="s">
        <v>179</v>
      </c>
      <c r="C9" s="5" t="s">
        <v>302</v>
      </c>
      <c r="D9" s="5" t="s">
        <v>15</v>
      </c>
      <c r="E9" s="7">
        <v>12520</v>
      </c>
      <c r="F9" s="8">
        <v>135.29</v>
      </c>
      <c r="G9" s="26">
        <f t="shared" si="0"/>
        <v>3.5000000000000003E-2</v>
      </c>
    </row>
    <row r="10" spans="1:7" ht="12.95" customHeight="1">
      <c r="A10" s="6"/>
      <c r="B10" s="25" t="s">
        <v>211</v>
      </c>
      <c r="C10" s="5" t="s">
        <v>119</v>
      </c>
      <c r="D10" s="5" t="s">
        <v>85</v>
      </c>
      <c r="E10" s="7">
        <v>32385</v>
      </c>
      <c r="F10" s="8">
        <v>125.31</v>
      </c>
      <c r="G10" s="26">
        <f t="shared" si="0"/>
        <v>3.2399999999999998E-2</v>
      </c>
    </row>
    <row r="11" spans="1:7" ht="12.95" customHeight="1">
      <c r="A11" s="6"/>
      <c r="B11" s="25" t="s">
        <v>284</v>
      </c>
      <c r="C11" s="5" t="s">
        <v>285</v>
      </c>
      <c r="D11" s="5" t="s">
        <v>15</v>
      </c>
      <c r="E11" s="7">
        <v>3060</v>
      </c>
      <c r="F11" s="8">
        <v>104.29</v>
      </c>
      <c r="G11" s="26">
        <f t="shared" si="0"/>
        <v>2.7E-2</v>
      </c>
    </row>
    <row r="12" spans="1:7" ht="12.95" customHeight="1">
      <c r="A12" s="6"/>
      <c r="B12" s="25" t="s">
        <v>304</v>
      </c>
      <c r="C12" s="5" t="s">
        <v>305</v>
      </c>
      <c r="D12" s="5" t="s">
        <v>15</v>
      </c>
      <c r="E12" s="7">
        <v>148033</v>
      </c>
      <c r="F12" s="8">
        <v>102.81</v>
      </c>
      <c r="G12" s="26">
        <f t="shared" si="0"/>
        <v>2.6599999999999999E-2</v>
      </c>
    </row>
    <row r="13" spans="1:7" ht="12.95" customHeight="1">
      <c r="A13" s="6"/>
      <c r="B13" s="25" t="s">
        <v>182</v>
      </c>
      <c r="C13" s="5" t="s">
        <v>77</v>
      </c>
      <c r="D13" s="5" t="s">
        <v>78</v>
      </c>
      <c r="E13" s="7">
        <v>574</v>
      </c>
      <c r="F13" s="8">
        <v>97.08</v>
      </c>
      <c r="G13" s="26">
        <f t="shared" si="0"/>
        <v>2.5100000000000001E-2</v>
      </c>
    </row>
    <row r="14" spans="1:7" ht="12.95" customHeight="1">
      <c r="A14" s="6"/>
      <c r="B14" s="25" t="s">
        <v>276</v>
      </c>
      <c r="C14" s="5" t="s">
        <v>277</v>
      </c>
      <c r="D14" s="5" t="s">
        <v>137</v>
      </c>
      <c r="E14" s="7">
        <v>35427</v>
      </c>
      <c r="F14" s="8">
        <v>89.47</v>
      </c>
      <c r="G14" s="26">
        <f t="shared" si="0"/>
        <v>2.3099999999999999E-2</v>
      </c>
    </row>
    <row r="15" spans="1:7" ht="12.95" customHeight="1">
      <c r="A15" s="6"/>
      <c r="B15" s="25" t="s">
        <v>326</v>
      </c>
      <c r="C15" s="5" t="s">
        <v>327</v>
      </c>
      <c r="D15" s="5" t="s">
        <v>54</v>
      </c>
      <c r="E15" s="7">
        <v>14064</v>
      </c>
      <c r="F15" s="8">
        <v>89.04</v>
      </c>
      <c r="G15" s="26">
        <f t="shared" si="0"/>
        <v>2.3E-2</v>
      </c>
    </row>
    <row r="16" spans="1:7" ht="12.95" customHeight="1">
      <c r="A16" s="6"/>
      <c r="B16" s="25" t="s">
        <v>159</v>
      </c>
      <c r="C16" s="5" t="s">
        <v>45</v>
      </c>
      <c r="D16" s="5" t="s">
        <v>23</v>
      </c>
      <c r="E16" s="7">
        <v>6165</v>
      </c>
      <c r="F16" s="8">
        <v>84.72</v>
      </c>
      <c r="G16" s="26">
        <f t="shared" si="0"/>
        <v>2.1899999999999999E-2</v>
      </c>
    </row>
    <row r="17" spans="1:7" ht="12.95" customHeight="1">
      <c r="A17" s="6"/>
      <c r="B17" s="25" t="s">
        <v>231</v>
      </c>
      <c r="C17" s="5" t="s">
        <v>232</v>
      </c>
      <c r="D17" s="5" t="s">
        <v>34</v>
      </c>
      <c r="E17" s="7">
        <v>20292</v>
      </c>
      <c r="F17" s="8">
        <v>82.71</v>
      </c>
      <c r="G17" s="26">
        <f t="shared" si="0"/>
        <v>2.1399999999999999E-2</v>
      </c>
    </row>
    <row r="18" spans="1:7" ht="12.95" customHeight="1">
      <c r="A18" s="6"/>
      <c r="B18" s="25" t="s">
        <v>225</v>
      </c>
      <c r="C18" s="5" t="s">
        <v>43</v>
      </c>
      <c r="D18" s="5" t="s">
        <v>15</v>
      </c>
      <c r="E18" s="7">
        <v>14595</v>
      </c>
      <c r="F18" s="8">
        <v>82.29</v>
      </c>
      <c r="G18" s="26">
        <f t="shared" si="0"/>
        <v>2.1299999999999999E-2</v>
      </c>
    </row>
    <row r="19" spans="1:7" ht="12.95" customHeight="1">
      <c r="A19" s="6"/>
      <c r="B19" s="25" t="s">
        <v>207</v>
      </c>
      <c r="C19" s="5" t="s">
        <v>136</v>
      </c>
      <c r="D19" s="5" t="s">
        <v>127</v>
      </c>
      <c r="E19" s="7">
        <v>103330</v>
      </c>
      <c r="F19" s="8">
        <v>80.75</v>
      </c>
      <c r="G19" s="26">
        <f t="shared" si="0"/>
        <v>2.0899999999999998E-2</v>
      </c>
    </row>
    <row r="20" spans="1:7" ht="12.95" customHeight="1">
      <c r="A20" s="6"/>
      <c r="B20" s="25" t="s">
        <v>296</v>
      </c>
      <c r="C20" s="5" t="s">
        <v>297</v>
      </c>
      <c r="D20" s="5" t="s">
        <v>15</v>
      </c>
      <c r="E20" s="7">
        <v>63794</v>
      </c>
      <c r="F20" s="8">
        <v>79.489999999999995</v>
      </c>
      <c r="G20" s="26">
        <f t="shared" si="0"/>
        <v>2.06E-2</v>
      </c>
    </row>
    <row r="21" spans="1:7" ht="12.95" customHeight="1">
      <c r="A21" s="6"/>
      <c r="B21" s="25" t="s">
        <v>235</v>
      </c>
      <c r="C21" s="5" t="s">
        <v>236</v>
      </c>
      <c r="D21" s="5" t="s">
        <v>80</v>
      </c>
      <c r="E21" s="7">
        <v>4266</v>
      </c>
      <c r="F21" s="8">
        <v>77.72</v>
      </c>
      <c r="G21" s="26">
        <f t="shared" si="0"/>
        <v>2.01E-2</v>
      </c>
    </row>
    <row r="22" spans="1:7" ht="12.95" customHeight="1">
      <c r="A22" s="6"/>
      <c r="B22" s="25" t="s">
        <v>306</v>
      </c>
      <c r="C22" s="5" t="s">
        <v>307</v>
      </c>
      <c r="D22" s="5" t="s">
        <v>48</v>
      </c>
      <c r="E22" s="7">
        <v>18581</v>
      </c>
      <c r="F22" s="8">
        <v>77.489999999999995</v>
      </c>
      <c r="G22" s="26">
        <f t="shared" si="0"/>
        <v>0.02</v>
      </c>
    </row>
    <row r="23" spans="1:7" ht="12.95" customHeight="1">
      <c r="A23" s="6"/>
      <c r="B23" s="25" t="s">
        <v>308</v>
      </c>
      <c r="C23" s="5" t="s">
        <v>309</v>
      </c>
      <c r="D23" s="5" t="s">
        <v>26</v>
      </c>
      <c r="E23" s="7">
        <v>18304</v>
      </c>
      <c r="F23" s="8">
        <v>76.66</v>
      </c>
      <c r="G23" s="26">
        <f t="shared" si="0"/>
        <v>1.9800000000000002E-2</v>
      </c>
    </row>
    <row r="24" spans="1:7" ht="12.95" customHeight="1">
      <c r="A24" s="6"/>
      <c r="B24" s="25" t="s">
        <v>428</v>
      </c>
      <c r="C24" s="5" t="s">
        <v>429</v>
      </c>
      <c r="D24" s="5" t="s">
        <v>48</v>
      </c>
      <c r="E24" s="7">
        <v>31884</v>
      </c>
      <c r="F24" s="8">
        <v>72.12</v>
      </c>
      <c r="G24" s="26">
        <f t="shared" si="0"/>
        <v>1.8700000000000001E-2</v>
      </c>
    </row>
    <row r="25" spans="1:7" ht="12.95" customHeight="1">
      <c r="A25" s="6"/>
      <c r="B25" s="25" t="s">
        <v>166</v>
      </c>
      <c r="C25" s="5" t="s">
        <v>36</v>
      </c>
      <c r="D25" s="5" t="s">
        <v>37</v>
      </c>
      <c r="E25" s="7">
        <v>5926</v>
      </c>
      <c r="F25" s="8">
        <v>70.47</v>
      </c>
      <c r="G25" s="26">
        <f t="shared" si="0"/>
        <v>1.8200000000000001E-2</v>
      </c>
    </row>
    <row r="26" spans="1:7" ht="12.95" customHeight="1">
      <c r="A26" s="6"/>
      <c r="B26" s="25" t="s">
        <v>241</v>
      </c>
      <c r="C26" s="5" t="s">
        <v>242</v>
      </c>
      <c r="D26" s="5" t="s">
        <v>41</v>
      </c>
      <c r="E26" s="7">
        <v>9417</v>
      </c>
      <c r="F26" s="8">
        <v>68.38</v>
      </c>
      <c r="G26" s="26">
        <f t="shared" si="0"/>
        <v>1.77E-2</v>
      </c>
    </row>
    <row r="27" spans="1:7" ht="12.95" customHeight="1">
      <c r="A27" s="6"/>
      <c r="B27" s="25" t="s">
        <v>237</v>
      </c>
      <c r="C27" s="5" t="s">
        <v>238</v>
      </c>
      <c r="D27" s="5" t="s">
        <v>85</v>
      </c>
      <c r="E27" s="7">
        <v>7685</v>
      </c>
      <c r="F27" s="8">
        <v>65.91</v>
      </c>
      <c r="G27" s="26">
        <f t="shared" si="0"/>
        <v>1.7100000000000001E-2</v>
      </c>
    </row>
    <row r="28" spans="1:7" ht="12.95" customHeight="1">
      <c r="A28" s="6"/>
      <c r="B28" s="25" t="s">
        <v>421</v>
      </c>
      <c r="C28" s="5" t="s">
        <v>422</v>
      </c>
      <c r="D28" s="5" t="s">
        <v>28</v>
      </c>
      <c r="E28" s="7">
        <v>48917</v>
      </c>
      <c r="F28" s="8">
        <v>65.16</v>
      </c>
      <c r="G28" s="26">
        <f t="shared" si="0"/>
        <v>1.6899999999999998E-2</v>
      </c>
    </row>
    <row r="29" spans="1:7" ht="12.95" customHeight="1">
      <c r="A29" s="6"/>
      <c r="B29" s="25" t="s">
        <v>171</v>
      </c>
      <c r="C29" s="5" t="s">
        <v>38</v>
      </c>
      <c r="D29" s="5" t="s">
        <v>39</v>
      </c>
      <c r="E29" s="7">
        <v>12526</v>
      </c>
      <c r="F29" s="8">
        <v>65.03</v>
      </c>
      <c r="G29" s="26">
        <f t="shared" si="0"/>
        <v>1.6799999999999999E-2</v>
      </c>
    </row>
    <row r="30" spans="1:7" ht="12.95" customHeight="1">
      <c r="A30" s="6"/>
      <c r="B30" s="25" t="s">
        <v>157</v>
      </c>
      <c r="C30" s="5" t="s">
        <v>40</v>
      </c>
      <c r="D30" s="5" t="s">
        <v>37</v>
      </c>
      <c r="E30" s="7">
        <v>4830</v>
      </c>
      <c r="F30" s="8">
        <v>64.16</v>
      </c>
      <c r="G30" s="26">
        <f t="shared" si="0"/>
        <v>1.66E-2</v>
      </c>
    </row>
    <row r="31" spans="1:7" ht="12.95" customHeight="1">
      <c r="A31" s="6"/>
      <c r="B31" s="25" t="s">
        <v>310</v>
      </c>
      <c r="C31" s="5" t="s">
        <v>311</v>
      </c>
      <c r="D31" s="5" t="s">
        <v>78</v>
      </c>
      <c r="E31" s="7">
        <v>6653</v>
      </c>
      <c r="F31" s="8">
        <v>62.77</v>
      </c>
      <c r="G31" s="26">
        <f t="shared" si="0"/>
        <v>1.6199999999999999E-2</v>
      </c>
    </row>
    <row r="32" spans="1:7" ht="12.95" customHeight="1">
      <c r="A32" s="6"/>
      <c r="B32" s="25" t="s">
        <v>294</v>
      </c>
      <c r="C32" s="5" t="s">
        <v>295</v>
      </c>
      <c r="D32" s="5" t="s">
        <v>11</v>
      </c>
      <c r="E32" s="7">
        <v>43271</v>
      </c>
      <c r="F32" s="8">
        <v>62.48</v>
      </c>
      <c r="G32" s="26">
        <f t="shared" si="0"/>
        <v>1.6199999999999999E-2</v>
      </c>
    </row>
    <row r="33" spans="1:7" ht="12.95" customHeight="1">
      <c r="A33" s="6"/>
      <c r="B33" s="25" t="s">
        <v>161</v>
      </c>
      <c r="C33" s="5" t="s">
        <v>29</v>
      </c>
      <c r="D33" s="5" t="s">
        <v>17</v>
      </c>
      <c r="E33" s="7">
        <v>12666</v>
      </c>
      <c r="F33" s="8">
        <v>59.21</v>
      </c>
      <c r="G33" s="26">
        <f t="shared" si="0"/>
        <v>1.5299999999999999E-2</v>
      </c>
    </row>
    <row r="34" spans="1:7" ht="12.95" customHeight="1">
      <c r="A34" s="6"/>
      <c r="B34" s="25" t="s">
        <v>181</v>
      </c>
      <c r="C34" s="5" t="s">
        <v>82</v>
      </c>
      <c r="D34" s="5" t="s">
        <v>78</v>
      </c>
      <c r="E34" s="7">
        <v>9085</v>
      </c>
      <c r="F34" s="8">
        <v>57.46</v>
      </c>
      <c r="G34" s="26">
        <f t="shared" si="0"/>
        <v>1.49E-2</v>
      </c>
    </row>
    <row r="35" spans="1:7" ht="12.95" customHeight="1">
      <c r="A35" s="6"/>
      <c r="B35" s="25" t="s">
        <v>316</v>
      </c>
      <c r="C35" s="5" t="s">
        <v>317</v>
      </c>
      <c r="D35" s="5" t="s">
        <v>23</v>
      </c>
      <c r="E35" s="7">
        <v>15307</v>
      </c>
      <c r="F35" s="8">
        <v>57.41</v>
      </c>
      <c r="G35" s="26">
        <f t="shared" si="0"/>
        <v>1.49E-2</v>
      </c>
    </row>
    <row r="36" spans="1:7" ht="12.95" customHeight="1">
      <c r="A36" s="6"/>
      <c r="B36" s="25" t="s">
        <v>298</v>
      </c>
      <c r="C36" s="5" t="s">
        <v>299</v>
      </c>
      <c r="D36" s="5" t="s">
        <v>15</v>
      </c>
      <c r="E36" s="7">
        <v>41750</v>
      </c>
      <c r="F36" s="8">
        <v>56.38</v>
      </c>
      <c r="G36" s="26">
        <f t="shared" si="0"/>
        <v>1.46E-2</v>
      </c>
    </row>
    <row r="37" spans="1:7" ht="12.95" customHeight="1">
      <c r="A37" s="6"/>
      <c r="B37" s="25" t="s">
        <v>223</v>
      </c>
      <c r="C37" s="5" t="s">
        <v>224</v>
      </c>
      <c r="D37" s="5" t="s">
        <v>133</v>
      </c>
      <c r="E37" s="7">
        <v>3335</v>
      </c>
      <c r="F37" s="8">
        <v>55.35</v>
      </c>
      <c r="G37" s="26">
        <f t="shared" si="0"/>
        <v>1.43E-2</v>
      </c>
    </row>
    <row r="38" spans="1:7" ht="12.95" customHeight="1">
      <c r="A38" s="6"/>
      <c r="B38" s="25" t="s">
        <v>176</v>
      </c>
      <c r="C38" s="5" t="s">
        <v>74</v>
      </c>
      <c r="D38" s="5" t="s">
        <v>75</v>
      </c>
      <c r="E38" s="7">
        <v>15972</v>
      </c>
      <c r="F38" s="8">
        <v>53</v>
      </c>
      <c r="G38" s="26">
        <f t="shared" si="0"/>
        <v>1.37E-2</v>
      </c>
    </row>
    <row r="39" spans="1:7" ht="12.95" customHeight="1">
      <c r="A39" s="6"/>
      <c r="B39" s="25" t="s">
        <v>426</v>
      </c>
      <c r="C39" s="5" t="s">
        <v>427</v>
      </c>
      <c r="D39" s="5" t="s">
        <v>41</v>
      </c>
      <c r="E39" s="7">
        <v>9424</v>
      </c>
      <c r="F39" s="8">
        <v>51.07</v>
      </c>
      <c r="G39" s="26">
        <f t="shared" si="0"/>
        <v>1.32E-2</v>
      </c>
    </row>
    <row r="40" spans="1:7" ht="12.95" customHeight="1">
      <c r="A40" s="6"/>
      <c r="B40" s="25" t="s">
        <v>208</v>
      </c>
      <c r="C40" s="5" t="s">
        <v>121</v>
      </c>
      <c r="D40" s="5" t="s">
        <v>17</v>
      </c>
      <c r="E40" s="7">
        <v>15760</v>
      </c>
      <c r="F40" s="8">
        <v>50.99</v>
      </c>
      <c r="G40" s="26">
        <f t="shared" si="0"/>
        <v>1.32E-2</v>
      </c>
    </row>
    <row r="41" spans="1:7" ht="12.95" customHeight="1">
      <c r="A41" s="6"/>
      <c r="B41" s="25" t="s">
        <v>174</v>
      </c>
      <c r="C41" s="5" t="s">
        <v>71</v>
      </c>
      <c r="D41" s="5" t="s">
        <v>44</v>
      </c>
      <c r="E41" s="7">
        <v>11002</v>
      </c>
      <c r="F41" s="8">
        <v>48.36</v>
      </c>
      <c r="G41" s="26">
        <f t="shared" si="0"/>
        <v>1.2500000000000001E-2</v>
      </c>
    </row>
    <row r="42" spans="1:7" ht="12.95" customHeight="1">
      <c r="A42" s="6"/>
      <c r="B42" s="25" t="s">
        <v>278</v>
      </c>
      <c r="C42" s="5" t="s">
        <v>279</v>
      </c>
      <c r="D42" s="5" t="s">
        <v>26</v>
      </c>
      <c r="E42" s="7">
        <v>3653</v>
      </c>
      <c r="F42" s="8">
        <v>47.13</v>
      </c>
      <c r="G42" s="26">
        <f t="shared" si="0"/>
        <v>1.2200000000000001E-2</v>
      </c>
    </row>
    <row r="43" spans="1:7" ht="12.95" customHeight="1">
      <c r="A43" s="6"/>
      <c r="B43" s="25" t="s">
        <v>282</v>
      </c>
      <c r="C43" s="5" t="s">
        <v>283</v>
      </c>
      <c r="D43" s="5" t="s">
        <v>26</v>
      </c>
      <c r="E43" s="7">
        <v>5682</v>
      </c>
      <c r="F43" s="8">
        <v>46.44</v>
      </c>
      <c r="G43" s="26">
        <f t="shared" si="0"/>
        <v>1.2E-2</v>
      </c>
    </row>
    <row r="44" spans="1:7" ht="12.95" customHeight="1">
      <c r="A44" s="6"/>
      <c r="B44" s="25" t="s">
        <v>324</v>
      </c>
      <c r="C44" s="5" t="s">
        <v>325</v>
      </c>
      <c r="D44" s="5" t="s">
        <v>11</v>
      </c>
      <c r="E44" s="7">
        <v>34936</v>
      </c>
      <c r="F44" s="8">
        <v>46.06</v>
      </c>
      <c r="G44" s="26">
        <f t="shared" si="0"/>
        <v>1.1900000000000001E-2</v>
      </c>
    </row>
    <row r="45" spans="1:7" ht="12.95" customHeight="1">
      <c r="A45" s="6"/>
      <c r="B45" s="25" t="s">
        <v>335</v>
      </c>
      <c r="C45" s="5" t="s">
        <v>336</v>
      </c>
      <c r="D45" s="5" t="s">
        <v>26</v>
      </c>
      <c r="E45" s="7">
        <v>7341</v>
      </c>
      <c r="F45" s="8">
        <v>45.6</v>
      </c>
      <c r="G45" s="26">
        <f t="shared" si="0"/>
        <v>1.18E-2</v>
      </c>
    </row>
    <row r="46" spans="1:7" ht="12.95" customHeight="1">
      <c r="A46" s="6"/>
      <c r="B46" s="25" t="s">
        <v>314</v>
      </c>
      <c r="C46" s="5" t="s">
        <v>315</v>
      </c>
      <c r="D46" s="5" t="s">
        <v>17</v>
      </c>
      <c r="E46" s="7">
        <v>9796</v>
      </c>
      <c r="F46" s="8">
        <v>44.81</v>
      </c>
      <c r="G46" s="26">
        <f t="shared" si="0"/>
        <v>1.1599999999999999E-2</v>
      </c>
    </row>
    <row r="47" spans="1:7" ht="12.95" customHeight="1">
      <c r="A47" s="6"/>
      <c r="B47" s="25" t="s">
        <v>158</v>
      </c>
      <c r="C47" s="5" t="s">
        <v>52</v>
      </c>
      <c r="D47" s="5" t="s">
        <v>17</v>
      </c>
      <c r="E47" s="7">
        <v>6650</v>
      </c>
      <c r="F47" s="8">
        <v>44.58</v>
      </c>
      <c r="G47" s="26">
        <f t="shared" si="0"/>
        <v>1.15E-2</v>
      </c>
    </row>
    <row r="48" spans="1:7" ht="12.95" customHeight="1">
      <c r="A48" s="6"/>
      <c r="B48" s="25" t="s">
        <v>318</v>
      </c>
      <c r="C48" s="5" t="s">
        <v>319</v>
      </c>
      <c r="D48" s="5" t="s">
        <v>11</v>
      </c>
      <c r="E48" s="7">
        <v>182940</v>
      </c>
      <c r="F48" s="8">
        <v>43.81</v>
      </c>
      <c r="G48" s="26">
        <f t="shared" si="0"/>
        <v>1.1299999999999999E-2</v>
      </c>
    </row>
    <row r="49" spans="1:7" ht="12.95" customHeight="1">
      <c r="A49" s="6"/>
      <c r="B49" s="25" t="s">
        <v>254</v>
      </c>
      <c r="C49" s="5" t="s">
        <v>255</v>
      </c>
      <c r="D49" s="5" t="s">
        <v>127</v>
      </c>
      <c r="E49" s="7">
        <v>56643</v>
      </c>
      <c r="F49" s="8">
        <v>42.14</v>
      </c>
      <c r="G49" s="26">
        <f t="shared" si="0"/>
        <v>1.09E-2</v>
      </c>
    </row>
    <row r="50" spans="1:7" ht="12.95" customHeight="1">
      <c r="A50" s="6"/>
      <c r="B50" s="25" t="s">
        <v>168</v>
      </c>
      <c r="C50" s="5" t="s">
        <v>42</v>
      </c>
      <c r="D50" s="5" t="s">
        <v>26</v>
      </c>
      <c r="E50" s="7">
        <v>2953</v>
      </c>
      <c r="F50" s="8">
        <v>41.89</v>
      </c>
      <c r="G50" s="26">
        <f t="shared" si="0"/>
        <v>1.0800000000000001E-2</v>
      </c>
    </row>
    <row r="51" spans="1:7" ht="12.95" customHeight="1">
      <c r="A51" s="6"/>
      <c r="B51" s="25" t="s">
        <v>286</v>
      </c>
      <c r="C51" s="5" t="s">
        <v>287</v>
      </c>
      <c r="D51" s="5" t="s">
        <v>209</v>
      </c>
      <c r="E51" s="7">
        <v>11164</v>
      </c>
      <c r="F51" s="8">
        <v>40.68</v>
      </c>
      <c r="G51" s="26">
        <f t="shared" si="0"/>
        <v>1.0500000000000001E-2</v>
      </c>
    </row>
    <row r="52" spans="1:7" ht="12.95" customHeight="1">
      <c r="A52" s="6"/>
      <c r="B52" s="25" t="s">
        <v>175</v>
      </c>
      <c r="C52" s="5" t="s">
        <v>79</v>
      </c>
      <c r="D52" s="5" t="s">
        <v>44</v>
      </c>
      <c r="E52" s="7">
        <v>10357</v>
      </c>
      <c r="F52" s="8">
        <v>39.85</v>
      </c>
      <c r="G52" s="26">
        <f t="shared" si="0"/>
        <v>1.03E-2</v>
      </c>
    </row>
    <row r="53" spans="1:7" ht="12.95" customHeight="1">
      <c r="A53" s="6"/>
      <c r="B53" s="25" t="s">
        <v>320</v>
      </c>
      <c r="C53" s="5" t="s">
        <v>321</v>
      </c>
      <c r="D53" s="5" t="s">
        <v>11</v>
      </c>
      <c r="E53" s="7">
        <v>12498</v>
      </c>
      <c r="F53" s="8">
        <v>39.270000000000003</v>
      </c>
      <c r="G53" s="26">
        <f t="shared" si="0"/>
        <v>1.0200000000000001E-2</v>
      </c>
    </row>
    <row r="54" spans="1:7" ht="12.95" customHeight="1">
      <c r="A54" s="6"/>
      <c r="B54" s="25" t="s">
        <v>172</v>
      </c>
      <c r="C54" s="5" t="s">
        <v>81</v>
      </c>
      <c r="D54" s="5" t="s">
        <v>11</v>
      </c>
      <c r="E54" s="7">
        <v>3246</v>
      </c>
      <c r="F54" s="8">
        <v>38.78</v>
      </c>
      <c r="G54" s="26">
        <f t="shared" si="0"/>
        <v>0.01</v>
      </c>
    </row>
    <row r="55" spans="1:7" ht="12.95" customHeight="1">
      <c r="A55" s="6"/>
      <c r="B55" s="25" t="s">
        <v>430</v>
      </c>
      <c r="C55" s="5" t="s">
        <v>431</v>
      </c>
      <c r="D55" s="5" t="s">
        <v>13</v>
      </c>
      <c r="E55" s="7">
        <v>4293</v>
      </c>
      <c r="F55" s="8">
        <v>38.72</v>
      </c>
      <c r="G55" s="26">
        <f t="shared" si="0"/>
        <v>0.01</v>
      </c>
    </row>
    <row r="56" spans="1:7" ht="12.95" customHeight="1">
      <c r="A56" s="6"/>
      <c r="B56" s="25" t="s">
        <v>233</v>
      </c>
      <c r="C56" s="5" t="s">
        <v>234</v>
      </c>
      <c r="D56" s="5" t="s">
        <v>44</v>
      </c>
      <c r="E56" s="7">
        <v>13796</v>
      </c>
      <c r="F56" s="8">
        <v>38.409999999999997</v>
      </c>
      <c r="G56" s="26">
        <f t="shared" si="0"/>
        <v>9.9000000000000008E-3</v>
      </c>
    </row>
    <row r="57" spans="1:7" ht="12.95" customHeight="1">
      <c r="A57" s="6"/>
      <c r="B57" s="25" t="s">
        <v>322</v>
      </c>
      <c r="C57" s="5" t="s">
        <v>323</v>
      </c>
      <c r="D57" s="5" t="s">
        <v>15</v>
      </c>
      <c r="E57" s="7">
        <v>10543</v>
      </c>
      <c r="F57" s="8">
        <v>38.21</v>
      </c>
      <c r="G57" s="26">
        <f t="shared" si="0"/>
        <v>9.9000000000000008E-3</v>
      </c>
    </row>
    <row r="58" spans="1:7" ht="12.95" customHeight="1">
      <c r="A58" s="6"/>
      <c r="B58" s="25" t="s">
        <v>239</v>
      </c>
      <c r="C58" s="5" t="s">
        <v>240</v>
      </c>
      <c r="D58" s="5" t="s">
        <v>26</v>
      </c>
      <c r="E58" s="7">
        <v>4100</v>
      </c>
      <c r="F58" s="8">
        <v>37.96</v>
      </c>
      <c r="G58" s="26">
        <f t="shared" si="0"/>
        <v>9.7999999999999997E-3</v>
      </c>
    </row>
    <row r="59" spans="1:7" ht="12.95" customHeight="1">
      <c r="A59" s="6"/>
      <c r="B59" s="25" t="s">
        <v>170</v>
      </c>
      <c r="C59" s="5" t="s">
        <v>84</v>
      </c>
      <c r="D59" s="5" t="s">
        <v>44</v>
      </c>
      <c r="E59" s="7">
        <v>2195</v>
      </c>
      <c r="F59" s="8">
        <v>35.200000000000003</v>
      </c>
      <c r="G59" s="26">
        <f t="shared" si="0"/>
        <v>9.1000000000000004E-3</v>
      </c>
    </row>
    <row r="60" spans="1:7" ht="12.95" customHeight="1">
      <c r="A60" s="6"/>
      <c r="B60" s="25" t="s">
        <v>243</v>
      </c>
      <c r="C60" s="5" t="s">
        <v>244</v>
      </c>
      <c r="D60" s="5" t="s">
        <v>23</v>
      </c>
      <c r="E60" s="7">
        <v>21045</v>
      </c>
      <c r="F60" s="8">
        <v>35</v>
      </c>
      <c r="G60" s="26">
        <f t="shared" si="0"/>
        <v>9.1000000000000004E-3</v>
      </c>
    </row>
    <row r="61" spans="1:7" ht="12.95" customHeight="1">
      <c r="A61" s="6"/>
      <c r="B61" s="25" t="s">
        <v>245</v>
      </c>
      <c r="C61" s="5" t="s">
        <v>246</v>
      </c>
      <c r="D61" s="5" t="s">
        <v>11</v>
      </c>
      <c r="E61" s="7">
        <v>7149</v>
      </c>
      <c r="F61" s="8">
        <v>34.58</v>
      </c>
      <c r="G61" s="26">
        <f t="shared" si="0"/>
        <v>8.8999999999999999E-3</v>
      </c>
    </row>
    <row r="62" spans="1:7" ht="12.95" customHeight="1">
      <c r="A62" s="6"/>
      <c r="B62" s="25" t="s">
        <v>288</v>
      </c>
      <c r="C62" s="5" t="s">
        <v>289</v>
      </c>
      <c r="D62" s="5" t="s">
        <v>15</v>
      </c>
      <c r="E62" s="7">
        <v>23426</v>
      </c>
      <c r="F62" s="8">
        <v>33.229999999999997</v>
      </c>
      <c r="G62" s="26">
        <f t="shared" ref="G62:G72" si="1">ROUND(F62/$F$80,4)</f>
        <v>8.6E-3</v>
      </c>
    </row>
    <row r="63" spans="1:7" ht="12.95" customHeight="1">
      <c r="A63" s="6"/>
      <c r="B63" s="25" t="s">
        <v>198</v>
      </c>
      <c r="C63" s="5" t="s">
        <v>130</v>
      </c>
      <c r="D63" s="5" t="s">
        <v>54</v>
      </c>
      <c r="E63" s="7">
        <v>41229</v>
      </c>
      <c r="F63" s="8">
        <v>31.71</v>
      </c>
      <c r="G63" s="26">
        <f t="shared" si="1"/>
        <v>8.2000000000000007E-3</v>
      </c>
    </row>
    <row r="64" spans="1:7" ht="12.95" customHeight="1">
      <c r="A64" s="6"/>
      <c r="B64" s="25" t="s">
        <v>328</v>
      </c>
      <c r="C64" s="5" t="s">
        <v>329</v>
      </c>
      <c r="D64" s="5" t="s">
        <v>26</v>
      </c>
      <c r="E64" s="7">
        <v>4508</v>
      </c>
      <c r="F64" s="8">
        <v>30.11</v>
      </c>
      <c r="G64" s="26">
        <f t="shared" si="1"/>
        <v>7.7999999999999996E-3</v>
      </c>
    </row>
    <row r="65" spans="1:7" ht="12.95" customHeight="1">
      <c r="A65" s="6"/>
      <c r="B65" s="25" t="s">
        <v>332</v>
      </c>
      <c r="C65" s="5" t="s">
        <v>59</v>
      </c>
      <c r="D65" s="5" t="s">
        <v>11</v>
      </c>
      <c r="E65" s="7">
        <v>19832</v>
      </c>
      <c r="F65" s="8">
        <v>29.17</v>
      </c>
      <c r="G65" s="26">
        <f t="shared" si="1"/>
        <v>7.4999999999999997E-3</v>
      </c>
    </row>
    <row r="66" spans="1:7" ht="12.95" customHeight="1">
      <c r="A66" s="6"/>
      <c r="B66" s="25" t="s">
        <v>343</v>
      </c>
      <c r="C66" s="5" t="s">
        <v>344</v>
      </c>
      <c r="D66" s="5" t="s">
        <v>15</v>
      </c>
      <c r="E66" s="7">
        <v>5318</v>
      </c>
      <c r="F66" s="8">
        <v>27.56</v>
      </c>
      <c r="G66" s="26">
        <f t="shared" si="1"/>
        <v>7.1000000000000004E-3</v>
      </c>
    </row>
    <row r="67" spans="1:7" ht="12.95" customHeight="1">
      <c r="A67" s="6"/>
      <c r="B67" s="25" t="s">
        <v>247</v>
      </c>
      <c r="C67" s="5" t="s">
        <v>248</v>
      </c>
      <c r="D67" s="5" t="s">
        <v>19</v>
      </c>
      <c r="E67" s="7">
        <v>28787</v>
      </c>
      <c r="F67" s="8">
        <v>26.74</v>
      </c>
      <c r="G67" s="26">
        <f t="shared" si="1"/>
        <v>6.8999999999999999E-3</v>
      </c>
    </row>
    <row r="68" spans="1:7" ht="12.95" customHeight="1">
      <c r="A68" s="6"/>
      <c r="B68" s="25" t="s">
        <v>188</v>
      </c>
      <c r="C68" s="5" t="s">
        <v>112</v>
      </c>
      <c r="D68" s="5" t="s">
        <v>26</v>
      </c>
      <c r="E68" s="7">
        <v>539</v>
      </c>
      <c r="F68" s="8">
        <v>23.49</v>
      </c>
      <c r="G68" s="26">
        <f t="shared" si="1"/>
        <v>6.1000000000000004E-3</v>
      </c>
    </row>
    <row r="69" spans="1:7" ht="12.95" customHeight="1">
      <c r="A69" s="6"/>
      <c r="B69" s="25" t="s">
        <v>432</v>
      </c>
      <c r="C69" s="5" t="s">
        <v>433</v>
      </c>
      <c r="D69" s="5" t="s">
        <v>13</v>
      </c>
      <c r="E69" s="7">
        <v>5265</v>
      </c>
      <c r="F69" s="8">
        <v>23.21</v>
      </c>
      <c r="G69" s="26">
        <f t="shared" si="1"/>
        <v>6.0000000000000001E-3</v>
      </c>
    </row>
    <row r="70" spans="1:7" ht="12.95" customHeight="1">
      <c r="A70" s="6"/>
      <c r="B70" s="25" t="s">
        <v>330</v>
      </c>
      <c r="C70" s="5" t="s">
        <v>331</v>
      </c>
      <c r="D70" s="5" t="s">
        <v>44</v>
      </c>
      <c r="E70" s="7">
        <v>1579</v>
      </c>
      <c r="F70" s="8">
        <v>18.98</v>
      </c>
      <c r="G70" s="26">
        <f t="shared" si="1"/>
        <v>4.8999999999999998E-3</v>
      </c>
    </row>
    <row r="71" spans="1:7" ht="12.95" customHeight="1">
      <c r="A71" s="6"/>
      <c r="B71" s="25" t="s">
        <v>333</v>
      </c>
      <c r="C71" s="5" t="s">
        <v>334</v>
      </c>
      <c r="D71" s="5" t="s">
        <v>61</v>
      </c>
      <c r="E71" s="7">
        <v>18940</v>
      </c>
      <c r="F71" s="8">
        <v>17.13</v>
      </c>
      <c r="G71" s="26">
        <f t="shared" si="1"/>
        <v>4.4000000000000003E-3</v>
      </c>
    </row>
    <row r="72" spans="1:7" ht="12.95" customHeight="1">
      <c r="A72" s="6"/>
      <c r="B72" s="25" t="s">
        <v>337</v>
      </c>
      <c r="C72" s="5" t="s">
        <v>338</v>
      </c>
      <c r="D72" s="5" t="s">
        <v>11</v>
      </c>
      <c r="E72" s="7">
        <v>6084</v>
      </c>
      <c r="F72" s="8">
        <v>6.98</v>
      </c>
      <c r="G72" s="26">
        <f t="shared" si="1"/>
        <v>1.8E-3</v>
      </c>
    </row>
    <row r="73" spans="1:7" ht="12.95" customHeight="1">
      <c r="A73" s="6"/>
      <c r="B73" s="25" t="s">
        <v>300</v>
      </c>
      <c r="C73" s="5" t="s">
        <v>301</v>
      </c>
      <c r="D73" s="5" t="s">
        <v>15</v>
      </c>
      <c r="E73" s="7">
        <v>4685</v>
      </c>
      <c r="F73" s="8">
        <v>2.58</v>
      </c>
      <c r="G73" s="26">
        <f t="shared" ref="G73:G74" si="2">ROUND(F73/$F$80,4)</f>
        <v>6.9999999999999999E-4</v>
      </c>
    </row>
    <row r="74" spans="1:7" ht="12.95" customHeight="1">
      <c r="A74" s="6"/>
      <c r="B74" s="25" t="s">
        <v>339</v>
      </c>
      <c r="C74" s="5" t="s">
        <v>340</v>
      </c>
      <c r="D74" s="5" t="s">
        <v>13</v>
      </c>
      <c r="E74" s="7">
        <v>228</v>
      </c>
      <c r="F74" s="8">
        <v>1.47</v>
      </c>
      <c r="G74" s="26">
        <f t="shared" si="2"/>
        <v>4.0000000000000002E-4</v>
      </c>
    </row>
    <row r="75" spans="1:7" ht="12.95" customHeight="1">
      <c r="A75" s="1"/>
      <c r="B75" s="35" t="s">
        <v>63</v>
      </c>
      <c r="C75" s="34" t="s">
        <v>1</v>
      </c>
      <c r="D75" s="34" t="s">
        <v>1</v>
      </c>
      <c r="E75" s="34" t="s">
        <v>1</v>
      </c>
      <c r="F75" s="9">
        <f>SUM(F7:F74)</f>
        <v>3852.369999999999</v>
      </c>
      <c r="G75" s="27">
        <f>SUM(G7:G74)</f>
        <v>0.99629999999999985</v>
      </c>
    </row>
    <row r="76" spans="1:7" ht="12.95" customHeight="1">
      <c r="A76" s="1"/>
      <c r="B76" s="28" t="s">
        <v>64</v>
      </c>
      <c r="C76" s="12" t="s">
        <v>1</v>
      </c>
      <c r="D76" s="12" t="s">
        <v>1</v>
      </c>
      <c r="E76" s="12" t="s">
        <v>1</v>
      </c>
      <c r="F76" s="11" t="s">
        <v>65</v>
      </c>
      <c r="G76" s="29" t="s">
        <v>65</v>
      </c>
    </row>
    <row r="77" spans="1:7" ht="12.95" customHeight="1">
      <c r="A77" s="1"/>
      <c r="B77" s="28" t="s">
        <v>63</v>
      </c>
      <c r="C77" s="12" t="s">
        <v>1</v>
      </c>
      <c r="D77" s="12" t="s">
        <v>1</v>
      </c>
      <c r="E77" s="12" t="s">
        <v>1</v>
      </c>
      <c r="F77" s="11" t="s">
        <v>65</v>
      </c>
      <c r="G77" s="29" t="s">
        <v>65</v>
      </c>
    </row>
    <row r="78" spans="1:7" ht="12.95" customHeight="1">
      <c r="A78" s="1"/>
      <c r="B78" s="28" t="s">
        <v>66</v>
      </c>
      <c r="C78" s="12" t="s">
        <v>1</v>
      </c>
      <c r="D78" s="10" t="s">
        <v>1</v>
      </c>
      <c r="E78" s="12" t="s">
        <v>1</v>
      </c>
      <c r="F78" s="9">
        <f>+F75</f>
        <v>3852.369999999999</v>
      </c>
      <c r="G78" s="27">
        <f>+G75</f>
        <v>0.99629999999999985</v>
      </c>
    </row>
    <row r="79" spans="1:7" ht="12.95" customHeight="1">
      <c r="A79" s="1"/>
      <c r="B79" s="28" t="s">
        <v>67</v>
      </c>
      <c r="C79" s="12" t="s">
        <v>1</v>
      </c>
      <c r="D79" s="10" t="s">
        <v>1</v>
      </c>
      <c r="E79" s="12" t="s">
        <v>1</v>
      </c>
      <c r="F79" s="13">
        <f>+F80-F78</f>
        <v>12.970000000001164</v>
      </c>
      <c r="G79" s="27">
        <f>+G80-G78</f>
        <v>3.7000000000001476E-3</v>
      </c>
    </row>
    <row r="80" spans="1:7" ht="12.95" customHeight="1" thickBot="1">
      <c r="A80" s="1"/>
      <c r="B80" s="30" t="s">
        <v>68</v>
      </c>
      <c r="C80" s="31" t="s">
        <v>1</v>
      </c>
      <c r="D80" s="31" t="s">
        <v>1</v>
      </c>
      <c r="E80" s="31" t="s">
        <v>1</v>
      </c>
      <c r="F80" s="32">
        <v>3865.34</v>
      </c>
      <c r="G80" s="33">
        <v>1</v>
      </c>
    </row>
    <row r="81" spans="1:7">
      <c r="A81" s="1"/>
      <c r="B81" s="2"/>
      <c r="C81" s="1"/>
      <c r="D81" s="1"/>
      <c r="E81" s="1"/>
      <c r="F81" s="1"/>
      <c r="G81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70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98</v>
      </c>
      <c r="C1" s="1"/>
      <c r="D1" s="1"/>
      <c r="E1" s="1"/>
      <c r="F1" s="1"/>
      <c r="G1" s="1"/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9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9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9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9" ht="12.95" customHeight="1">
      <c r="A7" s="6"/>
      <c r="B7" s="25" t="s">
        <v>148</v>
      </c>
      <c r="C7" s="5" t="s">
        <v>10</v>
      </c>
      <c r="D7" s="5" t="s">
        <v>11</v>
      </c>
      <c r="E7" s="7">
        <v>26816</v>
      </c>
      <c r="F7" s="8">
        <v>336.19</v>
      </c>
      <c r="G7" s="26">
        <f t="shared" ref="G7:G38" si="0">+ROUND(F7/$F$69,4)</f>
        <v>5.8900000000000001E-2</v>
      </c>
      <c r="I7" s="15"/>
    </row>
    <row r="8" spans="1:9" ht="12.95" customHeight="1">
      <c r="A8" s="6"/>
      <c r="B8" s="25" t="s">
        <v>144</v>
      </c>
      <c r="C8" s="5" t="s">
        <v>14</v>
      </c>
      <c r="D8" s="5" t="s">
        <v>15</v>
      </c>
      <c r="E8" s="7">
        <v>21087</v>
      </c>
      <c r="F8" s="8">
        <v>291.18</v>
      </c>
      <c r="G8" s="26">
        <f t="shared" si="0"/>
        <v>5.0999999999999997E-2</v>
      </c>
      <c r="I8" s="15"/>
    </row>
    <row r="9" spans="1:9" ht="12.95" customHeight="1">
      <c r="A9" s="6"/>
      <c r="B9" s="25" t="s">
        <v>146</v>
      </c>
      <c r="C9" s="5" t="s">
        <v>12</v>
      </c>
      <c r="D9" s="5" t="s">
        <v>13</v>
      </c>
      <c r="E9" s="7">
        <v>26741</v>
      </c>
      <c r="F9" s="8">
        <v>268.08</v>
      </c>
      <c r="G9" s="26">
        <f t="shared" si="0"/>
        <v>4.7E-2</v>
      </c>
      <c r="I9" s="15"/>
    </row>
    <row r="10" spans="1:9" ht="12.95" customHeight="1">
      <c r="A10" s="6"/>
      <c r="B10" s="25" t="s">
        <v>152</v>
      </c>
      <c r="C10" s="5" t="s">
        <v>51</v>
      </c>
      <c r="D10" s="5" t="s">
        <v>44</v>
      </c>
      <c r="E10" s="7">
        <v>97345</v>
      </c>
      <c r="F10" s="8">
        <v>235.48</v>
      </c>
      <c r="G10" s="26">
        <f t="shared" si="0"/>
        <v>4.1300000000000003E-2</v>
      </c>
      <c r="I10" s="15"/>
    </row>
    <row r="11" spans="1:9" ht="12.95" customHeight="1">
      <c r="A11" s="6"/>
      <c r="B11" s="25" t="s">
        <v>145</v>
      </c>
      <c r="C11" s="5" t="s">
        <v>16</v>
      </c>
      <c r="D11" s="5" t="s">
        <v>17</v>
      </c>
      <c r="E11" s="7">
        <v>22117</v>
      </c>
      <c r="F11" s="8">
        <v>232.49</v>
      </c>
      <c r="G11" s="26">
        <f t="shared" si="0"/>
        <v>4.07E-2</v>
      </c>
      <c r="I11" s="15"/>
    </row>
    <row r="12" spans="1:9" ht="12.95" customHeight="1">
      <c r="A12" s="6"/>
      <c r="B12" s="25" t="s">
        <v>151</v>
      </c>
      <c r="C12" s="5" t="s">
        <v>20</v>
      </c>
      <c r="D12" s="5" t="s">
        <v>11</v>
      </c>
      <c r="E12" s="7">
        <v>77150</v>
      </c>
      <c r="F12" s="8">
        <v>213.71</v>
      </c>
      <c r="G12" s="26">
        <f t="shared" si="0"/>
        <v>3.7400000000000003E-2</v>
      </c>
      <c r="I12" s="15"/>
    </row>
    <row r="13" spans="1:9" ht="12.95" customHeight="1">
      <c r="A13" s="6"/>
      <c r="B13" s="25" t="s">
        <v>165</v>
      </c>
      <c r="C13" s="5" t="s">
        <v>25</v>
      </c>
      <c r="D13" s="5" t="s">
        <v>26</v>
      </c>
      <c r="E13" s="7">
        <v>11614</v>
      </c>
      <c r="F13" s="8">
        <v>210.59</v>
      </c>
      <c r="G13" s="26">
        <f t="shared" si="0"/>
        <v>3.6900000000000002E-2</v>
      </c>
      <c r="I13" s="15"/>
    </row>
    <row r="14" spans="1:9" ht="12.95" customHeight="1">
      <c r="A14" s="6"/>
      <c r="B14" s="25" t="s">
        <v>163</v>
      </c>
      <c r="C14" s="5" t="s">
        <v>30</v>
      </c>
      <c r="D14" s="5" t="s">
        <v>31</v>
      </c>
      <c r="E14" s="7">
        <v>3302</v>
      </c>
      <c r="F14" s="8">
        <v>194.78</v>
      </c>
      <c r="G14" s="26">
        <f t="shared" si="0"/>
        <v>3.4099999999999998E-2</v>
      </c>
      <c r="I14" s="15"/>
    </row>
    <row r="15" spans="1:9" ht="12.95" customHeight="1">
      <c r="A15" s="6"/>
      <c r="B15" s="25" t="s">
        <v>303</v>
      </c>
      <c r="C15" s="5" t="s">
        <v>249</v>
      </c>
      <c r="D15" s="5" t="s">
        <v>15</v>
      </c>
      <c r="E15" s="7">
        <v>179332</v>
      </c>
      <c r="F15" s="8">
        <v>193.32</v>
      </c>
      <c r="G15" s="26">
        <f t="shared" si="0"/>
        <v>3.39E-2</v>
      </c>
      <c r="I15" s="15"/>
    </row>
    <row r="16" spans="1:9" ht="12.95" customHeight="1">
      <c r="A16" s="6"/>
      <c r="B16" s="25" t="s">
        <v>161</v>
      </c>
      <c r="C16" s="5" t="s">
        <v>29</v>
      </c>
      <c r="D16" s="5" t="s">
        <v>17</v>
      </c>
      <c r="E16" s="7">
        <v>41115</v>
      </c>
      <c r="F16" s="8">
        <v>192.21</v>
      </c>
      <c r="G16" s="26">
        <f t="shared" si="0"/>
        <v>3.3700000000000001E-2</v>
      </c>
      <c r="I16" s="15"/>
    </row>
    <row r="17" spans="1:9" ht="12.95" customHeight="1">
      <c r="A17" s="6"/>
      <c r="B17" s="25" t="s">
        <v>147</v>
      </c>
      <c r="C17" s="5" t="s">
        <v>18</v>
      </c>
      <c r="D17" s="5" t="s">
        <v>19</v>
      </c>
      <c r="E17" s="7">
        <v>10990</v>
      </c>
      <c r="F17" s="8">
        <v>162.28</v>
      </c>
      <c r="G17" s="26">
        <f t="shared" si="0"/>
        <v>2.8400000000000002E-2</v>
      </c>
      <c r="I17" s="15"/>
    </row>
    <row r="18" spans="1:9" ht="12.95" customHeight="1">
      <c r="A18" s="6"/>
      <c r="B18" s="25" t="s">
        <v>158</v>
      </c>
      <c r="C18" s="5" t="s">
        <v>52</v>
      </c>
      <c r="D18" s="5" t="s">
        <v>17</v>
      </c>
      <c r="E18" s="7">
        <v>23717</v>
      </c>
      <c r="F18" s="8">
        <v>159.01</v>
      </c>
      <c r="G18" s="26">
        <f t="shared" si="0"/>
        <v>2.7900000000000001E-2</v>
      </c>
      <c r="I18" s="15"/>
    </row>
    <row r="19" spans="1:9" ht="12.95" customHeight="1">
      <c r="A19" s="6"/>
      <c r="B19" s="25" t="s">
        <v>205</v>
      </c>
      <c r="C19" s="5" t="s">
        <v>126</v>
      </c>
      <c r="D19" s="5" t="s">
        <v>127</v>
      </c>
      <c r="E19" s="7">
        <v>82812</v>
      </c>
      <c r="F19" s="8">
        <v>144.88</v>
      </c>
      <c r="G19" s="26">
        <f t="shared" si="0"/>
        <v>2.5399999999999999E-2</v>
      </c>
      <c r="I19" s="15"/>
    </row>
    <row r="20" spans="1:9" ht="12.95" customHeight="1">
      <c r="A20" s="6"/>
      <c r="B20" s="25" t="s">
        <v>162</v>
      </c>
      <c r="C20" s="5" t="s">
        <v>50</v>
      </c>
      <c r="D20" s="5" t="s">
        <v>11</v>
      </c>
      <c r="E20" s="7">
        <v>15745</v>
      </c>
      <c r="F20" s="8">
        <v>129.18</v>
      </c>
      <c r="G20" s="26">
        <f t="shared" si="0"/>
        <v>2.2599999999999999E-2</v>
      </c>
      <c r="I20" s="15"/>
    </row>
    <row r="21" spans="1:9" ht="12.95" customHeight="1">
      <c r="A21" s="6"/>
      <c r="B21" s="25" t="s">
        <v>154</v>
      </c>
      <c r="C21" s="5" t="s">
        <v>32</v>
      </c>
      <c r="D21" s="5" t="s">
        <v>13</v>
      </c>
      <c r="E21" s="7">
        <v>5260</v>
      </c>
      <c r="F21" s="8">
        <v>125.96</v>
      </c>
      <c r="G21" s="26">
        <f t="shared" si="0"/>
        <v>2.2100000000000002E-2</v>
      </c>
      <c r="I21" s="15"/>
    </row>
    <row r="22" spans="1:9" ht="12.95" customHeight="1">
      <c r="A22" s="6"/>
      <c r="B22" s="25" t="s">
        <v>181</v>
      </c>
      <c r="C22" s="5" t="s">
        <v>82</v>
      </c>
      <c r="D22" s="5" t="s">
        <v>78</v>
      </c>
      <c r="E22" s="7">
        <v>18482</v>
      </c>
      <c r="F22" s="8">
        <v>116.9</v>
      </c>
      <c r="G22" s="26">
        <f t="shared" si="0"/>
        <v>2.0500000000000001E-2</v>
      </c>
      <c r="I22" s="15"/>
    </row>
    <row r="23" spans="1:9" ht="12.95" customHeight="1">
      <c r="A23" s="6"/>
      <c r="B23" s="25" t="s">
        <v>21</v>
      </c>
      <c r="C23" s="5" t="s">
        <v>22</v>
      </c>
      <c r="D23" s="5" t="s">
        <v>11</v>
      </c>
      <c r="E23" s="7">
        <v>44473</v>
      </c>
      <c r="F23" s="8">
        <v>114.67</v>
      </c>
      <c r="G23" s="26">
        <f t="shared" si="0"/>
        <v>2.01E-2</v>
      </c>
      <c r="I23" s="15"/>
    </row>
    <row r="24" spans="1:9" ht="12.95" customHeight="1">
      <c r="A24" s="6"/>
      <c r="B24" s="25" t="s">
        <v>185</v>
      </c>
      <c r="C24" s="5" t="s">
        <v>100</v>
      </c>
      <c r="D24" s="5" t="s">
        <v>78</v>
      </c>
      <c r="E24" s="7">
        <v>2874</v>
      </c>
      <c r="F24" s="8">
        <v>114.14</v>
      </c>
      <c r="G24" s="26">
        <f t="shared" si="0"/>
        <v>0.02</v>
      </c>
      <c r="I24" s="15"/>
    </row>
    <row r="25" spans="1:9" ht="12.95" customHeight="1">
      <c r="A25" s="6"/>
      <c r="B25" s="25" t="s">
        <v>235</v>
      </c>
      <c r="C25" s="5" t="s">
        <v>236</v>
      </c>
      <c r="D25" s="5" t="s">
        <v>80</v>
      </c>
      <c r="E25" s="7">
        <v>6220</v>
      </c>
      <c r="F25" s="8">
        <v>113.31</v>
      </c>
      <c r="G25" s="26">
        <f t="shared" si="0"/>
        <v>1.9900000000000001E-2</v>
      </c>
      <c r="I25" s="15"/>
    </row>
    <row r="26" spans="1:9" ht="12.95" customHeight="1">
      <c r="A26" s="6"/>
      <c r="B26" s="25" t="s">
        <v>186</v>
      </c>
      <c r="C26" s="5" t="s">
        <v>99</v>
      </c>
      <c r="D26" s="5" t="s">
        <v>41</v>
      </c>
      <c r="E26" s="7">
        <v>4713</v>
      </c>
      <c r="F26" s="8">
        <v>109.75</v>
      </c>
      <c r="G26" s="26">
        <f t="shared" si="0"/>
        <v>1.9199999999999998E-2</v>
      </c>
      <c r="I26" s="15"/>
    </row>
    <row r="27" spans="1:9" ht="12.95" customHeight="1">
      <c r="A27" s="6"/>
      <c r="B27" s="25" t="s">
        <v>149</v>
      </c>
      <c r="C27" s="5" t="s">
        <v>60</v>
      </c>
      <c r="D27" s="5" t="s">
        <v>26</v>
      </c>
      <c r="E27" s="7">
        <v>14612</v>
      </c>
      <c r="F27" s="8">
        <v>109.33</v>
      </c>
      <c r="G27" s="26">
        <f t="shared" si="0"/>
        <v>1.9199999999999998E-2</v>
      </c>
      <c r="I27" s="15"/>
    </row>
    <row r="28" spans="1:9" ht="12.95" customHeight="1">
      <c r="A28" s="6"/>
      <c r="B28" s="25" t="s">
        <v>326</v>
      </c>
      <c r="C28" s="5" t="s">
        <v>327</v>
      </c>
      <c r="D28" s="5" t="s">
        <v>54</v>
      </c>
      <c r="E28" s="7">
        <v>15954</v>
      </c>
      <c r="F28" s="8">
        <v>101</v>
      </c>
      <c r="G28" s="26">
        <f t="shared" si="0"/>
        <v>1.77E-2</v>
      </c>
      <c r="I28" s="15"/>
    </row>
    <row r="29" spans="1:9" ht="12.95" customHeight="1">
      <c r="A29" s="6"/>
      <c r="B29" s="25" t="s">
        <v>176</v>
      </c>
      <c r="C29" s="5" t="s">
        <v>74</v>
      </c>
      <c r="D29" s="5" t="s">
        <v>75</v>
      </c>
      <c r="E29" s="7">
        <v>27723</v>
      </c>
      <c r="F29" s="8">
        <v>92</v>
      </c>
      <c r="G29" s="26">
        <f t="shared" si="0"/>
        <v>1.61E-2</v>
      </c>
      <c r="I29" s="15"/>
    </row>
    <row r="30" spans="1:9" ht="12.95" customHeight="1">
      <c r="A30" s="6"/>
      <c r="B30" s="25" t="s">
        <v>308</v>
      </c>
      <c r="C30" s="5" t="s">
        <v>309</v>
      </c>
      <c r="D30" s="5" t="s">
        <v>26</v>
      </c>
      <c r="E30" s="7">
        <v>21960</v>
      </c>
      <c r="F30" s="8">
        <v>91.97</v>
      </c>
      <c r="G30" s="26">
        <f t="shared" si="0"/>
        <v>1.61E-2</v>
      </c>
      <c r="I30" s="15"/>
    </row>
    <row r="31" spans="1:9" ht="12.95" customHeight="1">
      <c r="A31" s="6"/>
      <c r="B31" s="25" t="s">
        <v>231</v>
      </c>
      <c r="C31" s="5" t="s">
        <v>232</v>
      </c>
      <c r="D31" s="5" t="s">
        <v>34</v>
      </c>
      <c r="E31" s="7">
        <v>22483</v>
      </c>
      <c r="F31" s="8">
        <v>91.64</v>
      </c>
      <c r="G31" s="26">
        <f t="shared" si="0"/>
        <v>1.61E-2</v>
      </c>
      <c r="I31" s="15"/>
    </row>
    <row r="32" spans="1:9" ht="12.95" customHeight="1">
      <c r="A32" s="6"/>
      <c r="B32" s="25" t="s">
        <v>316</v>
      </c>
      <c r="C32" s="5" t="s">
        <v>317</v>
      </c>
      <c r="D32" s="5" t="s">
        <v>23</v>
      </c>
      <c r="E32" s="7">
        <v>23887</v>
      </c>
      <c r="F32" s="8">
        <v>89.59</v>
      </c>
      <c r="G32" s="26">
        <f t="shared" si="0"/>
        <v>1.5699999999999999E-2</v>
      </c>
      <c r="I32" s="15"/>
    </row>
    <row r="33" spans="1:9" ht="12.95" customHeight="1">
      <c r="A33" s="6"/>
      <c r="B33" s="25" t="s">
        <v>153</v>
      </c>
      <c r="C33" s="5" t="s">
        <v>24</v>
      </c>
      <c r="D33" s="5" t="s">
        <v>11</v>
      </c>
      <c r="E33" s="7">
        <v>18282</v>
      </c>
      <c r="F33" s="8">
        <v>89.18</v>
      </c>
      <c r="G33" s="26">
        <f t="shared" si="0"/>
        <v>1.5599999999999999E-2</v>
      </c>
      <c r="I33" s="15"/>
    </row>
    <row r="34" spans="1:9" ht="12.95" customHeight="1">
      <c r="A34" s="6"/>
      <c r="B34" s="25" t="s">
        <v>167</v>
      </c>
      <c r="C34" s="5" t="s">
        <v>35</v>
      </c>
      <c r="D34" s="5" t="s">
        <v>31</v>
      </c>
      <c r="E34" s="7">
        <v>16128</v>
      </c>
      <c r="F34" s="8">
        <v>85.86</v>
      </c>
      <c r="G34" s="26">
        <f t="shared" si="0"/>
        <v>1.4999999999999999E-2</v>
      </c>
      <c r="I34" s="15"/>
    </row>
    <row r="35" spans="1:9" ht="12.95" customHeight="1">
      <c r="A35" s="6"/>
      <c r="B35" s="25" t="s">
        <v>183</v>
      </c>
      <c r="C35" s="5" t="s">
        <v>102</v>
      </c>
      <c r="D35" s="5" t="s">
        <v>31</v>
      </c>
      <c r="E35" s="7">
        <v>6348</v>
      </c>
      <c r="F35" s="8">
        <v>83.67</v>
      </c>
      <c r="G35" s="26">
        <f t="shared" si="0"/>
        <v>1.47E-2</v>
      </c>
      <c r="I35" s="15"/>
    </row>
    <row r="36" spans="1:9" ht="12.95" customHeight="1">
      <c r="A36" s="6"/>
      <c r="B36" s="25" t="s">
        <v>180</v>
      </c>
      <c r="C36" s="5" t="s">
        <v>76</v>
      </c>
      <c r="D36" s="5" t="s">
        <v>44</v>
      </c>
      <c r="E36" s="7">
        <v>2493</v>
      </c>
      <c r="F36" s="8">
        <v>82.58</v>
      </c>
      <c r="G36" s="26">
        <f t="shared" si="0"/>
        <v>1.4500000000000001E-2</v>
      </c>
      <c r="I36" s="15"/>
    </row>
    <row r="37" spans="1:9" ht="12.95" customHeight="1">
      <c r="A37" s="6"/>
      <c r="B37" s="25" t="s">
        <v>286</v>
      </c>
      <c r="C37" s="5" t="s">
        <v>287</v>
      </c>
      <c r="D37" s="5" t="s">
        <v>209</v>
      </c>
      <c r="E37" s="7">
        <v>20299</v>
      </c>
      <c r="F37" s="8">
        <v>73.959999999999994</v>
      </c>
      <c r="G37" s="26">
        <f t="shared" si="0"/>
        <v>1.2999999999999999E-2</v>
      </c>
      <c r="I37" s="15"/>
    </row>
    <row r="38" spans="1:9" ht="12.95" customHeight="1">
      <c r="A38" s="6"/>
      <c r="B38" s="25" t="s">
        <v>193</v>
      </c>
      <c r="C38" s="5" t="s">
        <v>47</v>
      </c>
      <c r="D38" s="5" t="s">
        <v>48</v>
      </c>
      <c r="E38" s="7">
        <v>23731</v>
      </c>
      <c r="F38" s="8">
        <v>68.81</v>
      </c>
      <c r="G38" s="26">
        <f t="shared" si="0"/>
        <v>1.21E-2</v>
      </c>
      <c r="I38" s="15"/>
    </row>
    <row r="39" spans="1:9" ht="12.95" customHeight="1">
      <c r="A39" s="6"/>
      <c r="B39" s="25" t="s">
        <v>155</v>
      </c>
      <c r="C39" s="5" t="s">
        <v>55</v>
      </c>
      <c r="D39" s="5" t="s">
        <v>13</v>
      </c>
      <c r="E39" s="7">
        <v>8851</v>
      </c>
      <c r="F39" s="8">
        <v>67.98</v>
      </c>
      <c r="G39" s="26">
        <f t="shared" ref="G39:G70" si="1">+ROUND(F39/$F$69,4)</f>
        <v>1.1900000000000001E-2</v>
      </c>
      <c r="I39" s="15"/>
    </row>
    <row r="40" spans="1:9" ht="12.95" customHeight="1">
      <c r="A40" s="6"/>
      <c r="B40" s="25" t="s">
        <v>284</v>
      </c>
      <c r="C40" s="5" t="s">
        <v>285</v>
      </c>
      <c r="D40" s="5" t="s">
        <v>15</v>
      </c>
      <c r="E40" s="7">
        <v>1879</v>
      </c>
      <c r="F40" s="8">
        <v>64.040000000000006</v>
      </c>
      <c r="G40" s="26">
        <f t="shared" si="1"/>
        <v>1.12E-2</v>
      </c>
      <c r="I40" s="15"/>
    </row>
    <row r="41" spans="1:9" ht="12.95" customHeight="1">
      <c r="A41" s="6"/>
      <c r="B41" s="25" t="s">
        <v>430</v>
      </c>
      <c r="C41" s="5" t="s">
        <v>431</v>
      </c>
      <c r="D41" s="5" t="s">
        <v>13</v>
      </c>
      <c r="E41" s="7">
        <v>6791</v>
      </c>
      <c r="F41" s="8">
        <v>61.24</v>
      </c>
      <c r="G41" s="26">
        <f t="shared" si="1"/>
        <v>1.0699999999999999E-2</v>
      </c>
      <c r="I41" s="15"/>
    </row>
    <row r="42" spans="1:9" ht="12.95" customHeight="1">
      <c r="A42" s="6"/>
      <c r="B42" s="25" t="s">
        <v>202</v>
      </c>
      <c r="C42" s="5" t="s">
        <v>128</v>
      </c>
      <c r="D42" s="5" t="s">
        <v>31</v>
      </c>
      <c r="E42" s="7">
        <v>1736</v>
      </c>
      <c r="F42" s="8">
        <v>58.24</v>
      </c>
      <c r="G42" s="26">
        <f t="shared" si="1"/>
        <v>1.0200000000000001E-2</v>
      </c>
      <c r="I42" s="15"/>
    </row>
    <row r="43" spans="1:9" ht="12.95" customHeight="1">
      <c r="A43" s="6"/>
      <c r="B43" s="25" t="s">
        <v>194</v>
      </c>
      <c r="C43" s="5" t="s">
        <v>106</v>
      </c>
      <c r="D43" s="5" t="s">
        <v>11</v>
      </c>
      <c r="E43" s="7">
        <v>4500</v>
      </c>
      <c r="F43" s="8">
        <v>57.04</v>
      </c>
      <c r="G43" s="26">
        <f t="shared" si="1"/>
        <v>0.01</v>
      </c>
      <c r="I43" s="15"/>
    </row>
    <row r="44" spans="1:9" ht="12.95" customHeight="1">
      <c r="A44" s="6"/>
      <c r="B44" s="25" t="s">
        <v>328</v>
      </c>
      <c r="C44" s="5" t="s">
        <v>329</v>
      </c>
      <c r="D44" s="5" t="s">
        <v>26</v>
      </c>
      <c r="E44" s="7">
        <v>8268</v>
      </c>
      <c r="F44" s="8">
        <v>55.22</v>
      </c>
      <c r="G44" s="26">
        <f t="shared" si="1"/>
        <v>9.7000000000000003E-3</v>
      </c>
      <c r="I44" s="15"/>
    </row>
    <row r="45" spans="1:9" ht="12.95" customHeight="1">
      <c r="A45" s="6"/>
      <c r="B45" s="25" t="s">
        <v>296</v>
      </c>
      <c r="C45" s="5" t="s">
        <v>297</v>
      </c>
      <c r="D45" s="5" t="s">
        <v>15</v>
      </c>
      <c r="E45" s="7">
        <v>42965</v>
      </c>
      <c r="F45" s="8">
        <v>53.53</v>
      </c>
      <c r="G45" s="26">
        <f t="shared" si="1"/>
        <v>9.4000000000000004E-3</v>
      </c>
      <c r="I45" s="15"/>
    </row>
    <row r="46" spans="1:9" ht="12.95" customHeight="1">
      <c r="A46" s="6"/>
      <c r="B46" s="25" t="s">
        <v>198</v>
      </c>
      <c r="C46" s="5" t="s">
        <v>130</v>
      </c>
      <c r="D46" s="5" t="s">
        <v>54</v>
      </c>
      <c r="E46" s="7">
        <v>69122</v>
      </c>
      <c r="F46" s="8">
        <v>53.15</v>
      </c>
      <c r="G46" s="26">
        <f t="shared" si="1"/>
        <v>9.2999999999999992E-3</v>
      </c>
      <c r="I46" s="15"/>
    </row>
    <row r="47" spans="1:9" ht="12.95" customHeight="1">
      <c r="A47" s="6"/>
      <c r="B47" s="25" t="s">
        <v>206</v>
      </c>
      <c r="C47" s="5" t="s">
        <v>132</v>
      </c>
      <c r="D47" s="5" t="s">
        <v>133</v>
      </c>
      <c r="E47" s="7">
        <v>12655</v>
      </c>
      <c r="F47" s="8">
        <v>51.21</v>
      </c>
      <c r="G47" s="26">
        <f t="shared" si="1"/>
        <v>8.9999999999999993E-3</v>
      </c>
      <c r="I47" s="15"/>
    </row>
    <row r="48" spans="1:9" ht="12.95" customHeight="1">
      <c r="A48" s="6"/>
      <c r="B48" s="25" t="s">
        <v>189</v>
      </c>
      <c r="C48" s="5" t="s">
        <v>116</v>
      </c>
      <c r="D48" s="5" t="s">
        <v>31</v>
      </c>
      <c r="E48" s="7">
        <v>1807</v>
      </c>
      <c r="F48" s="8">
        <v>51.2</v>
      </c>
      <c r="G48" s="26">
        <f t="shared" si="1"/>
        <v>8.9999999999999993E-3</v>
      </c>
      <c r="I48" s="15"/>
    </row>
    <row r="49" spans="1:9" ht="12.95" customHeight="1">
      <c r="A49" s="6"/>
      <c r="B49" s="25" t="s">
        <v>191</v>
      </c>
      <c r="C49" s="5" t="s">
        <v>53</v>
      </c>
      <c r="D49" s="5" t="s">
        <v>54</v>
      </c>
      <c r="E49" s="7">
        <v>15326</v>
      </c>
      <c r="F49" s="8">
        <v>48.81</v>
      </c>
      <c r="G49" s="26">
        <f t="shared" si="1"/>
        <v>8.6E-3</v>
      </c>
      <c r="I49" s="15"/>
    </row>
    <row r="50" spans="1:9" ht="12.95" customHeight="1">
      <c r="A50" s="6"/>
      <c r="B50" s="25" t="s">
        <v>425</v>
      </c>
      <c r="C50" s="5" t="s">
        <v>230</v>
      </c>
      <c r="D50" s="5" t="s">
        <v>31</v>
      </c>
      <c r="E50" s="7">
        <v>13260</v>
      </c>
      <c r="F50" s="8">
        <v>45.99</v>
      </c>
      <c r="G50" s="26">
        <f t="shared" si="1"/>
        <v>8.0999999999999996E-3</v>
      </c>
      <c r="I50" s="15"/>
    </row>
    <row r="51" spans="1:9" ht="12.95" customHeight="1">
      <c r="A51" s="6"/>
      <c r="B51" s="25" t="s">
        <v>343</v>
      </c>
      <c r="C51" s="5" t="s">
        <v>344</v>
      </c>
      <c r="D51" s="5" t="s">
        <v>15</v>
      </c>
      <c r="E51" s="7">
        <v>6425</v>
      </c>
      <c r="F51" s="8">
        <v>33.29</v>
      </c>
      <c r="G51" s="26">
        <f t="shared" si="1"/>
        <v>5.7999999999999996E-3</v>
      </c>
      <c r="I51" s="15"/>
    </row>
    <row r="52" spans="1:9" ht="12.95" customHeight="1">
      <c r="A52" s="6"/>
      <c r="B52" s="25" t="s">
        <v>341</v>
      </c>
      <c r="C52" s="5" t="s">
        <v>342</v>
      </c>
      <c r="D52" s="5" t="s">
        <v>75</v>
      </c>
      <c r="E52" s="7">
        <v>16220</v>
      </c>
      <c r="F52" s="8">
        <v>32.200000000000003</v>
      </c>
      <c r="G52" s="26">
        <f t="shared" si="1"/>
        <v>5.5999999999999999E-3</v>
      </c>
      <c r="I52" s="15"/>
    </row>
    <row r="53" spans="1:9" ht="12.95" customHeight="1">
      <c r="A53" s="6"/>
      <c r="B53" s="25" t="s">
        <v>223</v>
      </c>
      <c r="C53" s="5" t="s">
        <v>224</v>
      </c>
      <c r="D53" s="5" t="s">
        <v>133</v>
      </c>
      <c r="E53" s="7">
        <v>1681</v>
      </c>
      <c r="F53" s="8">
        <v>27.9</v>
      </c>
      <c r="G53" s="26">
        <f t="shared" si="1"/>
        <v>4.8999999999999998E-3</v>
      </c>
      <c r="I53" s="15"/>
    </row>
    <row r="54" spans="1:9" ht="12.95" customHeight="1">
      <c r="A54" s="6"/>
      <c r="B54" s="25" t="s">
        <v>160</v>
      </c>
      <c r="C54" s="5" t="s">
        <v>27</v>
      </c>
      <c r="D54" s="5" t="s">
        <v>28</v>
      </c>
      <c r="E54" s="7">
        <v>8552</v>
      </c>
      <c r="F54" s="8">
        <v>27.88</v>
      </c>
      <c r="G54" s="26">
        <f t="shared" si="1"/>
        <v>4.8999999999999998E-3</v>
      </c>
      <c r="I54" s="15"/>
    </row>
    <row r="55" spans="1:9" ht="12.95" customHeight="1">
      <c r="A55" s="6"/>
      <c r="B55" s="25" t="s">
        <v>203</v>
      </c>
      <c r="C55" s="5" t="s">
        <v>138</v>
      </c>
      <c r="D55" s="5" t="s">
        <v>137</v>
      </c>
      <c r="E55" s="7">
        <v>18375</v>
      </c>
      <c r="F55" s="8">
        <v>27.53</v>
      </c>
      <c r="G55" s="26">
        <f t="shared" si="1"/>
        <v>4.7999999999999996E-3</v>
      </c>
      <c r="I55" s="15"/>
    </row>
    <row r="56" spans="1:9" ht="12.95" customHeight="1">
      <c r="A56" s="6"/>
      <c r="B56" s="25" t="s">
        <v>56</v>
      </c>
      <c r="C56" s="5" t="s">
        <v>57</v>
      </c>
      <c r="D56" s="5" t="s">
        <v>11</v>
      </c>
      <c r="E56" s="7">
        <v>17359</v>
      </c>
      <c r="F56" s="8">
        <v>27.04</v>
      </c>
      <c r="G56" s="26">
        <f t="shared" si="1"/>
        <v>4.7000000000000002E-3</v>
      </c>
      <c r="I56" s="15"/>
    </row>
    <row r="57" spans="1:9" ht="12.95" customHeight="1">
      <c r="A57" s="6"/>
      <c r="B57" s="25" t="s">
        <v>312</v>
      </c>
      <c r="C57" s="5" t="s">
        <v>313</v>
      </c>
      <c r="D57" s="5" t="s">
        <v>33</v>
      </c>
      <c r="E57" s="7">
        <v>22474</v>
      </c>
      <c r="F57" s="8">
        <v>26.55</v>
      </c>
      <c r="G57" s="26">
        <f t="shared" si="1"/>
        <v>4.7000000000000002E-3</v>
      </c>
      <c r="I57" s="15"/>
    </row>
    <row r="58" spans="1:9" ht="12.95" customHeight="1">
      <c r="A58" s="6"/>
      <c r="B58" s="25" t="s">
        <v>332</v>
      </c>
      <c r="C58" s="5" t="s">
        <v>59</v>
      </c>
      <c r="D58" s="5" t="s">
        <v>11</v>
      </c>
      <c r="E58" s="7">
        <v>16177</v>
      </c>
      <c r="F58" s="8">
        <v>23.8</v>
      </c>
      <c r="G58" s="26">
        <f t="shared" si="1"/>
        <v>4.1999999999999997E-3</v>
      </c>
      <c r="I58" s="15"/>
    </row>
    <row r="59" spans="1:9" ht="12.95" customHeight="1">
      <c r="A59" s="6"/>
      <c r="B59" s="25" t="s">
        <v>428</v>
      </c>
      <c r="C59" s="5" t="s">
        <v>429</v>
      </c>
      <c r="D59" s="5" t="s">
        <v>48</v>
      </c>
      <c r="E59" s="7">
        <v>10175</v>
      </c>
      <c r="F59" s="8">
        <v>23.02</v>
      </c>
      <c r="G59" s="26">
        <f t="shared" si="1"/>
        <v>4.0000000000000001E-3</v>
      </c>
      <c r="I59" s="15"/>
    </row>
    <row r="60" spans="1:9" ht="12.95" customHeight="1">
      <c r="A60" s="6"/>
      <c r="B60" s="25" t="s">
        <v>314</v>
      </c>
      <c r="C60" s="5" t="s">
        <v>315</v>
      </c>
      <c r="D60" s="5" t="s">
        <v>17</v>
      </c>
      <c r="E60" s="7">
        <v>5000</v>
      </c>
      <c r="F60" s="8">
        <v>22.87</v>
      </c>
      <c r="G60" s="26">
        <f t="shared" si="1"/>
        <v>4.0000000000000001E-3</v>
      </c>
      <c r="I60" s="15"/>
    </row>
    <row r="61" spans="1:9" ht="12.95" customHeight="1">
      <c r="A61" s="6"/>
      <c r="B61" s="25" t="s">
        <v>233</v>
      </c>
      <c r="C61" s="5" t="s">
        <v>234</v>
      </c>
      <c r="D61" s="5" t="s">
        <v>44</v>
      </c>
      <c r="E61" s="7">
        <v>7721</v>
      </c>
      <c r="F61" s="8">
        <v>21.5</v>
      </c>
      <c r="G61" s="26">
        <f t="shared" si="1"/>
        <v>3.8E-3</v>
      </c>
      <c r="I61" s="15"/>
    </row>
    <row r="62" spans="1:9" ht="12.95" customHeight="1">
      <c r="A62" s="6"/>
      <c r="B62" s="25" t="s">
        <v>304</v>
      </c>
      <c r="C62" s="5" t="s">
        <v>305</v>
      </c>
      <c r="D62" s="5" t="s">
        <v>15</v>
      </c>
      <c r="E62" s="7">
        <v>16372</v>
      </c>
      <c r="F62" s="8">
        <v>11.37</v>
      </c>
      <c r="G62" s="26">
        <f t="shared" si="1"/>
        <v>2E-3</v>
      </c>
      <c r="I62" s="15"/>
    </row>
    <row r="63" spans="1:9" ht="12.95" customHeight="1">
      <c r="A63" s="6"/>
      <c r="B63" s="25" t="s">
        <v>339</v>
      </c>
      <c r="C63" s="5" t="s">
        <v>340</v>
      </c>
      <c r="D63" s="5" t="s">
        <v>13</v>
      </c>
      <c r="E63" s="7">
        <v>265</v>
      </c>
      <c r="F63" s="8">
        <v>1.71</v>
      </c>
      <c r="G63" s="26">
        <f t="shared" si="1"/>
        <v>2.9999999999999997E-4</v>
      </c>
      <c r="I63" s="15"/>
    </row>
    <row r="64" spans="1:9" ht="12.95" customHeight="1">
      <c r="A64" s="1"/>
      <c r="B64" s="23" t="s">
        <v>63</v>
      </c>
      <c r="C64" s="5" t="s">
        <v>1</v>
      </c>
      <c r="D64" s="5" t="s">
        <v>1</v>
      </c>
      <c r="E64" s="5" t="s">
        <v>1</v>
      </c>
      <c r="F64" s="9">
        <f>SUM(F7:F63)</f>
        <v>5692.0099999999993</v>
      </c>
      <c r="G64" s="27">
        <f>SUM(G7:G63)</f>
        <v>0.99760000000000026</v>
      </c>
    </row>
    <row r="65" spans="1:7" ht="12.95" customHeight="1">
      <c r="A65" s="1"/>
      <c r="B65" s="28" t="s">
        <v>64</v>
      </c>
      <c r="C65" s="10" t="s">
        <v>1</v>
      </c>
      <c r="D65" s="10" t="s">
        <v>1</v>
      </c>
      <c r="E65" s="10" t="s">
        <v>1</v>
      </c>
      <c r="F65" s="11" t="s">
        <v>65</v>
      </c>
      <c r="G65" s="29" t="s">
        <v>65</v>
      </c>
    </row>
    <row r="66" spans="1:7" ht="12.95" customHeight="1">
      <c r="A66" s="1"/>
      <c r="B66" s="28" t="s">
        <v>63</v>
      </c>
      <c r="C66" s="10" t="s">
        <v>1</v>
      </c>
      <c r="D66" s="10" t="s">
        <v>1</v>
      </c>
      <c r="E66" s="10" t="s">
        <v>1</v>
      </c>
      <c r="F66" s="11" t="s">
        <v>65</v>
      </c>
      <c r="G66" s="29" t="s">
        <v>65</v>
      </c>
    </row>
    <row r="67" spans="1:7" ht="12.95" customHeight="1">
      <c r="A67" s="1"/>
      <c r="B67" s="28" t="s">
        <v>66</v>
      </c>
      <c r="C67" s="12" t="s">
        <v>1</v>
      </c>
      <c r="D67" s="10" t="s">
        <v>1</v>
      </c>
      <c r="E67" s="12" t="s">
        <v>1</v>
      </c>
      <c r="F67" s="9">
        <f>+F64</f>
        <v>5692.0099999999993</v>
      </c>
      <c r="G67" s="27">
        <f>+G64</f>
        <v>0.99760000000000026</v>
      </c>
    </row>
    <row r="68" spans="1:7" ht="12.95" customHeight="1">
      <c r="A68" s="1"/>
      <c r="B68" s="28" t="s">
        <v>67</v>
      </c>
      <c r="C68" s="5" t="s">
        <v>1</v>
      </c>
      <c r="D68" s="10" t="s">
        <v>1</v>
      </c>
      <c r="E68" s="5" t="s">
        <v>1</v>
      </c>
      <c r="F68" s="13">
        <f>+F69-F67</f>
        <v>14.700000000000728</v>
      </c>
      <c r="G68" s="27">
        <f>+G69-G67</f>
        <v>2.3999999999997357E-3</v>
      </c>
    </row>
    <row r="69" spans="1:7" ht="12.95" customHeight="1" thickBot="1">
      <c r="A69" s="1"/>
      <c r="B69" s="30" t="s">
        <v>68</v>
      </c>
      <c r="C69" s="31" t="s">
        <v>1</v>
      </c>
      <c r="D69" s="31" t="s">
        <v>1</v>
      </c>
      <c r="E69" s="31" t="s">
        <v>1</v>
      </c>
      <c r="F69" s="32">
        <v>5706.71</v>
      </c>
      <c r="G69" s="33">
        <v>1</v>
      </c>
    </row>
    <row r="70" spans="1:7">
      <c r="A70" s="1"/>
      <c r="B70" s="4" t="s">
        <v>1</v>
      </c>
      <c r="C70" s="1"/>
      <c r="D70" s="1"/>
      <c r="E70" s="1"/>
      <c r="F70" s="1"/>
      <c r="G70" s="1"/>
    </row>
  </sheetData>
  <sortState ref="B7:G58">
    <sortCondition descending="1" ref="G7:G58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3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5703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124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148</v>
      </c>
      <c r="C7" s="5" t="s">
        <v>10</v>
      </c>
      <c r="D7" s="5" t="s">
        <v>11</v>
      </c>
      <c r="E7" s="7">
        <v>185</v>
      </c>
      <c r="F7" s="8">
        <v>2.3199999999999998</v>
      </c>
      <c r="G7" s="26">
        <f t="shared" ref="G7:G52" si="0">+ROUND(F7/$F$62,4)</f>
        <v>7.3999999999999996E-2</v>
      </c>
    </row>
    <row r="8" spans="1:7" ht="12.95" customHeight="1">
      <c r="A8" s="6"/>
      <c r="B8" s="25" t="s">
        <v>144</v>
      </c>
      <c r="C8" s="5" t="s">
        <v>14</v>
      </c>
      <c r="D8" s="5" t="s">
        <v>15</v>
      </c>
      <c r="E8" s="7">
        <v>154</v>
      </c>
      <c r="F8" s="8">
        <v>2.12</v>
      </c>
      <c r="G8" s="26">
        <f t="shared" si="0"/>
        <v>6.7599999999999993E-2</v>
      </c>
    </row>
    <row r="9" spans="1:7" ht="12.95" customHeight="1">
      <c r="A9" s="6"/>
      <c r="B9" s="25" t="s">
        <v>152</v>
      </c>
      <c r="C9" s="5" t="s">
        <v>51</v>
      </c>
      <c r="D9" s="5" t="s">
        <v>44</v>
      </c>
      <c r="E9" s="7">
        <v>879</v>
      </c>
      <c r="F9" s="8">
        <v>2.12</v>
      </c>
      <c r="G9" s="26">
        <f t="shared" si="0"/>
        <v>6.7599999999999993E-2</v>
      </c>
    </row>
    <row r="10" spans="1:7" ht="12.95" customHeight="1">
      <c r="A10" s="6"/>
      <c r="B10" s="25" t="s">
        <v>146</v>
      </c>
      <c r="C10" s="5" t="s">
        <v>12</v>
      </c>
      <c r="D10" s="5" t="s">
        <v>13</v>
      </c>
      <c r="E10" s="7">
        <v>197</v>
      </c>
      <c r="F10" s="8">
        <v>1.97</v>
      </c>
      <c r="G10" s="26">
        <f t="shared" si="0"/>
        <v>6.2799999999999995E-2</v>
      </c>
    </row>
    <row r="11" spans="1:7" ht="12.95" customHeight="1">
      <c r="A11" s="6"/>
      <c r="B11" s="25" t="s">
        <v>145</v>
      </c>
      <c r="C11" s="5" t="s">
        <v>16</v>
      </c>
      <c r="D11" s="5" t="s">
        <v>17</v>
      </c>
      <c r="E11" s="7">
        <v>164</v>
      </c>
      <c r="F11" s="8">
        <v>1.72</v>
      </c>
      <c r="G11" s="26">
        <f t="shared" si="0"/>
        <v>5.4800000000000001E-2</v>
      </c>
    </row>
    <row r="12" spans="1:7" ht="12.95" customHeight="1">
      <c r="A12" s="6"/>
      <c r="B12" s="25" t="s">
        <v>151</v>
      </c>
      <c r="C12" s="5" t="s">
        <v>20</v>
      </c>
      <c r="D12" s="5" t="s">
        <v>11</v>
      </c>
      <c r="E12" s="7">
        <v>615</v>
      </c>
      <c r="F12" s="8">
        <v>1.7</v>
      </c>
      <c r="G12" s="26">
        <f t="shared" si="0"/>
        <v>5.4199999999999998E-2</v>
      </c>
    </row>
    <row r="13" spans="1:7" ht="12.95" customHeight="1">
      <c r="A13" s="6"/>
      <c r="B13" s="25" t="s">
        <v>154</v>
      </c>
      <c r="C13" s="5" t="s">
        <v>32</v>
      </c>
      <c r="D13" s="5" t="s">
        <v>13</v>
      </c>
      <c r="E13" s="7">
        <v>51</v>
      </c>
      <c r="F13" s="8">
        <v>1.22</v>
      </c>
      <c r="G13" s="26">
        <f t="shared" si="0"/>
        <v>3.8899999999999997E-2</v>
      </c>
    </row>
    <row r="14" spans="1:7" ht="12.95" customHeight="1">
      <c r="A14" s="6"/>
      <c r="B14" s="25" t="s">
        <v>147</v>
      </c>
      <c r="C14" s="5" t="s">
        <v>18</v>
      </c>
      <c r="D14" s="5" t="s">
        <v>19</v>
      </c>
      <c r="E14" s="7">
        <v>78</v>
      </c>
      <c r="F14" s="8">
        <v>1.1499999999999999</v>
      </c>
      <c r="G14" s="26">
        <f t="shared" si="0"/>
        <v>3.6700000000000003E-2</v>
      </c>
    </row>
    <row r="15" spans="1:7" ht="12.95" customHeight="1">
      <c r="A15" s="6"/>
      <c r="B15" s="25" t="s">
        <v>167</v>
      </c>
      <c r="C15" s="5" t="s">
        <v>35</v>
      </c>
      <c r="D15" s="5" t="s">
        <v>31</v>
      </c>
      <c r="E15" s="7">
        <v>205</v>
      </c>
      <c r="F15" s="8">
        <v>1.0900000000000001</v>
      </c>
      <c r="G15" s="26">
        <f t="shared" si="0"/>
        <v>3.4799999999999998E-2</v>
      </c>
    </row>
    <row r="16" spans="1:7" ht="12.95" customHeight="1">
      <c r="A16" s="6"/>
      <c r="B16" s="25" t="s">
        <v>162</v>
      </c>
      <c r="C16" s="5" t="s">
        <v>50</v>
      </c>
      <c r="D16" s="5" t="s">
        <v>11</v>
      </c>
      <c r="E16" s="7">
        <v>108</v>
      </c>
      <c r="F16" s="8">
        <v>0.89</v>
      </c>
      <c r="G16" s="26">
        <f t="shared" si="0"/>
        <v>2.8400000000000002E-2</v>
      </c>
    </row>
    <row r="17" spans="1:7" ht="12.95" customHeight="1">
      <c r="A17" s="6"/>
      <c r="B17" s="25" t="s">
        <v>21</v>
      </c>
      <c r="C17" s="5" t="s">
        <v>22</v>
      </c>
      <c r="D17" s="5" t="s">
        <v>11</v>
      </c>
      <c r="E17" s="7">
        <v>333</v>
      </c>
      <c r="F17" s="8">
        <v>0.86</v>
      </c>
      <c r="G17" s="26">
        <f t="shared" si="0"/>
        <v>2.7400000000000001E-2</v>
      </c>
    </row>
    <row r="18" spans="1:7" ht="12.95" customHeight="1">
      <c r="A18" s="6"/>
      <c r="B18" s="25" t="s">
        <v>149</v>
      </c>
      <c r="C18" s="5" t="s">
        <v>60</v>
      </c>
      <c r="D18" s="5" t="s">
        <v>26</v>
      </c>
      <c r="E18" s="7">
        <v>108</v>
      </c>
      <c r="F18" s="8">
        <v>0.81</v>
      </c>
      <c r="G18" s="26">
        <f t="shared" si="0"/>
        <v>2.58E-2</v>
      </c>
    </row>
    <row r="19" spans="1:7" ht="12.95" customHeight="1">
      <c r="A19" s="6"/>
      <c r="B19" s="25" t="s">
        <v>153</v>
      </c>
      <c r="C19" s="5" t="s">
        <v>24</v>
      </c>
      <c r="D19" s="5" t="s">
        <v>11</v>
      </c>
      <c r="E19" s="7">
        <v>161</v>
      </c>
      <c r="F19" s="8">
        <v>0.79</v>
      </c>
      <c r="G19" s="26">
        <f t="shared" si="0"/>
        <v>2.52E-2</v>
      </c>
    </row>
    <row r="20" spans="1:7" ht="12.95" customHeight="1">
      <c r="A20" s="6"/>
      <c r="B20" s="25" t="s">
        <v>192</v>
      </c>
      <c r="C20" s="5" t="s">
        <v>117</v>
      </c>
      <c r="D20" s="5" t="s">
        <v>44</v>
      </c>
      <c r="E20" s="7">
        <v>72</v>
      </c>
      <c r="F20" s="8">
        <v>0.6</v>
      </c>
      <c r="G20" s="26">
        <f t="shared" si="0"/>
        <v>1.9099999999999999E-2</v>
      </c>
    </row>
    <row r="21" spans="1:7" ht="12.95" customHeight="1">
      <c r="A21" s="6"/>
      <c r="B21" s="25" t="s">
        <v>172</v>
      </c>
      <c r="C21" s="5" t="s">
        <v>81</v>
      </c>
      <c r="D21" s="5" t="s">
        <v>11</v>
      </c>
      <c r="E21" s="7">
        <v>49</v>
      </c>
      <c r="F21" s="8">
        <v>0.59</v>
      </c>
      <c r="G21" s="26">
        <f t="shared" si="0"/>
        <v>1.8800000000000001E-2</v>
      </c>
    </row>
    <row r="22" spans="1:7" ht="12.95" customHeight="1">
      <c r="A22" s="6"/>
      <c r="B22" s="25" t="s">
        <v>183</v>
      </c>
      <c r="C22" s="5" t="s">
        <v>102</v>
      </c>
      <c r="D22" s="5" t="s">
        <v>31</v>
      </c>
      <c r="E22" s="7">
        <v>45</v>
      </c>
      <c r="F22" s="8">
        <v>0.59</v>
      </c>
      <c r="G22" s="26">
        <f t="shared" si="0"/>
        <v>1.8800000000000001E-2</v>
      </c>
    </row>
    <row r="23" spans="1:7" ht="12.95" customHeight="1">
      <c r="A23" s="6"/>
      <c r="B23" s="25" t="s">
        <v>193</v>
      </c>
      <c r="C23" s="5" t="s">
        <v>47</v>
      </c>
      <c r="D23" s="5" t="s">
        <v>48</v>
      </c>
      <c r="E23" s="7">
        <v>189</v>
      </c>
      <c r="F23" s="8">
        <v>0.55000000000000004</v>
      </c>
      <c r="G23" s="26">
        <f t="shared" si="0"/>
        <v>1.7500000000000002E-2</v>
      </c>
    </row>
    <row r="24" spans="1:7" ht="12.95" customHeight="1">
      <c r="A24" s="6"/>
      <c r="B24" s="25" t="s">
        <v>163</v>
      </c>
      <c r="C24" s="5" t="s">
        <v>30</v>
      </c>
      <c r="D24" s="5" t="s">
        <v>31</v>
      </c>
      <c r="E24" s="7">
        <v>9</v>
      </c>
      <c r="F24" s="8">
        <v>0.53</v>
      </c>
      <c r="G24" s="26">
        <f t="shared" si="0"/>
        <v>1.6899999999999998E-2</v>
      </c>
    </row>
    <row r="25" spans="1:7" ht="12.95" customHeight="1">
      <c r="A25" s="6"/>
      <c r="B25" s="25" t="s">
        <v>197</v>
      </c>
      <c r="C25" s="5" t="s">
        <v>125</v>
      </c>
      <c r="D25" s="5" t="s">
        <v>44</v>
      </c>
      <c r="E25" s="7">
        <v>44</v>
      </c>
      <c r="F25" s="8">
        <v>0.47</v>
      </c>
      <c r="G25" s="26">
        <f t="shared" si="0"/>
        <v>1.4999999999999999E-2</v>
      </c>
    </row>
    <row r="26" spans="1:7" ht="12.95" customHeight="1">
      <c r="A26" s="6"/>
      <c r="B26" s="25" t="s">
        <v>191</v>
      </c>
      <c r="C26" s="5" t="s">
        <v>53</v>
      </c>
      <c r="D26" s="5" t="s">
        <v>54</v>
      </c>
      <c r="E26" s="7">
        <v>145</v>
      </c>
      <c r="F26" s="8">
        <v>0.46</v>
      </c>
      <c r="G26" s="26">
        <f t="shared" si="0"/>
        <v>1.47E-2</v>
      </c>
    </row>
    <row r="27" spans="1:7" ht="12.95" customHeight="1">
      <c r="A27" s="6"/>
      <c r="B27" s="25" t="s">
        <v>160</v>
      </c>
      <c r="C27" s="5" t="s">
        <v>27</v>
      </c>
      <c r="D27" s="5" t="s">
        <v>28</v>
      </c>
      <c r="E27" s="7">
        <v>134</v>
      </c>
      <c r="F27" s="8">
        <v>0.44</v>
      </c>
      <c r="G27" s="26">
        <f t="shared" si="0"/>
        <v>1.4E-2</v>
      </c>
    </row>
    <row r="28" spans="1:7" ht="12.95" customHeight="1">
      <c r="A28" s="6"/>
      <c r="B28" s="25" t="s">
        <v>156</v>
      </c>
      <c r="C28" s="5" t="s">
        <v>62</v>
      </c>
      <c r="D28" s="5" t="s">
        <v>26</v>
      </c>
      <c r="E28" s="7">
        <v>13</v>
      </c>
      <c r="F28" s="8">
        <v>0.43</v>
      </c>
      <c r="G28" s="26">
        <f t="shared" si="0"/>
        <v>1.37E-2</v>
      </c>
    </row>
    <row r="29" spans="1:7" ht="12.95" customHeight="1">
      <c r="A29" s="6"/>
      <c r="B29" s="25" t="s">
        <v>155</v>
      </c>
      <c r="C29" s="5" t="s">
        <v>55</v>
      </c>
      <c r="D29" s="5" t="s">
        <v>13</v>
      </c>
      <c r="E29" s="7">
        <v>56</v>
      </c>
      <c r="F29" s="8">
        <v>0.43</v>
      </c>
      <c r="G29" s="26">
        <f t="shared" si="0"/>
        <v>1.37E-2</v>
      </c>
    </row>
    <row r="30" spans="1:7" ht="12.95" customHeight="1">
      <c r="A30" s="6"/>
      <c r="B30" s="25" t="s">
        <v>205</v>
      </c>
      <c r="C30" s="5" t="s">
        <v>126</v>
      </c>
      <c r="D30" s="5" t="s">
        <v>127</v>
      </c>
      <c r="E30" s="7">
        <v>237</v>
      </c>
      <c r="F30" s="8">
        <v>0.41</v>
      </c>
      <c r="G30" s="26">
        <f t="shared" si="0"/>
        <v>1.3100000000000001E-2</v>
      </c>
    </row>
    <row r="31" spans="1:7" ht="12.95" customHeight="1">
      <c r="A31" s="6"/>
      <c r="B31" s="25" t="s">
        <v>202</v>
      </c>
      <c r="C31" s="5" t="s">
        <v>128</v>
      </c>
      <c r="D31" s="5" t="s">
        <v>31</v>
      </c>
      <c r="E31" s="7">
        <v>12</v>
      </c>
      <c r="F31" s="8">
        <v>0.4</v>
      </c>
      <c r="G31" s="26">
        <f t="shared" si="0"/>
        <v>1.2800000000000001E-2</v>
      </c>
    </row>
    <row r="32" spans="1:7" ht="12.95" customHeight="1">
      <c r="A32" s="6"/>
      <c r="B32" s="25" t="s">
        <v>189</v>
      </c>
      <c r="C32" s="5" t="s">
        <v>116</v>
      </c>
      <c r="D32" s="5" t="s">
        <v>31</v>
      </c>
      <c r="E32" s="7">
        <v>14</v>
      </c>
      <c r="F32" s="8">
        <v>0.4</v>
      </c>
      <c r="G32" s="26">
        <f t="shared" si="0"/>
        <v>1.2800000000000001E-2</v>
      </c>
    </row>
    <row r="33" spans="1:7" ht="12.95" customHeight="1">
      <c r="A33" s="6"/>
      <c r="B33" s="25" t="s">
        <v>194</v>
      </c>
      <c r="C33" s="5" t="s">
        <v>106</v>
      </c>
      <c r="D33" s="5" t="s">
        <v>11</v>
      </c>
      <c r="E33" s="7">
        <v>31</v>
      </c>
      <c r="F33" s="8">
        <v>0.39</v>
      </c>
      <c r="G33" s="26">
        <f t="shared" si="0"/>
        <v>1.24E-2</v>
      </c>
    </row>
    <row r="34" spans="1:7" ht="12.95" customHeight="1">
      <c r="A34" s="6"/>
      <c r="B34" s="25" t="s">
        <v>164</v>
      </c>
      <c r="C34" s="5" t="s">
        <v>58</v>
      </c>
      <c r="D34" s="5" t="s">
        <v>23</v>
      </c>
      <c r="E34" s="7">
        <v>127</v>
      </c>
      <c r="F34" s="8">
        <v>0.39</v>
      </c>
      <c r="G34" s="26">
        <f t="shared" si="0"/>
        <v>1.24E-2</v>
      </c>
    </row>
    <row r="35" spans="1:7" ht="12.95" customHeight="1">
      <c r="A35" s="6"/>
      <c r="B35" s="25" t="s">
        <v>158</v>
      </c>
      <c r="C35" s="5" t="s">
        <v>52</v>
      </c>
      <c r="D35" s="5" t="s">
        <v>17</v>
      </c>
      <c r="E35" s="7">
        <v>54</v>
      </c>
      <c r="F35" s="8">
        <v>0.36</v>
      </c>
      <c r="G35" s="26">
        <f t="shared" si="0"/>
        <v>1.15E-2</v>
      </c>
    </row>
    <row r="36" spans="1:7" ht="12.95" customHeight="1">
      <c r="A36" s="6"/>
      <c r="B36" s="25" t="s">
        <v>184</v>
      </c>
      <c r="C36" s="5" t="s">
        <v>103</v>
      </c>
      <c r="D36" s="5" t="s">
        <v>26</v>
      </c>
      <c r="E36" s="7">
        <v>23</v>
      </c>
      <c r="F36" s="8">
        <v>0.35</v>
      </c>
      <c r="G36" s="26">
        <f t="shared" si="0"/>
        <v>1.12E-2</v>
      </c>
    </row>
    <row r="37" spans="1:7" ht="12.95" customHeight="1">
      <c r="A37" s="6"/>
      <c r="B37" s="25" t="s">
        <v>200</v>
      </c>
      <c r="C37" s="5" t="s">
        <v>420</v>
      </c>
      <c r="D37" s="5" t="s">
        <v>78</v>
      </c>
      <c r="E37" s="7">
        <v>35</v>
      </c>
      <c r="F37" s="8">
        <v>0.34</v>
      </c>
      <c r="G37" s="26">
        <f t="shared" si="0"/>
        <v>1.0800000000000001E-2</v>
      </c>
    </row>
    <row r="38" spans="1:7" ht="12.95" customHeight="1">
      <c r="A38" s="6"/>
      <c r="B38" s="25" t="s">
        <v>150</v>
      </c>
      <c r="C38" s="5" t="s">
        <v>49</v>
      </c>
      <c r="D38" s="5" t="s">
        <v>13</v>
      </c>
      <c r="E38" s="7">
        <v>70</v>
      </c>
      <c r="F38" s="8">
        <v>0.33</v>
      </c>
      <c r="G38" s="26">
        <f t="shared" si="0"/>
        <v>1.0500000000000001E-2</v>
      </c>
    </row>
    <row r="39" spans="1:7" ht="12.95" customHeight="1">
      <c r="A39" s="6"/>
      <c r="B39" s="25" t="s">
        <v>169</v>
      </c>
      <c r="C39" s="5" t="s">
        <v>118</v>
      </c>
      <c r="D39" s="5" t="s">
        <v>26</v>
      </c>
      <c r="E39" s="7">
        <v>55</v>
      </c>
      <c r="F39" s="8">
        <v>0.32</v>
      </c>
      <c r="G39" s="26">
        <f t="shared" si="0"/>
        <v>1.0200000000000001E-2</v>
      </c>
    </row>
    <row r="40" spans="1:7" ht="12.95" customHeight="1">
      <c r="A40" s="6"/>
      <c r="B40" s="25" t="s">
        <v>204</v>
      </c>
      <c r="C40" s="5" t="s">
        <v>129</v>
      </c>
      <c r="D40" s="5" t="s">
        <v>127</v>
      </c>
      <c r="E40" s="7">
        <v>211</v>
      </c>
      <c r="F40" s="8">
        <v>0.32</v>
      </c>
      <c r="G40" s="26">
        <f t="shared" si="0"/>
        <v>1.0200000000000001E-2</v>
      </c>
    </row>
    <row r="41" spans="1:7" ht="12.95" customHeight="1">
      <c r="A41" s="6"/>
      <c r="B41" s="25" t="s">
        <v>171</v>
      </c>
      <c r="C41" s="5" t="s">
        <v>38</v>
      </c>
      <c r="D41" s="5" t="s">
        <v>39</v>
      </c>
      <c r="E41" s="7">
        <v>57</v>
      </c>
      <c r="F41" s="8">
        <v>0.3</v>
      </c>
      <c r="G41" s="26">
        <f t="shared" si="0"/>
        <v>9.5999999999999992E-3</v>
      </c>
    </row>
    <row r="42" spans="1:7" ht="12.95" customHeight="1">
      <c r="A42" s="6"/>
      <c r="B42" s="25" t="s">
        <v>206</v>
      </c>
      <c r="C42" s="5" t="s">
        <v>132</v>
      </c>
      <c r="D42" s="5" t="s">
        <v>133</v>
      </c>
      <c r="E42" s="7">
        <v>71</v>
      </c>
      <c r="F42" s="8">
        <v>0.28999999999999998</v>
      </c>
      <c r="G42" s="26">
        <f t="shared" si="0"/>
        <v>9.1999999999999998E-3</v>
      </c>
    </row>
    <row r="43" spans="1:7" ht="12.95" customHeight="1">
      <c r="A43" s="6"/>
      <c r="B43" s="25" t="s">
        <v>185</v>
      </c>
      <c r="C43" s="5" t="s">
        <v>100</v>
      </c>
      <c r="D43" s="5" t="s">
        <v>78</v>
      </c>
      <c r="E43" s="7">
        <v>7</v>
      </c>
      <c r="F43" s="8">
        <v>0.28000000000000003</v>
      </c>
      <c r="G43" s="26">
        <f t="shared" si="0"/>
        <v>8.8999999999999999E-3</v>
      </c>
    </row>
    <row r="44" spans="1:7" ht="12.95" customHeight="1">
      <c r="A44" s="6"/>
      <c r="B44" s="25" t="s">
        <v>187</v>
      </c>
      <c r="C44" s="5" t="s">
        <v>101</v>
      </c>
      <c r="D44" s="5" t="s">
        <v>13</v>
      </c>
      <c r="E44" s="7">
        <v>64</v>
      </c>
      <c r="F44" s="8">
        <v>0.28000000000000003</v>
      </c>
      <c r="G44" s="26">
        <f t="shared" si="0"/>
        <v>8.8999999999999999E-3</v>
      </c>
    </row>
    <row r="45" spans="1:7" ht="12.95" customHeight="1">
      <c r="A45" s="6"/>
      <c r="B45" s="25" t="s">
        <v>195</v>
      </c>
      <c r="C45" s="5" t="s">
        <v>115</v>
      </c>
      <c r="D45" s="5" t="s">
        <v>75</v>
      </c>
      <c r="E45" s="7">
        <v>1</v>
      </c>
      <c r="F45" s="8">
        <v>0.22</v>
      </c>
      <c r="G45" s="26">
        <f t="shared" si="0"/>
        <v>7.0000000000000001E-3</v>
      </c>
    </row>
    <row r="46" spans="1:7" ht="12.95" customHeight="1">
      <c r="A46" s="6"/>
      <c r="B46" s="25" t="s">
        <v>199</v>
      </c>
      <c r="C46" s="5" t="s">
        <v>134</v>
      </c>
      <c r="D46" s="5" t="s">
        <v>85</v>
      </c>
      <c r="E46" s="7">
        <v>49</v>
      </c>
      <c r="F46" s="8">
        <v>0.21</v>
      </c>
      <c r="G46" s="26">
        <f t="shared" si="0"/>
        <v>6.7000000000000002E-3</v>
      </c>
    </row>
    <row r="47" spans="1:7" ht="12.95" customHeight="1">
      <c r="A47" s="6"/>
      <c r="B47" s="25" t="s">
        <v>425</v>
      </c>
      <c r="C47" s="5" t="s">
        <v>230</v>
      </c>
      <c r="D47" s="5" t="s">
        <v>31</v>
      </c>
      <c r="E47" s="7">
        <v>53</v>
      </c>
      <c r="F47" s="8">
        <v>0.18</v>
      </c>
      <c r="G47" s="26">
        <f t="shared" si="0"/>
        <v>5.7000000000000002E-3</v>
      </c>
    </row>
    <row r="48" spans="1:7" ht="12.95" customHeight="1">
      <c r="A48" s="6"/>
      <c r="B48" s="25" t="s">
        <v>203</v>
      </c>
      <c r="C48" s="5" t="s">
        <v>138</v>
      </c>
      <c r="D48" s="5" t="s">
        <v>137</v>
      </c>
      <c r="E48" s="7">
        <v>115</v>
      </c>
      <c r="F48" s="8">
        <v>0.17</v>
      </c>
      <c r="G48" s="26">
        <f t="shared" si="0"/>
        <v>5.4000000000000003E-3</v>
      </c>
    </row>
    <row r="49" spans="1:7" ht="12.95" customHeight="1">
      <c r="A49" s="6"/>
      <c r="B49" s="25" t="s">
        <v>56</v>
      </c>
      <c r="C49" s="5" t="s">
        <v>57</v>
      </c>
      <c r="D49" s="5" t="s">
        <v>11</v>
      </c>
      <c r="E49" s="7">
        <v>101</v>
      </c>
      <c r="F49" s="8">
        <v>0.16</v>
      </c>
      <c r="G49" s="26">
        <f t="shared" si="0"/>
        <v>5.1000000000000004E-3</v>
      </c>
    </row>
    <row r="50" spans="1:7" ht="12.95" customHeight="1">
      <c r="A50" s="6"/>
      <c r="B50" s="25" t="s">
        <v>345</v>
      </c>
      <c r="C50" s="5" t="s">
        <v>346</v>
      </c>
      <c r="D50" s="5" t="s">
        <v>347</v>
      </c>
      <c r="E50" s="7">
        <v>45</v>
      </c>
      <c r="F50" s="8">
        <v>0.16</v>
      </c>
      <c r="G50" s="26">
        <f t="shared" si="0"/>
        <v>5.1000000000000004E-3</v>
      </c>
    </row>
    <row r="51" spans="1:7" ht="12.95" customHeight="1">
      <c r="A51" s="6"/>
      <c r="B51" s="25" t="s">
        <v>207</v>
      </c>
      <c r="C51" s="5" t="s">
        <v>136</v>
      </c>
      <c r="D51" s="5" t="s">
        <v>127</v>
      </c>
      <c r="E51" s="7">
        <v>195</v>
      </c>
      <c r="F51" s="8">
        <v>0.15</v>
      </c>
      <c r="G51" s="26">
        <f t="shared" si="0"/>
        <v>4.7999999999999996E-3</v>
      </c>
    </row>
    <row r="52" spans="1:7" ht="12.95" customHeight="1">
      <c r="A52" s="6"/>
      <c r="B52" s="25" t="s">
        <v>190</v>
      </c>
      <c r="C52" s="5" t="s">
        <v>104</v>
      </c>
      <c r="D52" s="5" t="s">
        <v>37</v>
      </c>
      <c r="E52" s="7">
        <v>97</v>
      </c>
      <c r="F52" s="8">
        <v>0.13</v>
      </c>
      <c r="G52" s="26">
        <f t="shared" si="0"/>
        <v>4.1000000000000003E-3</v>
      </c>
    </row>
    <row r="53" spans="1:7" ht="12.95" customHeight="1">
      <c r="A53" s="6"/>
      <c r="B53" s="25" t="s">
        <v>196</v>
      </c>
      <c r="C53" s="5" t="s">
        <v>135</v>
      </c>
      <c r="D53" s="5" t="s">
        <v>78</v>
      </c>
      <c r="E53" s="7">
        <v>8</v>
      </c>
      <c r="F53" s="8">
        <v>0.12</v>
      </c>
      <c r="G53" s="26">
        <f t="shared" ref="G53:G56" si="1">+ROUND(F53/$F$62,4)</f>
        <v>3.8E-3</v>
      </c>
    </row>
    <row r="54" spans="1:7" ht="12.95" customHeight="1">
      <c r="A54" s="6"/>
      <c r="B54" s="25" t="s">
        <v>198</v>
      </c>
      <c r="C54" s="5" t="s">
        <v>130</v>
      </c>
      <c r="D54" s="5" t="s">
        <v>54</v>
      </c>
      <c r="E54" s="7">
        <v>118</v>
      </c>
      <c r="F54" s="8">
        <v>0.09</v>
      </c>
      <c r="G54" s="26">
        <f t="shared" si="1"/>
        <v>2.8999999999999998E-3</v>
      </c>
    </row>
    <row r="55" spans="1:7" ht="12.95" customHeight="1">
      <c r="A55" s="6"/>
      <c r="B55" s="25" t="s">
        <v>201</v>
      </c>
      <c r="C55" s="5" t="s">
        <v>131</v>
      </c>
      <c r="D55" s="5" t="s">
        <v>78</v>
      </c>
      <c r="E55" s="7">
        <v>33</v>
      </c>
      <c r="F55" s="8">
        <v>0.08</v>
      </c>
      <c r="G55" s="26">
        <f t="shared" si="1"/>
        <v>2.5999999999999999E-3</v>
      </c>
    </row>
    <row r="56" spans="1:7" ht="12.95" customHeight="1">
      <c r="A56" s="6"/>
      <c r="B56" s="25" t="s">
        <v>282</v>
      </c>
      <c r="C56" s="5" t="s">
        <v>283</v>
      </c>
      <c r="D56" s="5" t="s">
        <v>26</v>
      </c>
      <c r="E56" s="7">
        <v>3</v>
      </c>
      <c r="F56" s="8">
        <v>0.02</v>
      </c>
      <c r="G56" s="26">
        <f t="shared" si="1"/>
        <v>5.9999999999999995E-4</v>
      </c>
    </row>
    <row r="57" spans="1:7" ht="12.95" customHeight="1">
      <c r="A57" s="1"/>
      <c r="B57" s="23" t="s">
        <v>63</v>
      </c>
      <c r="C57" s="5" t="s">
        <v>1</v>
      </c>
      <c r="D57" s="5" t="s">
        <v>1</v>
      </c>
      <c r="E57" s="5" t="s">
        <v>1</v>
      </c>
      <c r="F57" s="9">
        <f>SUM(F7:F56)</f>
        <v>30.7</v>
      </c>
      <c r="G57" s="27">
        <f>SUM(G7:G56)</f>
        <v>0.97870000000000046</v>
      </c>
    </row>
    <row r="58" spans="1:7" ht="12.95" customHeight="1">
      <c r="A58" s="1"/>
      <c r="B58" s="28" t="s">
        <v>64</v>
      </c>
      <c r="C58" s="10" t="s">
        <v>1</v>
      </c>
      <c r="D58" s="10" t="s">
        <v>1</v>
      </c>
      <c r="E58" s="10" t="s">
        <v>1</v>
      </c>
      <c r="F58" s="11" t="s">
        <v>65</v>
      </c>
      <c r="G58" s="29" t="s">
        <v>65</v>
      </c>
    </row>
    <row r="59" spans="1:7" ht="12.95" customHeight="1">
      <c r="A59" s="1"/>
      <c r="B59" s="28" t="s">
        <v>63</v>
      </c>
      <c r="C59" s="10" t="s">
        <v>1</v>
      </c>
      <c r="D59" s="10" t="s">
        <v>1</v>
      </c>
      <c r="E59" s="10" t="s">
        <v>1</v>
      </c>
      <c r="F59" s="11" t="s">
        <v>65</v>
      </c>
      <c r="G59" s="29" t="s">
        <v>65</v>
      </c>
    </row>
    <row r="60" spans="1:7" ht="12.95" customHeight="1">
      <c r="A60" s="1"/>
      <c r="B60" s="28" t="s">
        <v>66</v>
      </c>
      <c r="C60" s="12" t="s">
        <v>1</v>
      </c>
      <c r="D60" s="10" t="s">
        <v>1</v>
      </c>
      <c r="E60" s="12" t="s">
        <v>1</v>
      </c>
      <c r="F60" s="9">
        <f>+F57</f>
        <v>30.7</v>
      </c>
      <c r="G60" s="27">
        <f>+G57</f>
        <v>0.97870000000000046</v>
      </c>
    </row>
    <row r="61" spans="1:7" ht="12.95" customHeight="1">
      <c r="A61" s="1"/>
      <c r="B61" s="28" t="s">
        <v>67</v>
      </c>
      <c r="C61" s="5" t="s">
        <v>1</v>
      </c>
      <c r="D61" s="10" t="s">
        <v>1</v>
      </c>
      <c r="E61" s="5" t="s">
        <v>1</v>
      </c>
      <c r="F61" s="13">
        <f>+F62-F60</f>
        <v>0.66000000000000014</v>
      </c>
      <c r="G61" s="27">
        <f>+G62-G60</f>
        <v>2.1299999999999542E-2</v>
      </c>
    </row>
    <row r="62" spans="1:7" ht="12.95" customHeight="1" thickBot="1">
      <c r="A62" s="1"/>
      <c r="B62" s="30" t="s">
        <v>68</v>
      </c>
      <c r="C62" s="31" t="s">
        <v>1</v>
      </c>
      <c r="D62" s="31" t="s">
        <v>1</v>
      </c>
      <c r="E62" s="31" t="s">
        <v>1</v>
      </c>
      <c r="F62" s="32">
        <v>31.36</v>
      </c>
      <c r="G62" s="33">
        <v>1</v>
      </c>
    </row>
    <row r="63" spans="1:7">
      <c r="A63" s="1"/>
      <c r="B63" s="4" t="s">
        <v>1</v>
      </c>
      <c r="C63" s="1"/>
      <c r="D63" s="1"/>
      <c r="E63" s="1"/>
      <c r="F63" s="1"/>
      <c r="G63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1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6.42578125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139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148</v>
      </c>
      <c r="C7" s="5" t="s">
        <v>10</v>
      </c>
      <c r="D7" s="5" t="s">
        <v>11</v>
      </c>
      <c r="E7" s="7">
        <v>91007</v>
      </c>
      <c r="F7" s="8">
        <v>1140.95</v>
      </c>
      <c r="G7" s="26">
        <f t="shared" ref="G7:G51" si="0">+ROUND(F7/$F$77,4)</f>
        <v>5.7299999999999997E-2</v>
      </c>
    </row>
    <row r="8" spans="1:7" ht="12.95" customHeight="1">
      <c r="A8" s="6"/>
      <c r="B8" s="25" t="s">
        <v>144</v>
      </c>
      <c r="C8" s="5" t="s">
        <v>14</v>
      </c>
      <c r="D8" s="5" t="s">
        <v>15</v>
      </c>
      <c r="E8" s="7">
        <v>73719</v>
      </c>
      <c r="F8" s="8">
        <v>1017.95</v>
      </c>
      <c r="G8" s="26">
        <f t="shared" si="0"/>
        <v>5.11E-2</v>
      </c>
    </row>
    <row r="9" spans="1:7" ht="12.95" customHeight="1">
      <c r="A9" s="6"/>
      <c r="B9" s="25" t="s">
        <v>146</v>
      </c>
      <c r="C9" s="5" t="s">
        <v>12</v>
      </c>
      <c r="D9" s="5" t="s">
        <v>13</v>
      </c>
      <c r="E9" s="7">
        <v>91366</v>
      </c>
      <c r="F9" s="8">
        <v>915.94</v>
      </c>
      <c r="G9" s="26">
        <f t="shared" si="0"/>
        <v>4.5999999999999999E-2</v>
      </c>
    </row>
    <row r="10" spans="1:7" ht="12.95" customHeight="1">
      <c r="A10" s="6"/>
      <c r="B10" s="25" t="s">
        <v>145</v>
      </c>
      <c r="C10" s="5" t="s">
        <v>16</v>
      </c>
      <c r="D10" s="5" t="s">
        <v>17</v>
      </c>
      <c r="E10" s="7">
        <v>76811</v>
      </c>
      <c r="F10" s="8">
        <v>807.44</v>
      </c>
      <c r="G10" s="26">
        <f t="shared" si="0"/>
        <v>4.0500000000000001E-2</v>
      </c>
    </row>
    <row r="11" spans="1:7" ht="12.95" customHeight="1">
      <c r="A11" s="6"/>
      <c r="B11" s="25" t="s">
        <v>152</v>
      </c>
      <c r="C11" s="5" t="s">
        <v>51</v>
      </c>
      <c r="D11" s="5" t="s">
        <v>44</v>
      </c>
      <c r="E11" s="7">
        <v>332708</v>
      </c>
      <c r="F11" s="8">
        <v>804.82</v>
      </c>
      <c r="G11" s="26">
        <f t="shared" si="0"/>
        <v>4.0399999999999998E-2</v>
      </c>
    </row>
    <row r="12" spans="1:7" ht="12.95" customHeight="1">
      <c r="A12" s="6"/>
      <c r="B12" s="25" t="s">
        <v>151</v>
      </c>
      <c r="C12" s="5" t="s">
        <v>20</v>
      </c>
      <c r="D12" s="5" t="s">
        <v>11</v>
      </c>
      <c r="E12" s="7">
        <v>274569</v>
      </c>
      <c r="F12" s="8">
        <v>760.56</v>
      </c>
      <c r="G12" s="26">
        <f t="shared" si="0"/>
        <v>3.8199999999999998E-2</v>
      </c>
    </row>
    <row r="13" spans="1:7" ht="12.95" customHeight="1">
      <c r="A13" s="6"/>
      <c r="B13" s="25" t="s">
        <v>185</v>
      </c>
      <c r="C13" s="5" t="s">
        <v>100</v>
      </c>
      <c r="D13" s="5" t="s">
        <v>78</v>
      </c>
      <c r="E13" s="7">
        <v>15893</v>
      </c>
      <c r="F13" s="8">
        <v>631.16999999999996</v>
      </c>
      <c r="G13" s="26">
        <f t="shared" si="0"/>
        <v>3.1699999999999999E-2</v>
      </c>
    </row>
    <row r="14" spans="1:7" ht="12.95" customHeight="1">
      <c r="A14" s="6"/>
      <c r="B14" s="25" t="s">
        <v>154</v>
      </c>
      <c r="C14" s="5" t="s">
        <v>32</v>
      </c>
      <c r="D14" s="5" t="s">
        <v>13</v>
      </c>
      <c r="E14" s="7">
        <v>23570</v>
      </c>
      <c r="F14" s="8">
        <v>564.41</v>
      </c>
      <c r="G14" s="26">
        <f t="shared" si="0"/>
        <v>2.8299999999999999E-2</v>
      </c>
    </row>
    <row r="15" spans="1:7" ht="12.95" customHeight="1">
      <c r="A15" s="6"/>
      <c r="B15" s="25" t="s">
        <v>161</v>
      </c>
      <c r="C15" s="5" t="s">
        <v>29</v>
      </c>
      <c r="D15" s="5" t="s">
        <v>17</v>
      </c>
      <c r="E15" s="7">
        <v>120597</v>
      </c>
      <c r="F15" s="8">
        <v>563.79</v>
      </c>
      <c r="G15" s="26">
        <f t="shared" si="0"/>
        <v>2.8299999999999999E-2</v>
      </c>
    </row>
    <row r="16" spans="1:7" ht="12.95" customHeight="1">
      <c r="A16" s="6"/>
      <c r="B16" s="25" t="s">
        <v>147</v>
      </c>
      <c r="C16" s="5" t="s">
        <v>18</v>
      </c>
      <c r="D16" s="5" t="s">
        <v>19</v>
      </c>
      <c r="E16" s="7">
        <v>37891</v>
      </c>
      <c r="F16" s="8">
        <v>559.52</v>
      </c>
      <c r="G16" s="26">
        <f t="shared" si="0"/>
        <v>2.81E-2</v>
      </c>
    </row>
    <row r="17" spans="1:7" ht="12.95" customHeight="1">
      <c r="A17" s="6"/>
      <c r="B17" s="25" t="s">
        <v>163</v>
      </c>
      <c r="C17" s="5" t="s">
        <v>30</v>
      </c>
      <c r="D17" s="5" t="s">
        <v>31</v>
      </c>
      <c r="E17" s="7">
        <v>9298</v>
      </c>
      <c r="F17" s="8">
        <v>548.48</v>
      </c>
      <c r="G17" s="26">
        <f t="shared" si="0"/>
        <v>2.75E-2</v>
      </c>
    </row>
    <row r="18" spans="1:7" ht="12.95" customHeight="1">
      <c r="A18" s="6"/>
      <c r="B18" s="25" t="s">
        <v>172</v>
      </c>
      <c r="C18" s="5" t="s">
        <v>81</v>
      </c>
      <c r="D18" s="5" t="s">
        <v>11</v>
      </c>
      <c r="E18" s="7">
        <v>44922</v>
      </c>
      <c r="F18" s="8">
        <v>536.67999999999995</v>
      </c>
      <c r="G18" s="26">
        <f t="shared" si="0"/>
        <v>2.69E-2</v>
      </c>
    </row>
    <row r="19" spans="1:7" ht="12.95" customHeight="1">
      <c r="A19" s="6"/>
      <c r="B19" s="25" t="s">
        <v>304</v>
      </c>
      <c r="C19" s="5" t="s">
        <v>305</v>
      </c>
      <c r="D19" s="5" t="s">
        <v>15</v>
      </c>
      <c r="E19" s="7">
        <v>761808</v>
      </c>
      <c r="F19" s="8">
        <v>529.08000000000004</v>
      </c>
      <c r="G19" s="26">
        <f t="shared" si="0"/>
        <v>2.6599999999999999E-2</v>
      </c>
    </row>
    <row r="20" spans="1:7" ht="12.95" customHeight="1">
      <c r="A20" s="6"/>
      <c r="B20" s="25" t="s">
        <v>207</v>
      </c>
      <c r="C20" s="5" t="s">
        <v>136</v>
      </c>
      <c r="D20" s="5" t="s">
        <v>127</v>
      </c>
      <c r="E20" s="7">
        <v>625866</v>
      </c>
      <c r="F20" s="8">
        <v>489.11</v>
      </c>
      <c r="G20" s="26">
        <f t="shared" si="0"/>
        <v>2.46E-2</v>
      </c>
    </row>
    <row r="21" spans="1:7" ht="12.95" customHeight="1">
      <c r="A21" s="6"/>
      <c r="B21" s="25" t="s">
        <v>167</v>
      </c>
      <c r="C21" s="5" t="s">
        <v>35</v>
      </c>
      <c r="D21" s="5" t="s">
        <v>31</v>
      </c>
      <c r="E21" s="7">
        <v>89580</v>
      </c>
      <c r="F21" s="8">
        <v>476.88</v>
      </c>
      <c r="G21" s="26">
        <f t="shared" si="0"/>
        <v>2.3900000000000001E-2</v>
      </c>
    </row>
    <row r="22" spans="1:7" ht="12.95" customHeight="1">
      <c r="A22" s="6"/>
      <c r="B22" s="25" t="s">
        <v>211</v>
      </c>
      <c r="C22" s="5" t="s">
        <v>119</v>
      </c>
      <c r="D22" s="5" t="s">
        <v>85</v>
      </c>
      <c r="E22" s="7">
        <v>111795</v>
      </c>
      <c r="F22" s="8">
        <v>432.59</v>
      </c>
      <c r="G22" s="26">
        <f t="shared" si="0"/>
        <v>2.1700000000000001E-2</v>
      </c>
    </row>
    <row r="23" spans="1:7" ht="12.95" customHeight="1">
      <c r="A23" s="6"/>
      <c r="B23" s="25" t="s">
        <v>179</v>
      </c>
      <c r="C23" s="5" t="s">
        <v>302</v>
      </c>
      <c r="D23" s="5" t="s">
        <v>15</v>
      </c>
      <c r="E23" s="7">
        <v>39690</v>
      </c>
      <c r="F23" s="8">
        <v>428.89</v>
      </c>
      <c r="G23" s="26">
        <f t="shared" si="0"/>
        <v>2.1499999999999998E-2</v>
      </c>
    </row>
    <row r="24" spans="1:7" ht="12.95" customHeight="1">
      <c r="A24" s="6"/>
      <c r="B24" s="25" t="s">
        <v>158</v>
      </c>
      <c r="C24" s="5" t="s">
        <v>52</v>
      </c>
      <c r="D24" s="5" t="s">
        <v>17</v>
      </c>
      <c r="E24" s="7">
        <v>59901</v>
      </c>
      <c r="F24" s="8">
        <v>401.61</v>
      </c>
      <c r="G24" s="26">
        <f t="shared" si="0"/>
        <v>2.0199999999999999E-2</v>
      </c>
    </row>
    <row r="25" spans="1:7" ht="12.95" customHeight="1">
      <c r="A25" s="6"/>
      <c r="B25" s="25" t="s">
        <v>21</v>
      </c>
      <c r="C25" s="5" t="s">
        <v>22</v>
      </c>
      <c r="D25" s="5" t="s">
        <v>11</v>
      </c>
      <c r="E25" s="7">
        <v>151627</v>
      </c>
      <c r="F25" s="8">
        <v>390.97</v>
      </c>
      <c r="G25" s="26">
        <f t="shared" si="0"/>
        <v>1.9599999999999999E-2</v>
      </c>
    </row>
    <row r="26" spans="1:7" ht="12.95" customHeight="1">
      <c r="A26" s="6"/>
      <c r="B26" s="25" t="s">
        <v>149</v>
      </c>
      <c r="C26" s="5" t="s">
        <v>60</v>
      </c>
      <c r="D26" s="5" t="s">
        <v>26</v>
      </c>
      <c r="E26" s="7">
        <v>47692</v>
      </c>
      <c r="F26" s="8">
        <v>356.86</v>
      </c>
      <c r="G26" s="26">
        <f t="shared" si="0"/>
        <v>1.7899999999999999E-2</v>
      </c>
    </row>
    <row r="27" spans="1:7" ht="12.95" customHeight="1">
      <c r="A27" s="6"/>
      <c r="B27" s="25" t="s">
        <v>176</v>
      </c>
      <c r="C27" s="5" t="s">
        <v>74</v>
      </c>
      <c r="D27" s="5" t="s">
        <v>75</v>
      </c>
      <c r="E27" s="7">
        <v>107003</v>
      </c>
      <c r="F27" s="8">
        <v>355.09</v>
      </c>
      <c r="G27" s="26">
        <f t="shared" si="0"/>
        <v>1.78E-2</v>
      </c>
    </row>
    <row r="28" spans="1:7" ht="12.95" customHeight="1">
      <c r="A28" s="6"/>
      <c r="B28" s="25" t="s">
        <v>208</v>
      </c>
      <c r="C28" s="5" t="s">
        <v>121</v>
      </c>
      <c r="D28" s="5" t="s">
        <v>17</v>
      </c>
      <c r="E28" s="7">
        <v>104848</v>
      </c>
      <c r="F28" s="8">
        <v>339.24</v>
      </c>
      <c r="G28" s="26">
        <f t="shared" si="0"/>
        <v>1.7000000000000001E-2</v>
      </c>
    </row>
    <row r="29" spans="1:7" ht="12.95" customHeight="1">
      <c r="A29" s="6"/>
      <c r="B29" s="25" t="s">
        <v>280</v>
      </c>
      <c r="C29" s="5" t="s">
        <v>281</v>
      </c>
      <c r="D29" s="5" t="s">
        <v>44</v>
      </c>
      <c r="E29" s="7">
        <v>32910</v>
      </c>
      <c r="F29" s="8">
        <v>319.97000000000003</v>
      </c>
      <c r="G29" s="26">
        <f t="shared" si="0"/>
        <v>1.61E-2</v>
      </c>
    </row>
    <row r="30" spans="1:7" ht="12.95" customHeight="1">
      <c r="A30" s="6"/>
      <c r="B30" s="25" t="s">
        <v>153</v>
      </c>
      <c r="C30" s="5" t="s">
        <v>24</v>
      </c>
      <c r="D30" s="5" t="s">
        <v>11</v>
      </c>
      <c r="E30" s="7">
        <v>63705</v>
      </c>
      <c r="F30" s="8">
        <v>310.75</v>
      </c>
      <c r="G30" s="26">
        <f t="shared" si="0"/>
        <v>1.5599999999999999E-2</v>
      </c>
    </row>
    <row r="31" spans="1:7" ht="12.95" customHeight="1">
      <c r="A31" s="6"/>
      <c r="B31" s="25" t="s">
        <v>237</v>
      </c>
      <c r="C31" s="5" t="s">
        <v>238</v>
      </c>
      <c r="D31" s="5" t="s">
        <v>85</v>
      </c>
      <c r="E31" s="7">
        <v>34930</v>
      </c>
      <c r="F31" s="8">
        <v>299.58999999999997</v>
      </c>
      <c r="G31" s="26">
        <f t="shared" si="0"/>
        <v>1.4999999999999999E-2</v>
      </c>
    </row>
    <row r="32" spans="1:7" ht="12.95" customHeight="1">
      <c r="A32" s="6"/>
      <c r="B32" s="25" t="s">
        <v>183</v>
      </c>
      <c r="C32" s="5" t="s">
        <v>102</v>
      </c>
      <c r="D32" s="5" t="s">
        <v>31</v>
      </c>
      <c r="E32" s="7">
        <v>22224</v>
      </c>
      <c r="F32" s="8">
        <v>292.92</v>
      </c>
      <c r="G32" s="26">
        <f t="shared" si="0"/>
        <v>1.47E-2</v>
      </c>
    </row>
    <row r="33" spans="1:7" ht="12.95" customHeight="1">
      <c r="A33" s="6"/>
      <c r="B33" s="25" t="s">
        <v>171</v>
      </c>
      <c r="C33" s="5" t="s">
        <v>38</v>
      </c>
      <c r="D33" s="5" t="s">
        <v>39</v>
      </c>
      <c r="E33" s="7">
        <v>53780</v>
      </c>
      <c r="F33" s="8">
        <v>279.2</v>
      </c>
      <c r="G33" s="26">
        <f t="shared" si="0"/>
        <v>1.4E-2</v>
      </c>
    </row>
    <row r="34" spans="1:7" ht="12.95" customHeight="1">
      <c r="A34" s="6"/>
      <c r="B34" s="25" t="s">
        <v>434</v>
      </c>
      <c r="C34" s="5" t="s">
        <v>435</v>
      </c>
      <c r="D34" s="5" t="s">
        <v>78</v>
      </c>
      <c r="E34" s="7">
        <v>52803</v>
      </c>
      <c r="F34" s="8">
        <v>261.37</v>
      </c>
      <c r="G34" s="26">
        <f t="shared" si="0"/>
        <v>1.3100000000000001E-2</v>
      </c>
    </row>
    <row r="35" spans="1:7" ht="12.95" customHeight="1">
      <c r="A35" s="6"/>
      <c r="B35" s="25" t="s">
        <v>159</v>
      </c>
      <c r="C35" s="5" t="s">
        <v>45</v>
      </c>
      <c r="D35" s="5" t="s">
        <v>23</v>
      </c>
      <c r="E35" s="7">
        <v>18857</v>
      </c>
      <c r="F35" s="8">
        <v>259.14</v>
      </c>
      <c r="G35" s="26">
        <f t="shared" si="0"/>
        <v>1.2999999999999999E-2</v>
      </c>
    </row>
    <row r="36" spans="1:7" ht="12.95" customHeight="1">
      <c r="A36" s="6"/>
      <c r="B36" s="25" t="s">
        <v>157</v>
      </c>
      <c r="C36" s="5" t="s">
        <v>40</v>
      </c>
      <c r="D36" s="5" t="s">
        <v>37</v>
      </c>
      <c r="E36" s="7">
        <v>18707</v>
      </c>
      <c r="F36" s="8">
        <v>248.49</v>
      </c>
      <c r="G36" s="26">
        <f t="shared" si="0"/>
        <v>1.2500000000000001E-2</v>
      </c>
    </row>
    <row r="37" spans="1:7" ht="12.95" customHeight="1">
      <c r="A37" s="6"/>
      <c r="B37" s="25" t="s">
        <v>182</v>
      </c>
      <c r="C37" s="5" t="s">
        <v>77</v>
      </c>
      <c r="D37" s="5" t="s">
        <v>78</v>
      </c>
      <c r="E37" s="7">
        <v>1412</v>
      </c>
      <c r="F37" s="8">
        <v>238.81</v>
      </c>
      <c r="G37" s="26">
        <f t="shared" si="0"/>
        <v>1.2E-2</v>
      </c>
    </row>
    <row r="38" spans="1:7" ht="12.95" customHeight="1">
      <c r="A38" s="6"/>
      <c r="B38" s="25" t="s">
        <v>282</v>
      </c>
      <c r="C38" s="5" t="s">
        <v>283</v>
      </c>
      <c r="D38" s="5" t="s">
        <v>26</v>
      </c>
      <c r="E38" s="7">
        <v>28812</v>
      </c>
      <c r="F38" s="8">
        <v>235.49</v>
      </c>
      <c r="G38" s="26">
        <f t="shared" si="0"/>
        <v>1.18E-2</v>
      </c>
    </row>
    <row r="39" spans="1:7" ht="12.95" customHeight="1">
      <c r="A39" s="6"/>
      <c r="B39" s="25" t="s">
        <v>239</v>
      </c>
      <c r="C39" s="5" t="s">
        <v>240</v>
      </c>
      <c r="D39" s="5" t="s">
        <v>26</v>
      </c>
      <c r="E39" s="7">
        <v>21231</v>
      </c>
      <c r="F39" s="8">
        <v>196.59</v>
      </c>
      <c r="G39" s="26">
        <f t="shared" si="0"/>
        <v>9.9000000000000008E-3</v>
      </c>
    </row>
    <row r="40" spans="1:7" ht="12.95" customHeight="1">
      <c r="A40" s="6"/>
      <c r="B40" s="25" t="s">
        <v>254</v>
      </c>
      <c r="C40" s="5" t="s">
        <v>255</v>
      </c>
      <c r="D40" s="5" t="s">
        <v>127</v>
      </c>
      <c r="E40" s="7">
        <v>263825</v>
      </c>
      <c r="F40" s="8">
        <v>196.29</v>
      </c>
      <c r="G40" s="26">
        <f t="shared" si="0"/>
        <v>9.9000000000000008E-3</v>
      </c>
    </row>
    <row r="41" spans="1:7" ht="12.95" customHeight="1">
      <c r="A41" s="6"/>
      <c r="B41" s="25" t="s">
        <v>261</v>
      </c>
      <c r="C41" s="5" t="s">
        <v>262</v>
      </c>
      <c r="D41" s="5" t="s">
        <v>15</v>
      </c>
      <c r="E41" s="7">
        <v>57000</v>
      </c>
      <c r="F41" s="8">
        <v>196.25</v>
      </c>
      <c r="G41" s="26">
        <f t="shared" si="0"/>
        <v>9.9000000000000008E-3</v>
      </c>
    </row>
    <row r="42" spans="1:7" ht="12.95" customHeight="1">
      <c r="A42" s="6"/>
      <c r="B42" s="25" t="s">
        <v>184</v>
      </c>
      <c r="C42" s="5" t="s">
        <v>103</v>
      </c>
      <c r="D42" s="5" t="s">
        <v>26</v>
      </c>
      <c r="E42" s="7">
        <v>12682</v>
      </c>
      <c r="F42" s="8">
        <v>192.5</v>
      </c>
      <c r="G42" s="26">
        <f t="shared" si="0"/>
        <v>9.7000000000000003E-3</v>
      </c>
    </row>
    <row r="43" spans="1:7" ht="12.95" customHeight="1">
      <c r="A43" s="6"/>
      <c r="B43" s="25" t="s">
        <v>348</v>
      </c>
      <c r="C43" s="5" t="s">
        <v>349</v>
      </c>
      <c r="D43" s="5" t="s">
        <v>26</v>
      </c>
      <c r="E43" s="7">
        <v>64758</v>
      </c>
      <c r="F43" s="8">
        <v>188.02</v>
      </c>
      <c r="G43" s="26">
        <f t="shared" si="0"/>
        <v>9.4000000000000004E-3</v>
      </c>
    </row>
    <row r="44" spans="1:7" ht="12.95" customHeight="1">
      <c r="A44" s="6"/>
      <c r="B44" s="25" t="s">
        <v>350</v>
      </c>
      <c r="C44" s="5" t="s">
        <v>351</v>
      </c>
      <c r="D44" s="5" t="s">
        <v>31</v>
      </c>
      <c r="E44" s="7">
        <v>9653</v>
      </c>
      <c r="F44" s="8">
        <v>187.31</v>
      </c>
      <c r="G44" s="26">
        <f t="shared" si="0"/>
        <v>9.4000000000000004E-3</v>
      </c>
    </row>
    <row r="45" spans="1:7" ht="12.95" customHeight="1">
      <c r="A45" s="6"/>
      <c r="B45" s="25" t="s">
        <v>278</v>
      </c>
      <c r="C45" s="5" t="s">
        <v>279</v>
      </c>
      <c r="D45" s="5" t="s">
        <v>26</v>
      </c>
      <c r="E45" s="7">
        <v>13919</v>
      </c>
      <c r="F45" s="8">
        <v>179.59</v>
      </c>
      <c r="G45" s="26">
        <f t="shared" si="0"/>
        <v>8.9999999999999993E-3</v>
      </c>
    </row>
    <row r="46" spans="1:7" ht="12.95" customHeight="1">
      <c r="A46" s="6"/>
      <c r="B46" s="25" t="s">
        <v>298</v>
      </c>
      <c r="C46" s="5" t="s">
        <v>299</v>
      </c>
      <c r="D46" s="5" t="s">
        <v>15</v>
      </c>
      <c r="E46" s="7">
        <v>125197</v>
      </c>
      <c r="F46" s="8">
        <v>169.08</v>
      </c>
      <c r="G46" s="26">
        <f t="shared" si="0"/>
        <v>8.5000000000000006E-3</v>
      </c>
    </row>
    <row r="47" spans="1:7" ht="12.95" customHeight="1">
      <c r="A47" s="6"/>
      <c r="B47" s="25" t="s">
        <v>191</v>
      </c>
      <c r="C47" s="5" t="s">
        <v>53</v>
      </c>
      <c r="D47" s="5" t="s">
        <v>54</v>
      </c>
      <c r="E47" s="7">
        <v>50756</v>
      </c>
      <c r="F47" s="8">
        <v>161.66</v>
      </c>
      <c r="G47" s="26">
        <f t="shared" si="0"/>
        <v>8.0999999999999996E-3</v>
      </c>
    </row>
    <row r="48" spans="1:7" ht="12.95" customHeight="1">
      <c r="A48" s="6"/>
      <c r="B48" s="25" t="s">
        <v>170</v>
      </c>
      <c r="C48" s="5" t="s">
        <v>84</v>
      </c>
      <c r="D48" s="5" t="s">
        <v>44</v>
      </c>
      <c r="E48" s="7">
        <v>10049</v>
      </c>
      <c r="F48" s="8">
        <v>161.15</v>
      </c>
      <c r="G48" s="26">
        <f t="shared" si="0"/>
        <v>8.0999999999999996E-3</v>
      </c>
    </row>
    <row r="49" spans="1:7" ht="12.95" customHeight="1">
      <c r="A49" s="6"/>
      <c r="B49" s="25" t="s">
        <v>206</v>
      </c>
      <c r="C49" s="5" t="s">
        <v>132</v>
      </c>
      <c r="D49" s="5" t="s">
        <v>133</v>
      </c>
      <c r="E49" s="7">
        <v>39729</v>
      </c>
      <c r="F49" s="8">
        <v>160.76</v>
      </c>
      <c r="G49" s="26">
        <f t="shared" si="0"/>
        <v>8.0999999999999996E-3</v>
      </c>
    </row>
    <row r="50" spans="1:7" ht="12.95" customHeight="1">
      <c r="A50" s="6"/>
      <c r="B50" s="25" t="s">
        <v>200</v>
      </c>
      <c r="C50" s="5" t="s">
        <v>420</v>
      </c>
      <c r="D50" s="5" t="s">
        <v>78</v>
      </c>
      <c r="E50" s="7">
        <v>15280</v>
      </c>
      <c r="F50" s="8">
        <v>148.41999999999999</v>
      </c>
      <c r="G50" s="26">
        <f t="shared" si="0"/>
        <v>7.4999999999999997E-3</v>
      </c>
    </row>
    <row r="51" spans="1:7" ht="12.95" customHeight="1">
      <c r="A51" s="6"/>
      <c r="B51" s="25" t="s">
        <v>294</v>
      </c>
      <c r="C51" s="5" t="s">
        <v>295</v>
      </c>
      <c r="D51" s="5" t="s">
        <v>11</v>
      </c>
      <c r="E51" s="7">
        <v>97040</v>
      </c>
      <c r="F51" s="8">
        <v>140.13</v>
      </c>
      <c r="G51" s="26">
        <f t="shared" si="0"/>
        <v>7.0000000000000001E-3</v>
      </c>
    </row>
    <row r="52" spans="1:7" ht="12.95" customHeight="1">
      <c r="A52" s="6"/>
      <c r="B52" s="25" t="s">
        <v>359</v>
      </c>
      <c r="C52" s="5" t="s">
        <v>360</v>
      </c>
      <c r="D52" s="5" t="s">
        <v>15</v>
      </c>
      <c r="E52" s="7">
        <v>7198</v>
      </c>
      <c r="F52" s="8">
        <v>134.03</v>
      </c>
      <c r="G52" s="26">
        <f t="shared" ref="G52:G70" si="1">+ROUND(F52/$F$77,4)</f>
        <v>6.7000000000000002E-3</v>
      </c>
    </row>
    <row r="53" spans="1:7" ht="12.95" customHeight="1">
      <c r="A53" s="6"/>
      <c r="B53" s="25" t="s">
        <v>352</v>
      </c>
      <c r="C53" s="5" t="s">
        <v>353</v>
      </c>
      <c r="D53" s="5" t="s">
        <v>209</v>
      </c>
      <c r="E53" s="7">
        <v>69000</v>
      </c>
      <c r="F53" s="8">
        <v>133.16999999999999</v>
      </c>
      <c r="G53" s="26">
        <f t="shared" si="1"/>
        <v>6.7000000000000002E-3</v>
      </c>
    </row>
    <row r="54" spans="1:7" ht="12.95" customHeight="1">
      <c r="A54" s="6"/>
      <c r="B54" s="25" t="s">
        <v>173</v>
      </c>
      <c r="C54" s="5" t="s">
        <v>83</v>
      </c>
      <c r="D54" s="5" t="s">
        <v>19</v>
      </c>
      <c r="E54" s="7">
        <v>46907</v>
      </c>
      <c r="F54" s="8">
        <v>132</v>
      </c>
      <c r="G54" s="26">
        <f t="shared" si="1"/>
        <v>6.6E-3</v>
      </c>
    </row>
    <row r="55" spans="1:7" ht="12.95" customHeight="1">
      <c r="A55" s="6"/>
      <c r="B55" s="25" t="s">
        <v>221</v>
      </c>
      <c r="C55" s="5" t="s">
        <v>222</v>
      </c>
      <c r="D55" s="5" t="s">
        <v>127</v>
      </c>
      <c r="E55" s="7">
        <v>75000</v>
      </c>
      <c r="F55" s="8">
        <v>130.19999999999999</v>
      </c>
      <c r="G55" s="26">
        <f t="shared" si="1"/>
        <v>6.4999999999999997E-3</v>
      </c>
    </row>
    <row r="56" spans="1:7" ht="12.95" customHeight="1">
      <c r="A56" s="6"/>
      <c r="B56" s="25" t="s">
        <v>324</v>
      </c>
      <c r="C56" s="5" t="s">
        <v>325</v>
      </c>
      <c r="D56" s="5" t="s">
        <v>11</v>
      </c>
      <c r="E56" s="7">
        <v>97000</v>
      </c>
      <c r="F56" s="8">
        <v>127.89</v>
      </c>
      <c r="G56" s="26">
        <f t="shared" si="1"/>
        <v>6.4000000000000003E-3</v>
      </c>
    </row>
    <row r="57" spans="1:7" ht="12.95" customHeight="1">
      <c r="A57" s="6"/>
      <c r="B57" s="25" t="s">
        <v>169</v>
      </c>
      <c r="C57" s="5" t="s">
        <v>118</v>
      </c>
      <c r="D57" s="5" t="s">
        <v>26</v>
      </c>
      <c r="E57" s="7">
        <v>21970</v>
      </c>
      <c r="F57" s="8">
        <v>126.84</v>
      </c>
      <c r="G57" s="26">
        <f t="shared" si="1"/>
        <v>6.4000000000000003E-3</v>
      </c>
    </row>
    <row r="58" spans="1:7" ht="12.95" customHeight="1">
      <c r="A58" s="6"/>
      <c r="B58" s="25" t="s">
        <v>250</v>
      </c>
      <c r="C58" s="5" t="s">
        <v>251</v>
      </c>
      <c r="D58" s="5" t="s">
        <v>39</v>
      </c>
      <c r="E58" s="7">
        <v>12590</v>
      </c>
      <c r="F58" s="8">
        <v>99.79</v>
      </c>
      <c r="G58" s="26">
        <f t="shared" si="1"/>
        <v>5.0000000000000001E-3</v>
      </c>
    </row>
    <row r="59" spans="1:7" ht="12.95" customHeight="1">
      <c r="A59" s="6"/>
      <c r="B59" s="25" t="s">
        <v>354</v>
      </c>
      <c r="C59" s="5" t="s">
        <v>355</v>
      </c>
      <c r="D59" s="5" t="s">
        <v>356</v>
      </c>
      <c r="E59" s="7">
        <v>1420</v>
      </c>
      <c r="F59" s="8">
        <v>98.59</v>
      </c>
      <c r="G59" s="26">
        <f t="shared" si="1"/>
        <v>5.0000000000000001E-3</v>
      </c>
    </row>
    <row r="60" spans="1:7" ht="12.95" customHeight="1">
      <c r="A60" s="6"/>
      <c r="B60" s="25" t="s">
        <v>174</v>
      </c>
      <c r="C60" s="5" t="s">
        <v>71</v>
      </c>
      <c r="D60" s="5" t="s">
        <v>44</v>
      </c>
      <c r="E60" s="7">
        <v>21523</v>
      </c>
      <c r="F60" s="8">
        <v>94.62</v>
      </c>
      <c r="G60" s="26">
        <f t="shared" si="1"/>
        <v>4.7999999999999996E-3</v>
      </c>
    </row>
    <row r="61" spans="1:7" ht="12.95" customHeight="1">
      <c r="A61" s="6"/>
      <c r="B61" s="25" t="s">
        <v>425</v>
      </c>
      <c r="C61" s="5" t="s">
        <v>230</v>
      </c>
      <c r="D61" s="5" t="s">
        <v>31</v>
      </c>
      <c r="E61" s="7">
        <v>25561</v>
      </c>
      <c r="F61" s="8">
        <v>88.65</v>
      </c>
      <c r="G61" s="26">
        <f t="shared" si="1"/>
        <v>4.4999999999999997E-3</v>
      </c>
    </row>
    <row r="62" spans="1:7" ht="12.95" customHeight="1">
      <c r="A62" s="6"/>
      <c r="B62" s="25" t="s">
        <v>56</v>
      </c>
      <c r="C62" s="5" t="s">
        <v>57</v>
      </c>
      <c r="D62" s="5" t="s">
        <v>11</v>
      </c>
      <c r="E62" s="7">
        <v>55194</v>
      </c>
      <c r="F62" s="8">
        <v>85.96</v>
      </c>
      <c r="G62" s="26">
        <f t="shared" si="1"/>
        <v>4.3E-3</v>
      </c>
    </row>
    <row r="63" spans="1:7" ht="12.95" customHeight="1">
      <c r="A63" s="6"/>
      <c r="B63" s="25" t="s">
        <v>426</v>
      </c>
      <c r="C63" s="5" t="s">
        <v>427</v>
      </c>
      <c r="D63" s="5" t="s">
        <v>41</v>
      </c>
      <c r="E63" s="7">
        <v>15000</v>
      </c>
      <c r="F63" s="8">
        <v>81.290000000000006</v>
      </c>
      <c r="G63" s="26">
        <f t="shared" si="1"/>
        <v>4.1000000000000003E-3</v>
      </c>
    </row>
    <row r="64" spans="1:7" ht="12.95" customHeight="1">
      <c r="A64" s="6"/>
      <c r="B64" s="25" t="s">
        <v>203</v>
      </c>
      <c r="C64" s="5" t="s">
        <v>138</v>
      </c>
      <c r="D64" s="5" t="s">
        <v>137</v>
      </c>
      <c r="E64" s="7">
        <v>54210</v>
      </c>
      <c r="F64" s="8">
        <v>81.209999999999994</v>
      </c>
      <c r="G64" s="26">
        <f t="shared" si="1"/>
        <v>4.1000000000000003E-3</v>
      </c>
    </row>
    <row r="65" spans="1:7" ht="12.95" customHeight="1">
      <c r="A65" s="6"/>
      <c r="B65" s="25" t="s">
        <v>252</v>
      </c>
      <c r="C65" s="5" t="s">
        <v>253</v>
      </c>
      <c r="D65" s="5" t="s">
        <v>46</v>
      </c>
      <c r="E65" s="7">
        <v>39901</v>
      </c>
      <c r="F65" s="8">
        <v>72.16</v>
      </c>
      <c r="G65" s="26">
        <f t="shared" si="1"/>
        <v>3.5999999999999999E-3</v>
      </c>
    </row>
    <row r="66" spans="1:7" ht="12.95" customHeight="1">
      <c r="A66" s="6"/>
      <c r="B66" s="25" t="s">
        <v>357</v>
      </c>
      <c r="C66" s="5" t="s">
        <v>358</v>
      </c>
      <c r="D66" s="5" t="s">
        <v>34</v>
      </c>
      <c r="E66" s="7">
        <v>26691</v>
      </c>
      <c r="F66" s="8">
        <v>71.52</v>
      </c>
      <c r="G66" s="26">
        <f t="shared" si="1"/>
        <v>3.5999999999999999E-3</v>
      </c>
    </row>
    <row r="67" spans="1:7" ht="12.95" customHeight="1">
      <c r="A67" s="6"/>
      <c r="B67" s="25" t="s">
        <v>223</v>
      </c>
      <c r="C67" s="5" t="s">
        <v>224</v>
      </c>
      <c r="D67" s="5" t="s">
        <v>133</v>
      </c>
      <c r="E67" s="7">
        <v>3786</v>
      </c>
      <c r="F67" s="8">
        <v>62.83</v>
      </c>
      <c r="G67" s="26">
        <f t="shared" si="1"/>
        <v>3.2000000000000002E-3</v>
      </c>
    </row>
    <row r="68" spans="1:7" ht="12.95" customHeight="1">
      <c r="A68" s="6"/>
      <c r="B68" s="25" t="s">
        <v>166</v>
      </c>
      <c r="C68" s="5" t="s">
        <v>36</v>
      </c>
      <c r="D68" s="5" t="s">
        <v>37</v>
      </c>
      <c r="E68" s="7">
        <v>4069</v>
      </c>
      <c r="F68" s="8">
        <v>48.38</v>
      </c>
      <c r="G68" s="26">
        <f t="shared" si="1"/>
        <v>2.3999999999999998E-3</v>
      </c>
    </row>
    <row r="69" spans="1:7" ht="12.95" customHeight="1">
      <c r="A69" s="6"/>
      <c r="B69" s="25" t="s">
        <v>322</v>
      </c>
      <c r="C69" s="5" t="s">
        <v>323</v>
      </c>
      <c r="D69" s="5" t="s">
        <v>15</v>
      </c>
      <c r="E69" s="7">
        <v>6000</v>
      </c>
      <c r="F69" s="8">
        <v>21.75</v>
      </c>
      <c r="G69" s="26">
        <f t="shared" si="1"/>
        <v>1.1000000000000001E-3</v>
      </c>
    </row>
    <row r="70" spans="1:7" ht="12.95" customHeight="1">
      <c r="A70" s="6"/>
      <c r="B70" s="25" t="s">
        <v>339</v>
      </c>
      <c r="C70" s="5" t="s">
        <v>340</v>
      </c>
      <c r="D70" s="5" t="s">
        <v>13</v>
      </c>
      <c r="E70" s="7">
        <v>1797</v>
      </c>
      <c r="F70" s="8">
        <v>11.61</v>
      </c>
      <c r="G70" s="26">
        <f t="shared" si="1"/>
        <v>5.9999999999999995E-4</v>
      </c>
    </row>
    <row r="71" spans="1:7" ht="12.95" customHeight="1">
      <c r="A71" s="1"/>
      <c r="B71" s="23" t="s">
        <v>63</v>
      </c>
      <c r="C71" s="5" t="s">
        <v>1</v>
      </c>
      <c r="D71" s="5" t="s">
        <v>1</v>
      </c>
      <c r="E71" s="5" t="s">
        <v>1</v>
      </c>
      <c r="F71" s="9">
        <f>SUM(F7:F70)</f>
        <v>19778.000000000004</v>
      </c>
      <c r="G71" s="27">
        <f>SUM(G7:G70)</f>
        <v>0.99299999999999999</v>
      </c>
    </row>
    <row r="72" spans="1:7" ht="12.95" customHeight="1">
      <c r="A72" s="1"/>
      <c r="B72" s="23" t="s">
        <v>64</v>
      </c>
      <c r="C72" s="5" t="s">
        <v>1</v>
      </c>
      <c r="D72" s="5" t="s">
        <v>1</v>
      </c>
      <c r="E72" s="5" t="s">
        <v>1</v>
      </c>
      <c r="F72" s="1"/>
      <c r="G72" s="24" t="s">
        <v>1</v>
      </c>
    </row>
    <row r="73" spans="1:7" ht="12.95" customHeight="1">
      <c r="A73" s="6"/>
      <c r="B73" s="25" t="s">
        <v>256</v>
      </c>
      <c r="C73" s="5" t="s">
        <v>140</v>
      </c>
      <c r="D73" s="5" t="s">
        <v>37</v>
      </c>
      <c r="E73" s="7">
        <v>189983</v>
      </c>
      <c r="F73" s="14" t="s">
        <v>141</v>
      </c>
      <c r="G73" s="36" t="s">
        <v>142</v>
      </c>
    </row>
    <row r="74" spans="1:7" ht="12.95" customHeight="1">
      <c r="A74" s="1"/>
      <c r="B74" s="23" t="s">
        <v>63</v>
      </c>
      <c r="C74" s="5" t="s">
        <v>1</v>
      </c>
      <c r="D74" s="5" t="s">
        <v>1</v>
      </c>
      <c r="E74" s="5" t="s">
        <v>1</v>
      </c>
      <c r="F74" s="9">
        <f>SUM(F73)</f>
        <v>0</v>
      </c>
      <c r="G74" s="27">
        <f>SUM(G73)</f>
        <v>0</v>
      </c>
    </row>
    <row r="75" spans="1:7" ht="12.95" customHeight="1">
      <c r="A75" s="1"/>
      <c r="B75" s="28" t="s">
        <v>66</v>
      </c>
      <c r="C75" s="12" t="s">
        <v>1</v>
      </c>
      <c r="D75" s="10" t="s">
        <v>1</v>
      </c>
      <c r="E75" s="12" t="s">
        <v>1</v>
      </c>
      <c r="F75" s="9">
        <f>+F74+F71</f>
        <v>19778.000000000004</v>
      </c>
      <c r="G75" s="27">
        <f>+G74+G71</f>
        <v>0.99299999999999999</v>
      </c>
    </row>
    <row r="76" spans="1:7" ht="12.95" customHeight="1">
      <c r="A76" s="1"/>
      <c r="B76" s="28" t="s">
        <v>67</v>
      </c>
      <c r="C76" s="5" t="s">
        <v>1</v>
      </c>
      <c r="D76" s="10" t="s">
        <v>1</v>
      </c>
      <c r="E76" s="5" t="s">
        <v>1</v>
      </c>
      <c r="F76" s="13">
        <f>+F77-F75</f>
        <v>138.0299999999952</v>
      </c>
      <c r="G76" s="27">
        <f>+G77-G75</f>
        <v>7.0000000000000062E-3</v>
      </c>
    </row>
    <row r="77" spans="1:7" ht="12.95" customHeight="1" thickBot="1">
      <c r="A77" s="1"/>
      <c r="B77" s="30" t="s">
        <v>68</v>
      </c>
      <c r="C77" s="31" t="s">
        <v>1</v>
      </c>
      <c r="D77" s="31" t="s">
        <v>1</v>
      </c>
      <c r="E77" s="31" t="s">
        <v>1</v>
      </c>
      <c r="F77" s="32">
        <v>19916.03</v>
      </c>
      <c r="G77" s="33">
        <v>1</v>
      </c>
    </row>
    <row r="78" spans="1:7">
      <c r="A78" s="1"/>
      <c r="B78" s="2" t="s">
        <v>87</v>
      </c>
      <c r="C78" s="1"/>
      <c r="D78" s="1"/>
      <c r="E78" s="1"/>
      <c r="F78" s="1"/>
      <c r="G78" s="1"/>
    </row>
    <row r="79" spans="1:7">
      <c r="A79" s="1"/>
      <c r="B79" s="2" t="s">
        <v>143</v>
      </c>
      <c r="C79" s="1"/>
      <c r="D79" s="1"/>
      <c r="E79" s="1"/>
      <c r="F79" s="1"/>
      <c r="G79" s="1"/>
    </row>
    <row r="80" spans="1:7">
      <c r="A80" s="1"/>
      <c r="B80" s="2" t="s">
        <v>86</v>
      </c>
      <c r="C80" s="1"/>
      <c r="D80" s="1"/>
      <c r="E80" s="1"/>
      <c r="F80" s="1"/>
      <c r="G80" s="18"/>
    </row>
    <row r="81" spans="1:7">
      <c r="A81" s="1"/>
      <c r="B81" s="2" t="s">
        <v>1</v>
      </c>
      <c r="C81" s="1"/>
      <c r="D81" s="1"/>
      <c r="E81" s="1"/>
      <c r="F81" s="17"/>
      <c r="G81" s="1"/>
    </row>
  </sheetData>
  <sortState ref="B7:G60">
    <sortCondition descending="1" ref="G7:G6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56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3" width="26.42578125" customWidth="1"/>
    <col min="4" max="4" width="30.7109375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120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211</v>
      </c>
      <c r="C7" s="5" t="s">
        <v>119</v>
      </c>
      <c r="D7" s="5" t="s">
        <v>85</v>
      </c>
      <c r="E7" s="7">
        <v>6803</v>
      </c>
      <c r="F7" s="8">
        <v>26.32</v>
      </c>
      <c r="G7" s="26">
        <f t="shared" ref="G7:G45" si="0">+ROUND(F7/$F$55,4)</f>
        <v>5.2299999999999999E-2</v>
      </c>
    </row>
    <row r="8" spans="1:7" ht="12.95" customHeight="1">
      <c r="A8" s="6"/>
      <c r="B8" s="25" t="s">
        <v>207</v>
      </c>
      <c r="C8" s="5" t="s">
        <v>136</v>
      </c>
      <c r="D8" s="5" t="s">
        <v>127</v>
      </c>
      <c r="E8" s="7">
        <v>30296</v>
      </c>
      <c r="F8" s="8">
        <v>23.68</v>
      </c>
      <c r="G8" s="26">
        <f t="shared" si="0"/>
        <v>4.7E-2</v>
      </c>
    </row>
    <row r="9" spans="1:7" ht="12.95" customHeight="1">
      <c r="A9" s="6"/>
      <c r="B9" s="25" t="s">
        <v>147</v>
      </c>
      <c r="C9" s="5" t="s">
        <v>18</v>
      </c>
      <c r="D9" s="5" t="s">
        <v>19</v>
      </c>
      <c r="E9" s="7">
        <v>1552</v>
      </c>
      <c r="F9" s="8">
        <v>22.92</v>
      </c>
      <c r="G9" s="26">
        <f t="shared" si="0"/>
        <v>4.5499999999999999E-2</v>
      </c>
    </row>
    <row r="10" spans="1:7" ht="12.95" customHeight="1">
      <c r="A10" s="6"/>
      <c r="B10" s="25" t="s">
        <v>148</v>
      </c>
      <c r="C10" s="5" t="s">
        <v>10</v>
      </c>
      <c r="D10" s="5" t="s">
        <v>11</v>
      </c>
      <c r="E10" s="7">
        <v>1746</v>
      </c>
      <c r="F10" s="8">
        <v>21.89</v>
      </c>
      <c r="G10" s="26">
        <f t="shared" si="0"/>
        <v>4.3499999999999997E-2</v>
      </c>
    </row>
    <row r="11" spans="1:7" ht="12.95" customHeight="1">
      <c r="A11" s="6"/>
      <c r="B11" s="25" t="s">
        <v>159</v>
      </c>
      <c r="C11" s="5" t="s">
        <v>45</v>
      </c>
      <c r="D11" s="5" t="s">
        <v>23</v>
      </c>
      <c r="E11" s="7">
        <v>1439</v>
      </c>
      <c r="F11" s="8">
        <v>19.78</v>
      </c>
      <c r="G11" s="26">
        <f t="shared" si="0"/>
        <v>3.9300000000000002E-2</v>
      </c>
    </row>
    <row r="12" spans="1:7" ht="12.95" customHeight="1">
      <c r="A12" s="6"/>
      <c r="B12" s="25" t="s">
        <v>21</v>
      </c>
      <c r="C12" s="5" t="s">
        <v>22</v>
      </c>
      <c r="D12" s="5" t="s">
        <v>11</v>
      </c>
      <c r="E12" s="7">
        <v>7129</v>
      </c>
      <c r="F12" s="8">
        <v>18.38</v>
      </c>
      <c r="G12" s="26">
        <f t="shared" si="0"/>
        <v>3.6499999999999998E-2</v>
      </c>
    </row>
    <row r="13" spans="1:7" ht="12.95" customHeight="1">
      <c r="A13" s="6"/>
      <c r="B13" s="25" t="s">
        <v>304</v>
      </c>
      <c r="C13" s="5" t="s">
        <v>305</v>
      </c>
      <c r="D13" s="5" t="s">
        <v>15</v>
      </c>
      <c r="E13" s="7">
        <v>25964</v>
      </c>
      <c r="F13" s="8">
        <v>18.03</v>
      </c>
      <c r="G13" s="26">
        <f t="shared" si="0"/>
        <v>3.5799999999999998E-2</v>
      </c>
    </row>
    <row r="14" spans="1:7" ht="12.95" customHeight="1">
      <c r="A14" s="6"/>
      <c r="B14" s="25" t="s">
        <v>151</v>
      </c>
      <c r="C14" s="5" t="s">
        <v>20</v>
      </c>
      <c r="D14" s="5" t="s">
        <v>11</v>
      </c>
      <c r="E14" s="7">
        <v>6302</v>
      </c>
      <c r="F14" s="8">
        <v>17.46</v>
      </c>
      <c r="G14" s="26">
        <f t="shared" si="0"/>
        <v>3.4700000000000002E-2</v>
      </c>
    </row>
    <row r="15" spans="1:7" ht="12.95" customHeight="1">
      <c r="A15" s="6"/>
      <c r="B15" s="25" t="s">
        <v>257</v>
      </c>
      <c r="C15" s="5" t="s">
        <v>258</v>
      </c>
      <c r="D15" s="5" t="s">
        <v>61</v>
      </c>
      <c r="E15" s="7">
        <v>1338</v>
      </c>
      <c r="F15" s="8">
        <v>17.41</v>
      </c>
      <c r="G15" s="26">
        <f t="shared" si="0"/>
        <v>3.4599999999999999E-2</v>
      </c>
    </row>
    <row r="16" spans="1:7" ht="12.95" customHeight="1">
      <c r="A16" s="6"/>
      <c r="B16" s="25" t="s">
        <v>237</v>
      </c>
      <c r="C16" s="5" t="s">
        <v>238</v>
      </c>
      <c r="D16" s="5" t="s">
        <v>85</v>
      </c>
      <c r="E16" s="7">
        <v>1951</v>
      </c>
      <c r="F16" s="8">
        <v>16.73</v>
      </c>
      <c r="G16" s="26">
        <f t="shared" si="0"/>
        <v>3.32E-2</v>
      </c>
    </row>
    <row r="17" spans="1:7" ht="12.95" customHeight="1">
      <c r="A17" s="6"/>
      <c r="B17" s="25" t="s">
        <v>276</v>
      </c>
      <c r="C17" s="5" t="s">
        <v>277</v>
      </c>
      <c r="D17" s="5" t="s">
        <v>137</v>
      </c>
      <c r="E17" s="7">
        <v>6342</v>
      </c>
      <c r="F17" s="8">
        <v>16.02</v>
      </c>
      <c r="G17" s="26">
        <f t="shared" si="0"/>
        <v>3.1800000000000002E-2</v>
      </c>
    </row>
    <row r="18" spans="1:7" ht="12.95" customHeight="1">
      <c r="A18" s="6"/>
      <c r="B18" s="25" t="s">
        <v>158</v>
      </c>
      <c r="C18" s="5" t="s">
        <v>52</v>
      </c>
      <c r="D18" s="5" t="s">
        <v>17</v>
      </c>
      <c r="E18" s="7">
        <v>2317</v>
      </c>
      <c r="F18" s="8">
        <v>15.53</v>
      </c>
      <c r="G18" s="26">
        <f t="shared" si="0"/>
        <v>3.0800000000000001E-2</v>
      </c>
    </row>
    <row r="19" spans="1:7" ht="12.95" customHeight="1">
      <c r="A19" s="6"/>
      <c r="B19" s="25" t="s">
        <v>185</v>
      </c>
      <c r="C19" s="5" t="s">
        <v>100</v>
      </c>
      <c r="D19" s="5" t="s">
        <v>78</v>
      </c>
      <c r="E19" s="7">
        <v>379</v>
      </c>
      <c r="F19" s="8">
        <v>15.05</v>
      </c>
      <c r="G19" s="26">
        <f t="shared" si="0"/>
        <v>2.9899999999999999E-2</v>
      </c>
    </row>
    <row r="20" spans="1:7" ht="12.95" customHeight="1">
      <c r="A20" s="6"/>
      <c r="B20" s="25" t="s">
        <v>145</v>
      </c>
      <c r="C20" s="5" t="s">
        <v>16</v>
      </c>
      <c r="D20" s="5" t="s">
        <v>17</v>
      </c>
      <c r="E20" s="7">
        <v>1366</v>
      </c>
      <c r="F20" s="8">
        <v>14.36</v>
      </c>
      <c r="G20" s="26">
        <f t="shared" si="0"/>
        <v>2.8500000000000001E-2</v>
      </c>
    </row>
    <row r="21" spans="1:7" ht="12.95" customHeight="1">
      <c r="A21" s="6"/>
      <c r="B21" s="25" t="s">
        <v>326</v>
      </c>
      <c r="C21" s="5" t="s">
        <v>327</v>
      </c>
      <c r="D21" s="5" t="s">
        <v>54</v>
      </c>
      <c r="E21" s="7">
        <v>2136</v>
      </c>
      <c r="F21" s="8">
        <v>13.52</v>
      </c>
      <c r="G21" s="26">
        <f t="shared" si="0"/>
        <v>2.69E-2</v>
      </c>
    </row>
    <row r="22" spans="1:7" ht="12.95" customHeight="1">
      <c r="A22" s="6"/>
      <c r="B22" s="25" t="s">
        <v>205</v>
      </c>
      <c r="C22" s="5" t="s">
        <v>126</v>
      </c>
      <c r="D22" s="5" t="s">
        <v>127</v>
      </c>
      <c r="E22" s="7">
        <v>7246</v>
      </c>
      <c r="F22" s="8">
        <v>12.68</v>
      </c>
      <c r="G22" s="26">
        <f t="shared" si="0"/>
        <v>2.52E-2</v>
      </c>
    </row>
    <row r="23" spans="1:7" ht="12.95" customHeight="1">
      <c r="A23" s="6"/>
      <c r="B23" s="25" t="s">
        <v>161</v>
      </c>
      <c r="C23" s="5" t="s">
        <v>29</v>
      </c>
      <c r="D23" s="5" t="s">
        <v>17</v>
      </c>
      <c r="E23" s="7">
        <v>2658</v>
      </c>
      <c r="F23" s="8">
        <v>12.43</v>
      </c>
      <c r="G23" s="26">
        <f t="shared" si="0"/>
        <v>2.47E-2</v>
      </c>
    </row>
    <row r="24" spans="1:7" ht="12.95" customHeight="1">
      <c r="A24" s="6"/>
      <c r="B24" s="25" t="s">
        <v>165</v>
      </c>
      <c r="C24" s="5" t="s">
        <v>25</v>
      </c>
      <c r="D24" s="5" t="s">
        <v>26</v>
      </c>
      <c r="E24" s="7">
        <v>611</v>
      </c>
      <c r="F24" s="8">
        <v>11.08</v>
      </c>
      <c r="G24" s="26">
        <f t="shared" si="0"/>
        <v>2.1999999999999999E-2</v>
      </c>
    </row>
    <row r="25" spans="1:7" ht="12.95" customHeight="1">
      <c r="A25" s="6"/>
      <c r="B25" s="25" t="s">
        <v>191</v>
      </c>
      <c r="C25" s="5" t="s">
        <v>53</v>
      </c>
      <c r="D25" s="5" t="s">
        <v>54</v>
      </c>
      <c r="E25" s="7">
        <v>3471</v>
      </c>
      <c r="F25" s="8">
        <v>11.06</v>
      </c>
      <c r="G25" s="26">
        <f t="shared" si="0"/>
        <v>2.1999999999999999E-2</v>
      </c>
    </row>
    <row r="26" spans="1:7" ht="12.95" customHeight="1">
      <c r="A26" s="6"/>
      <c r="B26" s="25" t="s">
        <v>223</v>
      </c>
      <c r="C26" s="5" t="s">
        <v>224</v>
      </c>
      <c r="D26" s="5" t="s">
        <v>133</v>
      </c>
      <c r="E26" s="7">
        <v>666</v>
      </c>
      <c r="F26" s="8">
        <v>11.05</v>
      </c>
      <c r="G26" s="26">
        <f t="shared" si="0"/>
        <v>2.1899999999999999E-2</v>
      </c>
    </row>
    <row r="27" spans="1:7" ht="12.95" customHeight="1">
      <c r="A27" s="6"/>
      <c r="B27" s="25" t="s">
        <v>265</v>
      </c>
      <c r="C27" s="5" t="s">
        <v>266</v>
      </c>
      <c r="D27" s="5" t="s">
        <v>61</v>
      </c>
      <c r="E27" s="7">
        <v>3899</v>
      </c>
      <c r="F27" s="8">
        <v>11.03</v>
      </c>
      <c r="G27" s="26">
        <f t="shared" si="0"/>
        <v>2.1899999999999999E-2</v>
      </c>
    </row>
    <row r="28" spans="1:7" ht="12.95" customHeight="1">
      <c r="A28" s="6"/>
      <c r="B28" s="25" t="s">
        <v>157</v>
      </c>
      <c r="C28" s="5" t="s">
        <v>40</v>
      </c>
      <c r="D28" s="5" t="s">
        <v>37</v>
      </c>
      <c r="E28" s="7">
        <v>797</v>
      </c>
      <c r="F28" s="8">
        <v>10.59</v>
      </c>
      <c r="G28" s="26">
        <f t="shared" si="0"/>
        <v>2.1000000000000001E-2</v>
      </c>
    </row>
    <row r="29" spans="1:7" ht="12.95" customHeight="1">
      <c r="A29" s="6"/>
      <c r="B29" s="25" t="s">
        <v>310</v>
      </c>
      <c r="C29" s="5" t="s">
        <v>311</v>
      </c>
      <c r="D29" s="5" t="s">
        <v>78</v>
      </c>
      <c r="E29" s="7">
        <v>1111</v>
      </c>
      <c r="F29" s="8">
        <v>10.48</v>
      </c>
      <c r="G29" s="26">
        <f t="shared" si="0"/>
        <v>2.0799999999999999E-2</v>
      </c>
    </row>
    <row r="30" spans="1:7" ht="12.95" customHeight="1">
      <c r="A30" s="6"/>
      <c r="B30" s="25" t="s">
        <v>181</v>
      </c>
      <c r="C30" s="5" t="s">
        <v>82</v>
      </c>
      <c r="D30" s="5" t="s">
        <v>78</v>
      </c>
      <c r="E30" s="7">
        <v>1623</v>
      </c>
      <c r="F30" s="8">
        <v>10.27</v>
      </c>
      <c r="G30" s="26">
        <f t="shared" si="0"/>
        <v>2.0400000000000001E-2</v>
      </c>
    </row>
    <row r="31" spans="1:7" ht="12.95" customHeight="1">
      <c r="A31" s="6"/>
      <c r="B31" s="25" t="s">
        <v>166</v>
      </c>
      <c r="C31" s="5" t="s">
        <v>36</v>
      </c>
      <c r="D31" s="5" t="s">
        <v>37</v>
      </c>
      <c r="E31" s="7">
        <v>846</v>
      </c>
      <c r="F31" s="8">
        <v>10.06</v>
      </c>
      <c r="G31" s="26">
        <f t="shared" si="0"/>
        <v>0.02</v>
      </c>
    </row>
    <row r="32" spans="1:7" ht="12.95" customHeight="1">
      <c r="A32" s="6"/>
      <c r="B32" s="25" t="s">
        <v>434</v>
      </c>
      <c r="C32" s="5" t="s">
        <v>435</v>
      </c>
      <c r="D32" s="5" t="s">
        <v>78</v>
      </c>
      <c r="E32" s="7">
        <v>2032</v>
      </c>
      <c r="F32" s="8">
        <v>10.06</v>
      </c>
      <c r="G32" s="26">
        <f t="shared" si="0"/>
        <v>0.02</v>
      </c>
    </row>
    <row r="33" spans="1:7" ht="12.95" customHeight="1">
      <c r="A33" s="6"/>
      <c r="B33" s="25" t="s">
        <v>206</v>
      </c>
      <c r="C33" s="5" t="s">
        <v>132</v>
      </c>
      <c r="D33" s="5" t="s">
        <v>133</v>
      </c>
      <c r="E33" s="7">
        <v>2480</v>
      </c>
      <c r="F33" s="8">
        <v>10.039999999999999</v>
      </c>
      <c r="G33" s="26">
        <f t="shared" si="0"/>
        <v>1.9900000000000001E-2</v>
      </c>
    </row>
    <row r="34" spans="1:7" ht="12.95" customHeight="1">
      <c r="A34" s="6"/>
      <c r="B34" s="25" t="s">
        <v>203</v>
      </c>
      <c r="C34" s="5" t="s">
        <v>138</v>
      </c>
      <c r="D34" s="5" t="s">
        <v>137</v>
      </c>
      <c r="E34" s="7">
        <v>6435</v>
      </c>
      <c r="F34" s="8">
        <v>9.64</v>
      </c>
      <c r="G34" s="26">
        <f t="shared" si="0"/>
        <v>1.9099999999999999E-2</v>
      </c>
    </row>
    <row r="35" spans="1:7" ht="12.95" customHeight="1">
      <c r="A35" s="6"/>
      <c r="B35" s="25" t="s">
        <v>153</v>
      </c>
      <c r="C35" s="5" t="s">
        <v>24</v>
      </c>
      <c r="D35" s="5" t="s">
        <v>11</v>
      </c>
      <c r="E35" s="7">
        <v>1889</v>
      </c>
      <c r="F35" s="8">
        <v>9.2100000000000009</v>
      </c>
      <c r="G35" s="26">
        <f t="shared" si="0"/>
        <v>1.83E-2</v>
      </c>
    </row>
    <row r="36" spans="1:7" ht="12.95" customHeight="1">
      <c r="A36" s="6"/>
      <c r="B36" s="25" t="s">
        <v>208</v>
      </c>
      <c r="C36" s="5" t="s">
        <v>121</v>
      </c>
      <c r="D36" s="5" t="s">
        <v>17</v>
      </c>
      <c r="E36" s="7">
        <v>2624</v>
      </c>
      <c r="F36" s="8">
        <v>8.49</v>
      </c>
      <c r="G36" s="26">
        <f t="shared" si="0"/>
        <v>1.6899999999999998E-2</v>
      </c>
    </row>
    <row r="37" spans="1:7" ht="12.95" customHeight="1">
      <c r="A37" s="6"/>
      <c r="B37" s="25" t="s">
        <v>421</v>
      </c>
      <c r="C37" s="5" t="s">
        <v>422</v>
      </c>
      <c r="D37" s="5" t="s">
        <v>28</v>
      </c>
      <c r="E37" s="7">
        <v>6282</v>
      </c>
      <c r="F37" s="8">
        <v>8.3699999999999992</v>
      </c>
      <c r="G37" s="26">
        <f t="shared" si="0"/>
        <v>1.66E-2</v>
      </c>
    </row>
    <row r="38" spans="1:7" ht="12.95" customHeight="1">
      <c r="A38" s="6"/>
      <c r="B38" s="25" t="s">
        <v>254</v>
      </c>
      <c r="C38" s="5" t="s">
        <v>255</v>
      </c>
      <c r="D38" s="5" t="s">
        <v>127</v>
      </c>
      <c r="E38" s="7">
        <v>9781</v>
      </c>
      <c r="F38" s="8">
        <v>7.28</v>
      </c>
      <c r="G38" s="26">
        <f t="shared" si="0"/>
        <v>1.4500000000000001E-2</v>
      </c>
    </row>
    <row r="39" spans="1:7" ht="12.95" customHeight="1">
      <c r="A39" s="6"/>
      <c r="B39" s="25" t="s">
        <v>198</v>
      </c>
      <c r="C39" s="5" t="s">
        <v>130</v>
      </c>
      <c r="D39" s="5" t="s">
        <v>54</v>
      </c>
      <c r="E39" s="7">
        <v>9214</v>
      </c>
      <c r="F39" s="8">
        <v>7.09</v>
      </c>
      <c r="G39" s="26">
        <f t="shared" si="0"/>
        <v>1.41E-2</v>
      </c>
    </row>
    <row r="40" spans="1:7" ht="12.95" customHeight="1">
      <c r="A40" s="6"/>
      <c r="B40" s="25" t="s">
        <v>436</v>
      </c>
      <c r="C40" s="5" t="s">
        <v>437</v>
      </c>
      <c r="D40" s="5" t="s">
        <v>209</v>
      </c>
      <c r="E40" s="7">
        <v>2823</v>
      </c>
      <c r="F40" s="8">
        <v>6.81</v>
      </c>
      <c r="G40" s="26">
        <f t="shared" si="0"/>
        <v>1.35E-2</v>
      </c>
    </row>
    <row r="41" spans="1:7" ht="12.95" customHeight="1">
      <c r="A41" s="6"/>
      <c r="B41" s="25" t="s">
        <v>361</v>
      </c>
      <c r="C41" s="5" t="s">
        <v>362</v>
      </c>
      <c r="D41" s="5" t="s">
        <v>133</v>
      </c>
      <c r="E41" s="7">
        <v>834</v>
      </c>
      <c r="F41" s="8">
        <v>5.01</v>
      </c>
      <c r="G41" s="26">
        <f t="shared" si="0"/>
        <v>0.01</v>
      </c>
    </row>
    <row r="42" spans="1:7" ht="12.95" customHeight="1">
      <c r="A42" s="6"/>
      <c r="B42" s="25" t="s">
        <v>164</v>
      </c>
      <c r="C42" s="5" t="s">
        <v>58</v>
      </c>
      <c r="D42" s="5" t="s">
        <v>23</v>
      </c>
      <c r="E42" s="7">
        <v>1597</v>
      </c>
      <c r="F42" s="8">
        <v>4.87</v>
      </c>
      <c r="G42" s="26">
        <f t="shared" si="0"/>
        <v>9.7000000000000003E-3</v>
      </c>
    </row>
    <row r="43" spans="1:7" ht="12.95" customHeight="1">
      <c r="A43" s="6"/>
      <c r="B43" s="25" t="s">
        <v>259</v>
      </c>
      <c r="C43" s="5" t="s">
        <v>260</v>
      </c>
      <c r="D43" s="5" t="s">
        <v>61</v>
      </c>
      <c r="E43" s="7">
        <v>338</v>
      </c>
      <c r="F43" s="8">
        <v>4.79</v>
      </c>
      <c r="G43" s="26">
        <f t="shared" si="0"/>
        <v>9.4999999999999998E-3</v>
      </c>
    </row>
    <row r="44" spans="1:7" ht="12.95" customHeight="1">
      <c r="A44" s="6"/>
      <c r="B44" s="25" t="s">
        <v>316</v>
      </c>
      <c r="C44" s="5" t="s">
        <v>317</v>
      </c>
      <c r="D44" s="5" t="s">
        <v>23</v>
      </c>
      <c r="E44" s="7">
        <v>1093</v>
      </c>
      <c r="F44" s="8">
        <v>4.0999999999999996</v>
      </c>
      <c r="G44" s="26">
        <f t="shared" si="0"/>
        <v>8.0999999999999996E-3</v>
      </c>
    </row>
    <row r="45" spans="1:7" ht="12.95" customHeight="1">
      <c r="A45" s="6"/>
      <c r="B45" s="25" t="s">
        <v>306</v>
      </c>
      <c r="C45" s="5" t="s">
        <v>307</v>
      </c>
      <c r="D45" s="5" t="s">
        <v>48</v>
      </c>
      <c r="E45" s="7">
        <v>925</v>
      </c>
      <c r="F45" s="8">
        <v>3.86</v>
      </c>
      <c r="G45" s="26">
        <f t="shared" si="0"/>
        <v>7.7000000000000002E-3</v>
      </c>
    </row>
    <row r="46" spans="1:7" ht="12.95" customHeight="1">
      <c r="A46" s="6"/>
      <c r="B46" s="25" t="s">
        <v>221</v>
      </c>
      <c r="C46" s="5" t="s">
        <v>222</v>
      </c>
      <c r="D46" s="5" t="s">
        <v>127</v>
      </c>
      <c r="E46" s="7">
        <v>1997</v>
      </c>
      <c r="F46" s="8">
        <v>3.47</v>
      </c>
      <c r="G46" s="26">
        <f t="shared" ref="G46:G49" si="1">+ROUND(F46/$F$55,4)</f>
        <v>6.8999999999999999E-3</v>
      </c>
    </row>
    <row r="47" spans="1:7" ht="12.95" customHeight="1">
      <c r="A47" s="6"/>
      <c r="B47" s="25" t="s">
        <v>428</v>
      </c>
      <c r="C47" s="5" t="s">
        <v>429</v>
      </c>
      <c r="D47" s="5" t="s">
        <v>48</v>
      </c>
      <c r="E47" s="7">
        <v>1150</v>
      </c>
      <c r="F47" s="8">
        <v>2.6</v>
      </c>
      <c r="G47" s="26">
        <f t="shared" si="1"/>
        <v>5.1999999999999998E-3</v>
      </c>
    </row>
    <row r="48" spans="1:7" ht="12.95" customHeight="1">
      <c r="A48" s="6"/>
      <c r="B48" s="25" t="s">
        <v>357</v>
      </c>
      <c r="C48" s="5" t="s">
        <v>358</v>
      </c>
      <c r="D48" s="5" t="s">
        <v>34</v>
      </c>
      <c r="E48" s="7">
        <v>954</v>
      </c>
      <c r="F48" s="8">
        <v>2.56</v>
      </c>
      <c r="G48" s="26">
        <f t="shared" si="1"/>
        <v>5.1000000000000004E-3</v>
      </c>
    </row>
    <row r="49" spans="1:7" ht="12.95" customHeight="1">
      <c r="A49" s="6"/>
      <c r="B49" s="25" t="s">
        <v>247</v>
      </c>
      <c r="C49" s="5" t="s">
        <v>248</v>
      </c>
      <c r="D49" s="5" t="s">
        <v>19</v>
      </c>
      <c r="E49" s="7">
        <v>1679</v>
      </c>
      <c r="F49" s="8">
        <v>1.56</v>
      </c>
      <c r="G49" s="26">
        <f t="shared" si="1"/>
        <v>3.0999999999999999E-3</v>
      </c>
    </row>
    <row r="50" spans="1:7" ht="12.95" customHeight="1">
      <c r="A50" s="1"/>
      <c r="B50" s="23" t="s">
        <v>63</v>
      </c>
      <c r="C50" s="5" t="s">
        <v>1</v>
      </c>
      <c r="D50" s="5" t="s">
        <v>1</v>
      </c>
      <c r="E50" s="5" t="s">
        <v>1</v>
      </c>
      <c r="F50" s="9">
        <f>SUM(F7:F49)</f>
        <v>497.62</v>
      </c>
      <c r="G50" s="27">
        <f>SUM(G7:G49)</f>
        <v>0.98840000000000017</v>
      </c>
    </row>
    <row r="51" spans="1:7" ht="12.95" customHeight="1">
      <c r="A51" s="1"/>
      <c r="B51" s="28" t="s">
        <v>64</v>
      </c>
      <c r="C51" s="10" t="s">
        <v>1</v>
      </c>
      <c r="D51" s="10" t="s">
        <v>1</v>
      </c>
      <c r="E51" s="10" t="s">
        <v>1</v>
      </c>
      <c r="F51" s="11" t="s">
        <v>65</v>
      </c>
      <c r="G51" s="29" t="s">
        <v>65</v>
      </c>
    </row>
    <row r="52" spans="1:7" ht="12.95" customHeight="1">
      <c r="A52" s="1"/>
      <c r="B52" s="28" t="s">
        <v>63</v>
      </c>
      <c r="C52" s="10" t="s">
        <v>1</v>
      </c>
      <c r="D52" s="10" t="s">
        <v>1</v>
      </c>
      <c r="E52" s="10" t="s">
        <v>1</v>
      </c>
      <c r="F52" s="11" t="s">
        <v>65</v>
      </c>
      <c r="G52" s="29" t="s">
        <v>65</v>
      </c>
    </row>
    <row r="53" spans="1:7" ht="12.95" customHeight="1">
      <c r="A53" s="1"/>
      <c r="B53" s="28" t="s">
        <v>66</v>
      </c>
      <c r="C53" s="12" t="s">
        <v>1</v>
      </c>
      <c r="D53" s="10" t="s">
        <v>1</v>
      </c>
      <c r="E53" s="12" t="s">
        <v>1</v>
      </c>
      <c r="F53" s="9">
        <f>+F50</f>
        <v>497.62</v>
      </c>
      <c r="G53" s="27">
        <f>+G50</f>
        <v>0.98840000000000017</v>
      </c>
    </row>
    <row r="54" spans="1:7" ht="12.95" customHeight="1">
      <c r="A54" s="1"/>
      <c r="B54" s="28" t="s">
        <v>67</v>
      </c>
      <c r="C54" s="5" t="s">
        <v>1</v>
      </c>
      <c r="D54" s="10" t="s">
        <v>1</v>
      </c>
      <c r="E54" s="5" t="s">
        <v>1</v>
      </c>
      <c r="F54" s="13">
        <f>+F55-F53</f>
        <v>5.8299999999999841</v>
      </c>
      <c r="G54" s="27">
        <f>+G55-G53</f>
        <v>1.1599999999999833E-2</v>
      </c>
    </row>
    <row r="55" spans="1:7" ht="12.95" customHeight="1" thickBot="1">
      <c r="A55" s="1"/>
      <c r="B55" s="30" t="s">
        <v>68</v>
      </c>
      <c r="C55" s="31" t="s">
        <v>1</v>
      </c>
      <c r="D55" s="31" t="s">
        <v>1</v>
      </c>
      <c r="E55" s="31" t="s">
        <v>1</v>
      </c>
      <c r="F55" s="32">
        <v>503.45</v>
      </c>
      <c r="G55" s="33">
        <v>1</v>
      </c>
    </row>
    <row r="56" spans="1:7">
      <c r="A56" s="1"/>
      <c r="B56" s="4" t="s">
        <v>1</v>
      </c>
      <c r="C56" s="1"/>
      <c r="D56" s="1"/>
      <c r="E56" s="1"/>
      <c r="F56" s="1"/>
      <c r="G56" s="1"/>
    </row>
  </sheetData>
  <sortState ref="B7:G46">
    <sortCondition descending="1" ref="G7:G4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31"/>
  <sheetViews>
    <sheetView zoomScale="90" zoomScaleNormal="90" workbookViewId="0"/>
  </sheetViews>
  <sheetFormatPr defaultRowHeight="12.75"/>
  <cols>
    <col min="1" max="1" width="2.5703125" customWidth="1"/>
    <col min="2" max="2" width="40.28515625" bestFit="1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105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151</v>
      </c>
      <c r="C7" s="5" t="s">
        <v>20</v>
      </c>
      <c r="D7" s="5" t="s">
        <v>11</v>
      </c>
      <c r="E7" s="7">
        <v>47327</v>
      </c>
      <c r="F7" s="8">
        <v>131.1</v>
      </c>
      <c r="G7" s="26">
        <f t="shared" ref="G7:G18" si="0">ROUND(F7/$F$30,4)</f>
        <v>0.2019</v>
      </c>
    </row>
    <row r="8" spans="1:7" ht="12.95" customHeight="1">
      <c r="A8" s="6"/>
      <c r="B8" s="25" t="s">
        <v>148</v>
      </c>
      <c r="C8" s="5" t="s">
        <v>10</v>
      </c>
      <c r="D8" s="5" t="s">
        <v>11</v>
      </c>
      <c r="E8" s="7">
        <v>10191</v>
      </c>
      <c r="F8" s="8">
        <v>127.76</v>
      </c>
      <c r="G8" s="26">
        <f t="shared" si="0"/>
        <v>0.19670000000000001</v>
      </c>
    </row>
    <row r="9" spans="1:7" ht="12.95" customHeight="1">
      <c r="A9" s="6"/>
      <c r="B9" s="25" t="s">
        <v>162</v>
      </c>
      <c r="C9" s="5" t="s">
        <v>50</v>
      </c>
      <c r="D9" s="5" t="s">
        <v>11</v>
      </c>
      <c r="E9" s="7">
        <v>9600</v>
      </c>
      <c r="F9" s="8">
        <v>78.760000000000005</v>
      </c>
      <c r="G9" s="26">
        <f t="shared" si="0"/>
        <v>0.12130000000000001</v>
      </c>
    </row>
    <row r="10" spans="1:7" ht="12.95" customHeight="1">
      <c r="A10" s="6"/>
      <c r="B10" s="25" t="s">
        <v>21</v>
      </c>
      <c r="C10" s="5" t="s">
        <v>22</v>
      </c>
      <c r="D10" s="5" t="s">
        <v>11</v>
      </c>
      <c r="E10" s="7">
        <v>27403</v>
      </c>
      <c r="F10" s="8">
        <v>70.66</v>
      </c>
      <c r="G10" s="26">
        <f t="shared" si="0"/>
        <v>0.10879999999999999</v>
      </c>
    </row>
    <row r="11" spans="1:7" ht="12.95" customHeight="1">
      <c r="A11" s="6"/>
      <c r="B11" s="25" t="s">
        <v>153</v>
      </c>
      <c r="C11" s="5" t="s">
        <v>24</v>
      </c>
      <c r="D11" s="5" t="s">
        <v>11</v>
      </c>
      <c r="E11" s="7">
        <v>12247</v>
      </c>
      <c r="F11" s="8">
        <v>59.74</v>
      </c>
      <c r="G11" s="26">
        <f t="shared" si="0"/>
        <v>9.1999999999999998E-2</v>
      </c>
    </row>
    <row r="12" spans="1:7" ht="12.95" customHeight="1">
      <c r="A12" s="6"/>
      <c r="B12" s="25" t="s">
        <v>172</v>
      </c>
      <c r="C12" s="5" t="s">
        <v>81</v>
      </c>
      <c r="D12" s="5" t="s">
        <v>11</v>
      </c>
      <c r="E12" s="7">
        <v>4619</v>
      </c>
      <c r="F12" s="8">
        <v>55.18</v>
      </c>
      <c r="G12" s="26">
        <f t="shared" si="0"/>
        <v>8.5000000000000006E-2</v>
      </c>
    </row>
    <row r="13" spans="1:7" ht="12.95" customHeight="1">
      <c r="A13" s="6"/>
      <c r="B13" s="25" t="s">
        <v>194</v>
      </c>
      <c r="C13" s="5" t="s">
        <v>106</v>
      </c>
      <c r="D13" s="5" t="s">
        <v>11</v>
      </c>
      <c r="E13" s="7">
        <v>2715</v>
      </c>
      <c r="F13" s="8">
        <v>34.42</v>
      </c>
      <c r="G13" s="26">
        <f t="shared" si="0"/>
        <v>5.2999999999999999E-2</v>
      </c>
    </row>
    <row r="14" spans="1:7" ht="12.95" customHeight="1">
      <c r="A14" s="6"/>
      <c r="B14" s="25" t="s">
        <v>56</v>
      </c>
      <c r="C14" s="5" t="s">
        <v>57</v>
      </c>
      <c r="D14" s="5" t="s">
        <v>11</v>
      </c>
      <c r="E14" s="7">
        <v>12055</v>
      </c>
      <c r="F14" s="8">
        <v>18.78</v>
      </c>
      <c r="G14" s="26">
        <f t="shared" si="0"/>
        <v>2.8899999999999999E-2</v>
      </c>
    </row>
    <row r="15" spans="1:7" ht="12.95" customHeight="1">
      <c r="A15" s="6"/>
      <c r="B15" s="25" t="s">
        <v>303</v>
      </c>
      <c r="C15" s="5" t="s">
        <v>249</v>
      </c>
      <c r="D15" s="5" t="s">
        <v>15</v>
      </c>
      <c r="E15" s="7">
        <v>16838</v>
      </c>
      <c r="F15" s="8">
        <v>18.149999999999999</v>
      </c>
      <c r="G15" s="26">
        <f t="shared" si="0"/>
        <v>2.8000000000000001E-2</v>
      </c>
    </row>
    <row r="16" spans="1:7" ht="12.95" customHeight="1">
      <c r="A16" s="6"/>
      <c r="B16" s="25" t="s">
        <v>294</v>
      </c>
      <c r="C16" s="5" t="s">
        <v>295</v>
      </c>
      <c r="D16" s="5" t="s">
        <v>11</v>
      </c>
      <c r="E16" s="7">
        <v>7154</v>
      </c>
      <c r="F16" s="8">
        <v>10.33</v>
      </c>
      <c r="G16" s="26">
        <f t="shared" si="0"/>
        <v>1.5900000000000001E-2</v>
      </c>
    </row>
    <row r="17" spans="1:7" ht="12.95" customHeight="1">
      <c r="A17" s="6"/>
      <c r="B17" s="25" t="s">
        <v>367</v>
      </c>
      <c r="C17" s="5" t="s">
        <v>368</v>
      </c>
      <c r="D17" s="5" t="s">
        <v>15</v>
      </c>
      <c r="E17" s="7">
        <v>654</v>
      </c>
      <c r="F17" s="8">
        <v>9.7899999999999991</v>
      </c>
      <c r="G17" s="26">
        <f t="shared" si="0"/>
        <v>1.5100000000000001E-2</v>
      </c>
    </row>
    <row r="18" spans="1:7" ht="12.95" customHeight="1">
      <c r="A18" s="6"/>
      <c r="B18" s="25" t="s">
        <v>284</v>
      </c>
      <c r="C18" s="5" t="s">
        <v>285</v>
      </c>
      <c r="D18" s="5" t="s">
        <v>15</v>
      </c>
      <c r="E18" s="7">
        <v>211</v>
      </c>
      <c r="F18" s="8">
        <v>7.19</v>
      </c>
      <c r="G18" s="26">
        <f t="shared" si="0"/>
        <v>1.11E-2</v>
      </c>
    </row>
    <row r="19" spans="1:7" ht="12.95" customHeight="1">
      <c r="A19" s="6"/>
      <c r="B19" s="25" t="s">
        <v>318</v>
      </c>
      <c r="C19" s="5" t="s">
        <v>319</v>
      </c>
      <c r="D19" s="5" t="s">
        <v>11</v>
      </c>
      <c r="E19" s="7">
        <v>26000</v>
      </c>
      <c r="F19" s="8">
        <v>6.23</v>
      </c>
      <c r="G19" s="26">
        <f t="shared" ref="G19:G24" si="1">ROUND(F19/$F$30,4)</f>
        <v>9.5999999999999992E-3</v>
      </c>
    </row>
    <row r="20" spans="1:7" ht="12.95" customHeight="1">
      <c r="A20" s="6"/>
      <c r="B20" s="25" t="s">
        <v>298</v>
      </c>
      <c r="C20" s="5" t="s">
        <v>299</v>
      </c>
      <c r="D20" s="5" t="s">
        <v>15</v>
      </c>
      <c r="E20" s="7">
        <v>3376</v>
      </c>
      <c r="F20" s="8">
        <v>4.5599999999999996</v>
      </c>
      <c r="G20" s="26">
        <f t="shared" si="1"/>
        <v>7.0000000000000001E-3</v>
      </c>
    </row>
    <row r="21" spans="1:7" ht="12.95" customHeight="1">
      <c r="A21" s="6"/>
      <c r="B21" s="25" t="s">
        <v>359</v>
      </c>
      <c r="C21" s="5" t="s">
        <v>360</v>
      </c>
      <c r="D21" s="5" t="s">
        <v>15</v>
      </c>
      <c r="E21" s="7">
        <v>230</v>
      </c>
      <c r="F21" s="8">
        <v>4.28</v>
      </c>
      <c r="G21" s="26">
        <f t="shared" si="1"/>
        <v>6.6E-3</v>
      </c>
    </row>
    <row r="22" spans="1:7" ht="12.95" customHeight="1">
      <c r="A22" s="6"/>
      <c r="B22" s="25" t="s">
        <v>290</v>
      </c>
      <c r="C22" s="5" t="s">
        <v>291</v>
      </c>
      <c r="D22" s="5" t="s">
        <v>11</v>
      </c>
      <c r="E22" s="7">
        <v>2835</v>
      </c>
      <c r="F22" s="8">
        <v>2.34</v>
      </c>
      <c r="G22" s="26">
        <f t="shared" si="1"/>
        <v>3.5999999999999999E-3</v>
      </c>
    </row>
    <row r="23" spans="1:7" ht="12.95" customHeight="1">
      <c r="A23" s="6"/>
      <c r="B23" s="25" t="s">
        <v>320</v>
      </c>
      <c r="C23" s="5" t="s">
        <v>321</v>
      </c>
      <c r="D23" s="5" t="s">
        <v>11</v>
      </c>
      <c r="E23" s="7">
        <v>447</v>
      </c>
      <c r="F23" s="8">
        <v>1.4</v>
      </c>
      <c r="G23" s="26">
        <f t="shared" si="1"/>
        <v>2.2000000000000001E-3</v>
      </c>
    </row>
    <row r="24" spans="1:7" ht="12.95" customHeight="1">
      <c r="A24" s="6"/>
      <c r="B24" s="25" t="s">
        <v>343</v>
      </c>
      <c r="C24" s="5" t="s">
        <v>344</v>
      </c>
      <c r="D24" s="5" t="s">
        <v>15</v>
      </c>
      <c r="E24" s="7">
        <v>123</v>
      </c>
      <c r="F24" s="8">
        <v>0.64</v>
      </c>
      <c r="G24" s="26">
        <f t="shared" si="1"/>
        <v>1E-3</v>
      </c>
    </row>
    <row r="25" spans="1:7" ht="12.95" customHeight="1">
      <c r="A25" s="1"/>
      <c r="B25" s="23" t="s">
        <v>63</v>
      </c>
      <c r="C25" s="5" t="s">
        <v>1</v>
      </c>
      <c r="D25" s="5" t="s">
        <v>1</v>
      </c>
      <c r="E25" s="5" t="s">
        <v>1</v>
      </c>
      <c r="F25" s="9">
        <f>SUM(F7:F24)</f>
        <v>641.30999999999983</v>
      </c>
      <c r="G25" s="27">
        <f>SUM(G7:G24)</f>
        <v>0.98770000000000024</v>
      </c>
    </row>
    <row r="26" spans="1:7" ht="12.95" customHeight="1">
      <c r="A26" s="1"/>
      <c r="B26" s="28" t="s">
        <v>64</v>
      </c>
      <c r="C26" s="10" t="s">
        <v>1</v>
      </c>
      <c r="D26" s="10" t="s">
        <v>1</v>
      </c>
      <c r="E26" s="10" t="s">
        <v>1</v>
      </c>
      <c r="F26" s="11" t="s">
        <v>65</v>
      </c>
      <c r="G26" s="29" t="s">
        <v>65</v>
      </c>
    </row>
    <row r="27" spans="1:7" ht="12.95" customHeight="1">
      <c r="A27" s="1"/>
      <c r="B27" s="28" t="s">
        <v>63</v>
      </c>
      <c r="C27" s="10" t="s">
        <v>1</v>
      </c>
      <c r="D27" s="10" t="s">
        <v>1</v>
      </c>
      <c r="E27" s="10" t="s">
        <v>1</v>
      </c>
      <c r="F27" s="11" t="s">
        <v>65</v>
      </c>
      <c r="G27" s="29" t="s">
        <v>65</v>
      </c>
    </row>
    <row r="28" spans="1:7" ht="12.95" customHeight="1">
      <c r="A28" s="1"/>
      <c r="B28" s="28" t="s">
        <v>66</v>
      </c>
      <c r="C28" s="12" t="s">
        <v>1</v>
      </c>
      <c r="D28" s="10" t="s">
        <v>1</v>
      </c>
      <c r="E28" s="12" t="s">
        <v>1</v>
      </c>
      <c r="F28" s="9">
        <f>+F25</f>
        <v>641.30999999999983</v>
      </c>
      <c r="G28" s="27">
        <f>+G25</f>
        <v>0.98770000000000024</v>
      </c>
    </row>
    <row r="29" spans="1:7" ht="12.95" customHeight="1">
      <c r="A29" s="1"/>
      <c r="B29" s="28" t="s">
        <v>67</v>
      </c>
      <c r="C29" s="5" t="s">
        <v>1</v>
      </c>
      <c r="D29" s="10" t="s">
        <v>1</v>
      </c>
      <c r="E29" s="5" t="s">
        <v>1</v>
      </c>
      <c r="F29" s="13">
        <f>+F30-F28</f>
        <v>8.0500000000001819</v>
      </c>
      <c r="G29" s="27">
        <f>+G30-G28</f>
        <v>1.2299999999999756E-2</v>
      </c>
    </row>
    <row r="30" spans="1:7" ht="12.95" customHeight="1" thickBot="1">
      <c r="A30" s="1"/>
      <c r="B30" s="30" t="s">
        <v>68</v>
      </c>
      <c r="C30" s="31" t="s">
        <v>1</v>
      </c>
      <c r="D30" s="31" t="s">
        <v>1</v>
      </c>
      <c r="E30" s="31" t="s">
        <v>1</v>
      </c>
      <c r="F30" s="32">
        <v>649.36</v>
      </c>
      <c r="G30" s="33">
        <v>1</v>
      </c>
    </row>
    <row r="31" spans="1:7">
      <c r="A31" s="1"/>
      <c r="B31" s="2"/>
      <c r="C31" s="1"/>
      <c r="D31" s="1"/>
      <c r="E31" s="1"/>
      <c r="F31" s="1"/>
      <c r="G31" s="1"/>
    </row>
  </sheetData>
  <sortState ref="B7:G22">
    <sortCondition descending="1" ref="G7:G2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76"/>
  <sheetViews>
    <sheetView zoomScale="90" zoomScaleNormal="90" workbookViewId="0"/>
  </sheetViews>
  <sheetFormatPr defaultRowHeight="12.75"/>
  <cols>
    <col min="1" max="1" width="2.5703125" customWidth="1"/>
    <col min="2" max="2" width="40" bestFit="1" customWidth="1"/>
    <col min="3" max="4" width="27" customWidth="1"/>
    <col min="5" max="5" width="9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111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4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8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146</v>
      </c>
      <c r="C7" s="5" t="s">
        <v>12</v>
      </c>
      <c r="D7" s="5" t="s">
        <v>13</v>
      </c>
      <c r="E7" s="7">
        <v>21202</v>
      </c>
      <c r="F7" s="8">
        <v>212.55</v>
      </c>
      <c r="G7" s="26">
        <f t="shared" ref="G7:G52" si="0">+ROUND(F7/$F$75,4)</f>
        <v>7.0800000000000002E-2</v>
      </c>
    </row>
    <row r="8" spans="1:7" ht="12.95" customHeight="1">
      <c r="A8" s="6"/>
      <c r="B8" s="25" t="s">
        <v>154</v>
      </c>
      <c r="C8" s="5" t="s">
        <v>32</v>
      </c>
      <c r="D8" s="5" t="s">
        <v>13</v>
      </c>
      <c r="E8" s="7">
        <v>7379</v>
      </c>
      <c r="F8" s="8">
        <v>176.7</v>
      </c>
      <c r="G8" s="26">
        <f t="shared" si="0"/>
        <v>5.8900000000000001E-2</v>
      </c>
    </row>
    <row r="9" spans="1:7" ht="12.95" customHeight="1">
      <c r="A9" s="6"/>
      <c r="B9" s="25" t="s">
        <v>163</v>
      </c>
      <c r="C9" s="5" t="s">
        <v>30</v>
      </c>
      <c r="D9" s="5" t="s">
        <v>31</v>
      </c>
      <c r="E9" s="7">
        <v>2485</v>
      </c>
      <c r="F9" s="8">
        <v>146.59</v>
      </c>
      <c r="G9" s="26">
        <f t="shared" si="0"/>
        <v>4.8800000000000003E-2</v>
      </c>
    </row>
    <row r="10" spans="1:7" ht="12.95" customHeight="1">
      <c r="A10" s="6"/>
      <c r="B10" s="25" t="s">
        <v>149</v>
      </c>
      <c r="C10" s="5" t="s">
        <v>60</v>
      </c>
      <c r="D10" s="5" t="s">
        <v>26</v>
      </c>
      <c r="E10" s="7">
        <v>16039</v>
      </c>
      <c r="F10" s="8">
        <v>120.01</v>
      </c>
      <c r="G10" s="26">
        <f t="shared" si="0"/>
        <v>0.04</v>
      </c>
    </row>
    <row r="11" spans="1:7" ht="12.95" customHeight="1">
      <c r="A11" s="6"/>
      <c r="B11" s="25" t="s">
        <v>185</v>
      </c>
      <c r="C11" s="5" t="s">
        <v>100</v>
      </c>
      <c r="D11" s="5" t="s">
        <v>78</v>
      </c>
      <c r="E11" s="7">
        <v>2415</v>
      </c>
      <c r="F11" s="8">
        <v>95.91</v>
      </c>
      <c r="G11" s="26">
        <f t="shared" si="0"/>
        <v>3.2000000000000001E-2</v>
      </c>
    </row>
    <row r="12" spans="1:7" ht="12.95" customHeight="1">
      <c r="A12" s="6"/>
      <c r="B12" s="25" t="s">
        <v>237</v>
      </c>
      <c r="C12" s="5" t="s">
        <v>238</v>
      </c>
      <c r="D12" s="5" t="s">
        <v>85</v>
      </c>
      <c r="E12" s="7">
        <v>9566</v>
      </c>
      <c r="F12" s="8">
        <v>82.05</v>
      </c>
      <c r="G12" s="26">
        <f t="shared" si="0"/>
        <v>2.7300000000000001E-2</v>
      </c>
    </row>
    <row r="13" spans="1:7" ht="12.95" customHeight="1">
      <c r="A13" s="6"/>
      <c r="B13" s="25" t="s">
        <v>182</v>
      </c>
      <c r="C13" s="5" t="s">
        <v>77</v>
      </c>
      <c r="D13" s="5" t="s">
        <v>78</v>
      </c>
      <c r="E13" s="7">
        <v>465</v>
      </c>
      <c r="F13" s="8">
        <v>78.64</v>
      </c>
      <c r="G13" s="26">
        <f t="shared" si="0"/>
        <v>2.6200000000000001E-2</v>
      </c>
    </row>
    <row r="14" spans="1:7" ht="12.95" customHeight="1">
      <c r="A14" s="6"/>
      <c r="B14" s="25" t="s">
        <v>193</v>
      </c>
      <c r="C14" s="5" t="s">
        <v>47</v>
      </c>
      <c r="D14" s="5" t="s">
        <v>48</v>
      </c>
      <c r="E14" s="7">
        <v>26649</v>
      </c>
      <c r="F14" s="8">
        <v>77.27</v>
      </c>
      <c r="G14" s="26">
        <f t="shared" si="0"/>
        <v>2.5700000000000001E-2</v>
      </c>
    </row>
    <row r="15" spans="1:7" ht="12.95" customHeight="1">
      <c r="A15" s="6"/>
      <c r="B15" s="25" t="s">
        <v>159</v>
      </c>
      <c r="C15" s="5" t="s">
        <v>45</v>
      </c>
      <c r="D15" s="5" t="s">
        <v>23</v>
      </c>
      <c r="E15" s="7">
        <v>5488</v>
      </c>
      <c r="F15" s="8">
        <v>75.42</v>
      </c>
      <c r="G15" s="26">
        <f t="shared" si="0"/>
        <v>2.5100000000000001E-2</v>
      </c>
    </row>
    <row r="16" spans="1:7" ht="12.95" customHeight="1">
      <c r="A16" s="6"/>
      <c r="B16" s="25" t="s">
        <v>197</v>
      </c>
      <c r="C16" s="5" t="s">
        <v>125</v>
      </c>
      <c r="D16" s="5" t="s">
        <v>44</v>
      </c>
      <c r="E16" s="7">
        <v>6944</v>
      </c>
      <c r="F16" s="8">
        <v>74.67</v>
      </c>
      <c r="G16" s="26">
        <f t="shared" si="0"/>
        <v>2.4899999999999999E-2</v>
      </c>
    </row>
    <row r="17" spans="1:7" ht="12.95" customHeight="1">
      <c r="A17" s="6"/>
      <c r="B17" s="25" t="s">
        <v>257</v>
      </c>
      <c r="C17" s="5" t="s">
        <v>258</v>
      </c>
      <c r="D17" s="5" t="s">
        <v>61</v>
      </c>
      <c r="E17" s="7">
        <v>5625</v>
      </c>
      <c r="F17" s="8">
        <v>73.19</v>
      </c>
      <c r="G17" s="26">
        <f t="shared" si="0"/>
        <v>2.4400000000000002E-2</v>
      </c>
    </row>
    <row r="18" spans="1:7" ht="12.95" customHeight="1">
      <c r="A18" s="6"/>
      <c r="B18" s="25" t="s">
        <v>211</v>
      </c>
      <c r="C18" s="5" t="s">
        <v>119</v>
      </c>
      <c r="D18" s="5" t="s">
        <v>85</v>
      </c>
      <c r="E18" s="7">
        <v>17835</v>
      </c>
      <c r="F18" s="8">
        <v>69.010000000000005</v>
      </c>
      <c r="G18" s="26">
        <f t="shared" si="0"/>
        <v>2.3E-2</v>
      </c>
    </row>
    <row r="19" spans="1:7" ht="12.95" customHeight="1">
      <c r="A19" s="6"/>
      <c r="B19" s="25" t="s">
        <v>155</v>
      </c>
      <c r="C19" s="5" t="s">
        <v>55</v>
      </c>
      <c r="D19" s="5" t="s">
        <v>13</v>
      </c>
      <c r="E19" s="7">
        <v>8523</v>
      </c>
      <c r="F19" s="8">
        <v>65.459999999999994</v>
      </c>
      <c r="G19" s="26">
        <f t="shared" si="0"/>
        <v>2.18E-2</v>
      </c>
    </row>
    <row r="20" spans="1:7" ht="12.95" customHeight="1">
      <c r="A20" s="6"/>
      <c r="B20" s="25" t="s">
        <v>176</v>
      </c>
      <c r="C20" s="5" t="s">
        <v>74</v>
      </c>
      <c r="D20" s="5" t="s">
        <v>75</v>
      </c>
      <c r="E20" s="7">
        <v>19056</v>
      </c>
      <c r="F20" s="8">
        <v>63.24</v>
      </c>
      <c r="G20" s="26">
        <f t="shared" si="0"/>
        <v>2.1100000000000001E-2</v>
      </c>
    </row>
    <row r="21" spans="1:7" ht="12.95" customHeight="1">
      <c r="A21" s="6"/>
      <c r="B21" s="25" t="s">
        <v>202</v>
      </c>
      <c r="C21" s="5" t="s">
        <v>128</v>
      </c>
      <c r="D21" s="5" t="s">
        <v>31</v>
      </c>
      <c r="E21" s="7">
        <v>1846</v>
      </c>
      <c r="F21" s="8">
        <v>61.93</v>
      </c>
      <c r="G21" s="26">
        <f t="shared" si="0"/>
        <v>2.06E-2</v>
      </c>
    </row>
    <row r="22" spans="1:7" ht="12.95" customHeight="1">
      <c r="A22" s="6"/>
      <c r="B22" s="25" t="s">
        <v>189</v>
      </c>
      <c r="C22" s="5" t="s">
        <v>116</v>
      </c>
      <c r="D22" s="5" t="s">
        <v>31</v>
      </c>
      <c r="E22" s="7">
        <v>2184</v>
      </c>
      <c r="F22" s="8">
        <v>61.88</v>
      </c>
      <c r="G22" s="26">
        <f t="shared" si="0"/>
        <v>2.06E-2</v>
      </c>
    </row>
    <row r="23" spans="1:7" ht="12.95" customHeight="1">
      <c r="A23" s="6"/>
      <c r="B23" s="25" t="s">
        <v>160</v>
      </c>
      <c r="C23" s="5" t="s">
        <v>27</v>
      </c>
      <c r="D23" s="5" t="s">
        <v>28</v>
      </c>
      <c r="E23" s="7">
        <v>18973</v>
      </c>
      <c r="F23" s="8">
        <v>61.85</v>
      </c>
      <c r="G23" s="26">
        <f t="shared" si="0"/>
        <v>2.06E-2</v>
      </c>
    </row>
    <row r="24" spans="1:7" ht="12.95" customHeight="1">
      <c r="A24" s="6"/>
      <c r="B24" s="25" t="s">
        <v>265</v>
      </c>
      <c r="C24" s="5" t="s">
        <v>266</v>
      </c>
      <c r="D24" s="5" t="s">
        <v>61</v>
      </c>
      <c r="E24" s="7">
        <v>21811</v>
      </c>
      <c r="F24" s="8">
        <v>61.7</v>
      </c>
      <c r="G24" s="26">
        <f t="shared" si="0"/>
        <v>2.06E-2</v>
      </c>
    </row>
    <row r="25" spans="1:7" ht="12.95" customHeight="1">
      <c r="A25" s="6"/>
      <c r="B25" s="25" t="s">
        <v>180</v>
      </c>
      <c r="C25" s="5" t="s">
        <v>76</v>
      </c>
      <c r="D25" s="5" t="s">
        <v>44</v>
      </c>
      <c r="E25" s="7">
        <v>1795</v>
      </c>
      <c r="F25" s="8">
        <v>59.46</v>
      </c>
      <c r="G25" s="26">
        <f t="shared" si="0"/>
        <v>1.9800000000000002E-2</v>
      </c>
    </row>
    <row r="26" spans="1:7" ht="12.95" customHeight="1">
      <c r="A26" s="6"/>
      <c r="B26" s="25" t="s">
        <v>184</v>
      </c>
      <c r="C26" s="5" t="s">
        <v>103</v>
      </c>
      <c r="D26" s="5" t="s">
        <v>26</v>
      </c>
      <c r="E26" s="7">
        <v>3614</v>
      </c>
      <c r="F26" s="8">
        <v>54.86</v>
      </c>
      <c r="G26" s="26">
        <f t="shared" si="0"/>
        <v>1.83E-2</v>
      </c>
    </row>
    <row r="27" spans="1:7" ht="12.95" customHeight="1">
      <c r="A27" s="6"/>
      <c r="B27" s="25" t="s">
        <v>367</v>
      </c>
      <c r="C27" s="5" t="s">
        <v>368</v>
      </c>
      <c r="D27" s="5" t="s">
        <v>15</v>
      </c>
      <c r="E27" s="7">
        <v>3239</v>
      </c>
      <c r="F27" s="8">
        <v>48.47</v>
      </c>
      <c r="G27" s="26">
        <f t="shared" si="0"/>
        <v>1.6199999999999999E-2</v>
      </c>
    </row>
    <row r="28" spans="1:7" ht="12.95" customHeight="1">
      <c r="A28" s="6"/>
      <c r="B28" s="25" t="s">
        <v>421</v>
      </c>
      <c r="C28" s="5" t="s">
        <v>422</v>
      </c>
      <c r="D28" s="5" t="s">
        <v>28</v>
      </c>
      <c r="E28" s="7">
        <v>33000</v>
      </c>
      <c r="F28" s="8">
        <v>43.96</v>
      </c>
      <c r="G28" s="26">
        <f t="shared" si="0"/>
        <v>1.46E-2</v>
      </c>
    </row>
    <row r="29" spans="1:7" ht="12.95" customHeight="1">
      <c r="A29" s="6"/>
      <c r="B29" s="25" t="s">
        <v>278</v>
      </c>
      <c r="C29" s="5" t="s">
        <v>279</v>
      </c>
      <c r="D29" s="5" t="s">
        <v>26</v>
      </c>
      <c r="E29" s="7">
        <v>3329</v>
      </c>
      <c r="F29" s="8">
        <v>42.95</v>
      </c>
      <c r="G29" s="26">
        <f t="shared" si="0"/>
        <v>1.43E-2</v>
      </c>
    </row>
    <row r="30" spans="1:7" ht="12.95" customHeight="1">
      <c r="A30" s="6"/>
      <c r="B30" s="25" t="s">
        <v>282</v>
      </c>
      <c r="C30" s="5" t="s">
        <v>283</v>
      </c>
      <c r="D30" s="5" t="s">
        <v>26</v>
      </c>
      <c r="E30" s="7">
        <v>5245</v>
      </c>
      <c r="F30" s="8">
        <v>42.87</v>
      </c>
      <c r="G30" s="26">
        <f t="shared" si="0"/>
        <v>1.43E-2</v>
      </c>
    </row>
    <row r="31" spans="1:7" ht="12.95" customHeight="1">
      <c r="A31" s="6"/>
      <c r="B31" s="25" t="s">
        <v>308</v>
      </c>
      <c r="C31" s="5" t="s">
        <v>309</v>
      </c>
      <c r="D31" s="5" t="s">
        <v>26</v>
      </c>
      <c r="E31" s="7">
        <v>10075</v>
      </c>
      <c r="F31" s="8">
        <v>42.19</v>
      </c>
      <c r="G31" s="26">
        <f t="shared" si="0"/>
        <v>1.41E-2</v>
      </c>
    </row>
    <row r="32" spans="1:7" ht="12.95" customHeight="1">
      <c r="A32" s="6"/>
      <c r="B32" s="25" t="s">
        <v>187</v>
      </c>
      <c r="C32" s="5" t="s">
        <v>101</v>
      </c>
      <c r="D32" s="5" t="s">
        <v>13</v>
      </c>
      <c r="E32" s="7">
        <v>8844</v>
      </c>
      <c r="F32" s="8">
        <v>38.869999999999997</v>
      </c>
      <c r="G32" s="26">
        <f t="shared" si="0"/>
        <v>1.2999999999999999E-2</v>
      </c>
    </row>
    <row r="33" spans="1:7" ht="12.95" customHeight="1">
      <c r="A33" s="6"/>
      <c r="B33" s="25" t="s">
        <v>354</v>
      </c>
      <c r="C33" s="5" t="s">
        <v>355</v>
      </c>
      <c r="D33" s="5" t="s">
        <v>356</v>
      </c>
      <c r="E33" s="7">
        <v>556</v>
      </c>
      <c r="F33" s="8">
        <v>38.6</v>
      </c>
      <c r="G33" s="26">
        <f t="shared" si="0"/>
        <v>1.29E-2</v>
      </c>
    </row>
    <row r="34" spans="1:7" ht="12.95" customHeight="1">
      <c r="A34" s="6"/>
      <c r="B34" s="25" t="s">
        <v>280</v>
      </c>
      <c r="C34" s="5" t="s">
        <v>281</v>
      </c>
      <c r="D34" s="5" t="s">
        <v>44</v>
      </c>
      <c r="E34" s="7">
        <v>3789</v>
      </c>
      <c r="F34" s="8">
        <v>36.840000000000003</v>
      </c>
      <c r="G34" s="26">
        <f t="shared" si="0"/>
        <v>1.23E-2</v>
      </c>
    </row>
    <row r="35" spans="1:7" ht="12.95" customHeight="1">
      <c r="A35" s="6"/>
      <c r="B35" s="25" t="s">
        <v>341</v>
      </c>
      <c r="C35" s="5" t="s">
        <v>342</v>
      </c>
      <c r="D35" s="5" t="s">
        <v>75</v>
      </c>
      <c r="E35" s="7">
        <v>18196</v>
      </c>
      <c r="F35" s="8">
        <v>36.119999999999997</v>
      </c>
      <c r="G35" s="26">
        <f t="shared" si="0"/>
        <v>1.2E-2</v>
      </c>
    </row>
    <row r="36" spans="1:7" ht="12.95" customHeight="1">
      <c r="A36" s="6"/>
      <c r="B36" s="25" t="s">
        <v>186</v>
      </c>
      <c r="C36" s="5" t="s">
        <v>99</v>
      </c>
      <c r="D36" s="5" t="s">
        <v>41</v>
      </c>
      <c r="E36" s="7">
        <v>1550</v>
      </c>
      <c r="F36" s="8">
        <v>36.090000000000003</v>
      </c>
      <c r="G36" s="26">
        <f t="shared" si="0"/>
        <v>1.2E-2</v>
      </c>
    </row>
    <row r="37" spans="1:7" ht="12.95" customHeight="1">
      <c r="A37" s="6"/>
      <c r="B37" s="25" t="s">
        <v>252</v>
      </c>
      <c r="C37" s="5" t="s">
        <v>253</v>
      </c>
      <c r="D37" s="5" t="s">
        <v>46</v>
      </c>
      <c r="E37" s="7">
        <v>18936</v>
      </c>
      <c r="F37" s="8">
        <v>34.25</v>
      </c>
      <c r="G37" s="26">
        <f t="shared" si="0"/>
        <v>1.14E-2</v>
      </c>
    </row>
    <row r="38" spans="1:7" ht="12.95" customHeight="1">
      <c r="A38" s="6"/>
      <c r="B38" s="25" t="s">
        <v>438</v>
      </c>
      <c r="C38" s="5" t="s">
        <v>439</v>
      </c>
      <c r="D38" s="5" t="s">
        <v>46</v>
      </c>
      <c r="E38" s="7">
        <v>9508</v>
      </c>
      <c r="F38" s="8">
        <v>33.979999999999997</v>
      </c>
      <c r="G38" s="26">
        <f t="shared" si="0"/>
        <v>1.1299999999999999E-2</v>
      </c>
    </row>
    <row r="39" spans="1:7" ht="12.95" customHeight="1">
      <c r="A39" s="6"/>
      <c r="B39" s="25" t="s">
        <v>365</v>
      </c>
      <c r="C39" s="5" t="s">
        <v>366</v>
      </c>
      <c r="D39" s="5" t="s">
        <v>34</v>
      </c>
      <c r="E39" s="7">
        <v>6000</v>
      </c>
      <c r="F39" s="8">
        <v>33.950000000000003</v>
      </c>
      <c r="G39" s="26">
        <f t="shared" si="0"/>
        <v>1.1299999999999999E-2</v>
      </c>
    </row>
    <row r="40" spans="1:7" ht="12.95" customHeight="1">
      <c r="A40" s="6"/>
      <c r="B40" s="25" t="s">
        <v>241</v>
      </c>
      <c r="C40" s="5" t="s">
        <v>242</v>
      </c>
      <c r="D40" s="5" t="s">
        <v>41</v>
      </c>
      <c r="E40" s="7">
        <v>4377</v>
      </c>
      <c r="F40" s="8">
        <v>31.78</v>
      </c>
      <c r="G40" s="26">
        <f t="shared" si="0"/>
        <v>1.06E-2</v>
      </c>
    </row>
    <row r="41" spans="1:7" ht="12.95" customHeight="1">
      <c r="A41" s="6"/>
      <c r="B41" s="25" t="s">
        <v>210</v>
      </c>
      <c r="C41" s="5" t="s">
        <v>113</v>
      </c>
      <c r="D41" s="5" t="s">
        <v>114</v>
      </c>
      <c r="E41" s="7">
        <v>227</v>
      </c>
      <c r="F41" s="8">
        <v>30.2</v>
      </c>
      <c r="G41" s="26">
        <f t="shared" si="0"/>
        <v>1.01E-2</v>
      </c>
    </row>
    <row r="42" spans="1:7" ht="12.95" customHeight="1">
      <c r="A42" s="6"/>
      <c r="B42" s="25" t="s">
        <v>170</v>
      </c>
      <c r="C42" s="5" t="s">
        <v>84</v>
      </c>
      <c r="D42" s="5" t="s">
        <v>44</v>
      </c>
      <c r="E42" s="7">
        <v>1874</v>
      </c>
      <c r="F42" s="8">
        <v>30.05</v>
      </c>
      <c r="G42" s="26">
        <f t="shared" si="0"/>
        <v>0.01</v>
      </c>
    </row>
    <row r="43" spans="1:7" ht="12.95" customHeight="1">
      <c r="A43" s="6"/>
      <c r="B43" s="25" t="s">
        <v>231</v>
      </c>
      <c r="C43" s="5" t="s">
        <v>232</v>
      </c>
      <c r="D43" s="5" t="s">
        <v>34</v>
      </c>
      <c r="E43" s="7">
        <v>7110</v>
      </c>
      <c r="F43" s="8">
        <v>28.98</v>
      </c>
      <c r="G43" s="26">
        <f t="shared" si="0"/>
        <v>9.7000000000000003E-3</v>
      </c>
    </row>
    <row r="44" spans="1:7" ht="12.95" customHeight="1">
      <c r="A44" s="6"/>
      <c r="B44" s="25" t="s">
        <v>314</v>
      </c>
      <c r="C44" s="5" t="s">
        <v>315</v>
      </c>
      <c r="D44" s="5" t="s">
        <v>17</v>
      </c>
      <c r="E44" s="7">
        <v>6252</v>
      </c>
      <c r="F44" s="8">
        <v>28.6</v>
      </c>
      <c r="G44" s="26">
        <f t="shared" si="0"/>
        <v>9.4999999999999998E-3</v>
      </c>
    </row>
    <row r="45" spans="1:7" ht="12.95" customHeight="1">
      <c r="A45" s="6"/>
      <c r="B45" s="25" t="s">
        <v>169</v>
      </c>
      <c r="C45" s="5" t="s">
        <v>118</v>
      </c>
      <c r="D45" s="5" t="s">
        <v>26</v>
      </c>
      <c r="E45" s="7">
        <v>4952</v>
      </c>
      <c r="F45" s="8">
        <v>28.59</v>
      </c>
      <c r="G45" s="26">
        <f t="shared" si="0"/>
        <v>9.4999999999999998E-3</v>
      </c>
    </row>
    <row r="46" spans="1:7" ht="12.95" customHeight="1">
      <c r="A46" s="6"/>
      <c r="B46" s="25" t="s">
        <v>233</v>
      </c>
      <c r="C46" s="5" t="s">
        <v>234</v>
      </c>
      <c r="D46" s="5" t="s">
        <v>44</v>
      </c>
      <c r="E46" s="7">
        <v>10155</v>
      </c>
      <c r="F46" s="8">
        <v>28.28</v>
      </c>
      <c r="G46" s="26">
        <f t="shared" si="0"/>
        <v>9.4000000000000004E-3</v>
      </c>
    </row>
    <row r="47" spans="1:7" ht="12.95" customHeight="1">
      <c r="A47" s="6"/>
      <c r="B47" s="25" t="s">
        <v>363</v>
      </c>
      <c r="C47" s="5" t="s">
        <v>364</v>
      </c>
      <c r="D47" s="5" t="s">
        <v>23</v>
      </c>
      <c r="E47" s="7">
        <v>11124</v>
      </c>
      <c r="F47" s="8">
        <v>27.79</v>
      </c>
      <c r="G47" s="26">
        <f t="shared" si="0"/>
        <v>9.2999999999999992E-3</v>
      </c>
    </row>
    <row r="48" spans="1:7" ht="12.95" customHeight="1">
      <c r="A48" s="6"/>
      <c r="B48" s="25" t="s">
        <v>263</v>
      </c>
      <c r="C48" s="5" t="s">
        <v>264</v>
      </c>
      <c r="D48" s="5" t="s">
        <v>61</v>
      </c>
      <c r="E48" s="7">
        <v>6178</v>
      </c>
      <c r="F48" s="8">
        <v>27.73</v>
      </c>
      <c r="G48" s="26">
        <f t="shared" si="0"/>
        <v>9.1999999999999998E-3</v>
      </c>
    </row>
    <row r="49" spans="1:7" ht="12.95" customHeight="1">
      <c r="A49" s="6"/>
      <c r="B49" s="25" t="s">
        <v>181</v>
      </c>
      <c r="C49" s="5" t="s">
        <v>82</v>
      </c>
      <c r="D49" s="5" t="s">
        <v>78</v>
      </c>
      <c r="E49" s="7">
        <v>4368</v>
      </c>
      <c r="F49" s="8">
        <v>27.63</v>
      </c>
      <c r="G49" s="26">
        <f t="shared" si="0"/>
        <v>9.1999999999999998E-3</v>
      </c>
    </row>
    <row r="50" spans="1:7" ht="12.95" customHeight="1">
      <c r="A50" s="6"/>
      <c r="B50" s="25" t="s">
        <v>436</v>
      </c>
      <c r="C50" s="5" t="s">
        <v>437</v>
      </c>
      <c r="D50" s="5" t="s">
        <v>209</v>
      </c>
      <c r="E50" s="7">
        <v>11157</v>
      </c>
      <c r="F50" s="8">
        <v>26.92</v>
      </c>
      <c r="G50" s="26">
        <f t="shared" si="0"/>
        <v>8.9999999999999993E-3</v>
      </c>
    </row>
    <row r="51" spans="1:7" ht="12.95" customHeight="1">
      <c r="A51" s="6"/>
      <c r="B51" s="25" t="s">
        <v>440</v>
      </c>
      <c r="C51" s="5" t="s">
        <v>441</v>
      </c>
      <c r="D51" s="5" t="s">
        <v>44</v>
      </c>
      <c r="E51" s="7">
        <v>6035</v>
      </c>
      <c r="F51" s="8">
        <v>26.08</v>
      </c>
      <c r="G51" s="26">
        <f t="shared" si="0"/>
        <v>8.6999999999999994E-3</v>
      </c>
    </row>
    <row r="52" spans="1:7" ht="12.95" customHeight="1">
      <c r="A52" s="6"/>
      <c r="B52" s="25" t="s">
        <v>168</v>
      </c>
      <c r="C52" s="5" t="s">
        <v>42</v>
      </c>
      <c r="D52" s="5" t="s">
        <v>26</v>
      </c>
      <c r="E52" s="7">
        <v>1826</v>
      </c>
      <c r="F52" s="8">
        <v>25.9</v>
      </c>
      <c r="G52" s="26">
        <f t="shared" si="0"/>
        <v>8.6E-3</v>
      </c>
    </row>
    <row r="53" spans="1:7" ht="12.95" customHeight="1">
      <c r="A53" s="6"/>
      <c r="B53" s="25" t="s">
        <v>175</v>
      </c>
      <c r="C53" s="5" t="s">
        <v>79</v>
      </c>
      <c r="D53" s="5" t="s">
        <v>44</v>
      </c>
      <c r="E53" s="7">
        <v>6706</v>
      </c>
      <c r="F53" s="8">
        <v>25.8</v>
      </c>
      <c r="G53" s="26">
        <f t="shared" ref="G53:G65" si="1">+ROUND(F53/$F$75,4)</f>
        <v>8.6E-3</v>
      </c>
    </row>
    <row r="54" spans="1:7" ht="12.95" customHeight="1">
      <c r="A54" s="6"/>
      <c r="B54" s="25" t="s">
        <v>239</v>
      </c>
      <c r="C54" s="5" t="s">
        <v>240</v>
      </c>
      <c r="D54" s="5" t="s">
        <v>26</v>
      </c>
      <c r="E54" s="7">
        <v>2688</v>
      </c>
      <c r="F54" s="8">
        <v>24.89</v>
      </c>
      <c r="G54" s="26">
        <f t="shared" si="1"/>
        <v>8.3000000000000001E-3</v>
      </c>
    </row>
    <row r="55" spans="1:7" ht="12.95" customHeight="1">
      <c r="A55" s="6"/>
      <c r="B55" s="25" t="s">
        <v>328</v>
      </c>
      <c r="C55" s="5" t="s">
        <v>329</v>
      </c>
      <c r="D55" s="5" t="s">
        <v>26</v>
      </c>
      <c r="E55" s="7">
        <v>3727</v>
      </c>
      <c r="F55" s="8">
        <v>24.89</v>
      </c>
      <c r="G55" s="26">
        <f t="shared" si="1"/>
        <v>8.3000000000000001E-3</v>
      </c>
    </row>
    <row r="56" spans="1:7" ht="12.95" customHeight="1">
      <c r="A56" s="6"/>
      <c r="B56" s="25" t="s">
        <v>369</v>
      </c>
      <c r="C56" s="5" t="s">
        <v>370</v>
      </c>
      <c r="D56" s="5" t="s">
        <v>85</v>
      </c>
      <c r="E56" s="7">
        <v>4197</v>
      </c>
      <c r="F56" s="8">
        <v>24.33</v>
      </c>
      <c r="G56" s="26">
        <f t="shared" si="1"/>
        <v>8.0999999999999996E-3</v>
      </c>
    </row>
    <row r="57" spans="1:7" ht="12.95" customHeight="1">
      <c r="A57" s="6"/>
      <c r="B57" s="25" t="s">
        <v>371</v>
      </c>
      <c r="C57" s="5" t="s">
        <v>372</v>
      </c>
      <c r="D57" s="5" t="s">
        <v>26</v>
      </c>
      <c r="E57" s="7">
        <v>2516</v>
      </c>
      <c r="F57" s="8">
        <v>23.59</v>
      </c>
      <c r="G57" s="26">
        <f t="shared" si="1"/>
        <v>7.9000000000000008E-3</v>
      </c>
    </row>
    <row r="58" spans="1:7" ht="12.95" customHeight="1">
      <c r="A58" s="6"/>
      <c r="B58" s="25" t="s">
        <v>177</v>
      </c>
      <c r="C58" s="5" t="s">
        <v>73</v>
      </c>
      <c r="D58" s="5" t="s">
        <v>61</v>
      </c>
      <c r="E58" s="7">
        <v>2414</v>
      </c>
      <c r="F58" s="8">
        <v>21.34</v>
      </c>
      <c r="G58" s="26">
        <f t="shared" si="1"/>
        <v>7.1000000000000004E-3</v>
      </c>
    </row>
    <row r="59" spans="1:7" ht="12.95" customHeight="1">
      <c r="A59" s="6"/>
      <c r="B59" s="25" t="s">
        <v>267</v>
      </c>
      <c r="C59" s="5" t="s">
        <v>268</v>
      </c>
      <c r="D59" s="5" t="s">
        <v>37</v>
      </c>
      <c r="E59" s="7">
        <v>475</v>
      </c>
      <c r="F59" s="8">
        <v>20.32</v>
      </c>
      <c r="G59" s="26">
        <f t="shared" si="1"/>
        <v>6.7999999999999996E-3</v>
      </c>
    </row>
    <row r="60" spans="1:7" ht="12.95" customHeight="1">
      <c r="A60" s="6"/>
      <c r="B60" s="25" t="s">
        <v>335</v>
      </c>
      <c r="C60" s="5" t="s">
        <v>336</v>
      </c>
      <c r="D60" s="5" t="s">
        <v>26</v>
      </c>
      <c r="E60" s="7">
        <v>3250</v>
      </c>
      <c r="F60" s="8">
        <v>20.190000000000001</v>
      </c>
      <c r="G60" s="26">
        <f t="shared" si="1"/>
        <v>6.7000000000000002E-3</v>
      </c>
    </row>
    <row r="61" spans="1:7" ht="12.95" customHeight="1">
      <c r="A61" s="6"/>
      <c r="B61" s="25" t="s">
        <v>243</v>
      </c>
      <c r="C61" s="5" t="s">
        <v>244</v>
      </c>
      <c r="D61" s="5" t="s">
        <v>23</v>
      </c>
      <c r="E61" s="7">
        <v>10855</v>
      </c>
      <c r="F61" s="8">
        <v>18.05</v>
      </c>
      <c r="G61" s="26">
        <f t="shared" si="1"/>
        <v>6.0000000000000001E-3</v>
      </c>
    </row>
    <row r="62" spans="1:7" ht="12.95" customHeight="1">
      <c r="A62" s="6"/>
      <c r="B62" s="25" t="s">
        <v>166</v>
      </c>
      <c r="C62" s="5" t="s">
        <v>36</v>
      </c>
      <c r="D62" s="5" t="s">
        <v>37</v>
      </c>
      <c r="E62" s="7">
        <v>1515</v>
      </c>
      <c r="F62" s="8">
        <v>18.010000000000002</v>
      </c>
      <c r="G62" s="26">
        <f t="shared" si="1"/>
        <v>6.0000000000000001E-3</v>
      </c>
    </row>
    <row r="63" spans="1:7" ht="12.95" customHeight="1">
      <c r="A63" s="6"/>
      <c r="B63" s="25" t="s">
        <v>259</v>
      </c>
      <c r="C63" s="5" t="s">
        <v>260</v>
      </c>
      <c r="D63" s="5" t="s">
        <v>61</v>
      </c>
      <c r="E63" s="7">
        <v>1271</v>
      </c>
      <c r="F63" s="8">
        <v>17.989999999999998</v>
      </c>
      <c r="G63" s="26">
        <f t="shared" si="1"/>
        <v>6.0000000000000001E-3</v>
      </c>
    </row>
    <row r="64" spans="1:7" ht="12.95" customHeight="1">
      <c r="A64" s="6"/>
      <c r="B64" s="25" t="s">
        <v>423</v>
      </c>
      <c r="C64" s="5" t="s">
        <v>424</v>
      </c>
      <c r="D64" s="5" t="s">
        <v>34</v>
      </c>
      <c r="E64" s="7">
        <v>4000</v>
      </c>
      <c r="F64" s="8">
        <v>15.27</v>
      </c>
      <c r="G64" s="26">
        <f t="shared" si="1"/>
        <v>5.1000000000000004E-3</v>
      </c>
    </row>
    <row r="65" spans="1:7" ht="12.95" customHeight="1">
      <c r="A65" s="6"/>
      <c r="B65" s="25" t="s">
        <v>292</v>
      </c>
      <c r="C65" s="5" t="s">
        <v>293</v>
      </c>
      <c r="D65" s="5" t="s">
        <v>44</v>
      </c>
      <c r="E65" s="7">
        <v>4921</v>
      </c>
      <c r="F65" s="8">
        <v>14.38</v>
      </c>
      <c r="G65" s="26">
        <f t="shared" si="1"/>
        <v>4.7999999999999996E-3</v>
      </c>
    </row>
    <row r="66" spans="1:7" ht="12.95" customHeight="1">
      <c r="A66" s="6"/>
      <c r="B66" s="25" t="s">
        <v>195</v>
      </c>
      <c r="C66" s="5" t="s">
        <v>115</v>
      </c>
      <c r="D66" s="5" t="s">
        <v>75</v>
      </c>
      <c r="E66" s="7">
        <v>60</v>
      </c>
      <c r="F66" s="8">
        <v>13.14</v>
      </c>
      <c r="G66" s="26">
        <f t="shared" ref="G66:G69" si="2">+ROUND(F66/$F$75,4)</f>
        <v>4.4000000000000003E-3</v>
      </c>
    </row>
    <row r="67" spans="1:7" ht="12.95" customHeight="1">
      <c r="A67" s="6"/>
      <c r="B67" s="25" t="s">
        <v>178</v>
      </c>
      <c r="C67" s="5" t="s">
        <v>72</v>
      </c>
      <c r="D67" s="5" t="s">
        <v>13</v>
      </c>
      <c r="E67" s="7">
        <v>954</v>
      </c>
      <c r="F67" s="8">
        <v>12.37</v>
      </c>
      <c r="G67" s="26">
        <f t="shared" si="2"/>
        <v>4.1000000000000003E-3</v>
      </c>
    </row>
    <row r="68" spans="1:7" ht="12.95" customHeight="1">
      <c r="A68" s="6"/>
      <c r="B68" s="25" t="s">
        <v>345</v>
      </c>
      <c r="C68" s="5" t="s">
        <v>346</v>
      </c>
      <c r="D68" s="5" t="s">
        <v>347</v>
      </c>
      <c r="E68" s="7">
        <v>3280</v>
      </c>
      <c r="F68" s="8">
        <v>11.41</v>
      </c>
      <c r="G68" s="26">
        <f t="shared" si="2"/>
        <v>3.8E-3</v>
      </c>
    </row>
    <row r="69" spans="1:7" ht="12.95" customHeight="1">
      <c r="A69" s="6"/>
      <c r="B69" s="25" t="s">
        <v>442</v>
      </c>
      <c r="C69" s="5" t="s">
        <v>443</v>
      </c>
      <c r="D69" s="5" t="s">
        <v>75</v>
      </c>
      <c r="E69" s="7">
        <v>821</v>
      </c>
      <c r="F69" s="8">
        <v>8.7799999999999994</v>
      </c>
      <c r="G69" s="26">
        <f t="shared" si="2"/>
        <v>2.8999999999999998E-3</v>
      </c>
    </row>
    <row r="70" spans="1:7" ht="12.95" customHeight="1">
      <c r="A70" s="1"/>
      <c r="B70" s="23" t="s">
        <v>63</v>
      </c>
      <c r="C70" s="5" t="s">
        <v>1</v>
      </c>
      <c r="D70" s="5" t="s">
        <v>1</v>
      </c>
      <c r="E70" s="5" t="s">
        <v>1</v>
      </c>
      <c r="F70" s="9">
        <f>SUM(F7:F69)</f>
        <v>2964.8100000000013</v>
      </c>
      <c r="G70" s="27">
        <f>SUM(G7:G69)</f>
        <v>0.98789999999999989</v>
      </c>
    </row>
    <row r="71" spans="1:7" ht="12.95" customHeight="1">
      <c r="A71" s="1"/>
      <c r="B71" s="23" t="s">
        <v>64</v>
      </c>
      <c r="C71" s="5" t="s">
        <v>1</v>
      </c>
      <c r="D71" s="5" t="s">
        <v>1</v>
      </c>
      <c r="E71" s="5" t="s">
        <v>1</v>
      </c>
      <c r="F71" s="11" t="s">
        <v>65</v>
      </c>
      <c r="G71" s="29" t="s">
        <v>65</v>
      </c>
    </row>
    <row r="72" spans="1:7" ht="12.95" customHeight="1">
      <c r="A72" s="1"/>
      <c r="B72" s="23" t="s">
        <v>63</v>
      </c>
      <c r="C72" s="5" t="s">
        <v>1</v>
      </c>
      <c r="D72" s="5" t="s">
        <v>1</v>
      </c>
      <c r="E72" s="5" t="s">
        <v>1</v>
      </c>
      <c r="F72" s="11" t="s">
        <v>65</v>
      </c>
      <c r="G72" s="29" t="s">
        <v>65</v>
      </c>
    </row>
    <row r="73" spans="1:7" ht="12.95" customHeight="1">
      <c r="A73" s="1"/>
      <c r="B73" s="28" t="s">
        <v>66</v>
      </c>
      <c r="C73" s="12" t="s">
        <v>1</v>
      </c>
      <c r="D73" s="10" t="s">
        <v>1</v>
      </c>
      <c r="E73" s="12" t="s">
        <v>1</v>
      </c>
      <c r="F73" s="9">
        <f>+F70</f>
        <v>2964.8100000000013</v>
      </c>
      <c r="G73" s="27">
        <f>+G70</f>
        <v>0.98789999999999989</v>
      </c>
    </row>
    <row r="74" spans="1:7" ht="12.95" customHeight="1">
      <c r="A74" s="1"/>
      <c r="B74" s="28" t="s">
        <v>67</v>
      </c>
      <c r="C74" s="5" t="s">
        <v>1</v>
      </c>
      <c r="D74" s="10" t="s">
        <v>1</v>
      </c>
      <c r="E74" s="5" t="s">
        <v>1</v>
      </c>
      <c r="F74" s="13">
        <f>+F75-F73</f>
        <v>36.319999999998799</v>
      </c>
      <c r="G74" s="27">
        <f>+G75-G73</f>
        <v>1.2100000000000111E-2</v>
      </c>
    </row>
    <row r="75" spans="1:7" ht="12.95" customHeight="1" thickBot="1">
      <c r="A75" s="1"/>
      <c r="B75" s="30" t="s">
        <v>68</v>
      </c>
      <c r="C75" s="31" t="s">
        <v>1</v>
      </c>
      <c r="D75" s="31" t="s">
        <v>1</v>
      </c>
      <c r="E75" s="31" t="s">
        <v>1</v>
      </c>
      <c r="F75" s="32">
        <v>3001.13</v>
      </c>
      <c r="G75" s="33">
        <v>1</v>
      </c>
    </row>
    <row r="76" spans="1:7">
      <c r="A76" s="1"/>
      <c r="B76" s="2" t="s">
        <v>69</v>
      </c>
      <c r="C76" s="1"/>
      <c r="D76" s="1"/>
      <c r="E76" s="1"/>
      <c r="F76" s="1"/>
      <c r="G76" s="1"/>
    </row>
  </sheetData>
  <sortState ref="B7:G56">
    <sortCondition descending="1" ref="G7:G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7"/>
  <sheetViews>
    <sheetView zoomScale="90" zoomScaleNormal="90" workbookViewId="0"/>
  </sheetViews>
  <sheetFormatPr defaultRowHeight="12.75"/>
  <cols>
    <col min="1" max="1" width="2.5703125" customWidth="1"/>
    <col min="2" max="2" width="62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122</v>
      </c>
      <c r="C1" s="1"/>
      <c r="D1" s="1"/>
      <c r="E1" s="1"/>
      <c r="F1" s="1"/>
      <c r="G1" s="1"/>
    </row>
    <row r="2" spans="1:7" ht="12.95" customHeight="1">
      <c r="A2" s="1"/>
      <c r="B2" s="3" t="s">
        <v>1</v>
      </c>
      <c r="C2" s="1"/>
      <c r="D2" s="1"/>
      <c r="E2" s="1"/>
      <c r="F2" s="1"/>
      <c r="G2" s="1"/>
    </row>
    <row r="3" spans="1:7" ht="12.95" customHeight="1" thickBot="1">
      <c r="A3" s="4"/>
      <c r="B3" s="16" t="s">
        <v>419</v>
      </c>
      <c r="C3" s="1"/>
      <c r="D3" s="1"/>
      <c r="E3" s="1"/>
      <c r="F3" s="1"/>
      <c r="G3" s="1"/>
    </row>
    <row r="4" spans="1:7" ht="33" customHeight="1">
      <c r="A4" s="1"/>
      <c r="B4" s="19" t="s">
        <v>2</v>
      </c>
      <c r="C4" s="20" t="s">
        <v>3</v>
      </c>
      <c r="D4" s="21" t="s">
        <v>89</v>
      </c>
      <c r="E4" s="21" t="s">
        <v>5</v>
      </c>
      <c r="F4" s="21" t="s">
        <v>6</v>
      </c>
      <c r="G4" s="22" t="s">
        <v>7</v>
      </c>
    </row>
    <row r="5" spans="1:7" ht="12.95" customHeight="1">
      <c r="A5" s="1"/>
      <c r="B5" s="23" t="s">
        <v>90</v>
      </c>
      <c r="C5" s="5" t="s">
        <v>1</v>
      </c>
      <c r="D5" s="5" t="s">
        <v>1</v>
      </c>
      <c r="E5" s="5" t="s">
        <v>1</v>
      </c>
      <c r="F5" s="1"/>
      <c r="G5" s="24" t="s">
        <v>1</v>
      </c>
    </row>
    <row r="6" spans="1:7" ht="12.95" customHeight="1">
      <c r="A6" s="1"/>
      <c r="B6" s="23" t="s">
        <v>91</v>
      </c>
      <c r="C6" s="5" t="s">
        <v>1</v>
      </c>
      <c r="D6" s="5" t="s">
        <v>1</v>
      </c>
      <c r="E6" s="5" t="s">
        <v>1</v>
      </c>
      <c r="F6" s="1"/>
      <c r="G6" s="24" t="s">
        <v>1</v>
      </c>
    </row>
    <row r="7" spans="1:7" ht="12.95" customHeight="1">
      <c r="A7" s="6"/>
      <c r="B7" s="25" t="s">
        <v>376</v>
      </c>
      <c r="C7" s="5" t="s">
        <v>380</v>
      </c>
      <c r="D7" s="5" t="s">
        <v>215</v>
      </c>
      <c r="E7" s="7">
        <v>14000000</v>
      </c>
      <c r="F7" s="8">
        <v>13977.93</v>
      </c>
      <c r="G7" s="26">
        <f t="shared" ref="G7:G12" si="0">+ROUND(F7/$F$65,4)</f>
        <v>8.5099999999999995E-2</v>
      </c>
    </row>
    <row r="8" spans="1:7" ht="12.95" customHeight="1">
      <c r="A8" s="6"/>
      <c r="B8" s="25" t="s">
        <v>444</v>
      </c>
      <c r="C8" s="5" t="s">
        <v>445</v>
      </c>
      <c r="D8" s="5" t="s">
        <v>215</v>
      </c>
      <c r="E8" s="7">
        <v>10000000</v>
      </c>
      <c r="F8" s="8">
        <v>9994.77</v>
      </c>
      <c r="G8" s="26">
        <f t="shared" si="0"/>
        <v>6.08E-2</v>
      </c>
    </row>
    <row r="9" spans="1:7" ht="12.95" customHeight="1">
      <c r="A9" s="6"/>
      <c r="B9" s="25" t="s">
        <v>214</v>
      </c>
      <c r="C9" s="5" t="s">
        <v>373</v>
      </c>
      <c r="D9" s="5" t="s">
        <v>215</v>
      </c>
      <c r="E9" s="7">
        <v>6500000</v>
      </c>
      <c r="F9" s="8">
        <v>6449.07</v>
      </c>
      <c r="G9" s="26">
        <f t="shared" si="0"/>
        <v>3.9300000000000002E-2</v>
      </c>
    </row>
    <row r="10" spans="1:7" ht="12.95" customHeight="1">
      <c r="A10" s="6"/>
      <c r="B10" s="25" t="s">
        <v>213</v>
      </c>
      <c r="C10" s="5" t="s">
        <v>446</v>
      </c>
      <c r="D10" s="5" t="s">
        <v>92</v>
      </c>
      <c r="E10" s="7">
        <v>5500000</v>
      </c>
      <c r="F10" s="8">
        <v>5484.73</v>
      </c>
      <c r="G10" s="26">
        <f t="shared" si="0"/>
        <v>3.3399999999999999E-2</v>
      </c>
    </row>
    <row r="11" spans="1:7" ht="12.95" customHeight="1">
      <c r="A11" s="6"/>
      <c r="B11" s="25" t="s">
        <v>447</v>
      </c>
      <c r="C11" s="5" t="s">
        <v>448</v>
      </c>
      <c r="D11" s="5" t="s">
        <v>92</v>
      </c>
      <c r="E11" s="7">
        <v>5000000</v>
      </c>
      <c r="F11" s="8">
        <v>4997.38</v>
      </c>
      <c r="G11" s="26">
        <f t="shared" si="0"/>
        <v>3.04E-2</v>
      </c>
    </row>
    <row r="12" spans="1:7" ht="12.95" customHeight="1">
      <c r="A12" s="6"/>
      <c r="B12" s="25" t="s">
        <v>449</v>
      </c>
      <c r="C12" s="5" t="s">
        <v>450</v>
      </c>
      <c r="D12" s="5" t="s">
        <v>215</v>
      </c>
      <c r="E12" s="7">
        <v>5000000</v>
      </c>
      <c r="F12" s="8">
        <v>4994.78</v>
      </c>
      <c r="G12" s="26">
        <f t="shared" si="0"/>
        <v>3.04E-2</v>
      </c>
    </row>
    <row r="13" spans="1:7" ht="12.95" customHeight="1">
      <c r="A13" s="6"/>
      <c r="B13" s="25" t="s">
        <v>374</v>
      </c>
      <c r="C13" s="5" t="s">
        <v>451</v>
      </c>
      <c r="D13" s="5" t="s">
        <v>92</v>
      </c>
      <c r="E13" s="7">
        <v>3500000</v>
      </c>
      <c r="F13" s="8">
        <v>3498.16</v>
      </c>
      <c r="G13" s="26">
        <f t="shared" ref="G13:G20" si="1">+ROUND(F13/$F$65,4)</f>
        <v>2.1299999999999999E-2</v>
      </c>
    </row>
    <row r="14" spans="1:7" ht="12.95" customHeight="1">
      <c r="A14" s="6"/>
      <c r="B14" s="25" t="s">
        <v>374</v>
      </c>
      <c r="C14" s="5" t="s">
        <v>375</v>
      </c>
      <c r="D14" s="5" t="s">
        <v>92</v>
      </c>
      <c r="E14" s="7">
        <v>3200000</v>
      </c>
      <c r="F14" s="8">
        <v>3182.56</v>
      </c>
      <c r="G14" s="26">
        <f t="shared" si="1"/>
        <v>1.9400000000000001E-2</v>
      </c>
    </row>
    <row r="15" spans="1:7" ht="12.95" customHeight="1">
      <c r="A15" s="6"/>
      <c r="B15" s="25" t="s">
        <v>377</v>
      </c>
      <c r="C15" s="5" t="s">
        <v>378</v>
      </c>
      <c r="D15" s="5" t="s">
        <v>94</v>
      </c>
      <c r="E15" s="7">
        <v>2000000</v>
      </c>
      <c r="F15" s="8">
        <v>1999.27</v>
      </c>
      <c r="G15" s="26">
        <f t="shared" si="1"/>
        <v>1.2200000000000001E-2</v>
      </c>
    </row>
    <row r="16" spans="1:7" ht="12.95" customHeight="1">
      <c r="A16" s="6"/>
      <c r="B16" s="25" t="s">
        <v>212</v>
      </c>
      <c r="C16" s="5" t="s">
        <v>379</v>
      </c>
      <c r="D16" s="5" t="s">
        <v>92</v>
      </c>
      <c r="E16" s="7">
        <v>1000000</v>
      </c>
      <c r="F16" s="8">
        <v>995.7</v>
      </c>
      <c r="G16" s="26">
        <f t="shared" si="1"/>
        <v>6.1000000000000004E-3</v>
      </c>
    </row>
    <row r="17" spans="1:7" ht="12.95" customHeight="1">
      <c r="A17" s="6"/>
      <c r="B17" s="25" t="s">
        <v>452</v>
      </c>
      <c r="C17" s="5" t="s">
        <v>453</v>
      </c>
      <c r="D17" s="5" t="s">
        <v>215</v>
      </c>
      <c r="E17" s="7">
        <v>500000</v>
      </c>
      <c r="F17" s="8">
        <v>499.38</v>
      </c>
      <c r="G17" s="26">
        <f t="shared" si="1"/>
        <v>3.0000000000000001E-3</v>
      </c>
    </row>
    <row r="18" spans="1:7" ht="12.95" customHeight="1">
      <c r="A18" s="6"/>
      <c r="B18" s="25" t="s">
        <v>381</v>
      </c>
      <c r="C18" s="5" t="s">
        <v>382</v>
      </c>
      <c r="D18" s="5" t="s">
        <v>92</v>
      </c>
      <c r="E18" s="7">
        <v>500000</v>
      </c>
      <c r="F18" s="8">
        <v>498.41</v>
      </c>
      <c r="G18" s="26">
        <f t="shared" si="1"/>
        <v>3.0000000000000001E-3</v>
      </c>
    </row>
    <row r="19" spans="1:7" ht="12.95" customHeight="1">
      <c r="A19" s="6"/>
      <c r="B19" s="25" t="s">
        <v>376</v>
      </c>
      <c r="C19" s="5" t="s">
        <v>454</v>
      </c>
      <c r="D19" s="5" t="s">
        <v>215</v>
      </c>
      <c r="E19" s="7">
        <v>500000</v>
      </c>
      <c r="F19" s="8">
        <v>497.87</v>
      </c>
      <c r="G19" s="26">
        <f t="shared" si="1"/>
        <v>3.0000000000000001E-3</v>
      </c>
    </row>
    <row r="20" spans="1:7" ht="12.95" customHeight="1">
      <c r="A20" s="6"/>
      <c r="B20" s="25" t="s">
        <v>449</v>
      </c>
      <c r="C20" s="5" t="s">
        <v>455</v>
      </c>
      <c r="D20" s="5" t="s">
        <v>215</v>
      </c>
      <c r="E20" s="7">
        <v>500000</v>
      </c>
      <c r="F20" s="8">
        <v>497.77</v>
      </c>
      <c r="G20" s="26">
        <f t="shared" si="1"/>
        <v>3.0000000000000001E-3</v>
      </c>
    </row>
    <row r="21" spans="1:7" ht="12.95" customHeight="1">
      <c r="A21" s="1"/>
      <c r="B21" s="23" t="s">
        <v>63</v>
      </c>
      <c r="C21" s="5" t="s">
        <v>1</v>
      </c>
      <c r="D21" s="5" t="s">
        <v>1</v>
      </c>
      <c r="E21" s="5" t="s">
        <v>1</v>
      </c>
      <c r="F21" s="9">
        <f>SUM(F7:F20)</f>
        <v>57567.779999999984</v>
      </c>
      <c r="G21" s="27">
        <f>SUM(G7:G20)</f>
        <v>0.35040000000000004</v>
      </c>
    </row>
    <row r="22" spans="1:7" ht="12.95" customHeight="1">
      <c r="A22" s="1"/>
      <c r="B22" s="23" t="s">
        <v>93</v>
      </c>
      <c r="C22" s="5" t="s">
        <v>1</v>
      </c>
      <c r="D22" s="5" t="s">
        <v>1</v>
      </c>
      <c r="E22" s="5" t="s">
        <v>1</v>
      </c>
      <c r="F22" s="1"/>
      <c r="G22" s="24" t="s">
        <v>1</v>
      </c>
    </row>
    <row r="23" spans="1:7" ht="12.95" customHeight="1">
      <c r="A23" s="6"/>
      <c r="B23" s="25" t="s">
        <v>219</v>
      </c>
      <c r="C23" s="5" t="s">
        <v>383</v>
      </c>
      <c r="D23" s="5" t="s">
        <v>94</v>
      </c>
      <c r="E23" s="7">
        <v>12000000</v>
      </c>
      <c r="F23" s="8">
        <v>11942.31</v>
      </c>
      <c r="G23" s="26">
        <f t="shared" ref="G23:G29" si="2">+ROUND(F23/$F$65,4)</f>
        <v>7.2700000000000001E-2</v>
      </c>
    </row>
    <row r="24" spans="1:7" ht="12.95" customHeight="1">
      <c r="A24" s="6"/>
      <c r="B24" s="25" t="s">
        <v>456</v>
      </c>
      <c r="C24" s="5" t="s">
        <v>457</v>
      </c>
      <c r="D24" s="5" t="s">
        <v>215</v>
      </c>
      <c r="E24" s="7">
        <v>8700000</v>
      </c>
      <c r="F24" s="8">
        <v>8631.11</v>
      </c>
      <c r="G24" s="26">
        <f t="shared" si="2"/>
        <v>5.2499999999999998E-2</v>
      </c>
    </row>
    <row r="25" spans="1:7" ht="12.95" customHeight="1">
      <c r="A25" s="6"/>
      <c r="B25" s="25" t="s">
        <v>216</v>
      </c>
      <c r="C25" s="5" t="s">
        <v>384</v>
      </c>
      <c r="D25" s="5" t="s">
        <v>92</v>
      </c>
      <c r="E25" s="7">
        <v>7000000</v>
      </c>
      <c r="F25" s="8">
        <v>6965.08</v>
      </c>
      <c r="G25" s="26">
        <f t="shared" si="2"/>
        <v>4.24E-2</v>
      </c>
    </row>
    <row r="26" spans="1:7" ht="12.95" customHeight="1">
      <c r="A26" s="6"/>
      <c r="B26" s="25" t="s">
        <v>458</v>
      </c>
      <c r="C26" s="5" t="s">
        <v>459</v>
      </c>
      <c r="D26" s="5" t="s">
        <v>92</v>
      </c>
      <c r="E26" s="7">
        <v>5800000</v>
      </c>
      <c r="F26" s="8">
        <v>5798.99</v>
      </c>
      <c r="G26" s="26">
        <f t="shared" si="2"/>
        <v>3.5299999999999998E-2</v>
      </c>
    </row>
    <row r="27" spans="1:7" ht="12.95" customHeight="1">
      <c r="A27" s="6"/>
      <c r="B27" s="25" t="s">
        <v>460</v>
      </c>
      <c r="C27" s="5" t="s">
        <v>461</v>
      </c>
      <c r="D27" s="5" t="s">
        <v>215</v>
      </c>
      <c r="E27" s="7">
        <v>5000000</v>
      </c>
      <c r="F27" s="8">
        <v>4973.8599999999997</v>
      </c>
      <c r="G27" s="26">
        <f t="shared" si="2"/>
        <v>3.0300000000000001E-2</v>
      </c>
    </row>
    <row r="28" spans="1:7" ht="12.95" customHeight="1">
      <c r="A28" s="6"/>
      <c r="B28" s="25" t="s">
        <v>462</v>
      </c>
      <c r="C28" s="5" t="s">
        <v>385</v>
      </c>
      <c r="D28" s="5" t="s">
        <v>215</v>
      </c>
      <c r="E28" s="7">
        <v>5000000</v>
      </c>
      <c r="F28" s="8">
        <v>4973.7700000000004</v>
      </c>
      <c r="G28" s="26">
        <f t="shared" si="2"/>
        <v>3.0300000000000001E-2</v>
      </c>
    </row>
    <row r="29" spans="1:7" ht="12.95" customHeight="1">
      <c r="A29" s="6"/>
      <c r="B29" s="25" t="s">
        <v>463</v>
      </c>
      <c r="C29" s="5" t="s">
        <v>464</v>
      </c>
      <c r="D29" s="5" t="s">
        <v>220</v>
      </c>
      <c r="E29" s="7">
        <v>5000000</v>
      </c>
      <c r="F29" s="8">
        <v>4973.4399999999996</v>
      </c>
      <c r="G29" s="26">
        <f t="shared" si="2"/>
        <v>3.0300000000000001E-2</v>
      </c>
    </row>
    <row r="30" spans="1:7" ht="12.95" customHeight="1">
      <c r="A30" s="6"/>
      <c r="B30" s="25" t="s">
        <v>462</v>
      </c>
      <c r="C30" s="5" t="s">
        <v>386</v>
      </c>
      <c r="D30" s="5" t="s">
        <v>215</v>
      </c>
      <c r="E30" s="7">
        <v>5000000</v>
      </c>
      <c r="F30" s="8">
        <v>4972.8</v>
      </c>
      <c r="G30" s="26">
        <f t="shared" ref="G30:G45" si="3">+ROUND(F30/$F$65,4)</f>
        <v>3.0300000000000001E-2</v>
      </c>
    </row>
    <row r="31" spans="1:7" ht="12.95" customHeight="1">
      <c r="A31" s="6"/>
      <c r="B31" s="25" t="s">
        <v>387</v>
      </c>
      <c r="C31" s="5" t="s">
        <v>388</v>
      </c>
      <c r="D31" s="5" t="s">
        <v>215</v>
      </c>
      <c r="E31" s="7">
        <v>5000000</v>
      </c>
      <c r="F31" s="8">
        <v>4961.2</v>
      </c>
      <c r="G31" s="26">
        <f t="shared" si="3"/>
        <v>3.0200000000000001E-2</v>
      </c>
    </row>
    <row r="32" spans="1:7" ht="12.95" customHeight="1">
      <c r="A32" s="6"/>
      <c r="B32" s="25" t="s">
        <v>389</v>
      </c>
      <c r="C32" s="5" t="s">
        <v>390</v>
      </c>
      <c r="D32" s="5" t="s">
        <v>215</v>
      </c>
      <c r="E32" s="7">
        <v>4600000</v>
      </c>
      <c r="F32" s="8">
        <v>4575.59</v>
      </c>
      <c r="G32" s="26">
        <f t="shared" si="3"/>
        <v>2.7900000000000001E-2</v>
      </c>
    </row>
    <row r="33" spans="1:7" ht="12.95" customHeight="1">
      <c r="A33" s="6"/>
      <c r="B33" s="25" t="s">
        <v>389</v>
      </c>
      <c r="C33" s="5" t="s">
        <v>391</v>
      </c>
      <c r="D33" s="5" t="s">
        <v>215</v>
      </c>
      <c r="E33" s="7">
        <v>4500000</v>
      </c>
      <c r="F33" s="8">
        <v>4479.6400000000003</v>
      </c>
      <c r="G33" s="26">
        <f t="shared" si="3"/>
        <v>2.7300000000000001E-2</v>
      </c>
    </row>
    <row r="34" spans="1:7" ht="12.95" customHeight="1">
      <c r="A34" s="6"/>
      <c r="B34" s="25" t="s">
        <v>392</v>
      </c>
      <c r="C34" s="5" t="s">
        <v>393</v>
      </c>
      <c r="D34" s="5" t="s">
        <v>215</v>
      </c>
      <c r="E34" s="7">
        <v>4400000</v>
      </c>
      <c r="F34" s="8">
        <v>4365.38</v>
      </c>
      <c r="G34" s="26">
        <f t="shared" si="3"/>
        <v>2.6599999999999999E-2</v>
      </c>
    </row>
    <row r="35" spans="1:7" ht="12.95" customHeight="1">
      <c r="A35" s="6"/>
      <c r="B35" s="25" t="s">
        <v>465</v>
      </c>
      <c r="C35" s="5" t="s">
        <v>466</v>
      </c>
      <c r="D35" s="5" t="s">
        <v>94</v>
      </c>
      <c r="E35" s="7">
        <v>4000000</v>
      </c>
      <c r="F35" s="8">
        <v>3977.84</v>
      </c>
      <c r="G35" s="26">
        <f t="shared" si="3"/>
        <v>2.4199999999999999E-2</v>
      </c>
    </row>
    <row r="36" spans="1:7" ht="12.95" customHeight="1">
      <c r="A36" s="6"/>
      <c r="B36" s="25" t="s">
        <v>216</v>
      </c>
      <c r="C36" s="5" t="s">
        <v>394</v>
      </c>
      <c r="D36" s="5" t="s">
        <v>92</v>
      </c>
      <c r="E36" s="7">
        <v>3800000</v>
      </c>
      <c r="F36" s="8">
        <v>3780.6</v>
      </c>
      <c r="G36" s="26">
        <f t="shared" si="3"/>
        <v>2.3E-2</v>
      </c>
    </row>
    <row r="37" spans="1:7" ht="12.95" customHeight="1">
      <c r="A37" s="6"/>
      <c r="B37" s="25" t="s">
        <v>467</v>
      </c>
      <c r="C37" s="5" t="s">
        <v>468</v>
      </c>
      <c r="D37" s="5" t="s">
        <v>92</v>
      </c>
      <c r="E37" s="7">
        <v>3500000</v>
      </c>
      <c r="F37" s="8">
        <v>3498.16</v>
      </c>
      <c r="G37" s="26">
        <f t="shared" si="3"/>
        <v>2.1299999999999999E-2</v>
      </c>
    </row>
    <row r="38" spans="1:7" ht="12.95" customHeight="1">
      <c r="A38" s="6"/>
      <c r="B38" s="25" t="s">
        <v>469</v>
      </c>
      <c r="C38" s="5" t="s">
        <v>470</v>
      </c>
      <c r="D38" s="5" t="s">
        <v>215</v>
      </c>
      <c r="E38" s="7">
        <v>3000000</v>
      </c>
      <c r="F38" s="8">
        <v>2980.93</v>
      </c>
      <c r="G38" s="26">
        <f t="shared" si="3"/>
        <v>1.8100000000000002E-2</v>
      </c>
    </row>
    <row r="39" spans="1:7" ht="12.95" customHeight="1">
      <c r="A39" s="6"/>
      <c r="B39" s="25" t="s">
        <v>471</v>
      </c>
      <c r="C39" s="5" t="s">
        <v>472</v>
      </c>
      <c r="D39" s="5" t="s">
        <v>92</v>
      </c>
      <c r="E39" s="7">
        <v>2500000</v>
      </c>
      <c r="F39" s="8">
        <v>2499.5500000000002</v>
      </c>
      <c r="G39" s="26">
        <f t="shared" si="3"/>
        <v>1.52E-2</v>
      </c>
    </row>
    <row r="40" spans="1:7" ht="12.95" customHeight="1">
      <c r="A40" s="6"/>
      <c r="B40" s="25" t="s">
        <v>406</v>
      </c>
      <c r="C40" s="5" t="s">
        <v>473</v>
      </c>
      <c r="D40" s="5" t="s">
        <v>94</v>
      </c>
      <c r="E40" s="7">
        <v>2500000</v>
      </c>
      <c r="F40" s="8">
        <v>2497.31</v>
      </c>
      <c r="G40" s="26">
        <f t="shared" si="3"/>
        <v>1.52E-2</v>
      </c>
    </row>
    <row r="41" spans="1:7" ht="12.95" customHeight="1">
      <c r="A41" s="6"/>
      <c r="B41" s="25" t="s">
        <v>474</v>
      </c>
      <c r="C41" s="5" t="s">
        <v>475</v>
      </c>
      <c r="D41" s="5" t="s">
        <v>92</v>
      </c>
      <c r="E41" s="7">
        <v>2500000</v>
      </c>
      <c r="F41" s="8">
        <v>2496.17</v>
      </c>
      <c r="G41" s="26">
        <f t="shared" si="3"/>
        <v>1.52E-2</v>
      </c>
    </row>
    <row r="42" spans="1:7" ht="12.95" customHeight="1">
      <c r="A42" s="6"/>
      <c r="B42" s="25" t="s">
        <v>395</v>
      </c>
      <c r="C42" s="5" t="s">
        <v>396</v>
      </c>
      <c r="D42" s="5" t="s">
        <v>94</v>
      </c>
      <c r="E42" s="7">
        <v>2500000</v>
      </c>
      <c r="F42" s="8">
        <v>2488.86</v>
      </c>
      <c r="G42" s="26">
        <f t="shared" si="3"/>
        <v>1.52E-2</v>
      </c>
    </row>
    <row r="43" spans="1:7" ht="12.95" customHeight="1">
      <c r="A43" s="6"/>
      <c r="B43" s="25" t="s">
        <v>275</v>
      </c>
      <c r="C43" s="5" t="s">
        <v>397</v>
      </c>
      <c r="D43" s="5" t="s">
        <v>92</v>
      </c>
      <c r="E43" s="7">
        <v>2500000</v>
      </c>
      <c r="F43" s="8">
        <v>2484.1799999999998</v>
      </c>
      <c r="G43" s="26">
        <f t="shared" si="3"/>
        <v>1.5100000000000001E-2</v>
      </c>
    </row>
    <row r="44" spans="1:7" ht="12.95" customHeight="1">
      <c r="A44" s="6"/>
      <c r="B44" s="25" t="s">
        <v>398</v>
      </c>
      <c r="C44" s="5" t="s">
        <v>399</v>
      </c>
      <c r="D44" s="5" t="s">
        <v>92</v>
      </c>
      <c r="E44" s="7">
        <v>2500000</v>
      </c>
      <c r="F44" s="8">
        <v>2476.9499999999998</v>
      </c>
      <c r="G44" s="26">
        <f t="shared" si="3"/>
        <v>1.5100000000000001E-2</v>
      </c>
    </row>
    <row r="45" spans="1:7" ht="12.95" customHeight="1">
      <c r="A45" s="6"/>
      <c r="B45" s="25" t="s">
        <v>398</v>
      </c>
      <c r="C45" s="5" t="s">
        <v>476</v>
      </c>
      <c r="D45" s="5" t="s">
        <v>92</v>
      </c>
      <c r="E45" s="7">
        <v>2500000</v>
      </c>
      <c r="F45" s="8">
        <v>2476.5</v>
      </c>
      <c r="G45" s="26">
        <f t="shared" si="3"/>
        <v>1.5100000000000001E-2</v>
      </c>
    </row>
    <row r="46" spans="1:7" ht="12.95" customHeight="1">
      <c r="A46" s="6"/>
      <c r="B46" s="25" t="s">
        <v>398</v>
      </c>
      <c r="C46" s="5" t="s">
        <v>400</v>
      </c>
      <c r="D46" s="5" t="s">
        <v>92</v>
      </c>
      <c r="E46" s="7">
        <v>2500000</v>
      </c>
      <c r="F46" s="8">
        <v>2474.85</v>
      </c>
      <c r="G46" s="26">
        <f t="shared" ref="G46:G53" si="4">+ROUND(F46/$F$65,4)</f>
        <v>1.5100000000000001E-2</v>
      </c>
    </row>
    <row r="47" spans="1:7" ht="12.95" customHeight="1">
      <c r="A47" s="6"/>
      <c r="B47" s="25" t="s">
        <v>269</v>
      </c>
      <c r="C47" s="5" t="s">
        <v>401</v>
      </c>
      <c r="D47" s="5" t="s">
        <v>92</v>
      </c>
      <c r="E47" s="7">
        <v>2300000</v>
      </c>
      <c r="F47" s="8">
        <v>2287.4</v>
      </c>
      <c r="G47" s="26">
        <f t="shared" si="4"/>
        <v>1.3899999999999999E-2</v>
      </c>
    </row>
    <row r="48" spans="1:7" ht="12.95" customHeight="1">
      <c r="A48" s="6"/>
      <c r="B48" s="25" t="s">
        <v>269</v>
      </c>
      <c r="C48" s="5" t="s">
        <v>405</v>
      </c>
      <c r="D48" s="5" t="s">
        <v>92</v>
      </c>
      <c r="E48" s="7">
        <v>700000</v>
      </c>
      <c r="F48" s="8">
        <v>697.98</v>
      </c>
      <c r="G48" s="26">
        <f t="shared" si="4"/>
        <v>4.1999999999999997E-3</v>
      </c>
    </row>
    <row r="49" spans="1:7" ht="12.95" customHeight="1">
      <c r="A49" s="6"/>
      <c r="B49" s="25" t="s">
        <v>407</v>
      </c>
      <c r="C49" s="5" t="s">
        <v>408</v>
      </c>
      <c r="D49" s="5" t="s">
        <v>215</v>
      </c>
      <c r="E49" s="7">
        <v>500000</v>
      </c>
      <c r="F49" s="8">
        <v>499.22</v>
      </c>
      <c r="G49" s="26">
        <f t="shared" si="4"/>
        <v>3.0000000000000001E-3</v>
      </c>
    </row>
    <row r="50" spans="1:7" ht="12.95" customHeight="1">
      <c r="A50" s="6"/>
      <c r="B50" s="25" t="s">
        <v>406</v>
      </c>
      <c r="C50" s="5" t="s">
        <v>409</v>
      </c>
      <c r="D50" s="5" t="s">
        <v>94</v>
      </c>
      <c r="E50" s="7">
        <v>500000</v>
      </c>
      <c r="F50" s="8">
        <v>498.2</v>
      </c>
      <c r="G50" s="26">
        <f t="shared" si="4"/>
        <v>3.0000000000000001E-3</v>
      </c>
    </row>
    <row r="51" spans="1:7" ht="12.95" customHeight="1">
      <c r="A51" s="6"/>
      <c r="B51" s="25" t="s">
        <v>406</v>
      </c>
      <c r="C51" s="5" t="s">
        <v>410</v>
      </c>
      <c r="D51" s="5" t="s">
        <v>94</v>
      </c>
      <c r="E51" s="7">
        <v>500000</v>
      </c>
      <c r="F51" s="8">
        <v>497.82</v>
      </c>
      <c r="G51" s="26">
        <f t="shared" si="4"/>
        <v>3.0000000000000001E-3</v>
      </c>
    </row>
    <row r="52" spans="1:7" ht="12.95" customHeight="1">
      <c r="A52" s="6"/>
      <c r="B52" s="25" t="s">
        <v>219</v>
      </c>
      <c r="C52" s="5" t="s">
        <v>411</v>
      </c>
      <c r="D52" s="5" t="s">
        <v>94</v>
      </c>
      <c r="E52" s="7">
        <v>500000</v>
      </c>
      <c r="F52" s="8">
        <v>495.77</v>
      </c>
      <c r="G52" s="26">
        <f t="shared" si="4"/>
        <v>3.0000000000000001E-3</v>
      </c>
    </row>
    <row r="53" spans="1:7" ht="12.95" customHeight="1">
      <c r="A53" s="6"/>
      <c r="B53" s="25" t="s">
        <v>406</v>
      </c>
      <c r="C53" s="5" t="s">
        <v>477</v>
      </c>
      <c r="D53" s="5" t="s">
        <v>94</v>
      </c>
      <c r="E53" s="7">
        <v>500000</v>
      </c>
      <c r="F53" s="8">
        <v>495.42</v>
      </c>
      <c r="G53" s="26">
        <f t="shared" si="4"/>
        <v>3.0000000000000001E-3</v>
      </c>
    </row>
    <row r="54" spans="1:7" ht="12.95" customHeight="1">
      <c r="A54" s="1"/>
      <c r="B54" s="23" t="s">
        <v>63</v>
      </c>
      <c r="C54" s="5" t="s">
        <v>1</v>
      </c>
      <c r="D54" s="5" t="s">
        <v>1</v>
      </c>
      <c r="E54" s="5" t="s">
        <v>1</v>
      </c>
      <c r="F54" s="9">
        <f>SUM(F23:F53)</f>
        <v>111216.87999999999</v>
      </c>
      <c r="G54" s="27">
        <f>SUM(G23:G53)</f>
        <v>0.67700000000000005</v>
      </c>
    </row>
    <row r="55" spans="1:7" ht="12.95" customHeight="1">
      <c r="A55" s="1"/>
      <c r="B55" s="23" t="s">
        <v>95</v>
      </c>
      <c r="C55" s="5" t="s">
        <v>1</v>
      </c>
      <c r="D55" s="5" t="s">
        <v>1</v>
      </c>
      <c r="E55" s="5" t="s">
        <v>1</v>
      </c>
      <c r="F55" s="1"/>
      <c r="G55" s="24" t="s">
        <v>1</v>
      </c>
    </row>
    <row r="56" spans="1:7" ht="12.95" customHeight="1">
      <c r="A56" s="6"/>
      <c r="B56" s="25" t="s">
        <v>96</v>
      </c>
      <c r="C56" s="5" t="s">
        <v>412</v>
      </c>
      <c r="D56" s="5" t="s">
        <v>270</v>
      </c>
      <c r="E56" s="7">
        <v>450000</v>
      </c>
      <c r="F56" s="8">
        <v>449.84</v>
      </c>
      <c r="G56" s="26">
        <f>+ROUND(F56/$F$65,4)</f>
        <v>2.7000000000000001E-3</v>
      </c>
    </row>
    <row r="57" spans="1:7" ht="12.95" customHeight="1">
      <c r="A57" s="6"/>
      <c r="B57" s="25" t="s">
        <v>478</v>
      </c>
      <c r="C57" s="5" t="s">
        <v>479</v>
      </c>
      <c r="D57" s="5" t="s">
        <v>270</v>
      </c>
      <c r="E57" s="7">
        <v>405000</v>
      </c>
      <c r="F57" s="8">
        <v>399.97</v>
      </c>
      <c r="G57" s="26">
        <f>+ROUND(F57/$F$65,4)</f>
        <v>2.3999999999999998E-3</v>
      </c>
    </row>
    <row r="58" spans="1:7" ht="12.95" customHeight="1">
      <c r="A58" s="1"/>
      <c r="B58" s="23" t="s">
        <v>63</v>
      </c>
      <c r="C58" s="5" t="s">
        <v>1</v>
      </c>
      <c r="D58" s="5" t="s">
        <v>1</v>
      </c>
      <c r="E58" s="5" t="s">
        <v>1</v>
      </c>
      <c r="F58" s="9">
        <f>SUM(F56:F57)</f>
        <v>849.81</v>
      </c>
      <c r="G58" s="27">
        <f>SUM(G56:G57)</f>
        <v>5.1000000000000004E-3</v>
      </c>
    </row>
    <row r="59" spans="1:7" ht="12.95" customHeight="1">
      <c r="A59" s="1"/>
      <c r="B59" s="28" t="s">
        <v>66</v>
      </c>
      <c r="C59" s="12" t="s">
        <v>1</v>
      </c>
      <c r="D59" s="10" t="s">
        <v>1</v>
      </c>
      <c r="E59" s="12" t="s">
        <v>1</v>
      </c>
      <c r="F59" s="9">
        <f>+F21+F54+F58</f>
        <v>169634.46999999997</v>
      </c>
      <c r="G59" s="27">
        <f>+G21+G54+G58</f>
        <v>1.0325000000000002</v>
      </c>
    </row>
    <row r="60" spans="1:7" ht="12.95" customHeight="1">
      <c r="A60" s="1"/>
      <c r="B60" s="23" t="s">
        <v>97</v>
      </c>
      <c r="C60" s="5" t="s">
        <v>1</v>
      </c>
      <c r="D60" s="5" t="s">
        <v>1</v>
      </c>
      <c r="E60" s="5" t="s">
        <v>1</v>
      </c>
      <c r="F60" s="1"/>
      <c r="G60" s="24" t="s">
        <v>1</v>
      </c>
    </row>
    <row r="61" spans="1:7" ht="12.95" customHeight="1">
      <c r="A61" s="6"/>
      <c r="B61" s="25" t="s">
        <v>271</v>
      </c>
      <c r="C61" s="5" t="s">
        <v>1</v>
      </c>
      <c r="D61" s="5" t="s">
        <v>69</v>
      </c>
      <c r="E61" s="7"/>
      <c r="F61" s="8">
        <v>25.04</v>
      </c>
      <c r="G61" s="26">
        <f>+ROUND(F61/$F$65,4)</f>
        <v>2.0000000000000001E-4</v>
      </c>
    </row>
    <row r="62" spans="1:7" ht="12.95" customHeight="1">
      <c r="A62" s="1"/>
      <c r="B62" s="23" t="s">
        <v>63</v>
      </c>
      <c r="C62" s="5" t="s">
        <v>1</v>
      </c>
      <c r="D62" s="5" t="s">
        <v>1</v>
      </c>
      <c r="E62" s="5" t="s">
        <v>1</v>
      </c>
      <c r="F62" s="9">
        <f>+F61</f>
        <v>25.04</v>
      </c>
      <c r="G62" s="27">
        <f>+G61</f>
        <v>2.0000000000000001E-4</v>
      </c>
    </row>
    <row r="63" spans="1:7" ht="12.95" customHeight="1">
      <c r="A63" s="1"/>
      <c r="B63" s="28" t="s">
        <v>66</v>
      </c>
      <c r="C63" s="12" t="s">
        <v>1</v>
      </c>
      <c r="D63" s="10" t="s">
        <v>1</v>
      </c>
      <c r="E63" s="12" t="s">
        <v>1</v>
      </c>
      <c r="F63" s="9">
        <f>+F62</f>
        <v>25.04</v>
      </c>
      <c r="G63" s="27">
        <f>+G62</f>
        <v>2.0000000000000001E-4</v>
      </c>
    </row>
    <row r="64" spans="1:7" ht="12.95" customHeight="1">
      <c r="A64" s="1"/>
      <c r="B64" s="28" t="s">
        <v>67</v>
      </c>
      <c r="C64" s="5" t="s">
        <v>1</v>
      </c>
      <c r="D64" s="10" t="s">
        <v>1</v>
      </c>
      <c r="E64" s="5" t="s">
        <v>1</v>
      </c>
      <c r="F64" s="13">
        <f>+F65-F63-F59</f>
        <v>-5406.8399999999674</v>
      </c>
      <c r="G64" s="27">
        <f>+G65-G63-G59</f>
        <v>-3.2700000000000173E-2</v>
      </c>
    </row>
    <row r="65" spans="1:7" ht="12.95" customHeight="1" thickBot="1">
      <c r="A65" s="1"/>
      <c r="B65" s="30" t="s">
        <v>68</v>
      </c>
      <c r="C65" s="31" t="s">
        <v>1</v>
      </c>
      <c r="D65" s="31" t="s">
        <v>1</v>
      </c>
      <c r="E65" s="31" t="s">
        <v>1</v>
      </c>
      <c r="F65" s="32">
        <v>164252.67000000001</v>
      </c>
      <c r="G65" s="33">
        <v>1</v>
      </c>
    </row>
    <row r="66" spans="1:7">
      <c r="A66" s="1"/>
      <c r="B66" s="2" t="s">
        <v>86</v>
      </c>
      <c r="C66" s="1"/>
      <c r="D66" s="1"/>
      <c r="E66" s="1"/>
      <c r="F66" s="1"/>
      <c r="G66" s="1"/>
    </row>
    <row r="67" spans="1:7">
      <c r="A67" s="1"/>
      <c r="B67" s="2" t="s">
        <v>87</v>
      </c>
      <c r="C67" s="1"/>
      <c r="D67" s="1"/>
      <c r="E67" s="1"/>
      <c r="F67" s="1"/>
      <c r="G67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  <vt:lpstr>TUSB</vt:lpstr>
      <vt:lpstr>TDI</vt:lpstr>
      <vt:lpstr>TSTI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2016-11-09T05:58:38Z</dcterms:modified>
</cp:coreProperties>
</file>