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urus\Facsheet\2017\Feb 17\"/>
    </mc:Choice>
  </mc:AlternateContent>
  <bookViews>
    <workbookView xWindow="0" yWindow="0" windowWidth="11490" windowHeight="447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71027"/>
</workbook>
</file>

<file path=xl/calcChain.xml><?xml version="1.0" encoding="utf-8"?>
<calcChain xmlns="http://schemas.openxmlformats.org/spreadsheetml/2006/main">
  <c r="G26" i="5" l="1"/>
  <c r="G25" i="5"/>
  <c r="G24" i="5"/>
  <c r="G23" i="5"/>
  <c r="G41" i="1"/>
  <c r="G40" i="1"/>
  <c r="G39" i="1"/>
  <c r="F8" i="6" l="1"/>
  <c r="G7" i="6"/>
  <c r="G22" i="5" l="1"/>
  <c r="G21" i="5"/>
  <c r="G57" i="12"/>
  <c r="G56" i="12"/>
  <c r="G20" i="5" l="1"/>
  <c r="G19" i="5"/>
  <c r="F18" i="6" l="1"/>
  <c r="G54" i="13"/>
  <c r="G53" i="13"/>
  <c r="G52" i="13"/>
  <c r="G55" i="12"/>
  <c r="G54" i="12"/>
  <c r="G53" i="12"/>
  <c r="G52" i="4"/>
  <c r="G51" i="4"/>
  <c r="G50" i="4"/>
  <c r="G49" i="4"/>
  <c r="G48" i="4"/>
  <c r="G47" i="4"/>
  <c r="G46" i="4"/>
  <c r="F16" i="3" l="1"/>
  <c r="F17" i="3" s="1"/>
  <c r="G15" i="3"/>
  <c r="G16" i="3" s="1"/>
  <c r="G17" i="3" s="1"/>
  <c r="F12" i="3"/>
  <c r="G11" i="3"/>
  <c r="F9" i="3"/>
  <c r="G8" i="3"/>
  <c r="G7" i="3"/>
  <c r="F22" i="6"/>
  <c r="F23" i="6" s="1"/>
  <c r="G21" i="6"/>
  <c r="G22" i="6" s="1"/>
  <c r="G23" i="6" s="1"/>
  <c r="G17" i="6"/>
  <c r="G18" i="6" s="1"/>
  <c r="F15" i="6"/>
  <c r="F19" i="6" s="1"/>
  <c r="G14" i="6"/>
  <c r="F11" i="6"/>
  <c r="F16" i="10"/>
  <c r="F17" i="10" s="1"/>
  <c r="G15" i="10"/>
  <c r="G16" i="10" s="1"/>
  <c r="G17" i="10" s="1"/>
  <c r="F12" i="10"/>
  <c r="G11" i="10"/>
  <c r="F9" i="10"/>
  <c r="F13" i="10" s="1"/>
  <c r="G8" i="10"/>
  <c r="G7" i="10"/>
  <c r="F17" i="9"/>
  <c r="F18" i="9" s="1"/>
  <c r="G16" i="9"/>
  <c r="G17" i="9" s="1"/>
  <c r="G18" i="9" s="1"/>
  <c r="F13" i="9"/>
  <c r="G12" i="9"/>
  <c r="F10" i="9"/>
  <c r="F14" i="9" s="1"/>
  <c r="G9" i="9"/>
  <c r="G8" i="9"/>
  <c r="G7" i="9"/>
  <c r="F51" i="7"/>
  <c r="F54" i="7" s="1"/>
  <c r="F55" i="7" s="1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F27" i="5"/>
  <c r="F30" i="5" s="1"/>
  <c r="F31" i="5" s="1"/>
  <c r="G18" i="5"/>
  <c r="G17" i="5"/>
  <c r="G16" i="5"/>
  <c r="G15" i="5"/>
  <c r="G14" i="5"/>
  <c r="G13" i="5"/>
  <c r="G12" i="5"/>
  <c r="G11" i="5"/>
  <c r="G10" i="5"/>
  <c r="G9" i="5"/>
  <c r="G8" i="5"/>
  <c r="G7" i="5"/>
  <c r="F42" i="8"/>
  <c r="F45" i="8" s="1"/>
  <c r="F46" i="8" s="1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58" i="13"/>
  <c r="F58" i="13"/>
  <c r="F55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F58" i="12"/>
  <c r="F61" i="12" s="1"/>
  <c r="F62" i="12" s="1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F13" i="3" l="1"/>
  <c r="F18" i="3"/>
  <c r="G8" i="6"/>
  <c r="G11" i="6" s="1"/>
  <c r="F24" i="6"/>
  <c r="G12" i="3"/>
  <c r="F59" i="13"/>
  <c r="F60" i="13" s="1"/>
  <c r="G13" i="9"/>
  <c r="G9" i="3"/>
  <c r="G15" i="6"/>
  <c r="G19" i="6" s="1"/>
  <c r="G12" i="10"/>
  <c r="F18" i="10"/>
  <c r="G9" i="10"/>
  <c r="G13" i="10" s="1"/>
  <c r="G10" i="9"/>
  <c r="F19" i="9"/>
  <c r="G27" i="5"/>
  <c r="G30" i="5" s="1"/>
  <c r="G31" i="5" s="1"/>
  <c r="G42" i="8"/>
  <c r="G45" i="8" s="1"/>
  <c r="G46" i="8" s="1"/>
  <c r="G55" i="13"/>
  <c r="G59" i="13" s="1"/>
  <c r="G60" i="13" s="1"/>
  <c r="G58" i="12"/>
  <c r="G61" i="12" s="1"/>
  <c r="G62" i="12" s="1"/>
  <c r="G51" i="7"/>
  <c r="G54" i="7" s="1"/>
  <c r="G55" i="7" s="1"/>
  <c r="F53" i="4"/>
  <c r="F56" i="4" s="1"/>
  <c r="F57" i="4" s="1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50" i="2"/>
  <c r="F53" i="2" s="1"/>
  <c r="F54" i="2" s="1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42" i="1"/>
  <c r="F45" i="1" s="1"/>
  <c r="F46" i="1" s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13" i="3" l="1"/>
  <c r="G18" i="3" s="1"/>
  <c r="G14" i="9"/>
  <c r="G19" i="9" s="1"/>
  <c r="G24" i="6"/>
  <c r="G18" i="10"/>
  <c r="G53" i="4"/>
  <c r="G56" i="4" s="1"/>
  <c r="G57" i="4" s="1"/>
  <c r="G50" i="2"/>
  <c r="G53" i="2" s="1"/>
  <c r="G54" i="2" s="1"/>
  <c r="G42" i="1"/>
  <c r="G45" i="1" s="1"/>
  <c r="G46" i="1" s="1"/>
</calcChain>
</file>

<file path=xl/sharedStrings.xml><?xml version="1.0" encoding="utf-8"?>
<sst xmlns="http://schemas.openxmlformats.org/spreadsheetml/2006/main" count="1669" uniqueCount="340">
  <si>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</si>
  <si>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</si>
  <si>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</si>
  <si>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</si>
  <si>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</si>
  <si>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</si>
  <si>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</si>
  <si>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</si>
  <si>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</si>
  <si>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</si>
  <si>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</si>
  <si>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</si>
  <si>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</si>
  <si>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</si>
  <si>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</si>
  <si>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</si>
  <si>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</si>
  <si>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</si>
  <si>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</si>
  <si>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</si>
  <si>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</si>
  <si>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</si>
  <si>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</si>
  <si>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</si>
  <si>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</si>
  <si>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</si>
  <si>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</si>
  <si>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</si>
  <si>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</si>
  <si>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</si>
  <si>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</si>
  <si>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</si>
  <si>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</si>
  <si>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Consumer Durables</t>
  </si>
  <si>
    <t>INE155A01022</t>
  </si>
  <si>
    <t>INE003A01024</t>
  </si>
  <si>
    <t>Industrial Capital Goods</t>
  </si>
  <si>
    <t>INE256A01028</t>
  </si>
  <si>
    <t>Media &amp; Entertainment</t>
  </si>
  <si>
    <t>INE263A01016</t>
  </si>
  <si>
    <t>Chemicals</t>
  </si>
  <si>
    <t>INE180A01020</t>
  </si>
  <si>
    <t>Consumer Non Durables</t>
  </si>
  <si>
    <t>INE111A01017</t>
  </si>
  <si>
    <t>Healthcare Services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</si>
  <si>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</si>
  <si>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</si>
  <si>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</si>
  <si>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</si>
  <si>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</si>
  <si>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</si>
  <si>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</si>
  <si>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</si>
  <si>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</si>
  <si>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Bank of Baroda</t>
  </si>
  <si>
    <t>INE028A01039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</si>
  <si>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</si>
  <si>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</si>
  <si>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</si>
  <si>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</si>
  <si>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</si>
  <si>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</si>
  <si>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</si>
  <si>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</si>
  <si>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</si>
  <si>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</si>
  <si>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</si>
  <si>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</si>
  <si>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</si>
  <si>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INE670A01012</t>
  </si>
  <si>
    <t>INE465A01025</t>
  </si>
  <si>
    <t>INE775A01035</t>
  </si>
  <si>
    <t>Auto Ancillaries</t>
  </si>
  <si>
    <t>INE216A01022</t>
  </si>
  <si>
    <t>INE070A01015</t>
  </si>
  <si>
    <t>Cement</t>
  </si>
  <si>
    <t>Textile Products</t>
  </si>
  <si>
    <t>INE095A01012</t>
  </si>
  <si>
    <t>INE331A01037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</si>
  <si>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</si>
  <si>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</si>
  <si>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</si>
  <si>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</si>
  <si>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</si>
  <si>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</si>
  <si>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Money Market Instruments</t>
  </si>
  <si>
    <t>Commercial Paper</t>
  </si>
  <si>
    <t>CARE A1+</t>
  </si>
  <si>
    <t>Treasury Bill</t>
  </si>
  <si>
    <t>CBLO / Reverse Repo</t>
  </si>
  <si>
    <t>TAURUS TAX SHIELD</t>
  </si>
  <si>
    <t>INE100A01010</t>
  </si>
  <si>
    <t>INE481G01011</t>
  </si>
  <si>
    <t>INE669C01036</t>
  </si>
  <si>
    <t>INE101A01026</t>
  </si>
  <si>
    <t>INE326A01037</t>
  </si>
  <si>
    <t>INE257A01026</t>
  </si>
  <si>
    <t>TAURUS BANKING &amp; FINANCIAL SERVICES FUND</t>
  </si>
  <si>
    <t>INE528G01019</t>
  </si>
  <si>
    <t>TAURUS DYNAMIC INCOME FUND</t>
  </si>
  <si>
    <t>Debt Instruments</t>
  </si>
  <si>
    <t>(a) Listed / awaiting listing on Stock Exchange</t>
  </si>
  <si>
    <t>(b) Privately placed / Unlisted</t>
  </si>
  <si>
    <t>TAURUS ETHICAL FUND</t>
  </si>
  <si>
    <t>INE470A01017</t>
  </si>
  <si>
    <t>Trading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</si>
  <si>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</si>
  <si>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</si>
  <si>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</si>
  <si>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</si>
  <si>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</si>
  <si>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</si>
  <si>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</si>
  <si>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</si>
  <si>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</si>
  <si>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</si>
  <si>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</si>
  <si>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</si>
  <si>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</si>
  <si>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</si>
  <si>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</si>
  <si>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INE669E01016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</si>
  <si>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</si>
  <si>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</si>
  <si>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</si>
  <si>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</si>
  <si>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</si>
  <si>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</si>
  <si>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</si>
  <si>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</si>
  <si>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</si>
  <si>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</si>
  <si>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</si>
  <si>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</si>
  <si>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</si>
  <si>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</si>
  <si>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</si>
  <si>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</si>
  <si>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</si>
  <si>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</si>
  <si>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Sun Pharmaceuticals Industries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</si>
  <si>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</si>
  <si>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</si>
  <si>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</si>
  <si>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</si>
  <si>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</si>
  <si>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</si>
  <si>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</si>
  <si>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</si>
  <si>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</si>
  <si>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</si>
  <si>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</si>
  <si>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Hindustan Petroleum Corporation Ltd.</t>
  </si>
  <si>
    <t>Kotak Mahindra Bank Ltd.</t>
  </si>
  <si>
    <t>Maruti Suzuki India Ltd.</t>
  </si>
  <si>
    <t>Adani Ports and Special Economic Zone Ltd.</t>
  </si>
  <si>
    <t>Piramal Enterprises Ltd.</t>
  </si>
  <si>
    <t>Siemens Ltd.</t>
  </si>
  <si>
    <t>Tata Motors Ltd.</t>
  </si>
  <si>
    <t>Cipla Ltd.</t>
  </si>
  <si>
    <t>Godrej Consumer Products Ltd.</t>
  </si>
  <si>
    <t>Zee Entertainment Enterprises Ltd.</t>
  </si>
  <si>
    <t>IndusInd Bank Ltd.</t>
  </si>
  <si>
    <t>Godrej Industries Ltd.</t>
  </si>
  <si>
    <t>Motherson Sumi Systems Ltd.</t>
  </si>
  <si>
    <t>Bharat Forge Ltd.</t>
  </si>
  <si>
    <t>Tata Elxsi Ltd.</t>
  </si>
  <si>
    <t>Bajaj Finance Ltd.</t>
  </si>
  <si>
    <t>Britannia Industries Ltd.</t>
  </si>
  <si>
    <t>The Ramco Cements Ltd.</t>
  </si>
  <si>
    <t>Shree Cements Ltd.</t>
  </si>
  <si>
    <t>Mahindra &amp; Mahindra Ltd.</t>
  </si>
  <si>
    <t>Lupin Ltd.</t>
  </si>
  <si>
    <t>Ultratech Cement Ltd.</t>
  </si>
  <si>
    <t>Atul Ltd.</t>
  </si>
  <si>
    <t>Tech Mahindra Ltd.</t>
  </si>
  <si>
    <t>Bajaj Auto Ltd.</t>
  </si>
  <si>
    <t>Bharat Heavy Electricals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</si>
  <si>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</si>
  <si>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</si>
  <si>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</si>
  <si>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</si>
  <si>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</si>
  <si>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</si>
  <si>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</si>
  <si>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Idea Cellular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</si>
  <si>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</si>
  <si>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</si>
  <si>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</si>
  <si>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</si>
  <si>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</si>
  <si>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</si>
  <si>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</si>
  <si>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</si>
  <si>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</si>
  <si>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</si>
  <si>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</si>
  <si>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</si>
  <si>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</si>
  <si>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[ICRA]A1+</t>
  </si>
  <si>
    <t>Torrent Power Ltd.</t>
  </si>
  <si>
    <t>INE813H01021</t>
  </si>
  <si>
    <t>JSW Steel Ltd.</t>
  </si>
  <si>
    <t>Max Financial Services Ltd.</t>
  </si>
  <si>
    <t>IN9155A01020</t>
  </si>
  <si>
    <t>Havells India Ltd.</t>
  </si>
  <si>
    <t>INE176B01034</t>
  </si>
  <si>
    <t>Indraprastha Gas Ltd.</t>
  </si>
  <si>
    <t>INE203G01019</t>
  </si>
  <si>
    <t>Biocon Ltd.</t>
  </si>
  <si>
    <t>INE376G01013</t>
  </si>
  <si>
    <t>INE498L01015</t>
  </si>
  <si>
    <t>PTC India Ltd.</t>
  </si>
  <si>
    <t>INE877F01012</t>
  </si>
  <si>
    <t>Wellwin Industry Ltd. ** #</t>
  </si>
  <si>
    <t>AIA Engineering Ltd.</t>
  </si>
  <si>
    <t>INE212H01026</t>
  </si>
  <si>
    <t>Carborundum Universal Ltd.</t>
  </si>
  <si>
    <t>INE120A01034</t>
  </si>
  <si>
    <t>Sovereign</t>
  </si>
  <si>
    <t>The Clearing Corporation of India Ltd.</t>
  </si>
  <si>
    <t>08.70% Rural Electrification Corporation Ltd. **</t>
  </si>
  <si>
    <t>INE020B08815</t>
  </si>
  <si>
    <t>CRISIL AAA</t>
  </si>
  <si>
    <t>Hindustan Zinc Ltd.</t>
  </si>
  <si>
    <t>INE267A01025</t>
  </si>
  <si>
    <t>Colgate Palmolive (India) Ltd.</t>
  </si>
  <si>
    <t>INE259A01022</t>
  </si>
  <si>
    <t>Aurobindo Pharma Ltd.</t>
  </si>
  <si>
    <t>INE406A01037</t>
  </si>
  <si>
    <t>Bajaj Finserv Ltd.</t>
  </si>
  <si>
    <t>INE918I01018</t>
  </si>
  <si>
    <t>Dabur India Ltd.</t>
  </si>
  <si>
    <t>INE016A01026</t>
  </si>
  <si>
    <t>Punjab National Bank</t>
  </si>
  <si>
    <t>INE160A01022</t>
  </si>
  <si>
    <t>Power Finance Corporation Ltd.</t>
  </si>
  <si>
    <t>INE134E01011</t>
  </si>
  <si>
    <t>Rural Electrification Corporation Ltd.</t>
  </si>
  <si>
    <t>INE020B01018</t>
  </si>
  <si>
    <t>INE296A01024</t>
  </si>
  <si>
    <t>L&amp;T Finance Holdings Ltd.</t>
  </si>
  <si>
    <t>The South Indian Bank Ltd.</t>
  </si>
  <si>
    <t>INE683A01023</t>
  </si>
  <si>
    <t>Canara Bank</t>
  </si>
  <si>
    <t>INE476A01014</t>
  </si>
  <si>
    <t>Tata Communications Ltd.</t>
  </si>
  <si>
    <t>INE151A01013</t>
  </si>
  <si>
    <t>Alembic Pharmaceuticals Ltd.</t>
  </si>
  <si>
    <t>INE901L01018</t>
  </si>
  <si>
    <t>Exide Industries Ltd.</t>
  </si>
  <si>
    <t>INE302A01020</t>
  </si>
  <si>
    <t>Reliance Capital Ltd.</t>
  </si>
  <si>
    <t>INE013A01015</t>
  </si>
  <si>
    <t>Bharti Infratel Ltd.</t>
  </si>
  <si>
    <t>INE121J01017</t>
  </si>
  <si>
    <t>Telecom -  Equipment &amp; Accessories</t>
  </si>
  <si>
    <t>V.S.T Tillers Tractors Ltd.</t>
  </si>
  <si>
    <t>INE764D01017</t>
  </si>
  <si>
    <t>Nestle India Ltd.</t>
  </si>
  <si>
    <t>INE239A01016</t>
  </si>
  <si>
    <t>Packaged Foods</t>
  </si>
  <si>
    <t>Can Fin Homes Ltd.</t>
  </si>
  <si>
    <t>INE477A01012</t>
  </si>
  <si>
    <t>Tata Sponge Iron Ltd.</t>
  </si>
  <si>
    <t>INE674A01014</t>
  </si>
  <si>
    <t>Credit Analysis and Research Ltd.</t>
  </si>
  <si>
    <t>INE752H01013</t>
  </si>
  <si>
    <t>Gujarat Gas Ltd.</t>
  </si>
  <si>
    <t>INE844O01022</t>
  </si>
  <si>
    <t>INE047A01021</t>
  </si>
  <si>
    <t>NMDC Ltd.</t>
  </si>
  <si>
    <t>INE584A01023</t>
  </si>
  <si>
    <t>Tata Motors Ltd. A-DVR</t>
  </si>
  <si>
    <t>Tata Chemicals Ltd.</t>
  </si>
  <si>
    <t>INE092A01019</t>
  </si>
  <si>
    <t>NBCC (India) Ltd.</t>
  </si>
  <si>
    <t>INE095N01023</t>
  </si>
  <si>
    <t>Narayana Hrudayalaya Ltd.</t>
  </si>
  <si>
    <t>INE410P01011</t>
  </si>
  <si>
    <t>Gujarat State Petronet Ltd.</t>
  </si>
  <si>
    <t>INE246F01010</t>
  </si>
  <si>
    <t>Engineers India Ltd.</t>
  </si>
  <si>
    <t>INE510A01028</t>
  </si>
  <si>
    <t>MRF Ltd.</t>
  </si>
  <si>
    <t>INE883A01011</t>
  </si>
  <si>
    <t>Strides Shasun Ltd.</t>
  </si>
  <si>
    <t>INE939A01011</t>
  </si>
  <si>
    <t>CESC Ltd.</t>
  </si>
  <si>
    <t>INE486A01013</t>
  </si>
  <si>
    <t>INE019A01038</t>
  </si>
  <si>
    <t>Aditya Birla Nuvo Ltd.</t>
  </si>
  <si>
    <t>INE069A01017</t>
  </si>
  <si>
    <t>Services</t>
  </si>
  <si>
    <t>ITD Cementation India Ltd.</t>
  </si>
  <si>
    <t>INE686A01026</t>
  </si>
  <si>
    <t>Chambal Fertilisers and Chemicals Ltd.</t>
  </si>
  <si>
    <t>INE085A01013</t>
  </si>
  <si>
    <t>Fertilisers</t>
  </si>
  <si>
    <t>JK Lakshmi Cement Ltd.</t>
  </si>
  <si>
    <t>INE786A01032</t>
  </si>
  <si>
    <t>Eicher Motors Ltd.</t>
  </si>
  <si>
    <t>INE066A01013</t>
  </si>
  <si>
    <t>Himatsingka Seide Ltd.</t>
  </si>
  <si>
    <t>INE049A01027</t>
  </si>
  <si>
    <t>The Federal Bank Ltd.</t>
  </si>
  <si>
    <t>INE171A01029</t>
  </si>
  <si>
    <t>UPL Ltd.</t>
  </si>
  <si>
    <t>INE628A01036</t>
  </si>
  <si>
    <t>Pesticides</t>
  </si>
  <si>
    <t>Dalmia Bharat Sugar and Industries Ltd. ** #</t>
  </si>
  <si>
    <t>INE495A14371</t>
  </si>
  <si>
    <t>INE495A14363</t>
  </si>
  <si>
    <t>91 Days Tbill</t>
  </si>
  <si>
    <t>IN002016X405</t>
  </si>
  <si>
    <t>Future Retail Ltd. ** #</t>
  </si>
  <si>
    <t>INE752P14092</t>
  </si>
  <si>
    <t>Portfolio Statement as on February 28,2017</t>
  </si>
  <si>
    <t>NHPC Ltd.</t>
  </si>
  <si>
    <t>INE848E01016</t>
  </si>
  <si>
    <t>ABB India Ltd.</t>
  </si>
  <si>
    <t>INE117A01022</t>
  </si>
  <si>
    <t>The Indian Hotels Company Ltd.</t>
  </si>
  <si>
    <t>INE053A01029</t>
  </si>
  <si>
    <t>Hotels, Resorts And Other Recreational Activities</t>
  </si>
  <si>
    <t>Edelweiss Financial Services Ltd.</t>
  </si>
  <si>
    <t>INE532F01054</t>
  </si>
  <si>
    <t>TV18 Broadcast Ltd.</t>
  </si>
  <si>
    <t>INE886H01027</t>
  </si>
  <si>
    <t>Century Textiles &amp; Industries Ltd.</t>
  </si>
  <si>
    <t>INE055A01016</t>
  </si>
  <si>
    <t>Equitas Holdings Ltd.</t>
  </si>
  <si>
    <t>INE988K01017</t>
  </si>
  <si>
    <t>Astral Poly Technik Ltd.</t>
  </si>
  <si>
    <t>INE006I01046</t>
  </si>
  <si>
    <t>Berger Paints India Ltd.</t>
  </si>
  <si>
    <t>INE463A01038</t>
  </si>
  <si>
    <t>Hexaware Technologies Ltd.</t>
  </si>
  <si>
    <t>INE093A01033</t>
  </si>
  <si>
    <t>INE752P14126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</si>
</sst>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\(#,##0.00\)"/>
    <numFmt numFmtId="165" formatCode="#,##0.00%;\(#,##0.00\)%"/>
    <numFmt numFmtId="166" formatCode="#,##0.00%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4" fontId="3" fillId="0" borderId="2" xfId="0" applyNumberFormat="1" applyFont="1" applyFill="1" applyBorder="1" applyAlignment="1" applyProtection="1">
      <alignment horizontal="right" vertical="top" wrapText="1"/>
    </xf>
    <xf numFmtId="164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4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2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8"/>
  <sheetViews>
    <sheetView tabSelected="1"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143</v>
      </c>
      <c r="C7" s="5" t="s">
        <v>49</v>
      </c>
      <c r="D7" s="5" t="s">
        <v>42</v>
      </c>
      <c r="E7" s="7">
        <v>287890</v>
      </c>
      <c r="F7" s="8">
        <v>754.7</v>
      </c>
      <c r="G7" s="26">
        <f t="shared" ref="G7:G41" si="0">+ROUND(F7/$F$47,4)</f>
        <v>6.7900000000000002E-2</v>
      </c>
    </row>
    <row r="8" spans="1:7" ht="12.95" customHeight="1">
      <c r="A8" s="6"/>
      <c r="B8" s="25" t="s">
        <v>139</v>
      </c>
      <c r="C8" s="5" t="s">
        <v>10</v>
      </c>
      <c r="D8" s="5" t="s">
        <v>11</v>
      </c>
      <c r="E8" s="7">
        <v>50507</v>
      </c>
      <c r="F8" s="8">
        <v>701.64</v>
      </c>
      <c r="G8" s="26">
        <f t="shared" si="0"/>
        <v>6.3100000000000003E-2</v>
      </c>
    </row>
    <row r="9" spans="1:7" ht="12.95" customHeight="1">
      <c r="A9" s="6"/>
      <c r="B9" s="25" t="s">
        <v>136</v>
      </c>
      <c r="C9" s="5" t="s">
        <v>16</v>
      </c>
      <c r="D9" s="5" t="s">
        <v>17</v>
      </c>
      <c r="E9" s="7">
        <v>53872</v>
      </c>
      <c r="F9" s="8">
        <v>667.07</v>
      </c>
      <c r="G9" s="26">
        <f t="shared" si="0"/>
        <v>0.06</v>
      </c>
    </row>
    <row r="10" spans="1:7" ht="12.95" customHeight="1">
      <c r="A10" s="6"/>
      <c r="B10" s="25" t="s">
        <v>154</v>
      </c>
      <c r="C10" s="5" t="s">
        <v>30</v>
      </c>
      <c r="D10" s="5" t="s">
        <v>31</v>
      </c>
      <c r="E10" s="7">
        <v>11106</v>
      </c>
      <c r="F10" s="8">
        <v>657.79</v>
      </c>
      <c r="G10" s="26">
        <f t="shared" si="0"/>
        <v>5.9200000000000003E-2</v>
      </c>
    </row>
    <row r="11" spans="1:7" ht="12.95" customHeight="1">
      <c r="A11" s="6"/>
      <c r="B11" s="25" t="s">
        <v>186</v>
      </c>
      <c r="C11" s="5" t="s">
        <v>125</v>
      </c>
      <c r="D11" s="5" t="s">
        <v>80</v>
      </c>
      <c r="E11" s="7">
        <v>122870</v>
      </c>
      <c r="F11" s="8">
        <v>635.36</v>
      </c>
      <c r="G11" s="26">
        <f t="shared" si="0"/>
        <v>5.7099999999999998E-2</v>
      </c>
    </row>
    <row r="12" spans="1:7" ht="12.95" customHeight="1">
      <c r="A12" s="6"/>
      <c r="B12" s="25" t="s">
        <v>142</v>
      </c>
      <c r="C12" s="5" t="s">
        <v>20</v>
      </c>
      <c r="D12" s="5" t="s">
        <v>11</v>
      </c>
      <c r="E12" s="7">
        <v>197672</v>
      </c>
      <c r="F12" s="8">
        <v>546.37</v>
      </c>
      <c r="G12" s="26">
        <f t="shared" si="0"/>
        <v>4.9099999999999998E-2</v>
      </c>
    </row>
    <row r="13" spans="1:7" ht="12.95" customHeight="1">
      <c r="A13" s="6"/>
      <c r="B13" s="25" t="s">
        <v>135</v>
      </c>
      <c r="C13" s="5" t="s">
        <v>14</v>
      </c>
      <c r="D13" s="5" t="s">
        <v>15</v>
      </c>
      <c r="E13" s="7">
        <v>37246</v>
      </c>
      <c r="F13" s="8">
        <v>509.82</v>
      </c>
      <c r="G13" s="26">
        <f t="shared" si="0"/>
        <v>4.5900000000000003E-2</v>
      </c>
    </row>
    <row r="14" spans="1:7" ht="12.95" customHeight="1">
      <c r="A14" s="6"/>
      <c r="B14" s="25" t="s">
        <v>178</v>
      </c>
      <c r="C14" s="5" t="s">
        <v>51</v>
      </c>
      <c r="D14" s="5" t="s">
        <v>52</v>
      </c>
      <c r="E14" s="7">
        <v>135994</v>
      </c>
      <c r="F14" s="8">
        <v>496.58</v>
      </c>
      <c r="G14" s="26">
        <f t="shared" si="0"/>
        <v>4.4699999999999997E-2</v>
      </c>
    </row>
    <row r="15" spans="1:7" ht="12.95" customHeight="1">
      <c r="A15" s="6"/>
      <c r="B15" s="25" t="s">
        <v>224</v>
      </c>
      <c r="C15" s="5" t="s">
        <v>225</v>
      </c>
      <c r="D15" s="5" t="s">
        <v>128</v>
      </c>
      <c r="E15" s="7">
        <v>139169</v>
      </c>
      <c r="F15" s="8">
        <v>428.71</v>
      </c>
      <c r="G15" s="26">
        <f t="shared" si="0"/>
        <v>3.8600000000000002E-2</v>
      </c>
    </row>
    <row r="16" spans="1:7" ht="12.95" customHeight="1">
      <c r="A16" s="6"/>
      <c r="B16" s="25" t="s">
        <v>173</v>
      </c>
      <c r="C16" s="5" t="s">
        <v>92</v>
      </c>
      <c r="D16" s="5" t="s">
        <v>75</v>
      </c>
      <c r="E16" s="7">
        <v>11259</v>
      </c>
      <c r="F16" s="8">
        <v>424.74</v>
      </c>
      <c r="G16" s="26">
        <f t="shared" si="0"/>
        <v>3.8199999999999998E-2</v>
      </c>
    </row>
    <row r="17" spans="1:7" ht="12.95" customHeight="1">
      <c r="A17" s="6"/>
      <c r="B17" s="25" t="s">
        <v>21</v>
      </c>
      <c r="C17" s="5" t="s">
        <v>22</v>
      </c>
      <c r="D17" s="5" t="s">
        <v>11</v>
      </c>
      <c r="E17" s="7">
        <v>141134</v>
      </c>
      <c r="F17" s="8">
        <v>379.93</v>
      </c>
      <c r="G17" s="26">
        <f t="shared" si="0"/>
        <v>3.4200000000000001E-2</v>
      </c>
    </row>
    <row r="18" spans="1:7" ht="12.95" customHeight="1">
      <c r="A18" s="6"/>
      <c r="B18" s="25" t="s">
        <v>137</v>
      </c>
      <c r="C18" s="5" t="s">
        <v>12</v>
      </c>
      <c r="D18" s="5" t="s">
        <v>13</v>
      </c>
      <c r="E18" s="7">
        <v>36004</v>
      </c>
      <c r="F18" s="8">
        <v>364.47</v>
      </c>
      <c r="G18" s="26">
        <f t="shared" si="0"/>
        <v>3.2800000000000003E-2</v>
      </c>
    </row>
    <row r="19" spans="1:7" ht="12.95" customHeight="1">
      <c r="A19" s="6"/>
      <c r="B19" s="25" t="s">
        <v>138</v>
      </c>
      <c r="C19" s="5" t="s">
        <v>18</v>
      </c>
      <c r="D19" s="5" t="s">
        <v>19</v>
      </c>
      <c r="E19" s="7">
        <v>24355</v>
      </c>
      <c r="F19" s="8">
        <v>358.08</v>
      </c>
      <c r="G19" s="26">
        <f t="shared" si="0"/>
        <v>3.2199999999999999E-2</v>
      </c>
    </row>
    <row r="20" spans="1:7" ht="12.95" customHeight="1">
      <c r="A20" s="6"/>
      <c r="B20" s="25" t="s">
        <v>145</v>
      </c>
      <c r="C20" s="5" t="s">
        <v>32</v>
      </c>
      <c r="D20" s="5" t="s">
        <v>13</v>
      </c>
      <c r="E20" s="7">
        <v>13393</v>
      </c>
      <c r="F20" s="8">
        <v>330.34</v>
      </c>
      <c r="G20" s="26">
        <f t="shared" si="0"/>
        <v>2.9700000000000001E-2</v>
      </c>
    </row>
    <row r="21" spans="1:7" ht="12.95" customHeight="1">
      <c r="A21" s="6"/>
      <c r="B21" s="25" t="s">
        <v>192</v>
      </c>
      <c r="C21" s="5" t="s">
        <v>117</v>
      </c>
      <c r="D21" s="5" t="s">
        <v>118</v>
      </c>
      <c r="E21" s="7">
        <v>157961</v>
      </c>
      <c r="F21" s="8">
        <v>303.29000000000002</v>
      </c>
      <c r="G21" s="26">
        <f t="shared" si="0"/>
        <v>2.7300000000000001E-2</v>
      </c>
    </row>
    <row r="22" spans="1:7" ht="12.95" customHeight="1">
      <c r="A22" s="6"/>
      <c r="B22" s="25" t="s">
        <v>158</v>
      </c>
      <c r="C22" s="5" t="s">
        <v>34</v>
      </c>
      <c r="D22" s="5" t="s">
        <v>31</v>
      </c>
      <c r="E22" s="7">
        <v>64490</v>
      </c>
      <c r="F22" s="8">
        <v>294.17</v>
      </c>
      <c r="G22" s="26">
        <f t="shared" si="0"/>
        <v>2.6499999999999999E-2</v>
      </c>
    </row>
    <row r="23" spans="1:7" ht="12.95" customHeight="1">
      <c r="A23" s="6"/>
      <c r="B23" s="25" t="s">
        <v>140</v>
      </c>
      <c r="C23" s="5" t="s">
        <v>57</v>
      </c>
      <c r="D23" s="5" t="s">
        <v>26</v>
      </c>
      <c r="E23" s="7">
        <v>43065</v>
      </c>
      <c r="F23" s="8">
        <v>292.39</v>
      </c>
      <c r="G23" s="26">
        <f t="shared" si="0"/>
        <v>2.63E-2</v>
      </c>
    </row>
    <row r="24" spans="1:7" ht="12.95" customHeight="1">
      <c r="A24" s="6"/>
      <c r="B24" s="25" t="s">
        <v>190</v>
      </c>
      <c r="C24" s="5" t="s">
        <v>129</v>
      </c>
      <c r="D24" s="5" t="s">
        <v>128</v>
      </c>
      <c r="E24" s="7">
        <v>137615</v>
      </c>
      <c r="F24" s="8">
        <v>253.35</v>
      </c>
      <c r="G24" s="26">
        <f t="shared" si="0"/>
        <v>2.2800000000000001E-2</v>
      </c>
    </row>
    <row r="25" spans="1:7" ht="12.95" customHeight="1">
      <c r="A25" s="6"/>
      <c r="B25" s="25" t="s">
        <v>238</v>
      </c>
      <c r="C25" s="5" t="s">
        <v>239</v>
      </c>
      <c r="D25" s="5" t="s">
        <v>15</v>
      </c>
      <c r="E25" s="7">
        <v>165317</v>
      </c>
      <c r="F25" s="8">
        <v>251.86</v>
      </c>
      <c r="G25" s="26">
        <f t="shared" si="0"/>
        <v>2.2700000000000001E-2</v>
      </c>
    </row>
    <row r="26" spans="1:7" ht="12.95" customHeight="1">
      <c r="A26" s="6"/>
      <c r="B26" s="25" t="s">
        <v>172</v>
      </c>
      <c r="C26" s="5" t="s">
        <v>95</v>
      </c>
      <c r="D26" s="5" t="s">
        <v>26</v>
      </c>
      <c r="E26" s="7">
        <v>16513</v>
      </c>
      <c r="F26" s="8">
        <v>243.15</v>
      </c>
      <c r="G26" s="26">
        <f t="shared" si="0"/>
        <v>2.1899999999999999E-2</v>
      </c>
    </row>
    <row r="27" spans="1:7" ht="12.95" customHeight="1">
      <c r="A27" s="6"/>
      <c r="B27" s="25" t="s">
        <v>175</v>
      </c>
      <c r="C27" s="5" t="s">
        <v>93</v>
      </c>
      <c r="D27" s="5" t="s">
        <v>13</v>
      </c>
      <c r="E27" s="7">
        <v>46522</v>
      </c>
      <c r="F27" s="8">
        <v>232.54</v>
      </c>
      <c r="G27" s="26">
        <f t="shared" si="0"/>
        <v>2.0899999999999998E-2</v>
      </c>
    </row>
    <row r="28" spans="1:7" ht="12.95" customHeight="1">
      <c r="A28" s="6"/>
      <c r="B28" s="25" t="s">
        <v>152</v>
      </c>
      <c r="C28" s="5" t="s">
        <v>29</v>
      </c>
      <c r="D28" s="5" t="s">
        <v>17</v>
      </c>
      <c r="E28" s="7">
        <v>38926</v>
      </c>
      <c r="F28" s="8">
        <v>209.34</v>
      </c>
      <c r="G28" s="26">
        <f t="shared" si="0"/>
        <v>1.8800000000000001E-2</v>
      </c>
    </row>
    <row r="29" spans="1:7" ht="12.95" customHeight="1">
      <c r="A29" s="6"/>
      <c r="B29" s="25" t="s">
        <v>193</v>
      </c>
      <c r="C29" s="5" t="s">
        <v>123</v>
      </c>
      <c r="D29" s="5" t="s">
        <v>124</v>
      </c>
      <c r="E29" s="7">
        <v>35393</v>
      </c>
      <c r="F29" s="8">
        <v>170.82</v>
      </c>
      <c r="G29" s="26">
        <f t="shared" si="0"/>
        <v>1.54E-2</v>
      </c>
    </row>
    <row r="30" spans="1:7" ht="12.95" customHeight="1">
      <c r="A30" s="6"/>
      <c r="B30" s="25" t="s">
        <v>202</v>
      </c>
      <c r="C30" s="5" t="s">
        <v>290</v>
      </c>
      <c r="D30" s="5" t="s">
        <v>124</v>
      </c>
      <c r="E30" s="7">
        <v>90522</v>
      </c>
      <c r="F30" s="8">
        <v>169</v>
      </c>
      <c r="G30" s="26">
        <f t="shared" si="0"/>
        <v>1.52E-2</v>
      </c>
    </row>
    <row r="31" spans="1:7" ht="12.95" customHeight="1">
      <c r="A31" s="6"/>
      <c r="B31" s="25" t="s">
        <v>194</v>
      </c>
      <c r="C31" s="5" t="s">
        <v>127</v>
      </c>
      <c r="D31" s="5" t="s">
        <v>118</v>
      </c>
      <c r="E31" s="7">
        <v>201037</v>
      </c>
      <c r="F31" s="8">
        <v>166.06</v>
      </c>
      <c r="G31" s="26">
        <f t="shared" si="0"/>
        <v>1.49E-2</v>
      </c>
    </row>
    <row r="32" spans="1:7" ht="12.95" customHeight="1">
      <c r="A32" s="6"/>
      <c r="B32" s="25" t="s">
        <v>205</v>
      </c>
      <c r="C32" s="5" t="s">
        <v>206</v>
      </c>
      <c r="D32" s="5" t="s">
        <v>33</v>
      </c>
      <c r="E32" s="7">
        <v>40159</v>
      </c>
      <c r="F32" s="8">
        <v>162.66</v>
      </c>
      <c r="G32" s="26">
        <f t="shared" si="0"/>
        <v>1.46E-2</v>
      </c>
    </row>
    <row r="33" spans="1:8" ht="12.95" customHeight="1">
      <c r="A33" s="6"/>
      <c r="B33" s="25" t="s">
        <v>170</v>
      </c>
      <c r="C33" s="5" t="s">
        <v>74</v>
      </c>
      <c r="D33" s="5" t="s">
        <v>75</v>
      </c>
      <c r="E33" s="7">
        <v>1010</v>
      </c>
      <c r="F33" s="8">
        <v>162.51</v>
      </c>
      <c r="G33" s="26">
        <f t="shared" si="0"/>
        <v>1.46E-2</v>
      </c>
    </row>
    <row r="34" spans="1:8" ht="12.95" customHeight="1">
      <c r="A34" s="6"/>
      <c r="B34" s="25" t="s">
        <v>250</v>
      </c>
      <c r="C34" s="5" t="s">
        <v>251</v>
      </c>
      <c r="D34" s="5" t="s">
        <v>72</v>
      </c>
      <c r="E34" s="7">
        <v>75800</v>
      </c>
      <c r="F34" s="8">
        <v>160.54</v>
      </c>
      <c r="G34" s="26">
        <f t="shared" si="0"/>
        <v>1.44E-2</v>
      </c>
    </row>
    <row r="35" spans="1:8" ht="12.95" customHeight="1">
      <c r="A35" s="6"/>
      <c r="B35" s="25" t="s">
        <v>318</v>
      </c>
      <c r="C35" s="5" t="s">
        <v>319</v>
      </c>
      <c r="D35" s="5" t="s">
        <v>118</v>
      </c>
      <c r="E35" s="7">
        <v>526964</v>
      </c>
      <c r="F35" s="8">
        <v>160.19999999999999</v>
      </c>
      <c r="G35" s="26">
        <f t="shared" si="0"/>
        <v>1.44E-2</v>
      </c>
    </row>
    <row r="36" spans="1:8" ht="12.95" customHeight="1">
      <c r="A36" s="6"/>
      <c r="B36" s="25" t="s">
        <v>320</v>
      </c>
      <c r="C36" s="5" t="s">
        <v>321</v>
      </c>
      <c r="D36" s="5" t="s">
        <v>36</v>
      </c>
      <c r="E36" s="7">
        <v>8775</v>
      </c>
      <c r="F36" s="8">
        <v>105.29</v>
      </c>
      <c r="G36" s="26">
        <f t="shared" si="0"/>
        <v>9.4999999999999998E-3</v>
      </c>
    </row>
    <row r="37" spans="1:8" ht="12.95" customHeight="1">
      <c r="A37" s="6"/>
      <c r="B37" s="25" t="s">
        <v>168</v>
      </c>
      <c r="C37" s="5" t="s">
        <v>73</v>
      </c>
      <c r="D37" s="5" t="s">
        <v>42</v>
      </c>
      <c r="E37" s="7">
        <v>3229</v>
      </c>
      <c r="F37" s="8">
        <v>104.27</v>
      </c>
      <c r="G37" s="26">
        <f t="shared" si="0"/>
        <v>9.4000000000000004E-3</v>
      </c>
    </row>
    <row r="38" spans="1:8" ht="12.95" customHeight="1">
      <c r="A38" s="6"/>
      <c r="B38" s="25" t="s">
        <v>236</v>
      </c>
      <c r="C38" s="5" t="s">
        <v>237</v>
      </c>
      <c r="D38" s="5" t="s">
        <v>15</v>
      </c>
      <c r="E38" s="7">
        <v>66220</v>
      </c>
      <c r="F38" s="8">
        <v>90.03</v>
      </c>
      <c r="G38" s="26">
        <f t="shared" si="0"/>
        <v>8.0999999999999996E-3</v>
      </c>
    </row>
    <row r="39" spans="1:8" ht="12.95" customHeight="1">
      <c r="A39" s="6"/>
      <c r="B39" s="25" t="s">
        <v>207</v>
      </c>
      <c r="C39" s="5" t="s">
        <v>208</v>
      </c>
      <c r="D39" s="5" t="s">
        <v>80</v>
      </c>
      <c r="E39" s="7">
        <v>8000</v>
      </c>
      <c r="F39" s="8">
        <v>83.42</v>
      </c>
      <c r="G39" s="26">
        <f t="shared" si="0"/>
        <v>7.4999999999999997E-3</v>
      </c>
    </row>
    <row r="40" spans="1:8" ht="12.95" customHeight="1">
      <c r="A40" s="6"/>
      <c r="B40" s="25" t="s">
        <v>162</v>
      </c>
      <c r="C40" s="5" t="s">
        <v>77</v>
      </c>
      <c r="D40" s="5" t="s">
        <v>11</v>
      </c>
      <c r="E40" s="7">
        <v>6229</v>
      </c>
      <c r="F40" s="8">
        <v>81.84</v>
      </c>
      <c r="G40" s="26">
        <f t="shared" si="0"/>
        <v>7.4000000000000003E-3</v>
      </c>
    </row>
    <row r="41" spans="1:8" ht="12.95" customHeight="1">
      <c r="A41" s="6"/>
      <c r="B41" s="25" t="s">
        <v>165</v>
      </c>
      <c r="C41" s="5" t="s">
        <v>70</v>
      </c>
      <c r="D41" s="5" t="s">
        <v>58</v>
      </c>
      <c r="E41" s="7">
        <v>6850</v>
      </c>
      <c r="F41" s="8">
        <v>72.02</v>
      </c>
      <c r="G41" s="26">
        <f t="shared" si="0"/>
        <v>6.4999999999999997E-3</v>
      </c>
    </row>
    <row r="42" spans="1:8" ht="12.95" customHeight="1">
      <c r="A42" s="1"/>
      <c r="B42" s="35" t="s">
        <v>60</v>
      </c>
      <c r="C42" s="34" t="s">
        <v>1</v>
      </c>
      <c r="D42" s="34" t="s">
        <v>1</v>
      </c>
      <c r="E42" s="34" t="s">
        <v>1</v>
      </c>
      <c r="F42" s="9">
        <f>SUM(F7:F41)</f>
        <v>11024.350000000006</v>
      </c>
      <c r="G42" s="27">
        <f>SUM(G7:G41)</f>
        <v>0.99179999999999968</v>
      </c>
    </row>
    <row r="43" spans="1:8" ht="12.95" customHeight="1">
      <c r="A43" s="1"/>
      <c r="B43" s="28" t="s">
        <v>61</v>
      </c>
      <c r="C43" s="10" t="s">
        <v>1</v>
      </c>
      <c r="D43" s="10" t="s">
        <v>1</v>
      </c>
      <c r="E43" s="10" t="s">
        <v>1</v>
      </c>
      <c r="F43" s="11" t="s">
        <v>62</v>
      </c>
      <c r="G43" s="29" t="s">
        <v>62</v>
      </c>
    </row>
    <row r="44" spans="1:8" ht="12.95" customHeight="1">
      <c r="A44" s="1"/>
      <c r="B44" s="28" t="s">
        <v>60</v>
      </c>
      <c r="C44" s="10" t="s">
        <v>1</v>
      </c>
      <c r="D44" s="10" t="s">
        <v>1</v>
      </c>
      <c r="E44" s="10" t="s">
        <v>1</v>
      </c>
      <c r="F44" s="11" t="s">
        <v>62</v>
      </c>
      <c r="G44" s="29" t="s">
        <v>62</v>
      </c>
    </row>
    <row r="45" spans="1:8" ht="12.95" customHeight="1">
      <c r="A45" s="1"/>
      <c r="B45" s="28" t="s">
        <v>63</v>
      </c>
      <c r="C45" s="12" t="s">
        <v>1</v>
      </c>
      <c r="D45" s="10" t="s">
        <v>1</v>
      </c>
      <c r="E45" s="12" t="s">
        <v>1</v>
      </c>
      <c r="F45" s="9">
        <f>+F42</f>
        <v>11024.350000000006</v>
      </c>
      <c r="G45" s="27">
        <f>+G42</f>
        <v>0.99179999999999968</v>
      </c>
    </row>
    <row r="46" spans="1:8" ht="12.95" customHeight="1">
      <c r="A46" s="1"/>
      <c r="B46" s="28" t="s">
        <v>64</v>
      </c>
      <c r="C46" s="5" t="s">
        <v>1</v>
      </c>
      <c r="D46" s="10" t="s">
        <v>1</v>
      </c>
      <c r="E46" s="5" t="s">
        <v>1</v>
      </c>
      <c r="F46" s="13">
        <f>+F47-F45</f>
        <v>94.01999999999498</v>
      </c>
      <c r="G46" s="27">
        <f>+G47-G45</f>
        <v>8.2000000000003181E-3</v>
      </c>
      <c r="H46" s="15"/>
    </row>
    <row r="47" spans="1:8" ht="12.95" customHeight="1" thickBot="1">
      <c r="A47" s="1"/>
      <c r="B47" s="30" t="s">
        <v>65</v>
      </c>
      <c r="C47" s="31" t="s">
        <v>1</v>
      </c>
      <c r="D47" s="31" t="s">
        <v>1</v>
      </c>
      <c r="E47" s="31" t="s">
        <v>1</v>
      </c>
      <c r="F47" s="32">
        <v>11118.37</v>
      </c>
      <c r="G47" s="33">
        <v>1</v>
      </c>
    </row>
    <row r="48" spans="1:8">
      <c r="A48" s="1"/>
      <c r="B48" s="2"/>
      <c r="C48" s="1"/>
      <c r="D48" s="1"/>
      <c r="E48" s="1"/>
      <c r="F48" s="1"/>
      <c r="G48" s="1"/>
    </row>
  </sheetData>
  <sortState ref="B7:G59">
    <sortCondition descending="1" ref="G7:G5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2"/>
  <sheetViews>
    <sheetView zoomScale="90" zoomScaleNormal="90" workbookViewId="0"/>
  </sheetViews>
  <sheetFormatPr defaultRowHeight="12.75"/>
  <cols>
    <col min="1" max="1" width="2.5703125" customWidth="1"/>
    <col min="2" max="2" width="63.8554687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85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86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310</v>
      </c>
      <c r="C7" s="5" t="s">
        <v>312</v>
      </c>
      <c r="D7" s="5" t="s">
        <v>199</v>
      </c>
      <c r="E7" s="7">
        <v>1500000</v>
      </c>
      <c r="F7" s="8">
        <v>1495.99</v>
      </c>
      <c r="G7" s="26">
        <f>+ROUND(F7/$F$19,4)</f>
        <v>0.14929999999999999</v>
      </c>
    </row>
    <row r="8" spans="1:7" ht="12.95" customHeight="1">
      <c r="A8" s="6"/>
      <c r="B8" s="25" t="s">
        <v>315</v>
      </c>
      <c r="C8" s="5" t="s">
        <v>316</v>
      </c>
      <c r="D8" s="5" t="s">
        <v>87</v>
      </c>
      <c r="E8" s="7">
        <v>1500000</v>
      </c>
      <c r="F8" s="8">
        <v>1495.68</v>
      </c>
      <c r="G8" s="26">
        <f>+ROUND(F8/$F$19,4)</f>
        <v>0.14929999999999999</v>
      </c>
    </row>
    <row r="9" spans="1:7" ht="12.95" customHeight="1">
      <c r="A9" s="1"/>
      <c r="B9" s="23" t="s">
        <v>60</v>
      </c>
      <c r="C9" s="5" t="s">
        <v>1</v>
      </c>
      <c r="D9" s="5" t="s">
        <v>1</v>
      </c>
      <c r="E9" s="5" t="s">
        <v>1</v>
      </c>
      <c r="F9" s="9">
        <f>SUM(F7:F8)</f>
        <v>2991.67</v>
      </c>
      <c r="G9" s="27">
        <f>SUM(G7:G8)</f>
        <v>0.29859999999999998</v>
      </c>
    </row>
    <row r="10" spans="1:7" ht="12.95" customHeight="1">
      <c r="A10" s="1"/>
      <c r="B10" s="23" t="s">
        <v>88</v>
      </c>
      <c r="C10" s="5" t="s">
        <v>1</v>
      </c>
      <c r="D10" s="5" t="s">
        <v>1</v>
      </c>
      <c r="E10" s="5" t="s">
        <v>1</v>
      </c>
      <c r="F10" s="1"/>
      <c r="G10" s="24" t="s">
        <v>1</v>
      </c>
    </row>
    <row r="11" spans="1:7" ht="12.95" customHeight="1">
      <c r="A11" s="6"/>
      <c r="B11" s="25" t="s">
        <v>313</v>
      </c>
      <c r="C11" s="5" t="s">
        <v>314</v>
      </c>
      <c r="D11" s="5" t="s">
        <v>219</v>
      </c>
      <c r="E11" s="7">
        <v>60000</v>
      </c>
      <c r="F11" s="8">
        <v>59.64</v>
      </c>
      <c r="G11" s="26">
        <f>+ROUND(F11/$F$19,4)</f>
        <v>6.0000000000000001E-3</v>
      </c>
    </row>
    <row r="12" spans="1:7" ht="12.95" customHeight="1">
      <c r="A12" s="1"/>
      <c r="B12" s="23" t="s">
        <v>60</v>
      </c>
      <c r="C12" s="5" t="s">
        <v>1</v>
      </c>
      <c r="D12" s="5" t="s">
        <v>1</v>
      </c>
      <c r="E12" s="5" t="s">
        <v>1</v>
      </c>
      <c r="F12" s="9">
        <f>SUM(F11:F11)</f>
        <v>59.64</v>
      </c>
      <c r="G12" s="27">
        <f>SUM(G11:G11)</f>
        <v>6.0000000000000001E-3</v>
      </c>
    </row>
    <row r="13" spans="1:7" ht="12.95" customHeight="1">
      <c r="A13" s="1"/>
      <c r="B13" s="28" t="s">
        <v>63</v>
      </c>
      <c r="C13" s="12" t="s">
        <v>1</v>
      </c>
      <c r="D13" s="10" t="s">
        <v>1</v>
      </c>
      <c r="E13" s="12" t="s">
        <v>1</v>
      </c>
      <c r="F13" s="9">
        <f>+F9+F12</f>
        <v>3051.31</v>
      </c>
      <c r="G13" s="27">
        <f>+G9+G12</f>
        <v>0.30459999999999998</v>
      </c>
    </row>
    <row r="14" spans="1:7" ht="12.95" customHeight="1">
      <c r="A14" s="1"/>
      <c r="B14" s="23" t="s">
        <v>89</v>
      </c>
      <c r="C14" s="5" t="s">
        <v>1</v>
      </c>
      <c r="D14" s="5" t="s">
        <v>1</v>
      </c>
      <c r="E14" s="5" t="s">
        <v>1</v>
      </c>
      <c r="F14" s="1"/>
      <c r="G14" s="24" t="s">
        <v>1</v>
      </c>
    </row>
    <row r="15" spans="1:7" ht="12.95" customHeight="1">
      <c r="A15" s="6"/>
      <c r="B15" s="25" t="s">
        <v>220</v>
      </c>
      <c r="C15" s="5" t="s">
        <v>1</v>
      </c>
      <c r="D15" s="5" t="s">
        <v>66</v>
      </c>
      <c r="E15" s="7"/>
      <c r="F15" s="8">
        <v>6958.5</v>
      </c>
      <c r="G15" s="26">
        <f>+ROUND(F15/$F$19,4)</f>
        <v>0.69469999999999998</v>
      </c>
    </row>
    <row r="16" spans="1:7" ht="12.95" customHeight="1">
      <c r="A16" s="1"/>
      <c r="B16" s="23" t="s">
        <v>60</v>
      </c>
      <c r="C16" s="5" t="s">
        <v>1</v>
      </c>
      <c r="D16" s="5" t="s">
        <v>1</v>
      </c>
      <c r="E16" s="5" t="s">
        <v>1</v>
      </c>
      <c r="F16" s="9">
        <f>+F15</f>
        <v>6958.5</v>
      </c>
      <c r="G16" s="27">
        <f>+G15</f>
        <v>0.69469999999999998</v>
      </c>
    </row>
    <row r="17" spans="1:8" ht="12.95" customHeight="1">
      <c r="A17" s="1"/>
      <c r="B17" s="28" t="s">
        <v>63</v>
      </c>
      <c r="C17" s="12" t="s">
        <v>1</v>
      </c>
      <c r="D17" s="10" t="s">
        <v>1</v>
      </c>
      <c r="E17" s="12" t="s">
        <v>1</v>
      </c>
      <c r="F17" s="9">
        <f>+F16</f>
        <v>6958.5</v>
      </c>
      <c r="G17" s="27">
        <f>+G16</f>
        <v>0.69469999999999998</v>
      </c>
    </row>
    <row r="18" spans="1:8" ht="12.95" customHeight="1">
      <c r="A18" s="1"/>
      <c r="B18" s="28" t="s">
        <v>64</v>
      </c>
      <c r="C18" s="5" t="s">
        <v>1</v>
      </c>
      <c r="D18" s="10" t="s">
        <v>1</v>
      </c>
      <c r="E18" s="5" t="s">
        <v>1</v>
      </c>
      <c r="F18" s="13">
        <f>+F19-F17-F13</f>
        <v>7.0600000000008549</v>
      </c>
      <c r="G18" s="27">
        <f>+G19-G17-G13</f>
        <v>7.0000000000003393E-4</v>
      </c>
      <c r="H18" s="15"/>
    </row>
    <row r="19" spans="1:8" ht="12.95" customHeight="1" thickBot="1">
      <c r="A19" s="1"/>
      <c r="B19" s="30" t="s">
        <v>65</v>
      </c>
      <c r="C19" s="31" t="s">
        <v>1</v>
      </c>
      <c r="D19" s="31" t="s">
        <v>1</v>
      </c>
      <c r="E19" s="31" t="s">
        <v>1</v>
      </c>
      <c r="F19" s="32">
        <v>10016.870000000001</v>
      </c>
      <c r="G19" s="33">
        <v>1</v>
      </c>
    </row>
    <row r="20" spans="1:8">
      <c r="A20" s="1"/>
      <c r="B20" s="2" t="s">
        <v>81</v>
      </c>
      <c r="C20" s="1"/>
      <c r="D20" s="1"/>
      <c r="E20" s="1"/>
      <c r="F20" s="1"/>
      <c r="G20" s="1"/>
    </row>
    <row r="21" spans="1:8">
      <c r="A21" s="1"/>
      <c r="B21" s="2" t="s">
        <v>82</v>
      </c>
      <c r="C21" s="1"/>
      <c r="D21" s="1"/>
      <c r="E21" s="1"/>
      <c r="F21" s="1"/>
      <c r="G21" s="1"/>
    </row>
    <row r="22" spans="1:8">
      <c r="A22" s="1"/>
      <c r="B22" s="2" t="s">
        <v>1</v>
      </c>
      <c r="C22" s="1"/>
      <c r="D22" s="1"/>
      <c r="E22" s="1"/>
      <c r="F22" s="1"/>
      <c r="G22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8"/>
  <sheetViews>
    <sheetView zoomScale="90" zoomScaleNormal="90" workbookViewId="0"/>
  </sheetViews>
  <sheetFormatPr defaultRowHeight="12.75"/>
  <cols>
    <col min="1" max="1" width="2.5703125" customWidth="1"/>
    <col min="2" max="2" width="41.7109375" bestFit="1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100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101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221</v>
      </c>
      <c r="C7" s="5" t="s">
        <v>222</v>
      </c>
      <c r="D7" s="5" t="s">
        <v>223</v>
      </c>
      <c r="E7" s="7">
        <v>100000</v>
      </c>
      <c r="F7" s="8">
        <v>101.54</v>
      </c>
      <c r="G7" s="26">
        <f>+ROUND(F7/$F$25,4)</f>
        <v>1.8100000000000002E-2</v>
      </c>
    </row>
    <row r="8" spans="1:7" ht="12.95" customHeight="1">
      <c r="A8" s="1"/>
      <c r="B8" s="23" t="s">
        <v>60</v>
      </c>
      <c r="C8" s="5" t="s">
        <v>1</v>
      </c>
      <c r="D8" s="5" t="s">
        <v>1</v>
      </c>
      <c r="E8" s="5" t="s">
        <v>1</v>
      </c>
      <c r="F8" s="9">
        <f>SUM(F7:F7)</f>
        <v>101.54</v>
      </c>
      <c r="G8" s="27">
        <f>SUM(G7:G7)</f>
        <v>1.8100000000000002E-2</v>
      </c>
    </row>
    <row r="9" spans="1:7" ht="12.95" customHeight="1">
      <c r="A9" s="1"/>
      <c r="B9" s="28" t="s">
        <v>102</v>
      </c>
      <c r="C9" s="10" t="s">
        <v>1</v>
      </c>
      <c r="D9" s="10" t="s">
        <v>1</v>
      </c>
      <c r="E9" s="10" t="s">
        <v>1</v>
      </c>
      <c r="F9" s="11" t="s">
        <v>62</v>
      </c>
      <c r="G9" s="29" t="s">
        <v>62</v>
      </c>
    </row>
    <row r="10" spans="1:7" ht="12.95" customHeight="1">
      <c r="A10" s="1"/>
      <c r="B10" s="28" t="s">
        <v>60</v>
      </c>
      <c r="C10" s="10" t="s">
        <v>1</v>
      </c>
      <c r="D10" s="10" t="s">
        <v>1</v>
      </c>
      <c r="E10" s="10" t="s">
        <v>1</v>
      </c>
      <c r="F10" s="11" t="s">
        <v>62</v>
      </c>
      <c r="G10" s="29" t="s">
        <v>62</v>
      </c>
    </row>
    <row r="11" spans="1:7" ht="12.95" customHeight="1">
      <c r="A11" s="1"/>
      <c r="B11" s="28" t="s">
        <v>63</v>
      </c>
      <c r="C11" s="12" t="s">
        <v>1</v>
      </c>
      <c r="D11" s="10" t="s">
        <v>1</v>
      </c>
      <c r="E11" s="12" t="s">
        <v>1</v>
      </c>
      <c r="F11" s="9">
        <f>+F8</f>
        <v>101.54</v>
      </c>
      <c r="G11" s="27">
        <f>+G8</f>
        <v>1.8100000000000002E-2</v>
      </c>
    </row>
    <row r="12" spans="1:7" ht="12.95" customHeight="1">
      <c r="A12" s="1"/>
      <c r="B12" s="23" t="s">
        <v>85</v>
      </c>
      <c r="C12" s="5" t="s">
        <v>1</v>
      </c>
      <c r="D12" s="5" t="s">
        <v>1</v>
      </c>
      <c r="E12" s="5" t="s">
        <v>1</v>
      </c>
      <c r="F12" s="1"/>
      <c r="G12" s="24" t="s">
        <v>1</v>
      </c>
    </row>
    <row r="13" spans="1:7" ht="12.95" customHeight="1">
      <c r="A13" s="1"/>
      <c r="B13" s="23" t="s">
        <v>86</v>
      </c>
      <c r="C13" s="5" t="s">
        <v>1</v>
      </c>
      <c r="D13" s="5" t="s">
        <v>1</v>
      </c>
      <c r="E13" s="5" t="s">
        <v>1</v>
      </c>
      <c r="F13" s="1"/>
      <c r="G13" s="24" t="s">
        <v>1</v>
      </c>
    </row>
    <row r="14" spans="1:7" ht="12.95" customHeight="1">
      <c r="A14" s="6"/>
      <c r="B14" s="25" t="s">
        <v>315</v>
      </c>
      <c r="C14" s="5" t="s">
        <v>339</v>
      </c>
      <c r="D14" s="5" t="s">
        <v>87</v>
      </c>
      <c r="E14" s="7">
        <v>600000</v>
      </c>
      <c r="F14" s="8">
        <v>596.48</v>
      </c>
      <c r="G14" s="26">
        <f>+ROUND(F14/$F$25,4)</f>
        <v>0.10630000000000001</v>
      </c>
    </row>
    <row r="15" spans="1:7" ht="12.95" customHeight="1">
      <c r="A15" s="1"/>
      <c r="B15" s="23" t="s">
        <v>60</v>
      </c>
      <c r="C15" s="5" t="s">
        <v>1</v>
      </c>
      <c r="D15" s="5" t="s">
        <v>1</v>
      </c>
      <c r="E15" s="5" t="s">
        <v>1</v>
      </c>
      <c r="F15" s="9">
        <f>SUM(F14:F14)</f>
        <v>596.48</v>
      </c>
      <c r="G15" s="27">
        <f>SUM(G14:G14)</f>
        <v>0.10630000000000001</v>
      </c>
    </row>
    <row r="16" spans="1:7" ht="12.95" customHeight="1">
      <c r="A16" s="1"/>
      <c r="B16" s="23" t="s">
        <v>88</v>
      </c>
      <c r="C16" s="5" t="s">
        <v>1</v>
      </c>
      <c r="D16" s="5" t="s">
        <v>1</v>
      </c>
      <c r="E16" s="5" t="s">
        <v>1</v>
      </c>
      <c r="F16" s="1"/>
      <c r="G16" s="24" t="s">
        <v>1</v>
      </c>
    </row>
    <row r="17" spans="1:7" ht="12.95" customHeight="1">
      <c r="A17" s="6"/>
      <c r="B17" s="25" t="s">
        <v>313</v>
      </c>
      <c r="C17" s="5" t="s">
        <v>314</v>
      </c>
      <c r="D17" s="5" t="s">
        <v>219</v>
      </c>
      <c r="E17" s="7">
        <v>20000</v>
      </c>
      <c r="F17" s="8">
        <v>19.88</v>
      </c>
      <c r="G17" s="26">
        <f>+ROUND(F17/$F$25,4)</f>
        <v>3.5000000000000001E-3</v>
      </c>
    </row>
    <row r="18" spans="1:7" ht="12.95" customHeight="1">
      <c r="A18" s="1"/>
      <c r="B18" s="23" t="s">
        <v>60</v>
      </c>
      <c r="C18" s="5" t="s">
        <v>1</v>
      </c>
      <c r="D18" s="5" t="s">
        <v>1</v>
      </c>
      <c r="E18" s="5" t="s">
        <v>1</v>
      </c>
      <c r="F18" s="9">
        <f>SUM(F17:F17)</f>
        <v>19.88</v>
      </c>
      <c r="G18" s="27">
        <f>SUM(G17:G17)</f>
        <v>3.5000000000000001E-3</v>
      </c>
    </row>
    <row r="19" spans="1:7" ht="12.95" customHeight="1">
      <c r="A19" s="1"/>
      <c r="B19" s="28" t="s">
        <v>63</v>
      </c>
      <c r="C19" s="12" t="s">
        <v>1</v>
      </c>
      <c r="D19" s="10" t="s">
        <v>1</v>
      </c>
      <c r="E19" s="12" t="s">
        <v>1</v>
      </c>
      <c r="F19" s="9">
        <f>+F15+F18</f>
        <v>616.36</v>
      </c>
      <c r="G19" s="27">
        <f>+G15+G18</f>
        <v>0.10980000000000001</v>
      </c>
    </row>
    <row r="20" spans="1:7" ht="12.95" customHeight="1">
      <c r="A20" s="1"/>
      <c r="B20" s="23" t="s">
        <v>89</v>
      </c>
      <c r="C20" s="5" t="s">
        <v>1</v>
      </c>
      <c r="D20" s="5" t="s">
        <v>1</v>
      </c>
      <c r="E20" s="5" t="s">
        <v>1</v>
      </c>
      <c r="F20" s="1"/>
      <c r="G20" s="24" t="s">
        <v>1</v>
      </c>
    </row>
    <row r="21" spans="1:7" ht="12.95" customHeight="1">
      <c r="A21" s="6"/>
      <c r="B21" s="25" t="s">
        <v>220</v>
      </c>
      <c r="C21" s="5"/>
      <c r="D21" s="5" t="s">
        <v>66</v>
      </c>
      <c r="E21" s="7"/>
      <c r="F21" s="8">
        <v>4888.9399999999996</v>
      </c>
      <c r="G21" s="26">
        <f>+ROUND(F21/$F$25,4)</f>
        <v>0.87119999999999997</v>
      </c>
    </row>
    <row r="22" spans="1:7" ht="12.95" customHeight="1">
      <c r="A22" s="1"/>
      <c r="B22" s="23" t="s">
        <v>60</v>
      </c>
      <c r="C22" s="5" t="s">
        <v>1</v>
      </c>
      <c r="D22" s="5" t="s">
        <v>1</v>
      </c>
      <c r="E22" s="5" t="s">
        <v>1</v>
      </c>
      <c r="F22" s="9">
        <f>+F21</f>
        <v>4888.9399999999996</v>
      </c>
      <c r="G22" s="27">
        <f>+G21</f>
        <v>0.87119999999999997</v>
      </c>
    </row>
    <row r="23" spans="1:7" ht="12.95" customHeight="1">
      <c r="A23" s="1"/>
      <c r="B23" s="28" t="s">
        <v>63</v>
      </c>
      <c r="C23" s="12" t="s">
        <v>1</v>
      </c>
      <c r="D23" s="10" t="s">
        <v>1</v>
      </c>
      <c r="E23" s="12" t="s">
        <v>1</v>
      </c>
      <c r="F23" s="9">
        <f>+F22</f>
        <v>4888.9399999999996</v>
      </c>
      <c r="G23" s="27">
        <f>+G22</f>
        <v>0.87119999999999997</v>
      </c>
    </row>
    <row r="24" spans="1:7" ht="12.95" customHeight="1">
      <c r="A24" s="1"/>
      <c r="B24" s="28" t="s">
        <v>64</v>
      </c>
      <c r="C24" s="5" t="s">
        <v>1</v>
      </c>
      <c r="D24" s="10" t="s">
        <v>1</v>
      </c>
      <c r="E24" s="5" t="s">
        <v>1</v>
      </c>
      <c r="F24" s="13">
        <f>+F25-F11-F19-F23</f>
        <v>5.0400000000008731</v>
      </c>
      <c r="G24" s="27">
        <f>+G25-G11-G19-G23</f>
        <v>9.000000000000119E-4</v>
      </c>
    </row>
    <row r="25" spans="1:7" ht="12.95" customHeight="1" thickBot="1">
      <c r="A25" s="1"/>
      <c r="B25" s="30" t="s">
        <v>65</v>
      </c>
      <c r="C25" s="31" t="s">
        <v>1</v>
      </c>
      <c r="D25" s="31" t="s">
        <v>1</v>
      </c>
      <c r="E25" s="31" t="s">
        <v>1</v>
      </c>
      <c r="F25" s="32">
        <v>5611.88</v>
      </c>
      <c r="G25" s="33">
        <v>1</v>
      </c>
    </row>
    <row r="26" spans="1:7">
      <c r="A26" s="1"/>
      <c r="B26" s="2" t="s">
        <v>81</v>
      </c>
      <c r="C26" s="1"/>
      <c r="D26" s="1"/>
      <c r="E26" s="1"/>
      <c r="F26" s="1"/>
      <c r="G26" s="1"/>
    </row>
    <row r="27" spans="1:7">
      <c r="A27" s="1"/>
      <c r="B27" s="2" t="s">
        <v>82</v>
      </c>
      <c r="C27" s="1"/>
      <c r="D27" s="1"/>
      <c r="E27" s="1"/>
      <c r="F27" s="1"/>
      <c r="G27" s="1"/>
    </row>
    <row r="28" spans="1:7">
      <c r="A28" s="1"/>
      <c r="B28" s="2"/>
      <c r="C28" s="1"/>
      <c r="D28" s="1"/>
      <c r="E28" s="1"/>
      <c r="F28" s="1"/>
      <c r="G28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1"/>
  <sheetViews>
    <sheetView zoomScale="90" zoomScaleNormal="90" workbookViewId="0"/>
  </sheetViews>
  <sheetFormatPr defaultRowHeight="12.75"/>
  <cols>
    <col min="1" max="1" width="2.5703125" customWidth="1"/>
    <col min="2" max="2" width="40.8554687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85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86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315</v>
      </c>
      <c r="C7" s="5" t="s">
        <v>316</v>
      </c>
      <c r="D7" s="5" t="s">
        <v>87</v>
      </c>
      <c r="E7" s="7">
        <v>1000000</v>
      </c>
      <c r="F7" s="8">
        <v>997.12</v>
      </c>
      <c r="G7" s="26">
        <f>+ROUND(F7/$F$19,4)</f>
        <v>0.1069</v>
      </c>
    </row>
    <row r="8" spans="1:7" ht="12.95" customHeight="1">
      <c r="A8" s="6"/>
      <c r="B8" s="25" t="s">
        <v>310</v>
      </c>
      <c r="C8" s="5" t="s">
        <v>312</v>
      </c>
      <c r="D8" s="5" t="s">
        <v>199</v>
      </c>
      <c r="E8" s="7">
        <v>500000</v>
      </c>
      <c r="F8" s="8">
        <v>498.66</v>
      </c>
      <c r="G8" s="26">
        <f>+ROUND(F8/$F$19,4)</f>
        <v>5.3499999999999999E-2</v>
      </c>
    </row>
    <row r="9" spans="1:7" ht="12.95" customHeight="1">
      <c r="A9" s="1"/>
      <c r="B9" s="23" t="s">
        <v>60</v>
      </c>
      <c r="C9" s="5" t="s">
        <v>1</v>
      </c>
      <c r="D9" s="5" t="s">
        <v>1</v>
      </c>
      <c r="E9" s="5" t="s">
        <v>1</v>
      </c>
      <c r="F9" s="9">
        <f>SUM(F7:F8)</f>
        <v>1495.78</v>
      </c>
      <c r="G9" s="27">
        <f>SUM(G7:G8)</f>
        <v>0.16039999999999999</v>
      </c>
    </row>
    <row r="10" spans="1:7" ht="12.95" customHeight="1">
      <c r="A10" s="1"/>
      <c r="B10" s="23" t="s">
        <v>88</v>
      </c>
      <c r="C10" s="5" t="s">
        <v>1</v>
      </c>
      <c r="D10" s="5" t="s">
        <v>1</v>
      </c>
      <c r="E10" s="5" t="s">
        <v>1</v>
      </c>
      <c r="F10" s="1"/>
      <c r="G10" s="24" t="s">
        <v>1</v>
      </c>
    </row>
    <row r="11" spans="1:7" ht="12.95" customHeight="1">
      <c r="A11" s="6"/>
      <c r="B11" s="25" t="s">
        <v>313</v>
      </c>
      <c r="C11" s="5" t="s">
        <v>314</v>
      </c>
      <c r="D11" s="5" t="s">
        <v>219</v>
      </c>
      <c r="E11" s="7">
        <v>20000</v>
      </c>
      <c r="F11" s="8">
        <v>19.88</v>
      </c>
      <c r="G11" s="26">
        <f>+ROUND(F11/$F$19,4)</f>
        <v>2.0999999999999999E-3</v>
      </c>
    </row>
    <row r="12" spans="1:7" ht="12.95" customHeight="1">
      <c r="A12" s="1"/>
      <c r="B12" s="23" t="s">
        <v>60</v>
      </c>
      <c r="C12" s="5" t="s">
        <v>1</v>
      </c>
      <c r="D12" s="5" t="s">
        <v>1</v>
      </c>
      <c r="E12" s="5" t="s">
        <v>1</v>
      </c>
      <c r="F12" s="9">
        <f>SUM(F11:F11)</f>
        <v>19.88</v>
      </c>
      <c r="G12" s="27">
        <f>SUM(G11:G11)</f>
        <v>2.0999999999999999E-3</v>
      </c>
    </row>
    <row r="13" spans="1:7" ht="12.95" customHeight="1">
      <c r="A13" s="1"/>
      <c r="B13" s="28" t="s">
        <v>63</v>
      </c>
      <c r="C13" s="12" t="s">
        <v>1</v>
      </c>
      <c r="D13" s="10" t="s">
        <v>1</v>
      </c>
      <c r="E13" s="12" t="s">
        <v>1</v>
      </c>
      <c r="F13" s="9">
        <f>+F12+F9</f>
        <v>1515.66</v>
      </c>
      <c r="G13" s="27">
        <f>+G12+G9</f>
        <v>0.16249999999999998</v>
      </c>
    </row>
    <row r="14" spans="1:7" ht="12.95" customHeight="1">
      <c r="A14" s="1"/>
      <c r="B14" s="23" t="s">
        <v>89</v>
      </c>
      <c r="C14" s="5" t="s">
        <v>1</v>
      </c>
      <c r="D14" s="5" t="s">
        <v>1</v>
      </c>
      <c r="E14" s="5" t="s">
        <v>1</v>
      </c>
      <c r="F14" s="1"/>
      <c r="G14" s="24" t="s">
        <v>1</v>
      </c>
    </row>
    <row r="15" spans="1:7" ht="12.95" customHeight="1">
      <c r="A15" s="6"/>
      <c r="B15" s="25" t="s">
        <v>220</v>
      </c>
      <c r="C15" s="5" t="s">
        <v>1</v>
      </c>
      <c r="D15" s="5" t="s">
        <v>66</v>
      </c>
      <c r="E15" s="7"/>
      <c r="F15" s="8">
        <v>7787.92</v>
      </c>
      <c r="G15" s="26">
        <f>+ROUND(F15/$F$19,4)</f>
        <v>0.83520000000000005</v>
      </c>
    </row>
    <row r="16" spans="1:7" ht="12.95" customHeight="1">
      <c r="A16" s="1"/>
      <c r="B16" s="23" t="s">
        <v>60</v>
      </c>
      <c r="C16" s="5" t="s">
        <v>1</v>
      </c>
      <c r="D16" s="5" t="s">
        <v>1</v>
      </c>
      <c r="E16" s="5" t="s">
        <v>1</v>
      </c>
      <c r="F16" s="9">
        <f>+F15</f>
        <v>7787.92</v>
      </c>
      <c r="G16" s="27">
        <f>+G15</f>
        <v>0.83520000000000005</v>
      </c>
    </row>
    <row r="17" spans="1:7" ht="12.95" customHeight="1">
      <c r="A17" s="1"/>
      <c r="B17" s="28" t="s">
        <v>63</v>
      </c>
      <c r="C17" s="12" t="s">
        <v>1</v>
      </c>
      <c r="D17" s="10" t="s">
        <v>1</v>
      </c>
      <c r="E17" s="12" t="s">
        <v>1</v>
      </c>
      <c r="F17" s="9">
        <f>+F16</f>
        <v>7787.92</v>
      </c>
      <c r="G17" s="27">
        <f>+G16</f>
        <v>0.83520000000000005</v>
      </c>
    </row>
    <row r="18" spans="1:7" ht="12.95" customHeight="1">
      <c r="A18" s="1"/>
      <c r="B18" s="28" t="s">
        <v>64</v>
      </c>
      <c r="C18" s="5" t="s">
        <v>1</v>
      </c>
      <c r="D18" s="10" t="s">
        <v>1</v>
      </c>
      <c r="E18" s="5" t="s">
        <v>1</v>
      </c>
      <c r="F18" s="13">
        <f>+F19-F17-F13</f>
        <v>20.960000000000719</v>
      </c>
      <c r="G18" s="27">
        <f>+G19-G17-G13</f>
        <v>2.2999999999999687E-3</v>
      </c>
    </row>
    <row r="19" spans="1:7" ht="12.95" customHeight="1" thickBot="1">
      <c r="A19" s="1"/>
      <c r="B19" s="30" t="s">
        <v>65</v>
      </c>
      <c r="C19" s="31" t="s">
        <v>1</v>
      </c>
      <c r="D19" s="31" t="s">
        <v>1</v>
      </c>
      <c r="E19" s="31" t="s">
        <v>1</v>
      </c>
      <c r="F19" s="32">
        <v>9324.5400000000009</v>
      </c>
      <c r="G19" s="33">
        <v>1</v>
      </c>
    </row>
    <row r="20" spans="1:7">
      <c r="A20" s="1"/>
      <c r="B20" s="2" t="s">
        <v>81</v>
      </c>
      <c r="C20" s="1"/>
      <c r="D20" s="1"/>
      <c r="E20" s="1"/>
      <c r="F20" s="1"/>
      <c r="G20" s="1"/>
    </row>
    <row r="21" spans="1:7">
      <c r="A21" s="1"/>
      <c r="B21" s="2" t="s">
        <v>82</v>
      </c>
      <c r="C21" s="1"/>
      <c r="D21" s="1"/>
      <c r="E21" s="1"/>
      <c r="F21" s="1"/>
      <c r="G21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6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198</v>
      </c>
      <c r="C7" s="5" t="s">
        <v>110</v>
      </c>
      <c r="D7" s="5" t="s">
        <v>80</v>
      </c>
      <c r="E7" s="7">
        <v>56731</v>
      </c>
      <c r="F7" s="8">
        <v>230.38</v>
      </c>
      <c r="G7" s="26">
        <f t="shared" ref="G7:G49" si="0">ROUND(F7/$F$55,4)</f>
        <v>5.8299999999999998E-2</v>
      </c>
    </row>
    <row r="8" spans="1:7" ht="12.95" customHeight="1">
      <c r="A8" s="6"/>
      <c r="B8" s="25" t="s">
        <v>209</v>
      </c>
      <c r="C8" s="5" t="s">
        <v>210</v>
      </c>
      <c r="D8" s="5" t="s">
        <v>26</v>
      </c>
      <c r="E8" s="7">
        <v>15045</v>
      </c>
      <c r="F8" s="8">
        <v>168.98</v>
      </c>
      <c r="G8" s="26">
        <f t="shared" si="0"/>
        <v>4.2700000000000002E-2</v>
      </c>
    </row>
    <row r="9" spans="1:7" ht="12.95" customHeight="1">
      <c r="A9" s="6"/>
      <c r="B9" s="25" t="s">
        <v>205</v>
      </c>
      <c r="C9" s="5" t="s">
        <v>206</v>
      </c>
      <c r="D9" s="5" t="s">
        <v>33</v>
      </c>
      <c r="E9" s="7">
        <v>41534</v>
      </c>
      <c r="F9" s="8">
        <v>168.23</v>
      </c>
      <c r="G9" s="26">
        <f t="shared" si="0"/>
        <v>4.2500000000000003E-2</v>
      </c>
    </row>
    <row r="10" spans="1:7" ht="12.95" customHeight="1">
      <c r="A10" s="6"/>
      <c r="B10" s="25" t="s">
        <v>274</v>
      </c>
      <c r="C10" s="5" t="s">
        <v>275</v>
      </c>
      <c r="D10" s="5" t="s">
        <v>40</v>
      </c>
      <c r="E10" s="7">
        <v>27991</v>
      </c>
      <c r="F10" s="8">
        <v>156.99</v>
      </c>
      <c r="G10" s="26">
        <f t="shared" si="0"/>
        <v>3.9699999999999999E-2</v>
      </c>
    </row>
    <row r="11" spans="1:7" ht="12.95" customHeight="1">
      <c r="A11" s="6"/>
      <c r="B11" s="25" t="s">
        <v>241</v>
      </c>
      <c r="C11" s="5" t="s">
        <v>211</v>
      </c>
      <c r="D11" s="5" t="s">
        <v>15</v>
      </c>
      <c r="E11" s="7">
        <v>133486</v>
      </c>
      <c r="F11" s="8">
        <v>155.44</v>
      </c>
      <c r="G11" s="26">
        <f t="shared" si="0"/>
        <v>3.9300000000000002E-2</v>
      </c>
    </row>
    <row r="12" spans="1:7" ht="12.95" customHeight="1">
      <c r="A12" s="6"/>
      <c r="B12" s="25" t="s">
        <v>167</v>
      </c>
      <c r="C12" s="5" t="s">
        <v>240</v>
      </c>
      <c r="D12" s="5" t="s">
        <v>15</v>
      </c>
      <c r="E12" s="7">
        <v>13961</v>
      </c>
      <c r="F12" s="8">
        <v>154.59</v>
      </c>
      <c r="G12" s="26">
        <f t="shared" si="0"/>
        <v>3.9100000000000003E-2</v>
      </c>
    </row>
    <row r="13" spans="1:7" ht="12.95" customHeight="1">
      <c r="A13" s="6"/>
      <c r="B13" s="25" t="s">
        <v>271</v>
      </c>
      <c r="C13" s="5" t="s">
        <v>272</v>
      </c>
      <c r="D13" s="5" t="s">
        <v>28</v>
      </c>
      <c r="E13" s="7">
        <v>94820</v>
      </c>
      <c r="F13" s="8">
        <v>142.22999999999999</v>
      </c>
      <c r="G13" s="26">
        <f t="shared" si="0"/>
        <v>3.5999999999999997E-2</v>
      </c>
    </row>
    <row r="14" spans="1:7" ht="12.95" customHeight="1">
      <c r="A14" s="6"/>
      <c r="B14" s="25" t="s">
        <v>169</v>
      </c>
      <c r="C14" s="5" t="s">
        <v>78</v>
      </c>
      <c r="D14" s="5" t="s">
        <v>75</v>
      </c>
      <c r="E14" s="7">
        <v>19911</v>
      </c>
      <c r="F14" s="8">
        <v>132.6</v>
      </c>
      <c r="G14" s="26">
        <f t="shared" si="0"/>
        <v>3.3500000000000002E-2</v>
      </c>
    </row>
    <row r="15" spans="1:7" ht="12.95" customHeight="1">
      <c r="A15" s="6"/>
      <c r="B15" s="25" t="s">
        <v>284</v>
      </c>
      <c r="C15" s="5" t="s">
        <v>285</v>
      </c>
      <c r="D15" s="5" t="s">
        <v>72</v>
      </c>
      <c r="E15" s="7">
        <v>256</v>
      </c>
      <c r="F15" s="8">
        <v>132.59</v>
      </c>
      <c r="G15" s="26">
        <f t="shared" si="0"/>
        <v>3.3500000000000002E-2</v>
      </c>
    </row>
    <row r="16" spans="1:7" ht="12.95" customHeight="1">
      <c r="A16" s="6"/>
      <c r="B16" s="25" t="s">
        <v>207</v>
      </c>
      <c r="C16" s="5" t="s">
        <v>208</v>
      </c>
      <c r="D16" s="5" t="s">
        <v>80</v>
      </c>
      <c r="E16" s="7">
        <v>11563</v>
      </c>
      <c r="F16" s="8">
        <v>120.57</v>
      </c>
      <c r="G16" s="26">
        <f t="shared" si="0"/>
        <v>3.0499999999999999E-2</v>
      </c>
    </row>
    <row r="17" spans="1:7" ht="12.95" customHeight="1">
      <c r="A17" s="6"/>
      <c r="B17" s="25" t="s">
        <v>203</v>
      </c>
      <c r="C17" s="5" t="s">
        <v>41</v>
      </c>
      <c r="D17" s="5" t="s">
        <v>15</v>
      </c>
      <c r="E17" s="7">
        <v>21263</v>
      </c>
      <c r="F17" s="8">
        <v>120</v>
      </c>
      <c r="G17" s="26">
        <f t="shared" si="0"/>
        <v>3.04E-2</v>
      </c>
    </row>
    <row r="18" spans="1:7" ht="12.95" customHeight="1">
      <c r="A18" s="6"/>
      <c r="B18" s="25" t="s">
        <v>156</v>
      </c>
      <c r="C18" s="5" t="s">
        <v>25</v>
      </c>
      <c r="D18" s="5" t="s">
        <v>26</v>
      </c>
      <c r="E18" s="7">
        <v>6355</v>
      </c>
      <c r="F18" s="8">
        <v>117.21</v>
      </c>
      <c r="G18" s="26">
        <f t="shared" si="0"/>
        <v>2.9600000000000001E-2</v>
      </c>
    </row>
    <row r="19" spans="1:7" ht="12.95" customHeight="1">
      <c r="A19" s="6"/>
      <c r="B19" s="25" t="s">
        <v>238</v>
      </c>
      <c r="C19" s="5" t="s">
        <v>239</v>
      </c>
      <c r="D19" s="5" t="s">
        <v>15</v>
      </c>
      <c r="E19" s="7">
        <v>76259</v>
      </c>
      <c r="F19" s="8">
        <v>116.18</v>
      </c>
      <c r="G19" s="26">
        <f t="shared" si="0"/>
        <v>2.9399999999999999E-2</v>
      </c>
    </row>
    <row r="20" spans="1:7" ht="12.95" customHeight="1">
      <c r="A20" s="6"/>
      <c r="B20" s="25" t="s">
        <v>288</v>
      </c>
      <c r="C20" s="5" t="s">
        <v>289</v>
      </c>
      <c r="D20" s="5" t="s">
        <v>118</v>
      </c>
      <c r="E20" s="7">
        <v>13811</v>
      </c>
      <c r="F20" s="8">
        <v>116.12</v>
      </c>
      <c r="G20" s="26">
        <f t="shared" si="0"/>
        <v>2.9399999999999999E-2</v>
      </c>
    </row>
    <row r="21" spans="1:7" ht="12.95" customHeight="1">
      <c r="A21" s="6"/>
      <c r="B21" s="25" t="s">
        <v>150</v>
      </c>
      <c r="C21" s="5" t="s">
        <v>43</v>
      </c>
      <c r="D21" s="5" t="s">
        <v>23</v>
      </c>
      <c r="E21" s="7">
        <v>8968</v>
      </c>
      <c r="F21" s="8">
        <v>109.28</v>
      </c>
      <c r="G21" s="26">
        <f t="shared" si="0"/>
        <v>2.76E-2</v>
      </c>
    </row>
    <row r="22" spans="1:7" ht="12.95" customHeight="1">
      <c r="A22" s="6"/>
      <c r="B22" s="25" t="s">
        <v>224</v>
      </c>
      <c r="C22" s="5" t="s">
        <v>225</v>
      </c>
      <c r="D22" s="5" t="s">
        <v>128</v>
      </c>
      <c r="E22" s="7">
        <v>35365</v>
      </c>
      <c r="F22" s="8">
        <v>108.94</v>
      </c>
      <c r="G22" s="26">
        <f t="shared" si="0"/>
        <v>2.76E-2</v>
      </c>
    </row>
    <row r="23" spans="1:7" ht="12.95" customHeight="1">
      <c r="A23" s="6"/>
      <c r="B23" s="25" t="s">
        <v>236</v>
      </c>
      <c r="C23" s="5" t="s">
        <v>237</v>
      </c>
      <c r="D23" s="5" t="s">
        <v>15</v>
      </c>
      <c r="E23" s="7">
        <v>76608</v>
      </c>
      <c r="F23" s="8">
        <v>104.15</v>
      </c>
      <c r="G23" s="26">
        <f t="shared" si="0"/>
        <v>2.63E-2</v>
      </c>
    </row>
    <row r="24" spans="1:7" ht="12.95" customHeight="1">
      <c r="A24" s="6"/>
      <c r="B24" s="25" t="s">
        <v>286</v>
      </c>
      <c r="C24" s="5" t="s">
        <v>287</v>
      </c>
      <c r="D24" s="5" t="s">
        <v>26</v>
      </c>
      <c r="E24" s="7">
        <v>8450</v>
      </c>
      <c r="F24" s="8">
        <v>98.23</v>
      </c>
      <c r="G24" s="26">
        <f t="shared" si="0"/>
        <v>2.4799999999999999E-2</v>
      </c>
    </row>
    <row r="25" spans="1:7" ht="12.95" customHeight="1">
      <c r="A25" s="6"/>
      <c r="B25" s="25" t="s">
        <v>322</v>
      </c>
      <c r="C25" s="5" t="s">
        <v>323</v>
      </c>
      <c r="D25" s="5" t="s">
        <v>324</v>
      </c>
      <c r="E25" s="7">
        <v>77828</v>
      </c>
      <c r="F25" s="8">
        <v>97.29</v>
      </c>
      <c r="G25" s="26">
        <f t="shared" si="0"/>
        <v>2.46E-2</v>
      </c>
    </row>
    <row r="26" spans="1:7" ht="12.95" customHeight="1">
      <c r="A26" s="6"/>
      <c r="B26" s="25" t="s">
        <v>148</v>
      </c>
      <c r="C26" s="5" t="s">
        <v>39</v>
      </c>
      <c r="D26" s="5" t="s">
        <v>36</v>
      </c>
      <c r="E26" s="7">
        <v>6085</v>
      </c>
      <c r="F26" s="8">
        <v>92.18</v>
      </c>
      <c r="G26" s="26">
        <f t="shared" si="0"/>
        <v>2.3300000000000001E-2</v>
      </c>
    </row>
    <row r="27" spans="1:7" ht="12.95" customHeight="1">
      <c r="A27" s="6"/>
      <c r="B27" s="25" t="s">
        <v>246</v>
      </c>
      <c r="C27" s="5" t="s">
        <v>247</v>
      </c>
      <c r="D27" s="5" t="s">
        <v>52</v>
      </c>
      <c r="E27" s="7">
        <v>11912</v>
      </c>
      <c r="F27" s="8">
        <v>87.68</v>
      </c>
      <c r="G27" s="26">
        <f t="shared" si="0"/>
        <v>2.2200000000000001E-2</v>
      </c>
    </row>
    <row r="28" spans="1:7" ht="12.95" customHeight="1">
      <c r="A28" s="6"/>
      <c r="B28" s="25" t="s">
        <v>164</v>
      </c>
      <c r="C28" s="5" t="s">
        <v>71</v>
      </c>
      <c r="D28" s="5" t="s">
        <v>72</v>
      </c>
      <c r="E28" s="7">
        <v>24718</v>
      </c>
      <c r="F28" s="8">
        <v>86.45</v>
      </c>
      <c r="G28" s="26">
        <f t="shared" si="0"/>
        <v>2.1899999999999999E-2</v>
      </c>
    </row>
    <row r="29" spans="1:7" ht="12.95" customHeight="1">
      <c r="A29" s="6"/>
      <c r="B29" s="25" t="s">
        <v>166</v>
      </c>
      <c r="C29" s="5" t="s">
        <v>69</v>
      </c>
      <c r="D29" s="5" t="s">
        <v>13</v>
      </c>
      <c r="E29" s="7">
        <v>5623</v>
      </c>
      <c r="F29" s="8">
        <v>84.42</v>
      </c>
      <c r="G29" s="26">
        <f t="shared" si="0"/>
        <v>2.1399999999999999E-2</v>
      </c>
    </row>
    <row r="30" spans="1:7" ht="12.95" customHeight="1">
      <c r="A30" s="6"/>
      <c r="B30" s="25" t="s">
        <v>163</v>
      </c>
      <c r="C30" s="5" t="s">
        <v>68</v>
      </c>
      <c r="D30" s="5" t="s">
        <v>42</v>
      </c>
      <c r="E30" s="7">
        <v>14738</v>
      </c>
      <c r="F30" s="8">
        <v>73.84</v>
      </c>
      <c r="G30" s="26">
        <f t="shared" si="0"/>
        <v>1.8700000000000001E-2</v>
      </c>
    </row>
    <row r="31" spans="1:7" ht="12.95" customHeight="1">
      <c r="A31" s="6"/>
      <c r="B31" s="25" t="s">
        <v>280</v>
      </c>
      <c r="C31" s="5" t="s">
        <v>281</v>
      </c>
      <c r="D31" s="5" t="s">
        <v>80</v>
      </c>
      <c r="E31" s="7">
        <v>47567</v>
      </c>
      <c r="F31" s="8">
        <v>73.709999999999994</v>
      </c>
      <c r="G31" s="26">
        <f t="shared" si="0"/>
        <v>1.8599999999999998E-2</v>
      </c>
    </row>
    <row r="32" spans="1:7" ht="12.95" customHeight="1">
      <c r="A32" s="6"/>
      <c r="B32" s="25" t="s">
        <v>157</v>
      </c>
      <c r="C32" s="5" t="s">
        <v>35</v>
      </c>
      <c r="D32" s="5" t="s">
        <v>36</v>
      </c>
      <c r="E32" s="7">
        <v>6082</v>
      </c>
      <c r="F32" s="8">
        <v>73.36</v>
      </c>
      <c r="G32" s="26">
        <f t="shared" si="0"/>
        <v>1.8599999999999998E-2</v>
      </c>
    </row>
    <row r="33" spans="1:7" ht="12.95" customHeight="1">
      <c r="A33" s="6"/>
      <c r="B33" s="25" t="s">
        <v>212</v>
      </c>
      <c r="C33" s="5" t="s">
        <v>213</v>
      </c>
      <c r="D33" s="5" t="s">
        <v>118</v>
      </c>
      <c r="E33" s="7">
        <v>79852</v>
      </c>
      <c r="F33" s="8">
        <v>70.55</v>
      </c>
      <c r="G33" s="26">
        <f t="shared" si="0"/>
        <v>1.78E-2</v>
      </c>
    </row>
    <row r="34" spans="1:7" ht="12.95" customHeight="1">
      <c r="A34" s="6"/>
      <c r="B34" s="25" t="s">
        <v>234</v>
      </c>
      <c r="C34" s="5" t="s">
        <v>235</v>
      </c>
      <c r="D34" s="5" t="s">
        <v>11</v>
      </c>
      <c r="E34" s="7">
        <v>49562</v>
      </c>
      <c r="F34" s="8">
        <v>70.06</v>
      </c>
      <c r="G34" s="26">
        <f t="shared" si="0"/>
        <v>1.77E-2</v>
      </c>
    </row>
    <row r="35" spans="1:7" ht="12.95" customHeight="1">
      <c r="A35" s="6"/>
      <c r="B35" s="25" t="s">
        <v>244</v>
      </c>
      <c r="C35" s="5" t="s">
        <v>245</v>
      </c>
      <c r="D35" s="5" t="s">
        <v>11</v>
      </c>
      <c r="E35" s="7">
        <v>23388</v>
      </c>
      <c r="F35" s="8">
        <v>69.05</v>
      </c>
      <c r="G35" s="26">
        <f t="shared" si="0"/>
        <v>1.7500000000000002E-2</v>
      </c>
    </row>
    <row r="36" spans="1:7" ht="12.95" customHeight="1">
      <c r="A36" s="6"/>
      <c r="B36" s="25" t="s">
        <v>162</v>
      </c>
      <c r="C36" s="5" t="s">
        <v>77</v>
      </c>
      <c r="D36" s="5" t="s">
        <v>11</v>
      </c>
      <c r="E36" s="7">
        <v>4760</v>
      </c>
      <c r="F36" s="8">
        <v>62.54</v>
      </c>
      <c r="G36" s="26">
        <f t="shared" si="0"/>
        <v>1.5800000000000002E-2</v>
      </c>
    </row>
    <row r="37" spans="1:7" ht="12.95" customHeight="1">
      <c r="A37" s="6"/>
      <c r="B37" s="25" t="s">
        <v>294</v>
      </c>
      <c r="C37" s="5" t="s">
        <v>295</v>
      </c>
      <c r="D37" s="5" t="s">
        <v>196</v>
      </c>
      <c r="E37" s="7">
        <v>39651</v>
      </c>
      <c r="F37" s="8">
        <v>59.93</v>
      </c>
      <c r="G37" s="26">
        <f t="shared" si="0"/>
        <v>1.52E-2</v>
      </c>
    </row>
    <row r="38" spans="1:7" ht="12.95" customHeight="1">
      <c r="A38" s="6"/>
      <c r="B38" s="25" t="s">
        <v>291</v>
      </c>
      <c r="C38" s="5" t="s">
        <v>292</v>
      </c>
      <c r="D38" s="5" t="s">
        <v>293</v>
      </c>
      <c r="E38" s="7">
        <v>3700</v>
      </c>
      <c r="F38" s="8">
        <v>53.37</v>
      </c>
      <c r="G38" s="26">
        <f t="shared" si="0"/>
        <v>1.35E-2</v>
      </c>
    </row>
    <row r="39" spans="1:7" ht="12.95" customHeight="1">
      <c r="A39" s="6"/>
      <c r="B39" s="25" t="s">
        <v>230</v>
      </c>
      <c r="C39" s="5" t="s">
        <v>231</v>
      </c>
      <c r="D39" s="5" t="s">
        <v>15</v>
      </c>
      <c r="E39" s="7">
        <v>1174</v>
      </c>
      <c r="F39" s="8">
        <v>46.54</v>
      </c>
      <c r="G39" s="26">
        <f t="shared" si="0"/>
        <v>1.18E-2</v>
      </c>
    </row>
    <row r="40" spans="1:7" ht="12.95" customHeight="1">
      <c r="A40" s="6"/>
      <c r="B40" s="25" t="s">
        <v>296</v>
      </c>
      <c r="C40" s="5" t="s">
        <v>297</v>
      </c>
      <c r="D40" s="5" t="s">
        <v>298</v>
      </c>
      <c r="E40" s="7">
        <v>52102</v>
      </c>
      <c r="F40" s="8">
        <v>43.06</v>
      </c>
      <c r="G40" s="26">
        <f t="shared" si="0"/>
        <v>1.09E-2</v>
      </c>
    </row>
    <row r="41" spans="1:7" ht="12.95" customHeight="1">
      <c r="A41" s="6"/>
      <c r="B41" s="25" t="s">
        <v>252</v>
      </c>
      <c r="C41" s="5" t="s">
        <v>253</v>
      </c>
      <c r="D41" s="5" t="s">
        <v>15</v>
      </c>
      <c r="E41" s="7">
        <v>7944</v>
      </c>
      <c r="F41" s="8">
        <v>42.32</v>
      </c>
      <c r="G41" s="26">
        <f t="shared" si="0"/>
        <v>1.0699999999999999E-2</v>
      </c>
    </row>
    <row r="42" spans="1:7" ht="12.95" customHeight="1">
      <c r="A42" s="6"/>
      <c r="B42" s="25" t="s">
        <v>195</v>
      </c>
      <c r="C42" s="5" t="s">
        <v>112</v>
      </c>
      <c r="D42" s="5" t="s">
        <v>17</v>
      </c>
      <c r="E42" s="7">
        <v>10963</v>
      </c>
      <c r="F42" s="8">
        <v>42.2</v>
      </c>
      <c r="G42" s="26">
        <f t="shared" si="0"/>
        <v>1.0699999999999999E-2</v>
      </c>
    </row>
    <row r="43" spans="1:7" ht="12.95" customHeight="1">
      <c r="A43" s="6"/>
      <c r="B43" s="25" t="s">
        <v>325</v>
      </c>
      <c r="C43" s="5" t="s">
        <v>326</v>
      </c>
      <c r="D43" s="5" t="s">
        <v>15</v>
      </c>
      <c r="E43" s="7">
        <v>30209</v>
      </c>
      <c r="F43" s="8">
        <v>41.36</v>
      </c>
      <c r="G43" s="26">
        <f t="shared" si="0"/>
        <v>1.0500000000000001E-2</v>
      </c>
    </row>
    <row r="44" spans="1:7" ht="12.95" customHeight="1">
      <c r="A44" s="6"/>
      <c r="B44" s="25" t="s">
        <v>152</v>
      </c>
      <c r="C44" s="5" t="s">
        <v>29</v>
      </c>
      <c r="D44" s="5" t="s">
        <v>17</v>
      </c>
      <c r="E44" s="7">
        <v>7666</v>
      </c>
      <c r="F44" s="8">
        <v>41.23</v>
      </c>
      <c r="G44" s="26">
        <f t="shared" si="0"/>
        <v>1.04E-2</v>
      </c>
    </row>
    <row r="45" spans="1:7" ht="12.95" customHeight="1">
      <c r="A45" s="6"/>
      <c r="B45" s="25" t="s">
        <v>327</v>
      </c>
      <c r="C45" s="5" t="s">
        <v>328</v>
      </c>
      <c r="D45" s="5" t="s">
        <v>38</v>
      </c>
      <c r="E45" s="7">
        <v>89000</v>
      </c>
      <c r="F45" s="8">
        <v>37.47</v>
      </c>
      <c r="G45" s="26">
        <f t="shared" si="0"/>
        <v>9.4999999999999998E-3</v>
      </c>
    </row>
    <row r="46" spans="1:7" ht="12.95" customHeight="1">
      <c r="A46" s="6"/>
      <c r="B46" s="25" t="s">
        <v>318</v>
      </c>
      <c r="C46" s="5" t="s">
        <v>319</v>
      </c>
      <c r="D46" s="5" t="s">
        <v>118</v>
      </c>
      <c r="E46" s="7">
        <v>120874</v>
      </c>
      <c r="F46" s="8">
        <v>36.75</v>
      </c>
      <c r="G46" s="26">
        <f t="shared" si="0"/>
        <v>9.2999999999999992E-3</v>
      </c>
    </row>
    <row r="47" spans="1:7" ht="12.95" customHeight="1">
      <c r="A47" s="6"/>
      <c r="B47" s="25" t="s">
        <v>250</v>
      </c>
      <c r="C47" s="5" t="s">
        <v>251</v>
      </c>
      <c r="D47" s="5" t="s">
        <v>72</v>
      </c>
      <c r="E47" s="7">
        <v>13996</v>
      </c>
      <c r="F47" s="8">
        <v>29.64</v>
      </c>
      <c r="G47" s="26">
        <f t="shared" si="0"/>
        <v>7.4999999999999997E-3</v>
      </c>
    </row>
    <row r="48" spans="1:7" ht="12.95" customHeight="1">
      <c r="A48" s="6"/>
      <c r="B48" s="25" t="s">
        <v>248</v>
      </c>
      <c r="C48" s="5" t="s">
        <v>249</v>
      </c>
      <c r="D48" s="5" t="s">
        <v>26</v>
      </c>
      <c r="E48" s="7">
        <v>4839</v>
      </c>
      <c r="F48" s="8">
        <v>28.06</v>
      </c>
      <c r="G48" s="26">
        <f t="shared" si="0"/>
        <v>7.1000000000000004E-3</v>
      </c>
    </row>
    <row r="49" spans="1:7" ht="12.95" customHeight="1">
      <c r="A49" s="6"/>
      <c r="B49" s="25" t="s">
        <v>329</v>
      </c>
      <c r="C49" s="5" t="s">
        <v>330</v>
      </c>
      <c r="D49" s="5" t="s">
        <v>75</v>
      </c>
      <c r="E49" s="7">
        <v>2000</v>
      </c>
      <c r="F49" s="8">
        <v>19.079999999999998</v>
      </c>
      <c r="G49" s="26">
        <f t="shared" si="0"/>
        <v>4.7999999999999996E-3</v>
      </c>
    </row>
    <row r="50" spans="1:7" ht="12.95" customHeight="1">
      <c r="A50" s="1"/>
      <c r="B50" s="35" t="s">
        <v>60</v>
      </c>
      <c r="C50" s="34" t="s">
        <v>1</v>
      </c>
      <c r="D50" s="34" t="s">
        <v>1</v>
      </c>
      <c r="E50" s="34" t="s">
        <v>1</v>
      </c>
      <c r="F50" s="9">
        <f>SUM(F7:F49)</f>
        <v>3914.8499999999995</v>
      </c>
      <c r="G50" s="27">
        <f>SUM(G7:G49)</f>
        <v>0.99019999999999986</v>
      </c>
    </row>
    <row r="51" spans="1:7" ht="12.95" customHeight="1">
      <c r="A51" s="1"/>
      <c r="B51" s="28" t="s">
        <v>61</v>
      </c>
      <c r="C51" s="12" t="s">
        <v>1</v>
      </c>
      <c r="D51" s="12" t="s">
        <v>1</v>
      </c>
      <c r="E51" s="12" t="s">
        <v>1</v>
      </c>
      <c r="F51" s="11" t="s">
        <v>62</v>
      </c>
      <c r="G51" s="29" t="s">
        <v>62</v>
      </c>
    </row>
    <row r="52" spans="1:7" ht="12.95" customHeight="1">
      <c r="A52" s="1"/>
      <c r="B52" s="28" t="s">
        <v>60</v>
      </c>
      <c r="C52" s="12" t="s">
        <v>1</v>
      </c>
      <c r="D52" s="12" t="s">
        <v>1</v>
      </c>
      <c r="E52" s="12" t="s">
        <v>1</v>
      </c>
      <c r="F52" s="11" t="s">
        <v>62</v>
      </c>
      <c r="G52" s="29" t="s">
        <v>62</v>
      </c>
    </row>
    <row r="53" spans="1:7" ht="12.95" customHeight="1">
      <c r="A53" s="1"/>
      <c r="B53" s="28" t="s">
        <v>63</v>
      </c>
      <c r="C53" s="12" t="s">
        <v>1</v>
      </c>
      <c r="D53" s="10" t="s">
        <v>1</v>
      </c>
      <c r="E53" s="12" t="s">
        <v>1</v>
      </c>
      <c r="F53" s="9">
        <f>+F50</f>
        <v>3914.8499999999995</v>
      </c>
      <c r="G53" s="27">
        <f>+G50</f>
        <v>0.99019999999999986</v>
      </c>
    </row>
    <row r="54" spans="1:7" ht="12.95" customHeight="1">
      <c r="A54" s="1"/>
      <c r="B54" s="28" t="s">
        <v>64</v>
      </c>
      <c r="C54" s="12" t="s">
        <v>1</v>
      </c>
      <c r="D54" s="10" t="s">
        <v>1</v>
      </c>
      <c r="E54" s="12" t="s">
        <v>1</v>
      </c>
      <c r="F54" s="13">
        <f>+F55-F53</f>
        <v>38.970000000000709</v>
      </c>
      <c r="G54" s="27">
        <f>+G55-G53</f>
        <v>9.8000000000001419E-3</v>
      </c>
    </row>
    <row r="55" spans="1:7" ht="12.95" customHeight="1" thickBot="1">
      <c r="A55" s="1"/>
      <c r="B55" s="30" t="s">
        <v>65</v>
      </c>
      <c r="C55" s="31" t="s">
        <v>1</v>
      </c>
      <c r="D55" s="31" t="s">
        <v>1</v>
      </c>
      <c r="E55" s="31" t="s">
        <v>1</v>
      </c>
      <c r="F55" s="32">
        <v>3953.82</v>
      </c>
      <c r="G55" s="33">
        <v>1</v>
      </c>
    </row>
    <row r="56" spans="1:7">
      <c r="A56" s="1"/>
      <c r="B56" s="2"/>
      <c r="C56" s="1"/>
      <c r="D56" s="1"/>
      <c r="E56" s="1"/>
      <c r="F56" s="1"/>
      <c r="G56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9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90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9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9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9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9" ht="12.95" customHeight="1">
      <c r="A7" s="6"/>
      <c r="B7" s="25" t="s">
        <v>139</v>
      </c>
      <c r="C7" s="5" t="s">
        <v>10</v>
      </c>
      <c r="D7" s="5" t="s">
        <v>11</v>
      </c>
      <c r="E7" s="7">
        <v>24609</v>
      </c>
      <c r="F7" s="8">
        <v>341.87</v>
      </c>
      <c r="G7" s="26">
        <f t="shared" ref="G7:G52" si="0">+ROUND(F7/$F$58,4)</f>
        <v>6.3399999999999998E-2</v>
      </c>
      <c r="I7" s="15"/>
    </row>
    <row r="8" spans="1:9" ht="12.95" customHeight="1">
      <c r="A8" s="6"/>
      <c r="B8" s="25" t="s">
        <v>143</v>
      </c>
      <c r="C8" s="5" t="s">
        <v>49</v>
      </c>
      <c r="D8" s="5" t="s">
        <v>42</v>
      </c>
      <c r="E8" s="7">
        <v>102977</v>
      </c>
      <c r="F8" s="8">
        <v>269.95</v>
      </c>
      <c r="G8" s="26">
        <f t="shared" si="0"/>
        <v>5.0099999999999999E-2</v>
      </c>
      <c r="I8" s="15"/>
    </row>
    <row r="9" spans="1:9" ht="12.95" customHeight="1">
      <c r="A9" s="6"/>
      <c r="B9" s="25" t="s">
        <v>136</v>
      </c>
      <c r="C9" s="5" t="s">
        <v>16</v>
      </c>
      <c r="D9" s="5" t="s">
        <v>17</v>
      </c>
      <c r="E9" s="7">
        <v>20958</v>
      </c>
      <c r="F9" s="8">
        <v>259.51</v>
      </c>
      <c r="G9" s="26">
        <f t="shared" si="0"/>
        <v>4.8099999999999997E-2</v>
      </c>
      <c r="I9" s="15"/>
    </row>
    <row r="10" spans="1:9" ht="12.95" customHeight="1">
      <c r="A10" s="6"/>
      <c r="B10" s="25" t="s">
        <v>135</v>
      </c>
      <c r="C10" s="5" t="s">
        <v>14</v>
      </c>
      <c r="D10" s="5" t="s">
        <v>15</v>
      </c>
      <c r="E10" s="7">
        <v>17974</v>
      </c>
      <c r="F10" s="8">
        <v>246.03</v>
      </c>
      <c r="G10" s="26">
        <f t="shared" si="0"/>
        <v>4.5600000000000002E-2</v>
      </c>
      <c r="I10" s="15"/>
    </row>
    <row r="11" spans="1:9" ht="12.95" customHeight="1">
      <c r="A11" s="6"/>
      <c r="B11" s="25" t="s">
        <v>154</v>
      </c>
      <c r="C11" s="5" t="s">
        <v>30</v>
      </c>
      <c r="D11" s="5" t="s">
        <v>31</v>
      </c>
      <c r="E11" s="7">
        <v>3845</v>
      </c>
      <c r="F11" s="8">
        <v>227.73</v>
      </c>
      <c r="G11" s="26">
        <f t="shared" si="0"/>
        <v>4.2200000000000001E-2</v>
      </c>
      <c r="I11" s="15"/>
    </row>
    <row r="12" spans="1:9" ht="12.95" customHeight="1">
      <c r="A12" s="6"/>
      <c r="B12" s="25" t="s">
        <v>137</v>
      </c>
      <c r="C12" s="5" t="s">
        <v>12</v>
      </c>
      <c r="D12" s="5" t="s">
        <v>13</v>
      </c>
      <c r="E12" s="7">
        <v>19422</v>
      </c>
      <c r="F12" s="8">
        <v>196.61</v>
      </c>
      <c r="G12" s="26">
        <f t="shared" si="0"/>
        <v>3.6499999999999998E-2</v>
      </c>
      <c r="I12" s="15"/>
    </row>
    <row r="13" spans="1:9" ht="12.95" customHeight="1">
      <c r="A13" s="6"/>
      <c r="B13" s="25" t="s">
        <v>142</v>
      </c>
      <c r="C13" s="5" t="s">
        <v>20</v>
      </c>
      <c r="D13" s="5" t="s">
        <v>11</v>
      </c>
      <c r="E13" s="7">
        <v>69280</v>
      </c>
      <c r="F13" s="8">
        <v>191.49</v>
      </c>
      <c r="G13" s="26">
        <f t="shared" si="0"/>
        <v>3.5499999999999997E-2</v>
      </c>
      <c r="I13" s="15"/>
    </row>
    <row r="14" spans="1:9" ht="12.95" customHeight="1">
      <c r="A14" s="6"/>
      <c r="B14" s="25" t="s">
        <v>205</v>
      </c>
      <c r="C14" s="5" t="s">
        <v>206</v>
      </c>
      <c r="D14" s="5" t="s">
        <v>33</v>
      </c>
      <c r="E14" s="7">
        <v>43697</v>
      </c>
      <c r="F14" s="8">
        <v>176.99</v>
      </c>
      <c r="G14" s="26">
        <f t="shared" si="0"/>
        <v>3.2800000000000003E-2</v>
      </c>
      <c r="I14" s="15"/>
    </row>
    <row r="15" spans="1:9" ht="12.95" customHeight="1">
      <c r="A15" s="6"/>
      <c r="B15" s="25" t="s">
        <v>241</v>
      </c>
      <c r="C15" s="5" t="s">
        <v>211</v>
      </c>
      <c r="D15" s="5" t="s">
        <v>15</v>
      </c>
      <c r="E15" s="7">
        <v>140625</v>
      </c>
      <c r="F15" s="8">
        <v>163.76</v>
      </c>
      <c r="G15" s="26">
        <f t="shared" si="0"/>
        <v>3.04E-2</v>
      </c>
      <c r="I15" s="15"/>
    </row>
    <row r="16" spans="1:9" ht="12.95" customHeight="1">
      <c r="A16" s="6"/>
      <c r="B16" s="25" t="s">
        <v>192</v>
      </c>
      <c r="C16" s="5" t="s">
        <v>117</v>
      </c>
      <c r="D16" s="5" t="s">
        <v>118</v>
      </c>
      <c r="E16" s="7">
        <v>82812</v>
      </c>
      <c r="F16" s="8">
        <v>159</v>
      </c>
      <c r="G16" s="26">
        <f t="shared" si="0"/>
        <v>2.9499999999999998E-2</v>
      </c>
      <c r="I16" s="15"/>
    </row>
    <row r="17" spans="1:9" ht="12.95" customHeight="1">
      <c r="A17" s="6"/>
      <c r="B17" s="25" t="s">
        <v>169</v>
      </c>
      <c r="C17" s="5" t="s">
        <v>78</v>
      </c>
      <c r="D17" s="5" t="s">
        <v>75</v>
      </c>
      <c r="E17" s="7">
        <v>23707</v>
      </c>
      <c r="F17" s="8">
        <v>157.88</v>
      </c>
      <c r="G17" s="26">
        <f t="shared" si="0"/>
        <v>2.93E-2</v>
      </c>
      <c r="I17" s="15"/>
    </row>
    <row r="18" spans="1:9" ht="12.95" customHeight="1">
      <c r="A18" s="6"/>
      <c r="B18" s="25" t="s">
        <v>138</v>
      </c>
      <c r="C18" s="5" t="s">
        <v>18</v>
      </c>
      <c r="D18" s="5" t="s">
        <v>19</v>
      </c>
      <c r="E18" s="7">
        <v>10234</v>
      </c>
      <c r="F18" s="8">
        <v>150.47</v>
      </c>
      <c r="G18" s="26">
        <f t="shared" si="0"/>
        <v>2.7900000000000001E-2</v>
      </c>
      <c r="I18" s="15"/>
    </row>
    <row r="19" spans="1:9" ht="12.95" customHeight="1">
      <c r="A19" s="6"/>
      <c r="B19" s="25" t="s">
        <v>156</v>
      </c>
      <c r="C19" s="5" t="s">
        <v>25</v>
      </c>
      <c r="D19" s="5" t="s">
        <v>26</v>
      </c>
      <c r="E19" s="7">
        <v>8012</v>
      </c>
      <c r="F19" s="8">
        <v>147.77000000000001</v>
      </c>
      <c r="G19" s="26">
        <f t="shared" si="0"/>
        <v>2.7400000000000001E-2</v>
      </c>
      <c r="I19" s="15"/>
    </row>
    <row r="20" spans="1:9" ht="12.95" customHeight="1">
      <c r="A20" s="6"/>
      <c r="B20" s="25" t="s">
        <v>152</v>
      </c>
      <c r="C20" s="5" t="s">
        <v>29</v>
      </c>
      <c r="D20" s="5" t="s">
        <v>17</v>
      </c>
      <c r="E20" s="7">
        <v>26322</v>
      </c>
      <c r="F20" s="8">
        <v>141.56</v>
      </c>
      <c r="G20" s="26">
        <f t="shared" si="0"/>
        <v>2.63E-2</v>
      </c>
      <c r="I20" s="15"/>
    </row>
    <row r="21" spans="1:9" ht="12.95" customHeight="1">
      <c r="A21" s="6"/>
      <c r="B21" s="25" t="s">
        <v>149</v>
      </c>
      <c r="C21" s="5" t="s">
        <v>50</v>
      </c>
      <c r="D21" s="5" t="s">
        <v>17</v>
      </c>
      <c r="E21" s="7">
        <v>19409</v>
      </c>
      <c r="F21" s="8">
        <v>129.96</v>
      </c>
      <c r="G21" s="26">
        <f t="shared" si="0"/>
        <v>2.41E-2</v>
      </c>
      <c r="I21" s="15"/>
    </row>
    <row r="22" spans="1:9" ht="12.95" customHeight="1">
      <c r="A22" s="6"/>
      <c r="B22" s="25" t="s">
        <v>230</v>
      </c>
      <c r="C22" s="5" t="s">
        <v>231</v>
      </c>
      <c r="D22" s="5" t="s">
        <v>15</v>
      </c>
      <c r="E22" s="7">
        <v>3083</v>
      </c>
      <c r="F22" s="8">
        <v>122.21</v>
      </c>
      <c r="G22" s="26">
        <f t="shared" si="0"/>
        <v>2.2700000000000001E-2</v>
      </c>
      <c r="I22" s="15"/>
    </row>
    <row r="23" spans="1:9" ht="12.95" customHeight="1">
      <c r="A23" s="6"/>
      <c r="B23" s="25" t="s">
        <v>288</v>
      </c>
      <c r="C23" s="5" t="s">
        <v>289</v>
      </c>
      <c r="D23" s="5" t="s">
        <v>118</v>
      </c>
      <c r="E23" s="7">
        <v>14505</v>
      </c>
      <c r="F23" s="8">
        <v>121.95</v>
      </c>
      <c r="G23" s="26">
        <f t="shared" si="0"/>
        <v>2.2599999999999999E-2</v>
      </c>
      <c r="I23" s="15"/>
    </row>
    <row r="24" spans="1:9" ht="12.95" customHeight="1">
      <c r="A24" s="6"/>
      <c r="B24" s="25" t="s">
        <v>246</v>
      </c>
      <c r="C24" s="5" t="s">
        <v>247</v>
      </c>
      <c r="D24" s="5" t="s">
        <v>52</v>
      </c>
      <c r="E24" s="7">
        <v>16552</v>
      </c>
      <c r="F24" s="8">
        <v>121.83</v>
      </c>
      <c r="G24" s="26">
        <f t="shared" si="0"/>
        <v>2.2599999999999999E-2</v>
      </c>
      <c r="I24" s="15"/>
    </row>
    <row r="25" spans="1:9" ht="12.95" customHeight="1">
      <c r="A25" s="6"/>
      <c r="B25" s="25" t="s">
        <v>186</v>
      </c>
      <c r="C25" s="5" t="s">
        <v>125</v>
      </c>
      <c r="D25" s="5" t="s">
        <v>80</v>
      </c>
      <c r="E25" s="7">
        <v>23285</v>
      </c>
      <c r="F25" s="8">
        <v>120.41</v>
      </c>
      <c r="G25" s="26">
        <f t="shared" si="0"/>
        <v>2.23E-2</v>
      </c>
      <c r="I25" s="15"/>
    </row>
    <row r="26" spans="1:9" ht="12.95" customHeight="1">
      <c r="A26" s="6"/>
      <c r="B26" s="25" t="s">
        <v>21</v>
      </c>
      <c r="C26" s="5" t="s">
        <v>22</v>
      </c>
      <c r="D26" s="5" t="s">
        <v>11</v>
      </c>
      <c r="E26" s="7">
        <v>44473</v>
      </c>
      <c r="F26" s="8">
        <v>119.72</v>
      </c>
      <c r="G26" s="26">
        <f t="shared" si="0"/>
        <v>2.2200000000000001E-2</v>
      </c>
      <c r="I26" s="15"/>
    </row>
    <row r="27" spans="1:9" ht="12.95" customHeight="1">
      <c r="A27" s="6"/>
      <c r="B27" s="25" t="s">
        <v>145</v>
      </c>
      <c r="C27" s="5" t="s">
        <v>32</v>
      </c>
      <c r="D27" s="5" t="s">
        <v>13</v>
      </c>
      <c r="E27" s="7">
        <v>4725</v>
      </c>
      <c r="F27" s="8">
        <v>116.54</v>
      </c>
      <c r="G27" s="26">
        <f t="shared" si="0"/>
        <v>2.1600000000000001E-2</v>
      </c>
      <c r="I27" s="15"/>
    </row>
    <row r="28" spans="1:9" ht="12.95" customHeight="1">
      <c r="A28" s="6"/>
      <c r="B28" s="25" t="s">
        <v>164</v>
      </c>
      <c r="C28" s="5" t="s">
        <v>71</v>
      </c>
      <c r="D28" s="5" t="s">
        <v>72</v>
      </c>
      <c r="E28" s="7">
        <v>32649</v>
      </c>
      <c r="F28" s="8">
        <v>114.19</v>
      </c>
      <c r="G28" s="26">
        <f t="shared" si="0"/>
        <v>2.12E-2</v>
      </c>
      <c r="I28" s="15"/>
    </row>
    <row r="29" spans="1:9" ht="12.95" customHeight="1">
      <c r="A29" s="6"/>
      <c r="B29" s="25" t="s">
        <v>140</v>
      </c>
      <c r="C29" s="5" t="s">
        <v>57</v>
      </c>
      <c r="D29" s="5" t="s">
        <v>26</v>
      </c>
      <c r="E29" s="7">
        <v>14612</v>
      </c>
      <c r="F29" s="8">
        <v>99.21</v>
      </c>
      <c r="G29" s="26">
        <f t="shared" si="0"/>
        <v>1.84E-2</v>
      </c>
      <c r="I29" s="15"/>
    </row>
    <row r="30" spans="1:9" ht="12.95" customHeight="1">
      <c r="A30" s="6"/>
      <c r="B30" s="25" t="s">
        <v>168</v>
      </c>
      <c r="C30" s="5" t="s">
        <v>73</v>
      </c>
      <c r="D30" s="5" t="s">
        <v>42</v>
      </c>
      <c r="E30" s="7">
        <v>2825</v>
      </c>
      <c r="F30" s="8">
        <v>91.22</v>
      </c>
      <c r="G30" s="26">
        <f t="shared" si="0"/>
        <v>1.6899999999999998E-2</v>
      </c>
      <c r="I30" s="15"/>
    </row>
    <row r="31" spans="1:9" ht="12.95" customHeight="1">
      <c r="A31" s="6"/>
      <c r="B31" s="25" t="s">
        <v>329</v>
      </c>
      <c r="C31" s="5" t="s">
        <v>330</v>
      </c>
      <c r="D31" s="5" t="s">
        <v>75</v>
      </c>
      <c r="E31" s="7">
        <v>9257</v>
      </c>
      <c r="F31" s="8">
        <v>88.3</v>
      </c>
      <c r="G31" s="26">
        <f t="shared" si="0"/>
        <v>1.6400000000000001E-2</v>
      </c>
      <c r="I31" s="15"/>
    </row>
    <row r="32" spans="1:9" ht="12.95" customHeight="1">
      <c r="A32" s="6"/>
      <c r="B32" s="25" t="s">
        <v>284</v>
      </c>
      <c r="C32" s="5" t="s">
        <v>285</v>
      </c>
      <c r="D32" s="5" t="s">
        <v>72</v>
      </c>
      <c r="E32" s="7">
        <v>165</v>
      </c>
      <c r="F32" s="8">
        <v>85.46</v>
      </c>
      <c r="G32" s="26">
        <f t="shared" si="0"/>
        <v>1.5900000000000001E-2</v>
      </c>
      <c r="I32" s="15"/>
    </row>
    <row r="33" spans="1:9" ht="12.95" customHeight="1">
      <c r="A33" s="6"/>
      <c r="B33" s="25" t="s">
        <v>158</v>
      </c>
      <c r="C33" s="5" t="s">
        <v>34</v>
      </c>
      <c r="D33" s="5" t="s">
        <v>31</v>
      </c>
      <c r="E33" s="7">
        <v>18358</v>
      </c>
      <c r="F33" s="8">
        <v>83.74</v>
      </c>
      <c r="G33" s="26">
        <f t="shared" si="0"/>
        <v>1.55E-2</v>
      </c>
      <c r="I33" s="15"/>
    </row>
    <row r="34" spans="1:9" ht="12.95" customHeight="1">
      <c r="A34" s="6"/>
      <c r="B34" s="25" t="s">
        <v>178</v>
      </c>
      <c r="C34" s="5" t="s">
        <v>51</v>
      </c>
      <c r="D34" s="5" t="s">
        <v>52</v>
      </c>
      <c r="E34" s="7">
        <v>21456</v>
      </c>
      <c r="F34" s="8">
        <v>78.349999999999994</v>
      </c>
      <c r="G34" s="26">
        <f t="shared" si="0"/>
        <v>1.4500000000000001E-2</v>
      </c>
      <c r="I34" s="15"/>
    </row>
    <row r="35" spans="1:9" ht="12.95" customHeight="1">
      <c r="A35" s="6"/>
      <c r="B35" s="25" t="s">
        <v>198</v>
      </c>
      <c r="C35" s="5" t="s">
        <v>110</v>
      </c>
      <c r="D35" s="5" t="s">
        <v>80</v>
      </c>
      <c r="E35" s="7">
        <v>18954</v>
      </c>
      <c r="F35" s="8">
        <v>76.97</v>
      </c>
      <c r="G35" s="26">
        <f t="shared" si="0"/>
        <v>1.43E-2</v>
      </c>
      <c r="I35" s="15"/>
    </row>
    <row r="36" spans="1:9" ht="12.95" customHeight="1">
      <c r="A36" s="6"/>
      <c r="B36" s="25" t="s">
        <v>286</v>
      </c>
      <c r="C36" s="5" t="s">
        <v>287</v>
      </c>
      <c r="D36" s="5" t="s">
        <v>26</v>
      </c>
      <c r="E36" s="7">
        <v>6256</v>
      </c>
      <c r="F36" s="8">
        <v>72.73</v>
      </c>
      <c r="G36" s="26">
        <f t="shared" si="0"/>
        <v>1.35E-2</v>
      </c>
      <c r="I36" s="15"/>
    </row>
    <row r="37" spans="1:9" ht="12.95" customHeight="1">
      <c r="A37" s="6"/>
      <c r="B37" s="25" t="s">
        <v>173</v>
      </c>
      <c r="C37" s="5" t="s">
        <v>92</v>
      </c>
      <c r="D37" s="5" t="s">
        <v>75</v>
      </c>
      <c r="E37" s="7">
        <v>1876</v>
      </c>
      <c r="F37" s="8">
        <v>70.77</v>
      </c>
      <c r="G37" s="26">
        <f t="shared" si="0"/>
        <v>1.3100000000000001E-2</v>
      </c>
      <c r="I37" s="15"/>
    </row>
    <row r="38" spans="1:9" ht="12.95" customHeight="1">
      <c r="A38" s="6"/>
      <c r="B38" s="25" t="s">
        <v>144</v>
      </c>
      <c r="C38" s="5" t="s">
        <v>24</v>
      </c>
      <c r="D38" s="5" t="s">
        <v>11</v>
      </c>
      <c r="E38" s="7">
        <v>13720</v>
      </c>
      <c r="F38" s="8">
        <v>69.44</v>
      </c>
      <c r="G38" s="26">
        <f t="shared" si="0"/>
        <v>1.29E-2</v>
      </c>
      <c r="I38" s="15"/>
    </row>
    <row r="39" spans="1:9" ht="12.95" customHeight="1">
      <c r="A39" s="6"/>
      <c r="B39" s="25" t="s">
        <v>174</v>
      </c>
      <c r="C39" s="5" t="s">
        <v>91</v>
      </c>
      <c r="D39" s="5" t="s">
        <v>40</v>
      </c>
      <c r="E39" s="7">
        <v>3014</v>
      </c>
      <c r="F39" s="8">
        <v>67.099999999999994</v>
      </c>
      <c r="G39" s="26">
        <f t="shared" si="0"/>
        <v>1.24E-2</v>
      </c>
      <c r="I39" s="15"/>
    </row>
    <row r="40" spans="1:9" ht="12.95" customHeight="1">
      <c r="A40" s="6"/>
      <c r="B40" s="25" t="s">
        <v>299</v>
      </c>
      <c r="C40" s="5" t="s">
        <v>300</v>
      </c>
      <c r="D40" s="5" t="s">
        <v>75</v>
      </c>
      <c r="E40" s="7">
        <v>15006</v>
      </c>
      <c r="F40" s="8">
        <v>61.62</v>
      </c>
      <c r="G40" s="26">
        <f t="shared" si="0"/>
        <v>1.14E-2</v>
      </c>
      <c r="I40" s="15"/>
    </row>
    <row r="41" spans="1:9" ht="12.95" customHeight="1">
      <c r="A41" s="6"/>
      <c r="B41" s="25" t="s">
        <v>146</v>
      </c>
      <c r="C41" s="5" t="s">
        <v>53</v>
      </c>
      <c r="D41" s="5" t="s">
        <v>13</v>
      </c>
      <c r="E41" s="7">
        <v>7178</v>
      </c>
      <c r="F41" s="8">
        <v>60.3</v>
      </c>
      <c r="G41" s="26">
        <f t="shared" si="0"/>
        <v>1.12E-2</v>
      </c>
      <c r="I41" s="15"/>
    </row>
    <row r="42" spans="1:9" ht="12.95" customHeight="1">
      <c r="A42" s="6"/>
      <c r="B42" s="25" t="s">
        <v>236</v>
      </c>
      <c r="C42" s="5" t="s">
        <v>237</v>
      </c>
      <c r="D42" s="5" t="s">
        <v>15</v>
      </c>
      <c r="E42" s="7">
        <v>42965</v>
      </c>
      <c r="F42" s="8">
        <v>58.41</v>
      </c>
      <c r="G42" s="26">
        <f t="shared" si="0"/>
        <v>1.0800000000000001E-2</v>
      </c>
      <c r="I42" s="15"/>
    </row>
    <row r="43" spans="1:9" ht="12.95" customHeight="1">
      <c r="A43" s="6"/>
      <c r="B43" s="25" t="s">
        <v>296</v>
      </c>
      <c r="C43" s="5" t="s">
        <v>297</v>
      </c>
      <c r="D43" s="5" t="s">
        <v>298</v>
      </c>
      <c r="E43" s="7">
        <v>67814</v>
      </c>
      <c r="F43" s="8">
        <v>56.05</v>
      </c>
      <c r="G43" s="26">
        <f t="shared" si="0"/>
        <v>1.04E-2</v>
      </c>
      <c r="I43" s="15"/>
    </row>
    <row r="44" spans="1:9" ht="12.95" customHeight="1">
      <c r="A44" s="6"/>
      <c r="B44" s="25" t="s">
        <v>327</v>
      </c>
      <c r="C44" s="5" t="s">
        <v>328</v>
      </c>
      <c r="D44" s="5" t="s">
        <v>38</v>
      </c>
      <c r="E44" s="7">
        <v>127143</v>
      </c>
      <c r="F44" s="8">
        <v>53.53</v>
      </c>
      <c r="G44" s="26">
        <f t="shared" si="0"/>
        <v>9.9000000000000008E-3</v>
      </c>
      <c r="I44" s="15"/>
    </row>
    <row r="45" spans="1:9" ht="12.95" customHeight="1">
      <c r="A45" s="6"/>
      <c r="B45" s="25" t="s">
        <v>193</v>
      </c>
      <c r="C45" s="5" t="s">
        <v>123</v>
      </c>
      <c r="D45" s="5" t="s">
        <v>124</v>
      </c>
      <c r="E45" s="7">
        <v>11044</v>
      </c>
      <c r="F45" s="8">
        <v>53.3</v>
      </c>
      <c r="G45" s="26">
        <f t="shared" si="0"/>
        <v>9.9000000000000008E-3</v>
      </c>
      <c r="I45" s="15"/>
    </row>
    <row r="46" spans="1:9" ht="12.95" customHeight="1">
      <c r="A46" s="6"/>
      <c r="B46" s="25" t="s">
        <v>54</v>
      </c>
      <c r="C46" s="5" t="s">
        <v>55</v>
      </c>
      <c r="D46" s="5" t="s">
        <v>11</v>
      </c>
      <c r="E46" s="7">
        <v>29832</v>
      </c>
      <c r="F46" s="8">
        <v>49.24</v>
      </c>
      <c r="G46" s="26">
        <f t="shared" si="0"/>
        <v>9.1000000000000004E-3</v>
      </c>
      <c r="I46" s="15"/>
    </row>
    <row r="47" spans="1:9" ht="12.95" customHeight="1">
      <c r="A47" s="6"/>
      <c r="B47" s="25" t="s">
        <v>190</v>
      </c>
      <c r="C47" s="5" t="s">
        <v>129</v>
      </c>
      <c r="D47" s="5" t="s">
        <v>128</v>
      </c>
      <c r="E47" s="7">
        <v>25853</v>
      </c>
      <c r="F47" s="8">
        <v>47.6</v>
      </c>
      <c r="G47" s="26">
        <f t="shared" si="0"/>
        <v>8.8000000000000005E-3</v>
      </c>
      <c r="I47" s="15"/>
    </row>
    <row r="48" spans="1:9" ht="12.95" customHeight="1">
      <c r="A48" s="6"/>
      <c r="B48" s="25" t="s">
        <v>181</v>
      </c>
      <c r="C48" s="5" t="s">
        <v>98</v>
      </c>
      <c r="D48" s="5" t="s">
        <v>11</v>
      </c>
      <c r="E48" s="7">
        <v>3066</v>
      </c>
      <c r="F48" s="8">
        <v>44.54</v>
      </c>
      <c r="G48" s="26">
        <f t="shared" si="0"/>
        <v>8.3000000000000001E-3</v>
      </c>
      <c r="I48" s="15"/>
    </row>
    <row r="49" spans="1:9" ht="12.95" customHeight="1">
      <c r="A49" s="6"/>
      <c r="B49" s="25" t="s">
        <v>291</v>
      </c>
      <c r="C49" s="5" t="s">
        <v>292</v>
      </c>
      <c r="D49" s="5" t="s">
        <v>293</v>
      </c>
      <c r="E49" s="7">
        <v>2856</v>
      </c>
      <c r="F49" s="8">
        <v>41.2</v>
      </c>
      <c r="G49" s="26">
        <f t="shared" si="0"/>
        <v>7.6E-3</v>
      </c>
      <c r="I49" s="15"/>
    </row>
    <row r="50" spans="1:9" ht="12.95" customHeight="1">
      <c r="A50" s="6"/>
      <c r="B50" s="25" t="s">
        <v>282</v>
      </c>
      <c r="C50" s="5" t="s">
        <v>283</v>
      </c>
      <c r="D50" s="5" t="s">
        <v>19</v>
      </c>
      <c r="E50" s="7">
        <v>26500</v>
      </c>
      <c r="F50" s="8">
        <v>39.799999999999997</v>
      </c>
      <c r="G50" s="26">
        <f t="shared" si="0"/>
        <v>7.4000000000000003E-3</v>
      </c>
      <c r="I50" s="15"/>
    </row>
    <row r="51" spans="1:9" ht="12.95" customHeight="1">
      <c r="A51" s="6"/>
      <c r="B51" s="25" t="s">
        <v>318</v>
      </c>
      <c r="C51" s="5" t="s">
        <v>319</v>
      </c>
      <c r="D51" s="5" t="s">
        <v>118</v>
      </c>
      <c r="E51" s="7">
        <v>91231</v>
      </c>
      <c r="F51" s="8">
        <v>27.73</v>
      </c>
      <c r="G51" s="26">
        <f t="shared" si="0"/>
        <v>5.1000000000000004E-3</v>
      </c>
      <c r="I51" s="15"/>
    </row>
    <row r="52" spans="1:9" ht="12.95" customHeight="1">
      <c r="A52" s="6"/>
      <c r="B52" s="25" t="s">
        <v>202</v>
      </c>
      <c r="C52" s="5" t="s">
        <v>290</v>
      </c>
      <c r="D52" s="5" t="s">
        <v>124</v>
      </c>
      <c r="E52" s="7">
        <v>13330</v>
      </c>
      <c r="F52" s="8">
        <v>24.89</v>
      </c>
      <c r="G52" s="26">
        <f t="shared" si="0"/>
        <v>4.5999999999999999E-3</v>
      </c>
      <c r="I52" s="15"/>
    </row>
    <row r="53" spans="1:9" ht="12.95" customHeight="1">
      <c r="A53" s="1"/>
      <c r="B53" s="23" t="s">
        <v>60</v>
      </c>
      <c r="C53" s="5" t="s">
        <v>1</v>
      </c>
      <c r="D53" s="5" t="s">
        <v>1</v>
      </c>
      <c r="E53" s="5" t="s">
        <v>1</v>
      </c>
      <c r="F53" s="9">
        <f>SUM(F7:F52)</f>
        <v>5298.9299999999994</v>
      </c>
      <c r="G53" s="27">
        <f>SUM(G7:G52)</f>
        <v>0.9825999999999997</v>
      </c>
    </row>
    <row r="54" spans="1:9" ht="12.95" customHeight="1">
      <c r="A54" s="1"/>
      <c r="B54" s="28" t="s">
        <v>61</v>
      </c>
      <c r="C54" s="10" t="s">
        <v>1</v>
      </c>
      <c r="D54" s="10" t="s">
        <v>1</v>
      </c>
      <c r="E54" s="10" t="s">
        <v>1</v>
      </c>
      <c r="F54" s="11" t="s">
        <v>62</v>
      </c>
      <c r="G54" s="29" t="s">
        <v>62</v>
      </c>
    </row>
    <row r="55" spans="1:9" ht="12.95" customHeight="1">
      <c r="A55" s="1"/>
      <c r="B55" s="28" t="s">
        <v>60</v>
      </c>
      <c r="C55" s="10" t="s">
        <v>1</v>
      </c>
      <c r="D55" s="10" t="s">
        <v>1</v>
      </c>
      <c r="E55" s="10" t="s">
        <v>1</v>
      </c>
      <c r="F55" s="11" t="s">
        <v>62</v>
      </c>
      <c r="G55" s="29" t="s">
        <v>62</v>
      </c>
    </row>
    <row r="56" spans="1:9" ht="12.95" customHeight="1">
      <c r="A56" s="1"/>
      <c r="B56" s="28" t="s">
        <v>63</v>
      </c>
      <c r="C56" s="12" t="s">
        <v>1</v>
      </c>
      <c r="D56" s="10" t="s">
        <v>1</v>
      </c>
      <c r="E56" s="12" t="s">
        <v>1</v>
      </c>
      <c r="F56" s="9">
        <f>+F53</f>
        <v>5298.9299999999994</v>
      </c>
      <c r="G56" s="27">
        <f>+G53</f>
        <v>0.9825999999999997</v>
      </c>
    </row>
    <row r="57" spans="1:9" ht="12.95" customHeight="1">
      <c r="A57" s="1"/>
      <c r="B57" s="28" t="s">
        <v>64</v>
      </c>
      <c r="C57" s="5" t="s">
        <v>1</v>
      </c>
      <c r="D57" s="10" t="s">
        <v>1</v>
      </c>
      <c r="E57" s="5" t="s">
        <v>1</v>
      </c>
      <c r="F57" s="13">
        <f>+F58-F56</f>
        <v>92.220000000000255</v>
      </c>
      <c r="G57" s="27">
        <f>+G58-G56</f>
        <v>1.7400000000000304E-2</v>
      </c>
    </row>
    <row r="58" spans="1:9" ht="12.95" customHeight="1" thickBot="1">
      <c r="A58" s="1"/>
      <c r="B58" s="30" t="s">
        <v>65</v>
      </c>
      <c r="C58" s="31" t="s">
        <v>1</v>
      </c>
      <c r="D58" s="31" t="s">
        <v>1</v>
      </c>
      <c r="E58" s="31" t="s">
        <v>1</v>
      </c>
      <c r="F58" s="32">
        <v>5391.15</v>
      </c>
      <c r="G58" s="33">
        <v>1</v>
      </c>
    </row>
    <row r="59" spans="1:9">
      <c r="A59" s="1"/>
      <c r="B59" s="4" t="s">
        <v>1</v>
      </c>
      <c r="C59" s="1"/>
      <c r="D59" s="1"/>
      <c r="E59" s="1"/>
      <c r="F59" s="1"/>
      <c r="G59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4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139</v>
      </c>
      <c r="C7" s="5" t="s">
        <v>10</v>
      </c>
      <c r="D7" s="5" t="s">
        <v>11</v>
      </c>
      <c r="E7" s="7">
        <v>218</v>
      </c>
      <c r="F7" s="8">
        <v>3.03</v>
      </c>
      <c r="G7" s="26">
        <f t="shared" ref="G7:G52" si="0">+ROUND(F7/$F$63,4)</f>
        <v>8.5599999999999996E-2</v>
      </c>
    </row>
    <row r="8" spans="1:7" ht="12.95" customHeight="1">
      <c r="A8" s="6"/>
      <c r="B8" s="25" t="s">
        <v>143</v>
      </c>
      <c r="C8" s="5" t="s">
        <v>49</v>
      </c>
      <c r="D8" s="5" t="s">
        <v>42</v>
      </c>
      <c r="E8" s="7">
        <v>918</v>
      </c>
      <c r="F8" s="8">
        <v>2.41</v>
      </c>
      <c r="G8" s="26">
        <f t="shared" si="0"/>
        <v>6.8099999999999994E-2</v>
      </c>
    </row>
    <row r="9" spans="1:7" ht="12.95" customHeight="1">
      <c r="A9" s="6"/>
      <c r="B9" s="25" t="s">
        <v>135</v>
      </c>
      <c r="C9" s="5" t="s">
        <v>14</v>
      </c>
      <c r="D9" s="5" t="s">
        <v>15</v>
      </c>
      <c r="E9" s="7">
        <v>171</v>
      </c>
      <c r="F9" s="8">
        <v>2.34</v>
      </c>
      <c r="G9" s="26">
        <f t="shared" si="0"/>
        <v>6.6100000000000006E-2</v>
      </c>
    </row>
    <row r="10" spans="1:7" ht="12.95" customHeight="1">
      <c r="A10" s="6"/>
      <c r="B10" s="25" t="s">
        <v>136</v>
      </c>
      <c r="C10" s="5" t="s">
        <v>16</v>
      </c>
      <c r="D10" s="5" t="s">
        <v>17</v>
      </c>
      <c r="E10" s="7">
        <v>179</v>
      </c>
      <c r="F10" s="8">
        <v>2.2200000000000002</v>
      </c>
      <c r="G10" s="26">
        <f t="shared" si="0"/>
        <v>6.2700000000000006E-2</v>
      </c>
    </row>
    <row r="11" spans="1:7" ht="12.95" customHeight="1">
      <c r="A11" s="6"/>
      <c r="B11" s="25" t="s">
        <v>137</v>
      </c>
      <c r="C11" s="5" t="s">
        <v>12</v>
      </c>
      <c r="D11" s="5" t="s">
        <v>13</v>
      </c>
      <c r="E11" s="7">
        <v>197</v>
      </c>
      <c r="F11" s="8">
        <v>1.99</v>
      </c>
      <c r="G11" s="26">
        <f t="shared" si="0"/>
        <v>5.62E-2</v>
      </c>
    </row>
    <row r="12" spans="1:7" ht="12.95" customHeight="1">
      <c r="A12" s="6"/>
      <c r="B12" s="25" t="s">
        <v>142</v>
      </c>
      <c r="C12" s="5" t="s">
        <v>20</v>
      </c>
      <c r="D12" s="5" t="s">
        <v>11</v>
      </c>
      <c r="E12" s="7">
        <v>630</v>
      </c>
      <c r="F12" s="8">
        <v>1.74</v>
      </c>
      <c r="G12" s="26">
        <f t="shared" si="0"/>
        <v>4.9200000000000001E-2</v>
      </c>
    </row>
    <row r="13" spans="1:7" ht="12.95" customHeight="1">
      <c r="A13" s="6"/>
      <c r="B13" s="25" t="s">
        <v>138</v>
      </c>
      <c r="C13" s="5" t="s">
        <v>18</v>
      </c>
      <c r="D13" s="5" t="s">
        <v>19</v>
      </c>
      <c r="E13" s="7">
        <v>89</v>
      </c>
      <c r="F13" s="8">
        <v>1.31</v>
      </c>
      <c r="G13" s="26">
        <f t="shared" si="0"/>
        <v>3.6999999999999998E-2</v>
      </c>
    </row>
    <row r="14" spans="1:7" ht="12.95" customHeight="1">
      <c r="A14" s="6"/>
      <c r="B14" s="25" t="s">
        <v>145</v>
      </c>
      <c r="C14" s="5" t="s">
        <v>32</v>
      </c>
      <c r="D14" s="5" t="s">
        <v>13</v>
      </c>
      <c r="E14" s="7">
        <v>47</v>
      </c>
      <c r="F14" s="8">
        <v>1.1599999999999999</v>
      </c>
      <c r="G14" s="26">
        <f t="shared" si="0"/>
        <v>3.2800000000000003E-2</v>
      </c>
    </row>
    <row r="15" spans="1:7" ht="12.95" customHeight="1">
      <c r="A15" s="6"/>
      <c r="B15" s="25" t="s">
        <v>153</v>
      </c>
      <c r="C15" s="5" t="s">
        <v>48</v>
      </c>
      <c r="D15" s="5" t="s">
        <v>11</v>
      </c>
      <c r="E15" s="7">
        <v>129</v>
      </c>
      <c r="F15" s="8">
        <v>1.03</v>
      </c>
      <c r="G15" s="26">
        <f t="shared" si="0"/>
        <v>2.9100000000000001E-2</v>
      </c>
    </row>
    <row r="16" spans="1:7" ht="12.95" customHeight="1">
      <c r="A16" s="6"/>
      <c r="B16" s="25" t="s">
        <v>158</v>
      </c>
      <c r="C16" s="5" t="s">
        <v>34</v>
      </c>
      <c r="D16" s="5" t="s">
        <v>31</v>
      </c>
      <c r="E16" s="7">
        <v>210</v>
      </c>
      <c r="F16" s="8">
        <v>0.96</v>
      </c>
      <c r="G16" s="26">
        <f t="shared" si="0"/>
        <v>2.7099999999999999E-2</v>
      </c>
    </row>
    <row r="17" spans="1:7" ht="12.95" customHeight="1">
      <c r="A17" s="6"/>
      <c r="B17" s="25" t="s">
        <v>144</v>
      </c>
      <c r="C17" s="5" t="s">
        <v>24</v>
      </c>
      <c r="D17" s="5" t="s">
        <v>11</v>
      </c>
      <c r="E17" s="7">
        <v>184</v>
      </c>
      <c r="F17" s="8">
        <v>0.93</v>
      </c>
      <c r="G17" s="26">
        <f t="shared" si="0"/>
        <v>2.63E-2</v>
      </c>
    </row>
    <row r="18" spans="1:7" ht="12.95" customHeight="1">
      <c r="A18" s="6"/>
      <c r="B18" s="25" t="s">
        <v>21</v>
      </c>
      <c r="C18" s="5" t="s">
        <v>22</v>
      </c>
      <c r="D18" s="5" t="s">
        <v>11</v>
      </c>
      <c r="E18" s="7">
        <v>336</v>
      </c>
      <c r="F18" s="8">
        <v>0.9</v>
      </c>
      <c r="G18" s="26">
        <f t="shared" si="0"/>
        <v>2.5399999999999999E-2</v>
      </c>
    </row>
    <row r="19" spans="1:7" ht="12.95" customHeight="1">
      <c r="A19" s="6"/>
      <c r="B19" s="25" t="s">
        <v>154</v>
      </c>
      <c r="C19" s="5" t="s">
        <v>30</v>
      </c>
      <c r="D19" s="5" t="s">
        <v>31</v>
      </c>
      <c r="E19" s="7">
        <v>14</v>
      </c>
      <c r="F19" s="8">
        <v>0.83</v>
      </c>
      <c r="G19" s="26">
        <f t="shared" si="0"/>
        <v>2.35E-2</v>
      </c>
    </row>
    <row r="20" spans="1:7" ht="12.95" customHeight="1">
      <c r="A20" s="6"/>
      <c r="B20" s="25" t="s">
        <v>140</v>
      </c>
      <c r="C20" s="5" t="s">
        <v>57</v>
      </c>
      <c r="D20" s="5" t="s">
        <v>26</v>
      </c>
      <c r="E20" s="7">
        <v>118</v>
      </c>
      <c r="F20" s="8">
        <v>0.8</v>
      </c>
      <c r="G20" s="26">
        <f t="shared" si="0"/>
        <v>2.2599999999999999E-2</v>
      </c>
    </row>
    <row r="21" spans="1:7" ht="12.95" customHeight="1">
      <c r="A21" s="6"/>
      <c r="B21" s="25" t="s">
        <v>162</v>
      </c>
      <c r="C21" s="5" t="s">
        <v>77</v>
      </c>
      <c r="D21" s="5" t="s">
        <v>11</v>
      </c>
      <c r="E21" s="7">
        <v>55</v>
      </c>
      <c r="F21" s="8">
        <v>0.72</v>
      </c>
      <c r="G21" s="26">
        <f t="shared" si="0"/>
        <v>2.0299999999999999E-2</v>
      </c>
    </row>
    <row r="22" spans="1:7" ht="12.95" customHeight="1">
      <c r="A22" s="6"/>
      <c r="B22" s="25" t="s">
        <v>179</v>
      </c>
      <c r="C22" s="5" t="s">
        <v>108</v>
      </c>
      <c r="D22" s="5" t="s">
        <v>42</v>
      </c>
      <c r="E22" s="7">
        <v>77</v>
      </c>
      <c r="F22" s="8">
        <v>0.67</v>
      </c>
      <c r="G22" s="26">
        <f t="shared" si="0"/>
        <v>1.89E-2</v>
      </c>
    </row>
    <row r="23" spans="1:7" ht="12.95" customHeight="1">
      <c r="A23" s="6"/>
      <c r="B23" s="25" t="s">
        <v>171</v>
      </c>
      <c r="C23" s="5" t="s">
        <v>94</v>
      </c>
      <c r="D23" s="5" t="s">
        <v>31</v>
      </c>
      <c r="E23" s="7">
        <v>50</v>
      </c>
      <c r="F23" s="8">
        <v>0.66</v>
      </c>
      <c r="G23" s="26">
        <f t="shared" si="0"/>
        <v>1.8599999999999998E-2</v>
      </c>
    </row>
    <row r="24" spans="1:7" ht="12.95" customHeight="1">
      <c r="A24" s="6"/>
      <c r="B24" s="25" t="s">
        <v>180</v>
      </c>
      <c r="C24" s="5" t="s">
        <v>45</v>
      </c>
      <c r="D24" s="5" t="s">
        <v>46</v>
      </c>
      <c r="E24" s="7">
        <v>291</v>
      </c>
      <c r="F24" s="8">
        <v>0.56000000000000005</v>
      </c>
      <c r="G24" s="26">
        <f t="shared" si="0"/>
        <v>1.5800000000000002E-2</v>
      </c>
    </row>
    <row r="25" spans="1:7" ht="12.95" customHeight="1">
      <c r="A25" s="6"/>
      <c r="B25" s="25" t="s">
        <v>178</v>
      </c>
      <c r="C25" s="5" t="s">
        <v>51</v>
      </c>
      <c r="D25" s="5" t="s">
        <v>52</v>
      </c>
      <c r="E25" s="7">
        <v>143</v>
      </c>
      <c r="F25" s="8">
        <v>0.52</v>
      </c>
      <c r="G25" s="26">
        <f t="shared" si="0"/>
        <v>1.47E-2</v>
      </c>
    </row>
    <row r="26" spans="1:7" ht="12.95" customHeight="1">
      <c r="A26" s="6"/>
      <c r="B26" s="25" t="s">
        <v>181</v>
      </c>
      <c r="C26" s="5" t="s">
        <v>98</v>
      </c>
      <c r="D26" s="5" t="s">
        <v>11</v>
      </c>
      <c r="E26" s="7">
        <v>36</v>
      </c>
      <c r="F26" s="8">
        <v>0.52</v>
      </c>
      <c r="G26" s="26">
        <f t="shared" si="0"/>
        <v>1.47E-2</v>
      </c>
    </row>
    <row r="27" spans="1:7" ht="12.95" customHeight="1">
      <c r="A27" s="6"/>
      <c r="B27" s="25" t="s">
        <v>146</v>
      </c>
      <c r="C27" s="5" t="s">
        <v>53</v>
      </c>
      <c r="D27" s="5" t="s">
        <v>13</v>
      </c>
      <c r="E27" s="7">
        <v>61</v>
      </c>
      <c r="F27" s="8">
        <v>0.51</v>
      </c>
      <c r="G27" s="26">
        <f t="shared" si="0"/>
        <v>1.44E-2</v>
      </c>
    </row>
    <row r="28" spans="1:7" ht="12.95" customHeight="1">
      <c r="A28" s="6"/>
      <c r="B28" s="25" t="s">
        <v>184</v>
      </c>
      <c r="C28" s="5" t="s">
        <v>116</v>
      </c>
      <c r="D28" s="5" t="s">
        <v>42</v>
      </c>
      <c r="E28" s="7">
        <v>49</v>
      </c>
      <c r="F28" s="8">
        <v>0.5</v>
      </c>
      <c r="G28" s="26">
        <f t="shared" si="0"/>
        <v>1.41E-2</v>
      </c>
    </row>
    <row r="29" spans="1:7" ht="12.95" customHeight="1">
      <c r="A29" s="6"/>
      <c r="B29" s="25" t="s">
        <v>301</v>
      </c>
      <c r="C29" s="5" t="s">
        <v>302</v>
      </c>
      <c r="D29" s="5" t="s">
        <v>31</v>
      </c>
      <c r="E29" s="7">
        <v>2</v>
      </c>
      <c r="F29" s="8">
        <v>0.48</v>
      </c>
      <c r="G29" s="26">
        <f t="shared" si="0"/>
        <v>1.3599999999999999E-2</v>
      </c>
    </row>
    <row r="30" spans="1:7" ht="12.95" customHeight="1">
      <c r="A30" s="6"/>
      <c r="B30" s="25" t="s">
        <v>192</v>
      </c>
      <c r="C30" s="5" t="s">
        <v>117</v>
      </c>
      <c r="D30" s="5" t="s">
        <v>118</v>
      </c>
      <c r="E30" s="7">
        <v>238</v>
      </c>
      <c r="F30" s="8">
        <v>0.46</v>
      </c>
      <c r="G30" s="26">
        <f t="shared" si="0"/>
        <v>1.2999999999999999E-2</v>
      </c>
    </row>
    <row r="31" spans="1:7" ht="12.95" customHeight="1">
      <c r="A31" s="6"/>
      <c r="B31" s="25" t="s">
        <v>173</v>
      </c>
      <c r="C31" s="5" t="s">
        <v>92</v>
      </c>
      <c r="D31" s="5" t="s">
        <v>75</v>
      </c>
      <c r="E31" s="7">
        <v>12</v>
      </c>
      <c r="F31" s="8">
        <v>0.45</v>
      </c>
      <c r="G31" s="26">
        <f t="shared" si="0"/>
        <v>1.2699999999999999E-2</v>
      </c>
    </row>
    <row r="32" spans="1:7" ht="12.95" customHeight="1">
      <c r="A32" s="6"/>
      <c r="B32" s="25" t="s">
        <v>189</v>
      </c>
      <c r="C32" s="5" t="s">
        <v>119</v>
      </c>
      <c r="D32" s="5" t="s">
        <v>31</v>
      </c>
      <c r="E32" s="7">
        <v>14</v>
      </c>
      <c r="F32" s="8">
        <v>0.44</v>
      </c>
      <c r="G32" s="26">
        <f t="shared" si="0"/>
        <v>1.24E-2</v>
      </c>
    </row>
    <row r="33" spans="1:7" ht="12.95" customHeight="1">
      <c r="A33" s="6"/>
      <c r="B33" s="25" t="s">
        <v>151</v>
      </c>
      <c r="C33" s="5" t="s">
        <v>27</v>
      </c>
      <c r="D33" s="5" t="s">
        <v>28</v>
      </c>
      <c r="E33" s="7">
        <v>136</v>
      </c>
      <c r="F33" s="8">
        <v>0.44</v>
      </c>
      <c r="G33" s="26">
        <f t="shared" si="0"/>
        <v>1.24E-2</v>
      </c>
    </row>
    <row r="34" spans="1:7" ht="12.95" customHeight="1">
      <c r="A34" s="6"/>
      <c r="B34" s="25" t="s">
        <v>191</v>
      </c>
      <c r="C34" s="5" t="s">
        <v>120</v>
      </c>
      <c r="D34" s="5" t="s">
        <v>118</v>
      </c>
      <c r="E34" s="7">
        <v>268</v>
      </c>
      <c r="F34" s="8">
        <v>0.44</v>
      </c>
      <c r="G34" s="26">
        <f t="shared" si="0"/>
        <v>1.24E-2</v>
      </c>
    </row>
    <row r="35" spans="1:7" ht="12.95" customHeight="1">
      <c r="A35" s="6"/>
      <c r="B35" s="25" t="s">
        <v>182</v>
      </c>
      <c r="C35" s="5" t="s">
        <v>106</v>
      </c>
      <c r="D35" s="5" t="s">
        <v>72</v>
      </c>
      <c r="E35" s="7">
        <v>2</v>
      </c>
      <c r="F35" s="8">
        <v>0.43</v>
      </c>
      <c r="G35" s="26">
        <f t="shared" si="0"/>
        <v>1.2200000000000001E-2</v>
      </c>
    </row>
    <row r="36" spans="1:7" ht="12.95" customHeight="1">
      <c r="A36" s="6"/>
      <c r="B36" s="25" t="s">
        <v>176</v>
      </c>
      <c r="C36" s="5" t="s">
        <v>107</v>
      </c>
      <c r="D36" s="5" t="s">
        <v>31</v>
      </c>
      <c r="E36" s="7">
        <v>15</v>
      </c>
      <c r="F36" s="8">
        <v>0.41</v>
      </c>
      <c r="G36" s="26">
        <f t="shared" si="0"/>
        <v>1.1599999999999999E-2</v>
      </c>
    </row>
    <row r="37" spans="1:7" ht="12.95" customHeight="1">
      <c r="A37" s="6"/>
      <c r="B37" s="25" t="s">
        <v>147</v>
      </c>
      <c r="C37" s="5" t="s">
        <v>59</v>
      </c>
      <c r="D37" s="5" t="s">
        <v>26</v>
      </c>
      <c r="E37" s="7">
        <v>14</v>
      </c>
      <c r="F37" s="8">
        <v>0.4</v>
      </c>
      <c r="G37" s="26">
        <f t="shared" si="0"/>
        <v>1.1299999999999999E-2</v>
      </c>
    </row>
    <row r="38" spans="1:7" ht="12.95" customHeight="1">
      <c r="A38" s="6"/>
      <c r="B38" s="25" t="s">
        <v>149</v>
      </c>
      <c r="C38" s="5" t="s">
        <v>50</v>
      </c>
      <c r="D38" s="5" t="s">
        <v>17</v>
      </c>
      <c r="E38" s="7">
        <v>56</v>
      </c>
      <c r="F38" s="8">
        <v>0.38</v>
      </c>
      <c r="G38" s="26">
        <f t="shared" si="0"/>
        <v>1.0699999999999999E-2</v>
      </c>
    </row>
    <row r="39" spans="1:7" ht="12.95" customHeight="1">
      <c r="A39" s="6"/>
      <c r="B39" s="25" t="s">
        <v>172</v>
      </c>
      <c r="C39" s="5" t="s">
        <v>95</v>
      </c>
      <c r="D39" s="5" t="s">
        <v>26</v>
      </c>
      <c r="E39" s="7">
        <v>26</v>
      </c>
      <c r="F39" s="8">
        <v>0.38</v>
      </c>
      <c r="G39" s="26">
        <f t="shared" si="0"/>
        <v>1.0699999999999999E-2</v>
      </c>
    </row>
    <row r="40" spans="1:7" ht="12.95" customHeight="1">
      <c r="A40" s="6"/>
      <c r="B40" s="25" t="s">
        <v>193</v>
      </c>
      <c r="C40" s="5" t="s">
        <v>123</v>
      </c>
      <c r="D40" s="5" t="s">
        <v>124</v>
      </c>
      <c r="E40" s="7">
        <v>72</v>
      </c>
      <c r="F40" s="8">
        <v>0.35</v>
      </c>
      <c r="G40" s="26">
        <f t="shared" si="0"/>
        <v>9.9000000000000008E-3</v>
      </c>
    </row>
    <row r="41" spans="1:7" ht="12.95" customHeight="1">
      <c r="A41" s="6"/>
      <c r="B41" s="25" t="s">
        <v>187</v>
      </c>
      <c r="C41" s="5" t="s">
        <v>270</v>
      </c>
      <c r="D41" s="5" t="s">
        <v>75</v>
      </c>
      <c r="E41" s="7">
        <v>35</v>
      </c>
      <c r="F41" s="8">
        <v>0.35</v>
      </c>
      <c r="G41" s="26">
        <f t="shared" si="0"/>
        <v>9.9000000000000008E-3</v>
      </c>
    </row>
    <row r="42" spans="1:7" ht="12.95" customHeight="1">
      <c r="A42" s="6"/>
      <c r="B42" s="25" t="s">
        <v>141</v>
      </c>
      <c r="C42" s="5" t="s">
        <v>47</v>
      </c>
      <c r="D42" s="5" t="s">
        <v>13</v>
      </c>
      <c r="E42" s="7">
        <v>70</v>
      </c>
      <c r="F42" s="8">
        <v>0.34</v>
      </c>
      <c r="G42" s="26">
        <f t="shared" si="0"/>
        <v>9.5999999999999992E-3</v>
      </c>
    </row>
    <row r="43" spans="1:7" ht="12.95" customHeight="1">
      <c r="A43" s="6"/>
      <c r="B43" s="25" t="s">
        <v>175</v>
      </c>
      <c r="C43" s="5" t="s">
        <v>93</v>
      </c>
      <c r="D43" s="5" t="s">
        <v>13</v>
      </c>
      <c r="E43" s="7">
        <v>68</v>
      </c>
      <c r="F43" s="8">
        <v>0.34</v>
      </c>
      <c r="G43" s="26">
        <f t="shared" si="0"/>
        <v>9.5999999999999992E-3</v>
      </c>
    </row>
    <row r="44" spans="1:7" ht="12.95" customHeight="1">
      <c r="A44" s="6"/>
      <c r="B44" s="25" t="s">
        <v>159</v>
      </c>
      <c r="C44" s="5" t="s">
        <v>109</v>
      </c>
      <c r="D44" s="5" t="s">
        <v>26</v>
      </c>
      <c r="E44" s="7">
        <v>55</v>
      </c>
      <c r="F44" s="8">
        <v>0.32</v>
      </c>
      <c r="G44" s="26">
        <f t="shared" si="0"/>
        <v>8.9999999999999993E-3</v>
      </c>
    </row>
    <row r="45" spans="1:7" ht="12.95" customHeight="1">
      <c r="A45" s="6"/>
      <c r="B45" s="25" t="s">
        <v>161</v>
      </c>
      <c r="C45" s="5" t="s">
        <v>37</v>
      </c>
      <c r="D45" s="5" t="s">
        <v>38</v>
      </c>
      <c r="E45" s="7">
        <v>60</v>
      </c>
      <c r="F45" s="8">
        <v>0.31</v>
      </c>
      <c r="G45" s="26">
        <f t="shared" si="0"/>
        <v>8.8000000000000005E-3</v>
      </c>
    </row>
    <row r="46" spans="1:7" ht="12.95" customHeight="1">
      <c r="A46" s="6"/>
      <c r="B46" s="25" t="s">
        <v>155</v>
      </c>
      <c r="C46" s="5" t="s">
        <v>56</v>
      </c>
      <c r="D46" s="5" t="s">
        <v>23</v>
      </c>
      <c r="E46" s="7">
        <v>92</v>
      </c>
      <c r="F46" s="8">
        <v>0.28000000000000003</v>
      </c>
      <c r="G46" s="26">
        <f t="shared" si="0"/>
        <v>7.9000000000000008E-3</v>
      </c>
    </row>
    <row r="47" spans="1:7" ht="12.95" customHeight="1">
      <c r="A47" s="6"/>
      <c r="B47" s="25" t="s">
        <v>190</v>
      </c>
      <c r="C47" s="5" t="s">
        <v>129</v>
      </c>
      <c r="D47" s="5" t="s">
        <v>128</v>
      </c>
      <c r="E47" s="7">
        <v>139</v>
      </c>
      <c r="F47" s="8">
        <v>0.26</v>
      </c>
      <c r="G47" s="26">
        <f t="shared" si="0"/>
        <v>7.3000000000000001E-3</v>
      </c>
    </row>
    <row r="48" spans="1:7" ht="12.95" customHeight="1">
      <c r="A48" s="6"/>
      <c r="B48" s="25" t="s">
        <v>186</v>
      </c>
      <c r="C48" s="5" t="s">
        <v>125</v>
      </c>
      <c r="D48" s="5" t="s">
        <v>80</v>
      </c>
      <c r="E48" s="7">
        <v>51</v>
      </c>
      <c r="F48" s="8">
        <v>0.26</v>
      </c>
      <c r="G48" s="26">
        <f t="shared" si="0"/>
        <v>7.3000000000000001E-3</v>
      </c>
    </row>
    <row r="49" spans="1:7" ht="12.95" customHeight="1">
      <c r="A49" s="6"/>
      <c r="B49" s="25" t="s">
        <v>228</v>
      </c>
      <c r="C49" s="5" t="s">
        <v>229</v>
      </c>
      <c r="D49" s="5" t="s">
        <v>26</v>
      </c>
      <c r="E49" s="7">
        <v>29</v>
      </c>
      <c r="F49" s="8">
        <v>0.2</v>
      </c>
      <c r="G49" s="26">
        <f t="shared" si="0"/>
        <v>5.7000000000000002E-3</v>
      </c>
    </row>
    <row r="50" spans="1:7" ht="12.95" customHeight="1">
      <c r="A50" s="6"/>
      <c r="B50" s="25" t="s">
        <v>188</v>
      </c>
      <c r="C50" s="5" t="s">
        <v>122</v>
      </c>
      <c r="D50" s="5" t="s">
        <v>75</v>
      </c>
      <c r="E50" s="7">
        <v>84</v>
      </c>
      <c r="F50" s="8">
        <v>0.19</v>
      </c>
      <c r="G50" s="26">
        <f t="shared" si="0"/>
        <v>5.4000000000000003E-3</v>
      </c>
    </row>
    <row r="51" spans="1:7" ht="12.95" customHeight="1">
      <c r="A51" s="6"/>
      <c r="B51" s="25" t="s">
        <v>54</v>
      </c>
      <c r="C51" s="5" t="s">
        <v>55</v>
      </c>
      <c r="D51" s="5" t="s">
        <v>11</v>
      </c>
      <c r="E51" s="7">
        <v>103</v>
      </c>
      <c r="F51" s="8">
        <v>0.17</v>
      </c>
      <c r="G51" s="26">
        <f t="shared" si="0"/>
        <v>4.7999999999999996E-3</v>
      </c>
    </row>
    <row r="52" spans="1:7" ht="12.95" customHeight="1">
      <c r="A52" s="6"/>
      <c r="B52" s="25" t="s">
        <v>183</v>
      </c>
      <c r="C52" s="5" t="s">
        <v>126</v>
      </c>
      <c r="D52" s="5" t="s">
        <v>75</v>
      </c>
      <c r="E52" s="7">
        <v>11</v>
      </c>
      <c r="F52" s="8">
        <v>0.16</v>
      </c>
      <c r="G52" s="26">
        <f t="shared" si="0"/>
        <v>4.4999999999999997E-3</v>
      </c>
    </row>
    <row r="53" spans="1:7" ht="12.95" customHeight="1">
      <c r="A53" s="6"/>
      <c r="B53" s="25" t="s">
        <v>194</v>
      </c>
      <c r="C53" s="5" t="s">
        <v>127</v>
      </c>
      <c r="D53" s="5" t="s">
        <v>118</v>
      </c>
      <c r="E53" s="7">
        <v>196</v>
      </c>
      <c r="F53" s="8">
        <v>0.16</v>
      </c>
      <c r="G53" s="26">
        <f t="shared" ref="G53:G55" si="1">+ROUND(F53/$F$63,4)</f>
        <v>4.4999999999999997E-3</v>
      </c>
    </row>
    <row r="54" spans="1:7" ht="12.95" customHeight="1">
      <c r="A54" s="6"/>
      <c r="B54" s="25" t="s">
        <v>177</v>
      </c>
      <c r="C54" s="5" t="s">
        <v>96</v>
      </c>
      <c r="D54" s="5" t="s">
        <v>36</v>
      </c>
      <c r="E54" s="7">
        <v>98</v>
      </c>
      <c r="F54" s="8">
        <v>0.16</v>
      </c>
      <c r="G54" s="26">
        <f t="shared" si="1"/>
        <v>4.4999999999999997E-3</v>
      </c>
    </row>
    <row r="55" spans="1:7" ht="12.95" customHeight="1">
      <c r="A55" s="6"/>
      <c r="B55" s="25" t="s">
        <v>185</v>
      </c>
      <c r="C55" s="5" t="s">
        <v>121</v>
      </c>
      <c r="D55" s="5" t="s">
        <v>52</v>
      </c>
      <c r="E55" s="7">
        <v>134</v>
      </c>
      <c r="F55" s="8">
        <v>0.16</v>
      </c>
      <c r="G55" s="26">
        <f t="shared" si="1"/>
        <v>4.4999999999999997E-3</v>
      </c>
    </row>
    <row r="56" spans="1:7" ht="12.95" customHeight="1">
      <c r="A56" s="6"/>
      <c r="B56" s="25" t="s">
        <v>254</v>
      </c>
      <c r="C56" s="5" t="s">
        <v>255</v>
      </c>
      <c r="D56" s="5" t="s">
        <v>256</v>
      </c>
      <c r="E56" s="7">
        <v>57</v>
      </c>
      <c r="F56" s="8">
        <v>0.16</v>
      </c>
      <c r="G56" s="26">
        <f t="shared" ref="G56:G57" si="2">+ROUND(F56/$F$63,4)</f>
        <v>4.4999999999999997E-3</v>
      </c>
    </row>
    <row r="57" spans="1:7" ht="12.95" customHeight="1">
      <c r="A57" s="6"/>
      <c r="B57" s="25" t="s">
        <v>273</v>
      </c>
      <c r="C57" s="5" t="s">
        <v>204</v>
      </c>
      <c r="D57" s="5" t="s">
        <v>31</v>
      </c>
      <c r="E57" s="7">
        <v>55</v>
      </c>
      <c r="F57" s="8">
        <v>0.15</v>
      </c>
      <c r="G57" s="26">
        <f t="shared" si="2"/>
        <v>4.1999999999999997E-3</v>
      </c>
    </row>
    <row r="58" spans="1:7" ht="12.95" customHeight="1">
      <c r="A58" s="1"/>
      <c r="B58" s="23" t="s">
        <v>60</v>
      </c>
      <c r="C58" s="5" t="s">
        <v>1</v>
      </c>
      <c r="D58" s="5" t="s">
        <v>1</v>
      </c>
      <c r="E58" s="5" t="s">
        <v>1</v>
      </c>
      <c r="F58" s="9">
        <f>SUM(F7:F57)</f>
        <v>35.339999999999989</v>
      </c>
      <c r="G58" s="27">
        <f>SUM(G7:G57)</f>
        <v>0.99809999999999988</v>
      </c>
    </row>
    <row r="59" spans="1:7" ht="12.95" customHeight="1">
      <c r="A59" s="1"/>
      <c r="B59" s="28" t="s">
        <v>61</v>
      </c>
      <c r="C59" s="10" t="s">
        <v>1</v>
      </c>
      <c r="D59" s="10" t="s">
        <v>1</v>
      </c>
      <c r="E59" s="10" t="s">
        <v>1</v>
      </c>
      <c r="F59" s="11" t="s">
        <v>62</v>
      </c>
      <c r="G59" s="29" t="s">
        <v>62</v>
      </c>
    </row>
    <row r="60" spans="1:7" ht="12.95" customHeight="1">
      <c r="A60" s="1"/>
      <c r="B60" s="28" t="s">
        <v>60</v>
      </c>
      <c r="C60" s="10" t="s">
        <v>1</v>
      </c>
      <c r="D60" s="10" t="s">
        <v>1</v>
      </c>
      <c r="E60" s="10" t="s">
        <v>1</v>
      </c>
      <c r="F60" s="11" t="s">
        <v>62</v>
      </c>
      <c r="G60" s="29" t="s">
        <v>62</v>
      </c>
    </row>
    <row r="61" spans="1:7" ht="12.95" customHeight="1">
      <c r="A61" s="1"/>
      <c r="B61" s="28" t="s">
        <v>63</v>
      </c>
      <c r="C61" s="12" t="s">
        <v>1</v>
      </c>
      <c r="D61" s="10" t="s">
        <v>1</v>
      </c>
      <c r="E61" s="12" t="s">
        <v>1</v>
      </c>
      <c r="F61" s="9">
        <f>+F58</f>
        <v>35.339999999999989</v>
      </c>
      <c r="G61" s="27">
        <f>+G58</f>
        <v>0.99809999999999988</v>
      </c>
    </row>
    <row r="62" spans="1:7" ht="12.95" customHeight="1">
      <c r="A62" s="1"/>
      <c r="B62" s="28" t="s">
        <v>64</v>
      </c>
      <c r="C62" s="5" t="s">
        <v>1</v>
      </c>
      <c r="D62" s="10" t="s">
        <v>1</v>
      </c>
      <c r="E62" s="5" t="s">
        <v>1</v>
      </c>
      <c r="F62" s="13">
        <f>+F63-F61</f>
        <v>5.0000000000011369E-2</v>
      </c>
      <c r="G62" s="27">
        <f>+G63-G61</f>
        <v>1.9000000000001238E-3</v>
      </c>
    </row>
    <row r="63" spans="1:7" ht="12.95" customHeight="1" thickBot="1">
      <c r="A63" s="1"/>
      <c r="B63" s="30" t="s">
        <v>65</v>
      </c>
      <c r="C63" s="31" t="s">
        <v>1</v>
      </c>
      <c r="D63" s="31" t="s">
        <v>1</v>
      </c>
      <c r="E63" s="31" t="s">
        <v>1</v>
      </c>
      <c r="F63" s="32">
        <v>35.39</v>
      </c>
      <c r="G63" s="33">
        <v>1</v>
      </c>
    </row>
    <row r="64" spans="1:7">
      <c r="A64" s="1"/>
      <c r="B64" s="4" t="s">
        <v>1</v>
      </c>
      <c r="C64" s="1"/>
      <c r="D64" s="1"/>
      <c r="E64" s="1"/>
      <c r="F64" s="1"/>
      <c r="G64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5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130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139</v>
      </c>
      <c r="C7" s="5" t="s">
        <v>10</v>
      </c>
      <c r="D7" s="5" t="s">
        <v>11</v>
      </c>
      <c r="E7" s="7">
        <v>89007</v>
      </c>
      <c r="F7" s="8">
        <v>1236.49</v>
      </c>
      <c r="G7" s="26">
        <f t="shared" ref="G7:G54" si="0">+ROUND(F7/$F$61,4)</f>
        <v>6.2199999999999998E-2</v>
      </c>
    </row>
    <row r="8" spans="1:7" ht="12.95" customHeight="1">
      <c r="A8" s="6"/>
      <c r="B8" s="25" t="s">
        <v>143</v>
      </c>
      <c r="C8" s="5" t="s">
        <v>49</v>
      </c>
      <c r="D8" s="5" t="s">
        <v>42</v>
      </c>
      <c r="E8" s="7">
        <v>376639</v>
      </c>
      <c r="F8" s="8">
        <v>987.36</v>
      </c>
      <c r="G8" s="26">
        <f t="shared" si="0"/>
        <v>4.9700000000000001E-2</v>
      </c>
    </row>
    <row r="9" spans="1:7" ht="12.95" customHeight="1">
      <c r="A9" s="6"/>
      <c r="B9" s="25" t="s">
        <v>136</v>
      </c>
      <c r="C9" s="5" t="s">
        <v>16</v>
      </c>
      <c r="D9" s="5" t="s">
        <v>17</v>
      </c>
      <c r="E9" s="7">
        <v>76914</v>
      </c>
      <c r="F9" s="8">
        <v>952.39</v>
      </c>
      <c r="G9" s="26">
        <f t="shared" si="0"/>
        <v>4.7899999999999998E-2</v>
      </c>
    </row>
    <row r="10" spans="1:7" ht="12.95" customHeight="1">
      <c r="A10" s="6"/>
      <c r="B10" s="25" t="s">
        <v>135</v>
      </c>
      <c r="C10" s="5" t="s">
        <v>14</v>
      </c>
      <c r="D10" s="5" t="s">
        <v>15</v>
      </c>
      <c r="E10" s="7">
        <v>63722</v>
      </c>
      <c r="F10" s="8">
        <v>872.23</v>
      </c>
      <c r="G10" s="26">
        <f t="shared" si="0"/>
        <v>4.3900000000000002E-2</v>
      </c>
    </row>
    <row r="11" spans="1:7" ht="12.95" customHeight="1">
      <c r="A11" s="6"/>
      <c r="B11" s="25" t="s">
        <v>137</v>
      </c>
      <c r="C11" s="5" t="s">
        <v>12</v>
      </c>
      <c r="D11" s="5" t="s">
        <v>13</v>
      </c>
      <c r="E11" s="7">
        <v>80238</v>
      </c>
      <c r="F11" s="8">
        <v>812.25</v>
      </c>
      <c r="G11" s="26">
        <f t="shared" si="0"/>
        <v>4.0899999999999999E-2</v>
      </c>
    </row>
    <row r="12" spans="1:7" ht="12.95" customHeight="1">
      <c r="A12" s="6"/>
      <c r="B12" s="25" t="s">
        <v>142</v>
      </c>
      <c r="C12" s="5" t="s">
        <v>20</v>
      </c>
      <c r="D12" s="5" t="s">
        <v>11</v>
      </c>
      <c r="E12" s="7">
        <v>283163</v>
      </c>
      <c r="F12" s="8">
        <v>782.66</v>
      </c>
      <c r="G12" s="26">
        <f t="shared" si="0"/>
        <v>3.9399999999999998E-2</v>
      </c>
    </row>
    <row r="13" spans="1:7" ht="12.95" customHeight="1">
      <c r="A13" s="6"/>
      <c r="B13" s="25" t="s">
        <v>154</v>
      </c>
      <c r="C13" s="5" t="s">
        <v>30</v>
      </c>
      <c r="D13" s="5" t="s">
        <v>31</v>
      </c>
      <c r="E13" s="7">
        <v>10787</v>
      </c>
      <c r="F13" s="8">
        <v>638.9</v>
      </c>
      <c r="G13" s="26">
        <f t="shared" si="0"/>
        <v>3.2199999999999999E-2</v>
      </c>
    </row>
    <row r="14" spans="1:7" ht="12.95" customHeight="1">
      <c r="A14" s="6"/>
      <c r="B14" s="25" t="s">
        <v>162</v>
      </c>
      <c r="C14" s="5" t="s">
        <v>77</v>
      </c>
      <c r="D14" s="5" t="s">
        <v>11</v>
      </c>
      <c r="E14" s="7">
        <v>45536</v>
      </c>
      <c r="F14" s="8">
        <v>598.29999999999995</v>
      </c>
      <c r="G14" s="26">
        <f t="shared" si="0"/>
        <v>3.0099999999999998E-2</v>
      </c>
    </row>
    <row r="15" spans="1:7" ht="12.95" customHeight="1">
      <c r="A15" s="6"/>
      <c r="B15" s="25" t="s">
        <v>167</v>
      </c>
      <c r="C15" s="5" t="s">
        <v>240</v>
      </c>
      <c r="D15" s="5" t="s">
        <v>15</v>
      </c>
      <c r="E15" s="7">
        <v>53443</v>
      </c>
      <c r="F15" s="8">
        <v>591.77</v>
      </c>
      <c r="G15" s="26">
        <f t="shared" si="0"/>
        <v>2.98E-2</v>
      </c>
    </row>
    <row r="16" spans="1:7" ht="12.95" customHeight="1">
      <c r="A16" s="6"/>
      <c r="B16" s="25" t="s">
        <v>209</v>
      </c>
      <c r="C16" s="5" t="s">
        <v>210</v>
      </c>
      <c r="D16" s="5" t="s">
        <v>26</v>
      </c>
      <c r="E16" s="7">
        <v>52174</v>
      </c>
      <c r="F16" s="8">
        <v>585.99</v>
      </c>
      <c r="G16" s="26">
        <f t="shared" si="0"/>
        <v>2.9499999999999998E-2</v>
      </c>
    </row>
    <row r="17" spans="1:7" ht="12.95" customHeight="1">
      <c r="A17" s="6"/>
      <c r="B17" s="25" t="s">
        <v>138</v>
      </c>
      <c r="C17" s="5" t="s">
        <v>18</v>
      </c>
      <c r="D17" s="5" t="s">
        <v>19</v>
      </c>
      <c r="E17" s="7">
        <v>37891</v>
      </c>
      <c r="F17" s="8">
        <v>557.09</v>
      </c>
      <c r="G17" s="26">
        <f t="shared" si="0"/>
        <v>2.8000000000000001E-2</v>
      </c>
    </row>
    <row r="18" spans="1:7" ht="12.95" customHeight="1">
      <c r="A18" s="6"/>
      <c r="B18" s="25" t="s">
        <v>164</v>
      </c>
      <c r="C18" s="5" t="s">
        <v>71</v>
      </c>
      <c r="D18" s="5" t="s">
        <v>72</v>
      </c>
      <c r="E18" s="7">
        <v>146794</v>
      </c>
      <c r="F18" s="8">
        <v>513.41</v>
      </c>
      <c r="G18" s="26">
        <f t="shared" si="0"/>
        <v>2.58E-2</v>
      </c>
    </row>
    <row r="19" spans="1:7" ht="12.95" customHeight="1">
      <c r="A19" s="6"/>
      <c r="B19" s="25" t="s">
        <v>145</v>
      </c>
      <c r="C19" s="5" t="s">
        <v>32</v>
      </c>
      <c r="D19" s="5" t="s">
        <v>13</v>
      </c>
      <c r="E19" s="7">
        <v>20064</v>
      </c>
      <c r="F19" s="8">
        <v>494.88</v>
      </c>
      <c r="G19" s="26">
        <f t="shared" si="0"/>
        <v>2.4899999999999999E-2</v>
      </c>
    </row>
    <row r="20" spans="1:7" ht="12.95" customHeight="1">
      <c r="A20" s="6"/>
      <c r="B20" s="25" t="s">
        <v>173</v>
      </c>
      <c r="C20" s="5" t="s">
        <v>92</v>
      </c>
      <c r="D20" s="5" t="s">
        <v>75</v>
      </c>
      <c r="E20" s="7">
        <v>13042</v>
      </c>
      <c r="F20" s="8">
        <v>492</v>
      </c>
      <c r="G20" s="26">
        <f t="shared" si="0"/>
        <v>2.4799999999999999E-2</v>
      </c>
    </row>
    <row r="21" spans="1:7" ht="12.95" customHeight="1">
      <c r="A21" s="6"/>
      <c r="B21" s="25" t="s">
        <v>163</v>
      </c>
      <c r="C21" s="5" t="s">
        <v>68</v>
      </c>
      <c r="D21" s="5" t="s">
        <v>42</v>
      </c>
      <c r="E21" s="7">
        <v>97265</v>
      </c>
      <c r="F21" s="8">
        <v>487.35</v>
      </c>
      <c r="G21" s="26">
        <f t="shared" si="0"/>
        <v>2.4500000000000001E-2</v>
      </c>
    </row>
    <row r="22" spans="1:7" ht="12.95" customHeight="1">
      <c r="A22" s="6"/>
      <c r="B22" s="25" t="s">
        <v>152</v>
      </c>
      <c r="C22" s="5" t="s">
        <v>29</v>
      </c>
      <c r="D22" s="5" t="s">
        <v>17</v>
      </c>
      <c r="E22" s="7">
        <v>89498</v>
      </c>
      <c r="F22" s="8">
        <v>481.32</v>
      </c>
      <c r="G22" s="26">
        <f t="shared" si="0"/>
        <v>2.4199999999999999E-2</v>
      </c>
    </row>
    <row r="23" spans="1:7" ht="12.95" customHeight="1">
      <c r="A23" s="6"/>
      <c r="B23" s="25" t="s">
        <v>21</v>
      </c>
      <c r="C23" s="5" t="s">
        <v>22</v>
      </c>
      <c r="D23" s="5" t="s">
        <v>11</v>
      </c>
      <c r="E23" s="7">
        <v>165990</v>
      </c>
      <c r="F23" s="8">
        <v>446.85</v>
      </c>
      <c r="G23" s="26">
        <f t="shared" si="0"/>
        <v>2.2499999999999999E-2</v>
      </c>
    </row>
    <row r="24" spans="1:7" ht="12.95" customHeight="1">
      <c r="A24" s="6"/>
      <c r="B24" s="25" t="s">
        <v>194</v>
      </c>
      <c r="C24" s="5" t="s">
        <v>127</v>
      </c>
      <c r="D24" s="5" t="s">
        <v>118</v>
      </c>
      <c r="E24" s="7">
        <v>531097</v>
      </c>
      <c r="F24" s="8">
        <v>438.69</v>
      </c>
      <c r="G24" s="26">
        <f t="shared" si="0"/>
        <v>2.2100000000000002E-2</v>
      </c>
    </row>
    <row r="25" spans="1:7" ht="12.95" customHeight="1">
      <c r="A25" s="6"/>
      <c r="B25" s="25" t="s">
        <v>294</v>
      </c>
      <c r="C25" s="5" t="s">
        <v>295</v>
      </c>
      <c r="D25" s="5" t="s">
        <v>196</v>
      </c>
      <c r="E25" s="7">
        <v>274986</v>
      </c>
      <c r="F25" s="8">
        <v>415.64</v>
      </c>
      <c r="G25" s="26">
        <f t="shared" si="0"/>
        <v>2.0899999999999998E-2</v>
      </c>
    </row>
    <row r="26" spans="1:7" ht="12.95" customHeight="1">
      <c r="A26" s="6"/>
      <c r="B26" s="25" t="s">
        <v>207</v>
      </c>
      <c r="C26" s="5" t="s">
        <v>208</v>
      </c>
      <c r="D26" s="5" t="s">
        <v>80</v>
      </c>
      <c r="E26" s="7">
        <v>39812</v>
      </c>
      <c r="F26" s="8">
        <v>415.12</v>
      </c>
      <c r="G26" s="26">
        <f t="shared" si="0"/>
        <v>2.0899999999999998E-2</v>
      </c>
    </row>
    <row r="27" spans="1:7" ht="12.95" customHeight="1">
      <c r="A27" s="6"/>
      <c r="B27" s="25" t="s">
        <v>198</v>
      </c>
      <c r="C27" s="5" t="s">
        <v>110</v>
      </c>
      <c r="D27" s="5" t="s">
        <v>80</v>
      </c>
      <c r="E27" s="7">
        <v>102180</v>
      </c>
      <c r="F27" s="8">
        <v>414.95</v>
      </c>
      <c r="G27" s="26">
        <f t="shared" si="0"/>
        <v>2.0899999999999998E-2</v>
      </c>
    </row>
    <row r="28" spans="1:7" ht="12.95" customHeight="1">
      <c r="A28" s="6"/>
      <c r="B28" s="25" t="s">
        <v>212</v>
      </c>
      <c r="C28" s="5" t="s">
        <v>213</v>
      </c>
      <c r="D28" s="5" t="s">
        <v>118</v>
      </c>
      <c r="E28" s="7">
        <v>428341</v>
      </c>
      <c r="F28" s="8">
        <v>378.44</v>
      </c>
      <c r="G28" s="26">
        <f t="shared" si="0"/>
        <v>1.9E-2</v>
      </c>
    </row>
    <row r="29" spans="1:7" ht="12.95" customHeight="1">
      <c r="A29" s="6"/>
      <c r="B29" s="25" t="s">
        <v>149</v>
      </c>
      <c r="C29" s="5" t="s">
        <v>50</v>
      </c>
      <c r="D29" s="5" t="s">
        <v>17</v>
      </c>
      <c r="E29" s="7">
        <v>54340</v>
      </c>
      <c r="F29" s="8">
        <v>363.86</v>
      </c>
      <c r="G29" s="26">
        <f t="shared" si="0"/>
        <v>1.83E-2</v>
      </c>
    </row>
    <row r="30" spans="1:7" ht="12.95" customHeight="1">
      <c r="A30" s="6"/>
      <c r="B30" s="25" t="s">
        <v>158</v>
      </c>
      <c r="C30" s="5" t="s">
        <v>34</v>
      </c>
      <c r="D30" s="5" t="s">
        <v>31</v>
      </c>
      <c r="E30" s="7">
        <v>78657</v>
      </c>
      <c r="F30" s="8">
        <v>358.79</v>
      </c>
      <c r="G30" s="26">
        <f t="shared" si="0"/>
        <v>1.8100000000000002E-2</v>
      </c>
    </row>
    <row r="31" spans="1:7" ht="12.95" customHeight="1">
      <c r="A31" s="6"/>
      <c r="B31" s="25" t="s">
        <v>150</v>
      </c>
      <c r="C31" s="5" t="s">
        <v>43</v>
      </c>
      <c r="D31" s="5" t="s">
        <v>23</v>
      </c>
      <c r="E31" s="7">
        <v>27776</v>
      </c>
      <c r="F31" s="8">
        <v>338.46</v>
      </c>
      <c r="G31" s="26">
        <f t="shared" si="0"/>
        <v>1.7000000000000001E-2</v>
      </c>
    </row>
    <row r="32" spans="1:7" ht="12.95" customHeight="1">
      <c r="A32" s="6"/>
      <c r="B32" s="25" t="s">
        <v>322</v>
      </c>
      <c r="C32" s="5" t="s">
        <v>323</v>
      </c>
      <c r="D32" s="5" t="s">
        <v>324</v>
      </c>
      <c r="E32" s="7">
        <v>269011</v>
      </c>
      <c r="F32" s="8">
        <v>336.26</v>
      </c>
      <c r="G32" s="26">
        <f t="shared" si="0"/>
        <v>1.6899999999999998E-2</v>
      </c>
    </row>
    <row r="33" spans="1:7" ht="12.95" customHeight="1">
      <c r="A33" s="6"/>
      <c r="B33" s="25" t="s">
        <v>274</v>
      </c>
      <c r="C33" s="5" t="s">
        <v>275</v>
      </c>
      <c r="D33" s="5" t="s">
        <v>40</v>
      </c>
      <c r="E33" s="7">
        <v>58801</v>
      </c>
      <c r="F33" s="8">
        <v>329.79</v>
      </c>
      <c r="G33" s="26">
        <f t="shared" si="0"/>
        <v>1.66E-2</v>
      </c>
    </row>
    <row r="34" spans="1:7" ht="12.95" customHeight="1">
      <c r="A34" s="6"/>
      <c r="B34" s="25" t="s">
        <v>140</v>
      </c>
      <c r="C34" s="5" t="s">
        <v>57</v>
      </c>
      <c r="D34" s="5" t="s">
        <v>26</v>
      </c>
      <c r="E34" s="7">
        <v>47692</v>
      </c>
      <c r="F34" s="8">
        <v>323.8</v>
      </c>
      <c r="G34" s="26">
        <f t="shared" si="0"/>
        <v>1.6299999999999999E-2</v>
      </c>
    </row>
    <row r="35" spans="1:7" ht="12.95" customHeight="1">
      <c r="A35" s="6"/>
      <c r="B35" s="25" t="s">
        <v>195</v>
      </c>
      <c r="C35" s="5" t="s">
        <v>112</v>
      </c>
      <c r="D35" s="5" t="s">
        <v>17</v>
      </c>
      <c r="E35" s="7">
        <v>83475</v>
      </c>
      <c r="F35" s="8">
        <v>321.33999999999997</v>
      </c>
      <c r="G35" s="26">
        <f t="shared" si="0"/>
        <v>1.6199999999999999E-2</v>
      </c>
    </row>
    <row r="36" spans="1:7" ht="12.95" customHeight="1">
      <c r="A36" s="6"/>
      <c r="B36" s="25" t="s">
        <v>161</v>
      </c>
      <c r="C36" s="5" t="s">
        <v>37</v>
      </c>
      <c r="D36" s="5" t="s">
        <v>38</v>
      </c>
      <c r="E36" s="7">
        <v>62025</v>
      </c>
      <c r="F36" s="8">
        <v>315.49</v>
      </c>
      <c r="G36" s="26">
        <f t="shared" si="0"/>
        <v>1.5900000000000001E-2</v>
      </c>
    </row>
    <row r="37" spans="1:7" ht="12.95" customHeight="1">
      <c r="A37" s="6"/>
      <c r="B37" s="25" t="s">
        <v>170</v>
      </c>
      <c r="C37" s="5" t="s">
        <v>74</v>
      </c>
      <c r="D37" s="5" t="s">
        <v>75</v>
      </c>
      <c r="E37" s="7">
        <v>1892</v>
      </c>
      <c r="F37" s="8">
        <v>304.42</v>
      </c>
      <c r="G37" s="26">
        <f t="shared" si="0"/>
        <v>1.5299999999999999E-2</v>
      </c>
    </row>
    <row r="38" spans="1:7" ht="12.95" customHeight="1">
      <c r="A38" s="6"/>
      <c r="B38" s="25" t="s">
        <v>148</v>
      </c>
      <c r="C38" s="5" t="s">
        <v>39</v>
      </c>
      <c r="D38" s="5" t="s">
        <v>36</v>
      </c>
      <c r="E38" s="7">
        <v>19456</v>
      </c>
      <c r="F38" s="8">
        <v>294.75</v>
      </c>
      <c r="G38" s="26">
        <f t="shared" si="0"/>
        <v>1.4800000000000001E-2</v>
      </c>
    </row>
    <row r="39" spans="1:7" ht="12.95" customHeight="1">
      <c r="A39" s="6"/>
      <c r="B39" s="25" t="s">
        <v>238</v>
      </c>
      <c r="C39" s="5" t="s">
        <v>239</v>
      </c>
      <c r="D39" s="5" t="s">
        <v>15</v>
      </c>
      <c r="E39" s="7">
        <v>184423</v>
      </c>
      <c r="F39" s="8">
        <v>280.97000000000003</v>
      </c>
      <c r="G39" s="26">
        <f t="shared" si="0"/>
        <v>1.41E-2</v>
      </c>
    </row>
    <row r="40" spans="1:7" ht="12.95" customHeight="1">
      <c r="A40" s="6"/>
      <c r="B40" s="25" t="s">
        <v>178</v>
      </c>
      <c r="C40" s="5" t="s">
        <v>51</v>
      </c>
      <c r="D40" s="5" t="s">
        <v>52</v>
      </c>
      <c r="E40" s="7">
        <v>67664</v>
      </c>
      <c r="F40" s="8">
        <v>247.08</v>
      </c>
      <c r="G40" s="26">
        <f t="shared" si="0"/>
        <v>1.24E-2</v>
      </c>
    </row>
    <row r="41" spans="1:7" ht="12.95" customHeight="1">
      <c r="A41" s="6"/>
      <c r="B41" s="25" t="s">
        <v>193</v>
      </c>
      <c r="C41" s="5" t="s">
        <v>123</v>
      </c>
      <c r="D41" s="5" t="s">
        <v>124</v>
      </c>
      <c r="E41" s="7">
        <v>47960</v>
      </c>
      <c r="F41" s="8">
        <v>231.48</v>
      </c>
      <c r="G41" s="26">
        <f t="shared" si="0"/>
        <v>1.1599999999999999E-2</v>
      </c>
    </row>
    <row r="42" spans="1:7" ht="12.95" customHeight="1">
      <c r="A42" s="6"/>
      <c r="B42" s="25" t="s">
        <v>144</v>
      </c>
      <c r="C42" s="5" t="s">
        <v>24</v>
      </c>
      <c r="D42" s="5" t="s">
        <v>11</v>
      </c>
      <c r="E42" s="7">
        <v>40675</v>
      </c>
      <c r="F42" s="8">
        <v>205.88</v>
      </c>
      <c r="G42" s="26">
        <f t="shared" si="0"/>
        <v>1.04E-2</v>
      </c>
    </row>
    <row r="43" spans="1:7" ht="12.95" customHeight="1">
      <c r="A43" s="6"/>
      <c r="B43" s="25" t="s">
        <v>296</v>
      </c>
      <c r="C43" s="5" t="s">
        <v>297</v>
      </c>
      <c r="D43" s="5" t="s">
        <v>298</v>
      </c>
      <c r="E43" s="7">
        <v>245449</v>
      </c>
      <c r="F43" s="8">
        <v>202.86</v>
      </c>
      <c r="G43" s="26">
        <f t="shared" si="0"/>
        <v>1.0200000000000001E-2</v>
      </c>
    </row>
    <row r="44" spans="1:7" ht="12.95" customHeight="1">
      <c r="A44" s="6"/>
      <c r="B44" s="25" t="s">
        <v>200</v>
      </c>
      <c r="C44" s="5" t="s">
        <v>201</v>
      </c>
      <c r="D44" s="5" t="s">
        <v>118</v>
      </c>
      <c r="E44" s="7">
        <v>94000</v>
      </c>
      <c r="F44" s="8">
        <v>192.79</v>
      </c>
      <c r="G44" s="26">
        <f t="shared" si="0"/>
        <v>9.7000000000000003E-3</v>
      </c>
    </row>
    <row r="45" spans="1:7" ht="12.95" customHeight="1">
      <c r="A45" s="6"/>
      <c r="B45" s="25" t="s">
        <v>262</v>
      </c>
      <c r="C45" s="5" t="s">
        <v>263</v>
      </c>
      <c r="D45" s="5" t="s">
        <v>15</v>
      </c>
      <c r="E45" s="7">
        <v>9944</v>
      </c>
      <c r="F45" s="8">
        <v>192.71</v>
      </c>
      <c r="G45" s="26">
        <f t="shared" si="0"/>
        <v>9.7000000000000003E-3</v>
      </c>
    </row>
    <row r="46" spans="1:7" ht="12.95" customHeight="1">
      <c r="A46" s="6"/>
      <c r="B46" s="25" t="s">
        <v>172</v>
      </c>
      <c r="C46" s="5" t="s">
        <v>95</v>
      </c>
      <c r="D46" s="5" t="s">
        <v>26</v>
      </c>
      <c r="E46" s="7">
        <v>12682</v>
      </c>
      <c r="F46" s="8">
        <v>186.74</v>
      </c>
      <c r="G46" s="26">
        <f t="shared" si="0"/>
        <v>9.4000000000000004E-3</v>
      </c>
    </row>
    <row r="47" spans="1:7" ht="12.95" customHeight="1">
      <c r="A47" s="6"/>
      <c r="B47" s="25" t="s">
        <v>159</v>
      </c>
      <c r="C47" s="5" t="s">
        <v>109</v>
      </c>
      <c r="D47" s="5" t="s">
        <v>26</v>
      </c>
      <c r="E47" s="7">
        <v>24195</v>
      </c>
      <c r="F47" s="8">
        <v>141.11000000000001</v>
      </c>
      <c r="G47" s="26">
        <f t="shared" si="0"/>
        <v>7.1000000000000004E-3</v>
      </c>
    </row>
    <row r="48" spans="1:7" ht="12.95" customHeight="1">
      <c r="A48" s="6"/>
      <c r="B48" s="25" t="s">
        <v>202</v>
      </c>
      <c r="C48" s="5" t="s">
        <v>290</v>
      </c>
      <c r="D48" s="5" t="s">
        <v>124</v>
      </c>
      <c r="E48" s="7">
        <v>74826</v>
      </c>
      <c r="F48" s="8">
        <v>139.69999999999999</v>
      </c>
      <c r="G48" s="26">
        <f t="shared" si="0"/>
        <v>7.0000000000000001E-3</v>
      </c>
    </row>
    <row r="49" spans="1:7" ht="12.95" customHeight="1">
      <c r="A49" s="6"/>
      <c r="B49" s="25" t="s">
        <v>303</v>
      </c>
      <c r="C49" s="5" t="s">
        <v>304</v>
      </c>
      <c r="D49" s="5" t="s">
        <v>76</v>
      </c>
      <c r="E49" s="7">
        <v>39100</v>
      </c>
      <c r="F49" s="8">
        <v>136.69</v>
      </c>
      <c r="G49" s="26">
        <f t="shared" si="0"/>
        <v>6.8999999999999999E-3</v>
      </c>
    </row>
    <row r="50" spans="1:7" ht="12.95" customHeight="1">
      <c r="A50" s="6"/>
      <c r="B50" s="25" t="s">
        <v>257</v>
      </c>
      <c r="C50" s="5" t="s">
        <v>258</v>
      </c>
      <c r="D50" s="5" t="s">
        <v>31</v>
      </c>
      <c r="E50" s="7">
        <v>7424</v>
      </c>
      <c r="F50" s="8">
        <v>134.79</v>
      </c>
      <c r="G50" s="26">
        <f t="shared" si="0"/>
        <v>6.7999999999999996E-3</v>
      </c>
    </row>
    <row r="51" spans="1:7" ht="12.95" customHeight="1">
      <c r="A51" s="6"/>
      <c r="B51" s="25" t="s">
        <v>54</v>
      </c>
      <c r="C51" s="5" t="s">
        <v>55</v>
      </c>
      <c r="D51" s="5" t="s">
        <v>11</v>
      </c>
      <c r="E51" s="7">
        <v>77212</v>
      </c>
      <c r="F51" s="8">
        <v>127.44</v>
      </c>
      <c r="G51" s="26">
        <f t="shared" si="0"/>
        <v>6.4000000000000003E-3</v>
      </c>
    </row>
    <row r="52" spans="1:7" ht="12.95" customHeight="1">
      <c r="A52" s="6"/>
      <c r="B52" s="25" t="s">
        <v>259</v>
      </c>
      <c r="C52" s="5" t="s">
        <v>260</v>
      </c>
      <c r="D52" s="5" t="s">
        <v>261</v>
      </c>
      <c r="E52" s="7">
        <v>2010</v>
      </c>
      <c r="F52" s="8">
        <v>125.73</v>
      </c>
      <c r="G52" s="26">
        <f t="shared" si="0"/>
        <v>6.3E-3</v>
      </c>
    </row>
    <row r="53" spans="1:7" ht="12.95" customHeight="1">
      <c r="A53" s="6"/>
      <c r="B53" s="25" t="s">
        <v>226</v>
      </c>
      <c r="C53" s="5" t="s">
        <v>227</v>
      </c>
      <c r="D53" s="5" t="s">
        <v>42</v>
      </c>
      <c r="E53" s="7">
        <v>12532</v>
      </c>
      <c r="F53" s="8">
        <v>112.85</v>
      </c>
      <c r="G53" s="26">
        <f t="shared" si="0"/>
        <v>5.7000000000000002E-3</v>
      </c>
    </row>
    <row r="54" spans="1:7" ht="12.95" customHeight="1">
      <c r="A54" s="6"/>
      <c r="B54" s="25" t="s">
        <v>273</v>
      </c>
      <c r="C54" s="5" t="s">
        <v>204</v>
      </c>
      <c r="D54" s="5" t="s">
        <v>31</v>
      </c>
      <c r="E54" s="7">
        <v>26458</v>
      </c>
      <c r="F54" s="8">
        <v>73.25</v>
      </c>
      <c r="G54" s="26">
        <f t="shared" si="0"/>
        <v>3.7000000000000002E-3</v>
      </c>
    </row>
    <row r="55" spans="1:7" ht="12.95" customHeight="1">
      <c r="A55" s="1"/>
      <c r="B55" s="23" t="s">
        <v>60</v>
      </c>
      <c r="C55" s="5" t="s">
        <v>1</v>
      </c>
      <c r="D55" s="5" t="s">
        <v>1</v>
      </c>
      <c r="E55" s="5" t="s">
        <v>1</v>
      </c>
      <c r="F55" s="9">
        <f>SUM(F7:F54)</f>
        <v>19613.110000000004</v>
      </c>
      <c r="G55" s="27">
        <f>SUM(G7:G54)</f>
        <v>0.9869</v>
      </c>
    </row>
    <row r="56" spans="1:7" ht="12.95" customHeight="1">
      <c r="A56" s="1"/>
      <c r="B56" s="23" t="s">
        <v>61</v>
      </c>
      <c r="C56" s="5" t="s">
        <v>1</v>
      </c>
      <c r="D56" s="5" t="s">
        <v>1</v>
      </c>
      <c r="E56" s="5" t="s">
        <v>1</v>
      </c>
      <c r="F56" s="1"/>
      <c r="G56" s="24" t="s">
        <v>1</v>
      </c>
    </row>
    <row r="57" spans="1:7" ht="12.95" customHeight="1">
      <c r="A57" s="6"/>
      <c r="B57" s="25" t="s">
        <v>214</v>
      </c>
      <c r="C57" s="5" t="s">
        <v>131</v>
      </c>
      <c r="D57" s="5" t="s">
        <v>36</v>
      </c>
      <c r="E57" s="7">
        <v>189983</v>
      </c>
      <c r="F57" s="14" t="s">
        <v>132</v>
      </c>
      <c r="G57" s="36" t="s">
        <v>133</v>
      </c>
    </row>
    <row r="58" spans="1:7" ht="12.95" customHeight="1">
      <c r="A58" s="1"/>
      <c r="B58" s="23" t="s">
        <v>60</v>
      </c>
      <c r="C58" s="5" t="s">
        <v>1</v>
      </c>
      <c r="D58" s="5" t="s">
        <v>1</v>
      </c>
      <c r="E58" s="5" t="s">
        <v>1</v>
      </c>
      <c r="F58" s="9">
        <f>SUM(F57)</f>
        <v>0</v>
      </c>
      <c r="G58" s="27">
        <f>SUM(G57)</f>
        <v>0</v>
      </c>
    </row>
    <row r="59" spans="1:7" ht="12.95" customHeight="1">
      <c r="A59" s="1"/>
      <c r="B59" s="28" t="s">
        <v>63</v>
      </c>
      <c r="C59" s="12" t="s">
        <v>1</v>
      </c>
      <c r="D59" s="10" t="s">
        <v>1</v>
      </c>
      <c r="E59" s="12" t="s">
        <v>1</v>
      </c>
      <c r="F59" s="9">
        <f>+F58+F55</f>
        <v>19613.110000000004</v>
      </c>
      <c r="G59" s="27">
        <f>+G58+G55</f>
        <v>0.9869</v>
      </c>
    </row>
    <row r="60" spans="1:7" ht="12.95" customHeight="1">
      <c r="A60" s="1"/>
      <c r="B60" s="28" t="s">
        <v>64</v>
      </c>
      <c r="C60" s="5" t="s">
        <v>1</v>
      </c>
      <c r="D60" s="10" t="s">
        <v>1</v>
      </c>
      <c r="E60" s="5" t="s">
        <v>1</v>
      </c>
      <c r="F60" s="13">
        <f>+F61-F59</f>
        <v>258.97999999999593</v>
      </c>
      <c r="G60" s="27">
        <f>+G61-G59</f>
        <v>1.3100000000000001E-2</v>
      </c>
    </row>
    <row r="61" spans="1:7" ht="12.95" customHeight="1" thickBot="1">
      <c r="A61" s="1"/>
      <c r="B61" s="30" t="s">
        <v>65</v>
      </c>
      <c r="C61" s="31" t="s">
        <v>1</v>
      </c>
      <c r="D61" s="31" t="s">
        <v>1</v>
      </c>
      <c r="E61" s="31" t="s">
        <v>1</v>
      </c>
      <c r="F61" s="32">
        <v>19872.09</v>
      </c>
      <c r="G61" s="33">
        <v>1</v>
      </c>
    </row>
    <row r="62" spans="1:7">
      <c r="A62" s="1"/>
      <c r="B62" s="2" t="s">
        <v>82</v>
      </c>
      <c r="C62" s="1"/>
      <c r="D62" s="1"/>
      <c r="E62" s="1"/>
      <c r="F62" s="1"/>
      <c r="G62" s="1"/>
    </row>
    <row r="63" spans="1:7">
      <c r="A63" s="1"/>
      <c r="B63" s="2" t="s">
        <v>134</v>
      </c>
      <c r="C63" s="1"/>
      <c r="D63" s="1"/>
      <c r="E63" s="1"/>
      <c r="F63" s="1"/>
      <c r="G63" s="1"/>
    </row>
    <row r="64" spans="1:7">
      <c r="A64" s="1"/>
      <c r="B64" s="2" t="s">
        <v>81</v>
      </c>
      <c r="C64" s="1"/>
      <c r="D64" s="1"/>
      <c r="E64" s="1"/>
      <c r="F64" s="1"/>
      <c r="G64" s="18"/>
    </row>
    <row r="65" spans="1:7">
      <c r="A65" s="1"/>
      <c r="B65" s="2" t="s">
        <v>1</v>
      </c>
      <c r="C65" s="1"/>
      <c r="D65" s="1"/>
      <c r="E65" s="1"/>
      <c r="F65" s="17"/>
      <c r="G65" s="1"/>
    </row>
  </sheetData>
  <sortState ref="B7:G60">
    <sortCondition descending="1" ref="G7:G6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8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30.7109375" bestFit="1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207</v>
      </c>
      <c r="C7" s="5" t="s">
        <v>208</v>
      </c>
      <c r="D7" s="5" t="s">
        <v>80</v>
      </c>
      <c r="E7" s="7">
        <v>3214</v>
      </c>
      <c r="F7" s="8">
        <v>33.51</v>
      </c>
      <c r="G7" s="26">
        <f t="shared" ref="G7:G41" si="0">+ROUND(F7/$F$47,4)</f>
        <v>6.5500000000000003E-2</v>
      </c>
    </row>
    <row r="8" spans="1:7" ht="12.95" customHeight="1">
      <c r="A8" s="6"/>
      <c r="B8" s="25" t="s">
        <v>198</v>
      </c>
      <c r="C8" s="5" t="s">
        <v>110</v>
      </c>
      <c r="D8" s="5" t="s">
        <v>80</v>
      </c>
      <c r="E8" s="7">
        <v>7449</v>
      </c>
      <c r="F8" s="8">
        <v>30.25</v>
      </c>
      <c r="G8" s="26">
        <f t="shared" si="0"/>
        <v>5.9200000000000003E-2</v>
      </c>
    </row>
    <row r="9" spans="1:7" ht="12.95" customHeight="1">
      <c r="A9" s="6"/>
      <c r="B9" s="25" t="s">
        <v>178</v>
      </c>
      <c r="C9" s="5" t="s">
        <v>51</v>
      </c>
      <c r="D9" s="5" t="s">
        <v>52</v>
      </c>
      <c r="E9" s="7">
        <v>6877</v>
      </c>
      <c r="F9" s="8">
        <v>25.11</v>
      </c>
      <c r="G9" s="26">
        <f t="shared" si="0"/>
        <v>4.9099999999999998E-2</v>
      </c>
    </row>
    <row r="10" spans="1:7" ht="12.95" customHeight="1">
      <c r="A10" s="6"/>
      <c r="B10" s="25" t="s">
        <v>224</v>
      </c>
      <c r="C10" s="5" t="s">
        <v>225</v>
      </c>
      <c r="D10" s="5" t="s">
        <v>128</v>
      </c>
      <c r="E10" s="7">
        <v>8027</v>
      </c>
      <c r="F10" s="8">
        <v>24.73</v>
      </c>
      <c r="G10" s="26">
        <f t="shared" si="0"/>
        <v>4.8399999999999999E-2</v>
      </c>
    </row>
    <row r="11" spans="1:7" ht="12.95" customHeight="1">
      <c r="A11" s="6"/>
      <c r="B11" s="25" t="s">
        <v>215</v>
      </c>
      <c r="C11" s="5" t="s">
        <v>216</v>
      </c>
      <c r="D11" s="5" t="s">
        <v>58</v>
      </c>
      <c r="E11" s="7">
        <v>1621</v>
      </c>
      <c r="F11" s="8">
        <v>23.99</v>
      </c>
      <c r="G11" s="26">
        <f t="shared" si="0"/>
        <v>4.6899999999999997E-2</v>
      </c>
    </row>
    <row r="12" spans="1:7" ht="12.95" customHeight="1">
      <c r="A12" s="6"/>
      <c r="B12" s="25" t="s">
        <v>21</v>
      </c>
      <c r="C12" s="5" t="s">
        <v>22</v>
      </c>
      <c r="D12" s="5" t="s">
        <v>11</v>
      </c>
      <c r="E12" s="7">
        <v>8874</v>
      </c>
      <c r="F12" s="8">
        <v>23.89</v>
      </c>
      <c r="G12" s="26">
        <f t="shared" si="0"/>
        <v>4.6699999999999998E-2</v>
      </c>
    </row>
    <row r="13" spans="1:7" ht="12.95" customHeight="1">
      <c r="A13" s="6"/>
      <c r="B13" s="25" t="s">
        <v>142</v>
      </c>
      <c r="C13" s="5" t="s">
        <v>20</v>
      </c>
      <c r="D13" s="5" t="s">
        <v>11</v>
      </c>
      <c r="E13" s="7">
        <v>7241</v>
      </c>
      <c r="F13" s="8">
        <v>20.010000000000002</v>
      </c>
      <c r="G13" s="26">
        <f t="shared" si="0"/>
        <v>3.9100000000000003E-2</v>
      </c>
    </row>
    <row r="14" spans="1:7" ht="12.95" customHeight="1">
      <c r="A14" s="6"/>
      <c r="B14" s="25" t="s">
        <v>150</v>
      </c>
      <c r="C14" s="5" t="s">
        <v>43</v>
      </c>
      <c r="D14" s="5" t="s">
        <v>23</v>
      </c>
      <c r="E14" s="7">
        <v>1609</v>
      </c>
      <c r="F14" s="8">
        <v>19.61</v>
      </c>
      <c r="G14" s="26">
        <f t="shared" si="0"/>
        <v>3.8399999999999997E-2</v>
      </c>
    </row>
    <row r="15" spans="1:7" ht="12.95" customHeight="1">
      <c r="A15" s="6"/>
      <c r="B15" s="25" t="s">
        <v>246</v>
      </c>
      <c r="C15" s="5" t="s">
        <v>247</v>
      </c>
      <c r="D15" s="5" t="s">
        <v>52</v>
      </c>
      <c r="E15" s="7">
        <v>2233</v>
      </c>
      <c r="F15" s="8">
        <v>16.440000000000001</v>
      </c>
      <c r="G15" s="26">
        <f t="shared" si="0"/>
        <v>3.2199999999999999E-2</v>
      </c>
    </row>
    <row r="16" spans="1:7" ht="12.95" customHeight="1">
      <c r="A16" s="6"/>
      <c r="B16" s="25" t="s">
        <v>271</v>
      </c>
      <c r="C16" s="5" t="s">
        <v>272</v>
      </c>
      <c r="D16" s="5" t="s">
        <v>28</v>
      </c>
      <c r="E16" s="7">
        <v>10885</v>
      </c>
      <c r="F16" s="8">
        <v>16.329999999999998</v>
      </c>
      <c r="G16" s="26">
        <f t="shared" si="0"/>
        <v>3.1899999999999998E-2</v>
      </c>
    </row>
    <row r="17" spans="1:7" ht="12.95" customHeight="1">
      <c r="A17" s="6"/>
      <c r="B17" s="25" t="s">
        <v>138</v>
      </c>
      <c r="C17" s="5" t="s">
        <v>18</v>
      </c>
      <c r="D17" s="5" t="s">
        <v>19</v>
      </c>
      <c r="E17" s="7">
        <v>1101</v>
      </c>
      <c r="F17" s="8">
        <v>16.190000000000001</v>
      </c>
      <c r="G17" s="26">
        <f t="shared" si="0"/>
        <v>3.1699999999999999E-2</v>
      </c>
    </row>
    <row r="18" spans="1:7" ht="12.95" customHeight="1">
      <c r="A18" s="6"/>
      <c r="B18" s="25" t="s">
        <v>329</v>
      </c>
      <c r="C18" s="5" t="s">
        <v>330</v>
      </c>
      <c r="D18" s="5" t="s">
        <v>75</v>
      </c>
      <c r="E18" s="7">
        <v>1655</v>
      </c>
      <c r="F18" s="8">
        <v>15.79</v>
      </c>
      <c r="G18" s="26">
        <f t="shared" si="0"/>
        <v>3.09E-2</v>
      </c>
    </row>
    <row r="19" spans="1:7" ht="12.95" customHeight="1">
      <c r="A19" s="6"/>
      <c r="B19" s="25" t="s">
        <v>169</v>
      </c>
      <c r="C19" s="5" t="s">
        <v>78</v>
      </c>
      <c r="D19" s="5" t="s">
        <v>75</v>
      </c>
      <c r="E19" s="7">
        <v>2234</v>
      </c>
      <c r="F19" s="8">
        <v>14.88</v>
      </c>
      <c r="G19" s="26">
        <f t="shared" si="0"/>
        <v>2.9100000000000001E-2</v>
      </c>
    </row>
    <row r="20" spans="1:7" ht="12.95" customHeight="1">
      <c r="A20" s="6"/>
      <c r="B20" s="25" t="s">
        <v>139</v>
      </c>
      <c r="C20" s="5" t="s">
        <v>10</v>
      </c>
      <c r="D20" s="5" t="s">
        <v>11</v>
      </c>
      <c r="E20" s="7">
        <v>1046</v>
      </c>
      <c r="F20" s="8">
        <v>14.53</v>
      </c>
      <c r="G20" s="26">
        <f t="shared" si="0"/>
        <v>2.8400000000000002E-2</v>
      </c>
    </row>
    <row r="21" spans="1:7" ht="12.95" customHeight="1">
      <c r="A21" s="6"/>
      <c r="B21" s="25" t="s">
        <v>192</v>
      </c>
      <c r="C21" s="5" t="s">
        <v>117</v>
      </c>
      <c r="D21" s="5" t="s">
        <v>118</v>
      </c>
      <c r="E21" s="7">
        <v>7246</v>
      </c>
      <c r="F21" s="8">
        <v>13.91</v>
      </c>
      <c r="G21" s="26">
        <f t="shared" si="0"/>
        <v>2.7199999999999998E-2</v>
      </c>
    </row>
    <row r="22" spans="1:7" ht="12.95" customHeight="1">
      <c r="A22" s="6"/>
      <c r="B22" s="25" t="s">
        <v>193</v>
      </c>
      <c r="C22" s="5" t="s">
        <v>123</v>
      </c>
      <c r="D22" s="5" t="s">
        <v>124</v>
      </c>
      <c r="E22" s="7">
        <v>2880</v>
      </c>
      <c r="F22" s="8">
        <v>13.9</v>
      </c>
      <c r="G22" s="26">
        <f t="shared" si="0"/>
        <v>2.7199999999999998E-2</v>
      </c>
    </row>
    <row r="23" spans="1:7" ht="12.95" customHeight="1">
      <c r="A23" s="6"/>
      <c r="B23" s="25" t="s">
        <v>202</v>
      </c>
      <c r="C23" s="5" t="s">
        <v>290</v>
      </c>
      <c r="D23" s="5" t="s">
        <v>124</v>
      </c>
      <c r="E23" s="7">
        <v>7257</v>
      </c>
      <c r="F23" s="8">
        <v>13.55</v>
      </c>
      <c r="G23" s="26">
        <f t="shared" si="0"/>
        <v>2.6499999999999999E-2</v>
      </c>
    </row>
    <row r="24" spans="1:7" ht="12.95" customHeight="1">
      <c r="A24" s="6"/>
      <c r="B24" s="25" t="s">
        <v>288</v>
      </c>
      <c r="C24" s="5" t="s">
        <v>289</v>
      </c>
      <c r="D24" s="5" t="s">
        <v>118</v>
      </c>
      <c r="E24" s="7">
        <v>1597</v>
      </c>
      <c r="F24" s="8">
        <v>13.43</v>
      </c>
      <c r="G24" s="26">
        <f t="shared" si="0"/>
        <v>2.63E-2</v>
      </c>
    </row>
    <row r="25" spans="1:7" ht="12.95" customHeight="1">
      <c r="A25" s="6"/>
      <c r="B25" s="25" t="s">
        <v>136</v>
      </c>
      <c r="C25" s="5" t="s">
        <v>16</v>
      </c>
      <c r="D25" s="5" t="s">
        <v>17</v>
      </c>
      <c r="E25" s="7">
        <v>1046</v>
      </c>
      <c r="F25" s="8">
        <v>12.95</v>
      </c>
      <c r="G25" s="26">
        <f t="shared" si="0"/>
        <v>2.53E-2</v>
      </c>
    </row>
    <row r="26" spans="1:7" ht="12.95" customHeight="1">
      <c r="A26" s="6"/>
      <c r="B26" s="25" t="s">
        <v>148</v>
      </c>
      <c r="C26" s="5" t="s">
        <v>39</v>
      </c>
      <c r="D26" s="5" t="s">
        <v>36</v>
      </c>
      <c r="E26" s="7">
        <v>797</v>
      </c>
      <c r="F26" s="8">
        <v>12.07</v>
      </c>
      <c r="G26" s="26">
        <f t="shared" si="0"/>
        <v>2.3599999999999999E-2</v>
      </c>
    </row>
    <row r="27" spans="1:7" ht="12.95" customHeight="1">
      <c r="A27" s="6"/>
      <c r="B27" s="25" t="s">
        <v>173</v>
      </c>
      <c r="C27" s="5" t="s">
        <v>92</v>
      </c>
      <c r="D27" s="5" t="s">
        <v>75</v>
      </c>
      <c r="E27" s="7">
        <v>319</v>
      </c>
      <c r="F27" s="8">
        <v>12.03</v>
      </c>
      <c r="G27" s="26">
        <f t="shared" si="0"/>
        <v>2.35E-2</v>
      </c>
    </row>
    <row r="28" spans="1:7" ht="12.95" customHeight="1">
      <c r="A28" s="6"/>
      <c r="B28" s="25" t="s">
        <v>195</v>
      </c>
      <c r="C28" s="5" t="s">
        <v>112</v>
      </c>
      <c r="D28" s="5" t="s">
        <v>17</v>
      </c>
      <c r="E28" s="7">
        <v>3124</v>
      </c>
      <c r="F28" s="8">
        <v>12.03</v>
      </c>
      <c r="G28" s="26">
        <f t="shared" si="0"/>
        <v>2.35E-2</v>
      </c>
    </row>
    <row r="29" spans="1:7" ht="12.95" customHeight="1">
      <c r="A29" s="6"/>
      <c r="B29" s="25" t="s">
        <v>190</v>
      </c>
      <c r="C29" s="5" t="s">
        <v>129</v>
      </c>
      <c r="D29" s="5" t="s">
        <v>128</v>
      </c>
      <c r="E29" s="7">
        <v>6482</v>
      </c>
      <c r="F29" s="8">
        <v>11.93</v>
      </c>
      <c r="G29" s="26">
        <f t="shared" si="0"/>
        <v>2.3300000000000001E-2</v>
      </c>
    </row>
    <row r="30" spans="1:7" ht="12.95" customHeight="1">
      <c r="A30" s="6"/>
      <c r="B30" s="25" t="s">
        <v>186</v>
      </c>
      <c r="C30" s="5" t="s">
        <v>125</v>
      </c>
      <c r="D30" s="5" t="s">
        <v>80</v>
      </c>
      <c r="E30" s="7">
        <v>2146</v>
      </c>
      <c r="F30" s="8">
        <v>11.1</v>
      </c>
      <c r="G30" s="26">
        <f t="shared" si="0"/>
        <v>2.1700000000000001E-2</v>
      </c>
    </row>
    <row r="31" spans="1:7" ht="12.95" customHeight="1">
      <c r="A31" s="6"/>
      <c r="B31" s="25" t="s">
        <v>294</v>
      </c>
      <c r="C31" s="5" t="s">
        <v>295</v>
      </c>
      <c r="D31" s="5" t="s">
        <v>196</v>
      </c>
      <c r="E31" s="7">
        <v>7249</v>
      </c>
      <c r="F31" s="8">
        <v>10.96</v>
      </c>
      <c r="G31" s="26">
        <f t="shared" si="0"/>
        <v>2.1399999999999999E-2</v>
      </c>
    </row>
    <row r="32" spans="1:7" ht="12.95" customHeight="1">
      <c r="A32" s="6"/>
      <c r="B32" s="25" t="s">
        <v>194</v>
      </c>
      <c r="C32" s="5" t="s">
        <v>127</v>
      </c>
      <c r="D32" s="5" t="s">
        <v>118</v>
      </c>
      <c r="E32" s="7">
        <v>13213</v>
      </c>
      <c r="F32" s="8">
        <v>10.91</v>
      </c>
      <c r="G32" s="26">
        <f t="shared" si="0"/>
        <v>2.1299999999999999E-2</v>
      </c>
    </row>
    <row r="33" spans="1:7" ht="12.95" customHeight="1">
      <c r="A33" s="6"/>
      <c r="B33" s="25" t="s">
        <v>212</v>
      </c>
      <c r="C33" s="5" t="s">
        <v>213</v>
      </c>
      <c r="D33" s="5" t="s">
        <v>118</v>
      </c>
      <c r="E33" s="7">
        <v>11915</v>
      </c>
      <c r="F33" s="8">
        <v>10.53</v>
      </c>
      <c r="G33" s="26">
        <f t="shared" si="0"/>
        <v>2.06E-2</v>
      </c>
    </row>
    <row r="34" spans="1:7" ht="12.95" customHeight="1">
      <c r="A34" s="6"/>
      <c r="B34" s="25" t="s">
        <v>149</v>
      </c>
      <c r="C34" s="5" t="s">
        <v>50</v>
      </c>
      <c r="D34" s="5" t="s">
        <v>17</v>
      </c>
      <c r="E34" s="7">
        <v>1551</v>
      </c>
      <c r="F34" s="8">
        <v>10.39</v>
      </c>
      <c r="G34" s="26">
        <f t="shared" si="0"/>
        <v>2.0299999999999999E-2</v>
      </c>
    </row>
    <row r="35" spans="1:7" ht="12.95" customHeight="1">
      <c r="A35" s="6"/>
      <c r="B35" s="25" t="s">
        <v>156</v>
      </c>
      <c r="C35" s="5" t="s">
        <v>25</v>
      </c>
      <c r="D35" s="5" t="s">
        <v>26</v>
      </c>
      <c r="E35" s="7">
        <v>447</v>
      </c>
      <c r="F35" s="8">
        <v>8.24</v>
      </c>
      <c r="G35" s="26">
        <f t="shared" si="0"/>
        <v>1.61E-2</v>
      </c>
    </row>
    <row r="36" spans="1:7" ht="12.95" customHeight="1">
      <c r="A36" s="6"/>
      <c r="B36" s="25" t="s">
        <v>152</v>
      </c>
      <c r="C36" s="5" t="s">
        <v>29</v>
      </c>
      <c r="D36" s="5" t="s">
        <v>17</v>
      </c>
      <c r="E36" s="7">
        <v>1459</v>
      </c>
      <c r="F36" s="8">
        <v>7.85</v>
      </c>
      <c r="G36" s="26">
        <f t="shared" si="0"/>
        <v>1.54E-2</v>
      </c>
    </row>
    <row r="37" spans="1:7" ht="12.95" customHeight="1">
      <c r="A37" s="6"/>
      <c r="B37" s="25" t="s">
        <v>280</v>
      </c>
      <c r="C37" s="5" t="s">
        <v>281</v>
      </c>
      <c r="D37" s="5" t="s">
        <v>80</v>
      </c>
      <c r="E37" s="7">
        <v>3997</v>
      </c>
      <c r="F37" s="8">
        <v>6.19</v>
      </c>
      <c r="G37" s="26">
        <f t="shared" si="0"/>
        <v>1.21E-2</v>
      </c>
    </row>
    <row r="38" spans="1:7" ht="12.95" customHeight="1">
      <c r="A38" s="6"/>
      <c r="B38" s="25" t="s">
        <v>264</v>
      </c>
      <c r="C38" s="5" t="s">
        <v>265</v>
      </c>
      <c r="D38" s="5" t="s">
        <v>124</v>
      </c>
      <c r="E38" s="7">
        <v>834</v>
      </c>
      <c r="F38" s="8">
        <v>5.45</v>
      </c>
      <c r="G38" s="26">
        <f t="shared" si="0"/>
        <v>1.0699999999999999E-2</v>
      </c>
    </row>
    <row r="39" spans="1:7" ht="12.95" customHeight="1">
      <c r="A39" s="6"/>
      <c r="B39" s="25" t="s">
        <v>282</v>
      </c>
      <c r="C39" s="5" t="s">
        <v>283</v>
      </c>
      <c r="D39" s="5" t="s">
        <v>19</v>
      </c>
      <c r="E39" s="7">
        <v>3092</v>
      </c>
      <c r="F39" s="8">
        <v>4.6399999999999997</v>
      </c>
      <c r="G39" s="26">
        <f t="shared" si="0"/>
        <v>9.1000000000000004E-3</v>
      </c>
    </row>
    <row r="40" spans="1:7" ht="12.95" customHeight="1">
      <c r="A40" s="6"/>
      <c r="B40" s="25" t="s">
        <v>276</v>
      </c>
      <c r="C40" s="5" t="s">
        <v>277</v>
      </c>
      <c r="D40" s="5" t="s">
        <v>196</v>
      </c>
      <c r="E40" s="7">
        <v>2052</v>
      </c>
      <c r="F40" s="8">
        <v>3.47</v>
      </c>
      <c r="G40" s="26">
        <f t="shared" si="0"/>
        <v>6.7999999999999996E-3</v>
      </c>
    </row>
    <row r="41" spans="1:7" ht="12.95" customHeight="1">
      <c r="A41" s="6"/>
      <c r="B41" s="25" t="s">
        <v>217</v>
      </c>
      <c r="C41" s="5" t="s">
        <v>218</v>
      </c>
      <c r="D41" s="5" t="s">
        <v>58</v>
      </c>
      <c r="E41" s="7">
        <v>200</v>
      </c>
      <c r="F41" s="8">
        <v>0.51</v>
      </c>
      <c r="G41" s="26">
        <f t="shared" si="0"/>
        <v>1E-3</v>
      </c>
    </row>
    <row r="42" spans="1:7" ht="12.95" customHeight="1">
      <c r="A42" s="1"/>
      <c r="B42" s="23" t="s">
        <v>60</v>
      </c>
      <c r="C42" s="5" t="s">
        <v>1</v>
      </c>
      <c r="D42" s="5" t="s">
        <v>1</v>
      </c>
      <c r="E42" s="5" t="s">
        <v>1</v>
      </c>
      <c r="F42" s="9">
        <f>SUM(F7:F41)</f>
        <v>501.29999999999995</v>
      </c>
      <c r="G42" s="27">
        <f>SUM(G7:G41)</f>
        <v>0.98039999999999983</v>
      </c>
    </row>
    <row r="43" spans="1:7" ht="12.95" customHeight="1">
      <c r="A43" s="1"/>
      <c r="B43" s="28" t="s">
        <v>61</v>
      </c>
      <c r="C43" s="10" t="s">
        <v>1</v>
      </c>
      <c r="D43" s="10" t="s">
        <v>1</v>
      </c>
      <c r="E43" s="10" t="s">
        <v>1</v>
      </c>
      <c r="F43" s="11" t="s">
        <v>62</v>
      </c>
      <c r="G43" s="29" t="s">
        <v>62</v>
      </c>
    </row>
    <row r="44" spans="1:7" ht="12.95" customHeight="1">
      <c r="A44" s="1"/>
      <c r="B44" s="28" t="s">
        <v>60</v>
      </c>
      <c r="C44" s="10" t="s">
        <v>1</v>
      </c>
      <c r="D44" s="10" t="s">
        <v>1</v>
      </c>
      <c r="E44" s="10" t="s">
        <v>1</v>
      </c>
      <c r="F44" s="11" t="s">
        <v>62</v>
      </c>
      <c r="G44" s="29" t="s">
        <v>62</v>
      </c>
    </row>
    <row r="45" spans="1:7" ht="12.95" customHeight="1">
      <c r="A45" s="1"/>
      <c r="B45" s="28" t="s">
        <v>63</v>
      </c>
      <c r="C45" s="12" t="s">
        <v>1</v>
      </c>
      <c r="D45" s="10" t="s">
        <v>1</v>
      </c>
      <c r="E45" s="12" t="s">
        <v>1</v>
      </c>
      <c r="F45" s="9">
        <f>+F42</f>
        <v>501.29999999999995</v>
      </c>
      <c r="G45" s="27">
        <f>+G42</f>
        <v>0.98039999999999983</v>
      </c>
    </row>
    <row r="46" spans="1:7" ht="12.95" customHeight="1">
      <c r="A46" s="1"/>
      <c r="B46" s="28" t="s">
        <v>64</v>
      </c>
      <c r="C46" s="5" t="s">
        <v>1</v>
      </c>
      <c r="D46" s="10" t="s">
        <v>1</v>
      </c>
      <c r="E46" s="5" t="s">
        <v>1</v>
      </c>
      <c r="F46" s="13">
        <f>+F47-F45</f>
        <v>10.04000000000002</v>
      </c>
      <c r="G46" s="27">
        <f>+G47-G45</f>
        <v>1.9600000000000173E-2</v>
      </c>
    </row>
    <row r="47" spans="1:7" ht="12.95" customHeight="1" thickBot="1">
      <c r="A47" s="1"/>
      <c r="B47" s="30" t="s">
        <v>65</v>
      </c>
      <c r="C47" s="31" t="s">
        <v>1</v>
      </c>
      <c r="D47" s="31" t="s">
        <v>1</v>
      </c>
      <c r="E47" s="31" t="s">
        <v>1</v>
      </c>
      <c r="F47" s="32">
        <v>511.34</v>
      </c>
      <c r="G47" s="33">
        <v>1</v>
      </c>
    </row>
    <row r="48" spans="1:7">
      <c r="A48" s="1"/>
      <c r="B48" s="4" t="s">
        <v>1</v>
      </c>
      <c r="C48" s="1"/>
      <c r="D48" s="1"/>
      <c r="E48" s="1"/>
      <c r="F48" s="1"/>
      <c r="G48" s="1"/>
    </row>
  </sheetData>
  <sortState ref="B7:G46">
    <sortCondition descending="1" ref="G7:G4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3"/>
  <sheetViews>
    <sheetView zoomScale="90" zoomScaleNormal="90" workbookViewId="0"/>
  </sheetViews>
  <sheetFormatPr defaultRowHeight="12.75"/>
  <cols>
    <col min="1" max="1" width="2.5703125" customWidth="1"/>
    <col min="2" max="2" width="40.28515625" bestFit="1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139</v>
      </c>
      <c r="C7" s="5" t="s">
        <v>10</v>
      </c>
      <c r="D7" s="5" t="s">
        <v>11</v>
      </c>
      <c r="E7" s="7">
        <v>8556</v>
      </c>
      <c r="F7" s="8">
        <v>118.86</v>
      </c>
      <c r="G7" s="26">
        <f t="shared" ref="G7:G22" si="0">ROUND(F7/$F$32,4)</f>
        <v>0.1938</v>
      </c>
    </row>
    <row r="8" spans="1:7" ht="12.95" customHeight="1">
      <c r="A8" s="6"/>
      <c r="B8" s="25" t="s">
        <v>142</v>
      </c>
      <c r="C8" s="5" t="s">
        <v>20</v>
      </c>
      <c r="D8" s="5" t="s">
        <v>11</v>
      </c>
      <c r="E8" s="7">
        <v>42701</v>
      </c>
      <c r="F8" s="8">
        <v>118.03</v>
      </c>
      <c r="G8" s="26">
        <f t="shared" si="0"/>
        <v>0.1925</v>
      </c>
    </row>
    <row r="9" spans="1:7" ht="12.95" customHeight="1">
      <c r="A9" s="6"/>
      <c r="B9" s="25" t="s">
        <v>21</v>
      </c>
      <c r="C9" s="5" t="s">
        <v>22</v>
      </c>
      <c r="D9" s="5" t="s">
        <v>11</v>
      </c>
      <c r="E9" s="7">
        <v>22523</v>
      </c>
      <c r="F9" s="8">
        <v>60.63</v>
      </c>
      <c r="G9" s="26">
        <f t="shared" si="0"/>
        <v>9.8900000000000002E-2</v>
      </c>
    </row>
    <row r="10" spans="1:7" ht="12.95" customHeight="1">
      <c r="A10" s="6"/>
      <c r="B10" s="25" t="s">
        <v>153</v>
      </c>
      <c r="C10" s="5" t="s">
        <v>48</v>
      </c>
      <c r="D10" s="5" t="s">
        <v>11</v>
      </c>
      <c r="E10" s="7">
        <v>5492</v>
      </c>
      <c r="F10" s="8">
        <v>43.99</v>
      </c>
      <c r="G10" s="26">
        <f t="shared" si="0"/>
        <v>7.17E-2</v>
      </c>
    </row>
    <row r="11" spans="1:7" ht="12.95" customHeight="1">
      <c r="A11" s="6"/>
      <c r="B11" s="25" t="s">
        <v>162</v>
      </c>
      <c r="C11" s="5" t="s">
        <v>77</v>
      </c>
      <c r="D11" s="5" t="s">
        <v>11</v>
      </c>
      <c r="E11" s="7">
        <v>3334</v>
      </c>
      <c r="F11" s="8">
        <v>43.81</v>
      </c>
      <c r="G11" s="26">
        <f t="shared" si="0"/>
        <v>7.1400000000000005E-2</v>
      </c>
    </row>
    <row r="12" spans="1:7" ht="12.95" customHeight="1">
      <c r="A12" s="6"/>
      <c r="B12" s="25" t="s">
        <v>144</v>
      </c>
      <c r="C12" s="5" t="s">
        <v>24</v>
      </c>
      <c r="D12" s="5" t="s">
        <v>11</v>
      </c>
      <c r="E12" s="7">
        <v>7908</v>
      </c>
      <c r="F12" s="8">
        <v>40.03</v>
      </c>
      <c r="G12" s="26">
        <f t="shared" si="0"/>
        <v>6.5299999999999997E-2</v>
      </c>
    </row>
    <row r="13" spans="1:7" ht="12.95" customHeight="1">
      <c r="A13" s="6"/>
      <c r="B13" s="25" t="s">
        <v>181</v>
      </c>
      <c r="C13" s="5" t="s">
        <v>98</v>
      </c>
      <c r="D13" s="5" t="s">
        <v>11</v>
      </c>
      <c r="E13" s="7">
        <v>1635</v>
      </c>
      <c r="F13" s="8">
        <v>23.75</v>
      </c>
      <c r="G13" s="26">
        <f t="shared" si="0"/>
        <v>3.8699999999999998E-2</v>
      </c>
    </row>
    <row r="14" spans="1:7" ht="12.95" customHeight="1">
      <c r="A14" s="6"/>
      <c r="B14" s="25" t="s">
        <v>325</v>
      </c>
      <c r="C14" s="5" t="s">
        <v>326</v>
      </c>
      <c r="D14" s="5" t="s">
        <v>15</v>
      </c>
      <c r="E14" s="7">
        <v>14858</v>
      </c>
      <c r="F14" s="8">
        <v>20.34</v>
      </c>
      <c r="G14" s="26">
        <f t="shared" si="0"/>
        <v>3.32E-2</v>
      </c>
    </row>
    <row r="15" spans="1:7" ht="12.95" customHeight="1">
      <c r="A15" s="6"/>
      <c r="B15" s="25" t="s">
        <v>167</v>
      </c>
      <c r="C15" s="5" t="s">
        <v>240</v>
      </c>
      <c r="D15" s="5" t="s">
        <v>15</v>
      </c>
      <c r="E15" s="7">
        <v>1562</v>
      </c>
      <c r="F15" s="8">
        <v>17.3</v>
      </c>
      <c r="G15" s="26">
        <f t="shared" si="0"/>
        <v>2.8199999999999999E-2</v>
      </c>
    </row>
    <row r="16" spans="1:7" ht="12.95" customHeight="1">
      <c r="A16" s="6"/>
      <c r="B16" s="25" t="s">
        <v>54</v>
      </c>
      <c r="C16" s="5" t="s">
        <v>55</v>
      </c>
      <c r="D16" s="5" t="s">
        <v>11</v>
      </c>
      <c r="E16" s="7">
        <v>9753</v>
      </c>
      <c r="F16" s="8">
        <v>16.100000000000001</v>
      </c>
      <c r="G16" s="26">
        <f t="shared" si="0"/>
        <v>2.63E-2</v>
      </c>
    </row>
    <row r="17" spans="1:7" ht="12.95" customHeight="1">
      <c r="A17" s="6"/>
      <c r="B17" s="25" t="s">
        <v>252</v>
      </c>
      <c r="C17" s="5" t="s">
        <v>253</v>
      </c>
      <c r="D17" s="5" t="s">
        <v>15</v>
      </c>
      <c r="E17" s="7">
        <v>2269</v>
      </c>
      <c r="F17" s="8">
        <v>12.09</v>
      </c>
      <c r="G17" s="26">
        <f t="shared" si="0"/>
        <v>1.9699999999999999E-2</v>
      </c>
    </row>
    <row r="18" spans="1:7" ht="12.95" customHeight="1">
      <c r="A18" s="6"/>
      <c r="B18" s="25" t="s">
        <v>331</v>
      </c>
      <c r="C18" s="5" t="s">
        <v>332</v>
      </c>
      <c r="D18" s="5" t="s">
        <v>15</v>
      </c>
      <c r="E18" s="7">
        <v>6791</v>
      </c>
      <c r="F18" s="8">
        <v>12.02</v>
      </c>
      <c r="G18" s="26">
        <f t="shared" si="0"/>
        <v>1.9599999999999999E-2</v>
      </c>
    </row>
    <row r="19" spans="1:7" ht="12.95" customHeight="1">
      <c r="A19" s="6"/>
      <c r="B19" s="25" t="s">
        <v>234</v>
      </c>
      <c r="C19" s="5" t="s">
        <v>235</v>
      </c>
      <c r="D19" s="5" t="s">
        <v>11</v>
      </c>
      <c r="E19" s="7">
        <v>7154</v>
      </c>
      <c r="F19" s="8">
        <v>10.11</v>
      </c>
      <c r="G19" s="26">
        <f t="shared" si="0"/>
        <v>1.6500000000000001E-2</v>
      </c>
    </row>
    <row r="20" spans="1:7" ht="12.95" customHeight="1">
      <c r="A20" s="6"/>
      <c r="B20" s="25" t="s">
        <v>291</v>
      </c>
      <c r="C20" s="5" t="s">
        <v>292</v>
      </c>
      <c r="D20" s="5" t="s">
        <v>293</v>
      </c>
      <c r="E20" s="7">
        <v>651</v>
      </c>
      <c r="F20" s="8">
        <v>9.39</v>
      </c>
      <c r="G20" s="26">
        <f t="shared" si="0"/>
        <v>1.5299999999999999E-2</v>
      </c>
    </row>
    <row r="21" spans="1:7" ht="12.95" customHeight="1">
      <c r="A21" s="6"/>
      <c r="B21" s="25" t="s">
        <v>266</v>
      </c>
      <c r="C21" s="5" t="s">
        <v>267</v>
      </c>
      <c r="D21" s="5" t="s">
        <v>15</v>
      </c>
      <c r="E21" s="7">
        <v>644</v>
      </c>
      <c r="F21" s="8">
        <v>8.9700000000000006</v>
      </c>
      <c r="G21" s="26">
        <f t="shared" si="0"/>
        <v>1.46E-2</v>
      </c>
    </row>
    <row r="22" spans="1:7" ht="12.95" customHeight="1">
      <c r="A22" s="6"/>
      <c r="B22" s="25" t="s">
        <v>238</v>
      </c>
      <c r="C22" s="5" t="s">
        <v>239</v>
      </c>
      <c r="D22" s="5" t="s">
        <v>15</v>
      </c>
      <c r="E22" s="7">
        <v>5576</v>
      </c>
      <c r="F22" s="8">
        <v>8.5</v>
      </c>
      <c r="G22" s="26">
        <f t="shared" si="0"/>
        <v>1.3899999999999999E-2</v>
      </c>
    </row>
    <row r="23" spans="1:7" ht="12.95" customHeight="1">
      <c r="A23" s="6"/>
      <c r="B23" s="25" t="s">
        <v>241</v>
      </c>
      <c r="C23" s="5" t="s">
        <v>211</v>
      </c>
      <c r="D23" s="5" t="s">
        <v>15</v>
      </c>
      <c r="E23" s="7">
        <v>7020</v>
      </c>
      <c r="F23" s="8">
        <v>8.17</v>
      </c>
      <c r="G23" s="26">
        <f t="shared" ref="G23:G26" si="1">ROUND(F23/$F$32,4)</f>
        <v>1.3299999999999999E-2</v>
      </c>
    </row>
    <row r="24" spans="1:7" ht="12.95" customHeight="1">
      <c r="A24" s="6"/>
      <c r="B24" s="25" t="s">
        <v>305</v>
      </c>
      <c r="C24" s="5" t="s">
        <v>306</v>
      </c>
      <c r="D24" s="5" t="s">
        <v>11</v>
      </c>
      <c r="E24" s="7">
        <v>6431</v>
      </c>
      <c r="F24" s="8">
        <v>5.62</v>
      </c>
      <c r="G24" s="26">
        <f t="shared" si="1"/>
        <v>9.1999999999999998E-3</v>
      </c>
    </row>
    <row r="25" spans="1:7" ht="12.95" customHeight="1">
      <c r="A25" s="6"/>
      <c r="B25" s="25" t="s">
        <v>203</v>
      </c>
      <c r="C25" s="5" t="s">
        <v>41</v>
      </c>
      <c r="D25" s="5" t="s">
        <v>15</v>
      </c>
      <c r="E25" s="7">
        <v>980</v>
      </c>
      <c r="F25" s="8">
        <v>5.53</v>
      </c>
      <c r="G25" s="26">
        <f t="shared" si="1"/>
        <v>8.9999999999999993E-3</v>
      </c>
    </row>
    <row r="26" spans="1:7" ht="12.95" customHeight="1">
      <c r="A26" s="6"/>
      <c r="B26" s="25" t="s">
        <v>242</v>
      </c>
      <c r="C26" s="5" t="s">
        <v>243</v>
      </c>
      <c r="D26" s="5" t="s">
        <v>11</v>
      </c>
      <c r="E26" s="7">
        <v>6333</v>
      </c>
      <c r="F26" s="8">
        <v>1.32</v>
      </c>
      <c r="G26" s="26">
        <f t="shared" si="1"/>
        <v>2.2000000000000001E-3</v>
      </c>
    </row>
    <row r="27" spans="1:7" ht="12.95" customHeight="1">
      <c r="A27" s="1"/>
      <c r="B27" s="23" t="s">
        <v>60</v>
      </c>
      <c r="C27" s="5" t="s">
        <v>1</v>
      </c>
      <c r="D27" s="5" t="s">
        <v>1</v>
      </c>
      <c r="E27" s="5" t="s">
        <v>1</v>
      </c>
      <c r="F27" s="9">
        <f>SUM(F7:F26)</f>
        <v>584.56000000000006</v>
      </c>
      <c r="G27" s="27">
        <f>SUM(G7:G26)</f>
        <v>0.95329999999999981</v>
      </c>
    </row>
    <row r="28" spans="1:7" ht="12.95" customHeight="1">
      <c r="A28" s="1"/>
      <c r="B28" s="28" t="s">
        <v>61</v>
      </c>
      <c r="C28" s="10" t="s">
        <v>1</v>
      </c>
      <c r="D28" s="10" t="s">
        <v>1</v>
      </c>
      <c r="E28" s="10" t="s">
        <v>1</v>
      </c>
      <c r="F28" s="11" t="s">
        <v>62</v>
      </c>
      <c r="G28" s="29" t="s">
        <v>62</v>
      </c>
    </row>
    <row r="29" spans="1:7" ht="12.95" customHeight="1">
      <c r="A29" s="1"/>
      <c r="B29" s="28" t="s">
        <v>60</v>
      </c>
      <c r="C29" s="10" t="s">
        <v>1</v>
      </c>
      <c r="D29" s="10" t="s">
        <v>1</v>
      </c>
      <c r="E29" s="10" t="s">
        <v>1</v>
      </c>
      <c r="F29" s="11" t="s">
        <v>62</v>
      </c>
      <c r="G29" s="29" t="s">
        <v>62</v>
      </c>
    </row>
    <row r="30" spans="1:7" ht="12.95" customHeight="1">
      <c r="A30" s="1"/>
      <c r="B30" s="28" t="s">
        <v>63</v>
      </c>
      <c r="C30" s="12" t="s">
        <v>1</v>
      </c>
      <c r="D30" s="10" t="s">
        <v>1</v>
      </c>
      <c r="E30" s="12" t="s">
        <v>1</v>
      </c>
      <c r="F30" s="9">
        <f>+F27</f>
        <v>584.56000000000006</v>
      </c>
      <c r="G30" s="27">
        <f>+G27</f>
        <v>0.95329999999999981</v>
      </c>
    </row>
    <row r="31" spans="1:7" ht="12.95" customHeight="1">
      <c r="A31" s="1"/>
      <c r="B31" s="28" t="s">
        <v>64</v>
      </c>
      <c r="C31" s="5" t="s">
        <v>1</v>
      </c>
      <c r="D31" s="10" t="s">
        <v>1</v>
      </c>
      <c r="E31" s="5" t="s">
        <v>1</v>
      </c>
      <c r="F31" s="13">
        <f>+F32-F30</f>
        <v>28.599999999999909</v>
      </c>
      <c r="G31" s="27">
        <f>+G32-G30</f>
        <v>4.6700000000000186E-2</v>
      </c>
    </row>
    <row r="32" spans="1:7" ht="12.95" customHeight="1" thickBot="1">
      <c r="A32" s="1"/>
      <c r="B32" s="30" t="s">
        <v>65</v>
      </c>
      <c r="C32" s="31" t="s">
        <v>1</v>
      </c>
      <c r="D32" s="31" t="s">
        <v>1</v>
      </c>
      <c r="E32" s="31" t="s">
        <v>1</v>
      </c>
      <c r="F32" s="32">
        <v>613.16</v>
      </c>
      <c r="G32" s="33">
        <v>1</v>
      </c>
    </row>
    <row r="33" spans="1:7">
      <c r="A33" s="1"/>
      <c r="B33" s="2"/>
      <c r="C33" s="1"/>
      <c r="D33" s="1"/>
      <c r="E33" s="1"/>
      <c r="F33" s="1"/>
      <c r="G33" s="1"/>
    </row>
  </sheetData>
  <sortState ref="B7:G22">
    <sortCondition descending="1" ref="G7:G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7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7" customWidth="1"/>
    <col min="5" max="5" width="9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137</v>
      </c>
      <c r="C7" s="5" t="s">
        <v>12</v>
      </c>
      <c r="D7" s="5" t="s">
        <v>13</v>
      </c>
      <c r="E7" s="7">
        <v>17020</v>
      </c>
      <c r="F7" s="8">
        <v>172.29</v>
      </c>
      <c r="G7" s="26">
        <f t="shared" ref="G7:G50" si="0">+ROUND(F7/$F$56,4)</f>
        <v>5.8799999999999998E-2</v>
      </c>
    </row>
    <row r="8" spans="1:7" ht="12.95" customHeight="1">
      <c r="A8" s="6"/>
      <c r="B8" s="25" t="s">
        <v>154</v>
      </c>
      <c r="C8" s="5" t="s">
        <v>30</v>
      </c>
      <c r="D8" s="5" t="s">
        <v>31</v>
      </c>
      <c r="E8" s="7">
        <v>2741</v>
      </c>
      <c r="F8" s="8">
        <v>162.35</v>
      </c>
      <c r="G8" s="26">
        <f t="shared" si="0"/>
        <v>5.5399999999999998E-2</v>
      </c>
    </row>
    <row r="9" spans="1:7" ht="12.95" customHeight="1">
      <c r="A9" s="6"/>
      <c r="B9" s="25" t="s">
        <v>198</v>
      </c>
      <c r="C9" s="5" t="s">
        <v>110</v>
      </c>
      <c r="D9" s="5" t="s">
        <v>80</v>
      </c>
      <c r="E9" s="7">
        <v>36280</v>
      </c>
      <c r="F9" s="8">
        <v>147.33000000000001</v>
      </c>
      <c r="G9" s="26">
        <f t="shared" si="0"/>
        <v>5.0299999999999997E-2</v>
      </c>
    </row>
    <row r="10" spans="1:7" ht="12.95" customHeight="1">
      <c r="A10" s="6"/>
      <c r="B10" s="25" t="s">
        <v>207</v>
      </c>
      <c r="C10" s="5" t="s">
        <v>208</v>
      </c>
      <c r="D10" s="5" t="s">
        <v>80</v>
      </c>
      <c r="E10" s="7">
        <v>14072</v>
      </c>
      <c r="F10" s="8">
        <v>146.72999999999999</v>
      </c>
      <c r="G10" s="26">
        <f t="shared" si="0"/>
        <v>5.0099999999999999E-2</v>
      </c>
    </row>
    <row r="11" spans="1:7" ht="12.95" customHeight="1">
      <c r="A11" s="6"/>
      <c r="B11" s="25" t="s">
        <v>145</v>
      </c>
      <c r="C11" s="5" t="s">
        <v>32</v>
      </c>
      <c r="D11" s="5" t="s">
        <v>13</v>
      </c>
      <c r="E11" s="7">
        <v>5575</v>
      </c>
      <c r="F11" s="8">
        <v>137.51</v>
      </c>
      <c r="G11" s="26">
        <f t="shared" si="0"/>
        <v>4.6899999999999997E-2</v>
      </c>
    </row>
    <row r="12" spans="1:7" ht="12.95" customHeight="1">
      <c r="A12" s="6"/>
      <c r="B12" s="25" t="s">
        <v>140</v>
      </c>
      <c r="C12" s="5" t="s">
        <v>57</v>
      </c>
      <c r="D12" s="5" t="s">
        <v>26</v>
      </c>
      <c r="E12" s="7">
        <v>18039</v>
      </c>
      <c r="F12" s="8">
        <v>122.48</v>
      </c>
      <c r="G12" s="26">
        <f t="shared" si="0"/>
        <v>4.1799999999999997E-2</v>
      </c>
    </row>
    <row r="13" spans="1:7" ht="12.95" customHeight="1">
      <c r="A13" s="6"/>
      <c r="B13" s="25" t="s">
        <v>215</v>
      </c>
      <c r="C13" s="5" t="s">
        <v>216</v>
      </c>
      <c r="D13" s="5" t="s">
        <v>58</v>
      </c>
      <c r="E13" s="7">
        <v>8168</v>
      </c>
      <c r="F13" s="8">
        <v>120.91</v>
      </c>
      <c r="G13" s="26">
        <f t="shared" si="0"/>
        <v>4.1300000000000003E-2</v>
      </c>
    </row>
    <row r="14" spans="1:7" ht="12.95" customHeight="1">
      <c r="A14" s="6"/>
      <c r="B14" s="25" t="s">
        <v>205</v>
      </c>
      <c r="C14" s="5" t="s">
        <v>206</v>
      </c>
      <c r="D14" s="5" t="s">
        <v>33</v>
      </c>
      <c r="E14" s="7">
        <v>29504</v>
      </c>
      <c r="F14" s="8">
        <v>119.51</v>
      </c>
      <c r="G14" s="26">
        <f t="shared" si="0"/>
        <v>4.0800000000000003E-2</v>
      </c>
    </row>
    <row r="15" spans="1:7" ht="12.95" customHeight="1">
      <c r="A15" s="6"/>
      <c r="B15" s="25" t="s">
        <v>250</v>
      </c>
      <c r="C15" s="5" t="s">
        <v>251</v>
      </c>
      <c r="D15" s="5" t="s">
        <v>72</v>
      </c>
      <c r="E15" s="7">
        <v>56071</v>
      </c>
      <c r="F15" s="8">
        <v>118.76</v>
      </c>
      <c r="G15" s="26">
        <f t="shared" si="0"/>
        <v>4.0500000000000001E-2</v>
      </c>
    </row>
    <row r="16" spans="1:7" ht="12.95" customHeight="1">
      <c r="A16" s="6"/>
      <c r="B16" s="25" t="s">
        <v>150</v>
      </c>
      <c r="C16" s="5" t="s">
        <v>43</v>
      </c>
      <c r="D16" s="5" t="s">
        <v>23</v>
      </c>
      <c r="E16" s="7">
        <v>7946</v>
      </c>
      <c r="F16" s="8">
        <v>96.83</v>
      </c>
      <c r="G16" s="26">
        <f t="shared" si="0"/>
        <v>3.3099999999999997E-2</v>
      </c>
    </row>
    <row r="17" spans="1:7" ht="12.95" customHeight="1">
      <c r="A17" s="6"/>
      <c r="B17" s="25" t="s">
        <v>164</v>
      </c>
      <c r="C17" s="5" t="s">
        <v>71</v>
      </c>
      <c r="D17" s="5" t="s">
        <v>72</v>
      </c>
      <c r="E17" s="7">
        <v>24743</v>
      </c>
      <c r="F17" s="8">
        <v>86.54</v>
      </c>
      <c r="G17" s="26">
        <f t="shared" si="0"/>
        <v>2.9499999999999998E-2</v>
      </c>
    </row>
    <row r="18" spans="1:7" ht="12.95" customHeight="1">
      <c r="A18" s="6"/>
      <c r="B18" s="25" t="s">
        <v>271</v>
      </c>
      <c r="C18" s="5" t="s">
        <v>272</v>
      </c>
      <c r="D18" s="5" t="s">
        <v>28</v>
      </c>
      <c r="E18" s="7">
        <v>55621</v>
      </c>
      <c r="F18" s="8">
        <v>83.43</v>
      </c>
      <c r="G18" s="26">
        <f t="shared" si="0"/>
        <v>2.8500000000000001E-2</v>
      </c>
    </row>
    <row r="19" spans="1:7" ht="12.95" customHeight="1">
      <c r="A19" s="6"/>
      <c r="B19" s="25" t="s">
        <v>173</v>
      </c>
      <c r="C19" s="5" t="s">
        <v>92</v>
      </c>
      <c r="D19" s="5" t="s">
        <v>75</v>
      </c>
      <c r="E19" s="7">
        <v>2079</v>
      </c>
      <c r="F19" s="8">
        <v>78.430000000000007</v>
      </c>
      <c r="G19" s="26">
        <f t="shared" si="0"/>
        <v>2.6800000000000001E-2</v>
      </c>
    </row>
    <row r="20" spans="1:7" ht="12.95" customHeight="1">
      <c r="A20" s="6"/>
      <c r="B20" s="25" t="s">
        <v>169</v>
      </c>
      <c r="C20" s="5" t="s">
        <v>78</v>
      </c>
      <c r="D20" s="5" t="s">
        <v>75</v>
      </c>
      <c r="E20" s="7">
        <v>11551</v>
      </c>
      <c r="F20" s="8">
        <v>76.92</v>
      </c>
      <c r="G20" s="26">
        <f t="shared" si="0"/>
        <v>2.63E-2</v>
      </c>
    </row>
    <row r="21" spans="1:7" ht="12.95" customHeight="1">
      <c r="A21" s="6"/>
      <c r="B21" s="25" t="s">
        <v>180</v>
      </c>
      <c r="C21" s="5" t="s">
        <v>45</v>
      </c>
      <c r="D21" s="5" t="s">
        <v>46</v>
      </c>
      <c r="E21" s="7">
        <v>39591</v>
      </c>
      <c r="F21" s="8">
        <v>76.569999999999993</v>
      </c>
      <c r="G21" s="26">
        <f t="shared" si="0"/>
        <v>2.6100000000000002E-2</v>
      </c>
    </row>
    <row r="22" spans="1:7" ht="12.95" customHeight="1">
      <c r="A22" s="6"/>
      <c r="B22" s="25" t="s">
        <v>280</v>
      </c>
      <c r="C22" s="5" t="s">
        <v>281</v>
      </c>
      <c r="D22" s="5" t="s">
        <v>80</v>
      </c>
      <c r="E22" s="7">
        <v>43707</v>
      </c>
      <c r="F22" s="8">
        <v>67.72</v>
      </c>
      <c r="G22" s="26">
        <f t="shared" si="0"/>
        <v>2.3099999999999999E-2</v>
      </c>
    </row>
    <row r="23" spans="1:7" ht="12.95" customHeight="1">
      <c r="A23" s="6"/>
      <c r="B23" s="25" t="s">
        <v>184</v>
      </c>
      <c r="C23" s="5" t="s">
        <v>116</v>
      </c>
      <c r="D23" s="5" t="s">
        <v>42</v>
      </c>
      <c r="E23" s="7">
        <v>6277</v>
      </c>
      <c r="F23" s="8">
        <v>64.3</v>
      </c>
      <c r="G23" s="26">
        <f t="shared" si="0"/>
        <v>2.1899999999999999E-2</v>
      </c>
    </row>
    <row r="24" spans="1:7" ht="12.95" customHeight="1">
      <c r="A24" s="6"/>
      <c r="B24" s="25" t="s">
        <v>172</v>
      </c>
      <c r="C24" s="5" t="s">
        <v>95</v>
      </c>
      <c r="D24" s="5" t="s">
        <v>26</v>
      </c>
      <c r="E24" s="7">
        <v>4339</v>
      </c>
      <c r="F24" s="8">
        <v>63.89</v>
      </c>
      <c r="G24" s="26">
        <f t="shared" si="0"/>
        <v>2.18E-2</v>
      </c>
    </row>
    <row r="25" spans="1:7" ht="12.95" customHeight="1">
      <c r="A25" s="6"/>
      <c r="B25" s="25" t="s">
        <v>170</v>
      </c>
      <c r="C25" s="5" t="s">
        <v>74</v>
      </c>
      <c r="D25" s="5" t="s">
        <v>75</v>
      </c>
      <c r="E25" s="7">
        <v>381</v>
      </c>
      <c r="F25" s="8">
        <v>61.3</v>
      </c>
      <c r="G25" s="26">
        <f t="shared" si="0"/>
        <v>2.0899999999999998E-2</v>
      </c>
    </row>
    <row r="26" spans="1:7" ht="12.95" customHeight="1">
      <c r="A26" s="6"/>
      <c r="B26" s="25" t="s">
        <v>268</v>
      </c>
      <c r="C26" s="5" t="s">
        <v>269</v>
      </c>
      <c r="D26" s="5" t="s">
        <v>80</v>
      </c>
      <c r="E26" s="7">
        <v>9395</v>
      </c>
      <c r="F26" s="8">
        <v>58.59</v>
      </c>
      <c r="G26" s="26">
        <f t="shared" si="0"/>
        <v>0.02</v>
      </c>
    </row>
    <row r="27" spans="1:7" ht="12.95" customHeight="1">
      <c r="A27" s="6"/>
      <c r="B27" s="25" t="s">
        <v>209</v>
      </c>
      <c r="C27" s="5" t="s">
        <v>210</v>
      </c>
      <c r="D27" s="5" t="s">
        <v>26</v>
      </c>
      <c r="E27" s="7">
        <v>5184</v>
      </c>
      <c r="F27" s="8">
        <v>58.22</v>
      </c>
      <c r="G27" s="26">
        <f t="shared" si="0"/>
        <v>1.9900000000000001E-2</v>
      </c>
    </row>
    <row r="28" spans="1:7" ht="12.95" customHeight="1">
      <c r="A28" s="6"/>
      <c r="B28" s="25" t="s">
        <v>159</v>
      </c>
      <c r="C28" s="5" t="s">
        <v>109</v>
      </c>
      <c r="D28" s="5" t="s">
        <v>26</v>
      </c>
      <c r="E28" s="7">
        <v>8807</v>
      </c>
      <c r="F28" s="8">
        <v>51.36</v>
      </c>
      <c r="G28" s="26">
        <f t="shared" si="0"/>
        <v>1.7500000000000002E-2</v>
      </c>
    </row>
    <row r="29" spans="1:7" ht="12.95" customHeight="1">
      <c r="A29" s="6"/>
      <c r="B29" s="25" t="s">
        <v>166</v>
      </c>
      <c r="C29" s="5" t="s">
        <v>69</v>
      </c>
      <c r="D29" s="5" t="s">
        <v>13</v>
      </c>
      <c r="E29" s="7">
        <v>3359</v>
      </c>
      <c r="F29" s="8">
        <v>50.43</v>
      </c>
      <c r="G29" s="26">
        <f t="shared" si="0"/>
        <v>1.72E-2</v>
      </c>
    </row>
    <row r="30" spans="1:7" ht="12.95" customHeight="1">
      <c r="A30" s="6"/>
      <c r="B30" s="25" t="s">
        <v>175</v>
      </c>
      <c r="C30" s="5" t="s">
        <v>93</v>
      </c>
      <c r="D30" s="5" t="s">
        <v>13</v>
      </c>
      <c r="E30" s="7">
        <v>9768</v>
      </c>
      <c r="F30" s="8">
        <v>48.83</v>
      </c>
      <c r="G30" s="26">
        <f t="shared" si="0"/>
        <v>1.67E-2</v>
      </c>
    </row>
    <row r="31" spans="1:7" ht="12.95" customHeight="1">
      <c r="A31" s="6"/>
      <c r="B31" s="25" t="s">
        <v>168</v>
      </c>
      <c r="C31" s="5" t="s">
        <v>73</v>
      </c>
      <c r="D31" s="5" t="s">
        <v>42</v>
      </c>
      <c r="E31" s="7">
        <v>1508</v>
      </c>
      <c r="F31" s="8">
        <v>48.7</v>
      </c>
      <c r="G31" s="26">
        <f t="shared" si="0"/>
        <v>1.66E-2</v>
      </c>
    </row>
    <row r="32" spans="1:7" ht="12.95" customHeight="1">
      <c r="A32" s="6"/>
      <c r="B32" s="25" t="s">
        <v>266</v>
      </c>
      <c r="C32" s="5" t="s">
        <v>267</v>
      </c>
      <c r="D32" s="5" t="s">
        <v>15</v>
      </c>
      <c r="E32" s="7">
        <v>3473</v>
      </c>
      <c r="F32" s="8">
        <v>48.38</v>
      </c>
      <c r="G32" s="26">
        <f t="shared" si="0"/>
        <v>1.6500000000000001E-2</v>
      </c>
    </row>
    <row r="33" spans="1:7" ht="12.95" customHeight="1">
      <c r="A33" s="6"/>
      <c r="B33" s="25" t="s">
        <v>146</v>
      </c>
      <c r="C33" s="5" t="s">
        <v>53</v>
      </c>
      <c r="D33" s="5" t="s">
        <v>13</v>
      </c>
      <c r="E33" s="7">
        <v>5258</v>
      </c>
      <c r="F33" s="8">
        <v>44.17</v>
      </c>
      <c r="G33" s="26">
        <f t="shared" si="0"/>
        <v>1.5100000000000001E-2</v>
      </c>
    </row>
    <row r="34" spans="1:7" ht="12.95" customHeight="1">
      <c r="A34" s="6"/>
      <c r="B34" s="25" t="s">
        <v>187</v>
      </c>
      <c r="C34" s="5" t="s">
        <v>270</v>
      </c>
      <c r="D34" s="5" t="s">
        <v>75</v>
      </c>
      <c r="E34" s="7">
        <v>4189</v>
      </c>
      <c r="F34" s="8">
        <v>41.58</v>
      </c>
      <c r="G34" s="26">
        <f t="shared" si="0"/>
        <v>1.4200000000000001E-2</v>
      </c>
    </row>
    <row r="35" spans="1:7" ht="12.95" customHeight="1">
      <c r="A35" s="6"/>
      <c r="B35" s="25" t="s">
        <v>276</v>
      </c>
      <c r="C35" s="5" t="s">
        <v>277</v>
      </c>
      <c r="D35" s="5" t="s">
        <v>196</v>
      </c>
      <c r="E35" s="7">
        <v>24163</v>
      </c>
      <c r="F35" s="8">
        <v>40.81</v>
      </c>
      <c r="G35" s="26">
        <f t="shared" si="0"/>
        <v>1.3899999999999999E-2</v>
      </c>
    </row>
    <row r="36" spans="1:7" ht="12.95" customHeight="1">
      <c r="A36" s="6"/>
      <c r="B36" s="25" t="s">
        <v>165</v>
      </c>
      <c r="C36" s="5" t="s">
        <v>70</v>
      </c>
      <c r="D36" s="5" t="s">
        <v>58</v>
      </c>
      <c r="E36" s="7">
        <v>3594</v>
      </c>
      <c r="F36" s="8">
        <v>37.79</v>
      </c>
      <c r="G36" s="26">
        <f t="shared" si="0"/>
        <v>1.29E-2</v>
      </c>
    </row>
    <row r="37" spans="1:7" ht="12.95" customHeight="1">
      <c r="A37" s="6"/>
      <c r="B37" s="25" t="s">
        <v>333</v>
      </c>
      <c r="C37" s="5" t="s">
        <v>334</v>
      </c>
      <c r="D37" s="5" t="s">
        <v>58</v>
      </c>
      <c r="E37" s="7">
        <v>8330</v>
      </c>
      <c r="F37" s="8">
        <v>37.380000000000003</v>
      </c>
      <c r="G37" s="26">
        <f t="shared" si="0"/>
        <v>1.2800000000000001E-2</v>
      </c>
    </row>
    <row r="38" spans="1:7" ht="12.95" customHeight="1">
      <c r="A38" s="6"/>
      <c r="B38" s="25" t="s">
        <v>174</v>
      </c>
      <c r="C38" s="5" t="s">
        <v>91</v>
      </c>
      <c r="D38" s="5" t="s">
        <v>40</v>
      </c>
      <c r="E38" s="7">
        <v>1550</v>
      </c>
      <c r="F38" s="8">
        <v>34.51</v>
      </c>
      <c r="G38" s="26">
        <f t="shared" si="0"/>
        <v>1.18E-2</v>
      </c>
    </row>
    <row r="39" spans="1:7" ht="12.95" customHeight="1">
      <c r="A39" s="6"/>
      <c r="B39" s="25" t="s">
        <v>160</v>
      </c>
      <c r="C39" s="5" t="s">
        <v>79</v>
      </c>
      <c r="D39" s="5" t="s">
        <v>42</v>
      </c>
      <c r="E39" s="7">
        <v>1874</v>
      </c>
      <c r="F39" s="8">
        <v>30.93</v>
      </c>
      <c r="G39" s="26">
        <f t="shared" si="0"/>
        <v>1.06E-2</v>
      </c>
    </row>
    <row r="40" spans="1:7" ht="12.95" customHeight="1">
      <c r="A40" s="6"/>
      <c r="B40" s="25" t="s">
        <v>278</v>
      </c>
      <c r="C40" s="5" t="s">
        <v>279</v>
      </c>
      <c r="D40" s="5" t="s">
        <v>44</v>
      </c>
      <c r="E40" s="7">
        <v>9270</v>
      </c>
      <c r="F40" s="8">
        <v>30.02</v>
      </c>
      <c r="G40" s="26">
        <f t="shared" si="0"/>
        <v>1.0200000000000001E-2</v>
      </c>
    </row>
    <row r="41" spans="1:7" ht="12.95" customHeight="1">
      <c r="A41" s="6"/>
      <c r="B41" s="25" t="s">
        <v>335</v>
      </c>
      <c r="C41" s="5" t="s">
        <v>336</v>
      </c>
      <c r="D41" s="5" t="s">
        <v>42</v>
      </c>
      <c r="E41" s="7">
        <v>11740</v>
      </c>
      <c r="F41" s="8">
        <v>27.21</v>
      </c>
      <c r="G41" s="26">
        <f t="shared" si="0"/>
        <v>9.2999999999999992E-3</v>
      </c>
    </row>
    <row r="42" spans="1:7" ht="12.95" customHeight="1">
      <c r="A42" s="6"/>
      <c r="B42" s="25" t="s">
        <v>337</v>
      </c>
      <c r="C42" s="5" t="s">
        <v>338</v>
      </c>
      <c r="D42" s="5" t="s">
        <v>13</v>
      </c>
      <c r="E42" s="7">
        <v>12067</v>
      </c>
      <c r="F42" s="8">
        <v>26.99</v>
      </c>
      <c r="G42" s="26">
        <f t="shared" si="0"/>
        <v>9.1999999999999998E-3</v>
      </c>
    </row>
    <row r="43" spans="1:7" ht="12.95" customHeight="1">
      <c r="A43" s="6"/>
      <c r="B43" s="25" t="s">
        <v>248</v>
      </c>
      <c r="C43" s="5" t="s">
        <v>249</v>
      </c>
      <c r="D43" s="5" t="s">
        <v>26</v>
      </c>
      <c r="E43" s="7">
        <v>4617</v>
      </c>
      <c r="F43" s="8">
        <v>26.78</v>
      </c>
      <c r="G43" s="26">
        <f t="shared" si="0"/>
        <v>9.1000000000000004E-3</v>
      </c>
    </row>
    <row r="44" spans="1:7" ht="12.95" customHeight="1">
      <c r="A44" s="6"/>
      <c r="B44" s="25" t="s">
        <v>320</v>
      </c>
      <c r="C44" s="5" t="s">
        <v>321</v>
      </c>
      <c r="D44" s="5" t="s">
        <v>36</v>
      </c>
      <c r="E44" s="7">
        <v>2232</v>
      </c>
      <c r="F44" s="8">
        <v>26.78</v>
      </c>
      <c r="G44" s="26">
        <f t="shared" si="0"/>
        <v>9.1000000000000004E-3</v>
      </c>
    </row>
    <row r="45" spans="1:7" ht="12.95" customHeight="1">
      <c r="A45" s="6"/>
      <c r="B45" s="25" t="s">
        <v>197</v>
      </c>
      <c r="C45" s="5" t="s">
        <v>104</v>
      </c>
      <c r="D45" s="5" t="s">
        <v>105</v>
      </c>
      <c r="E45" s="7">
        <v>227</v>
      </c>
      <c r="F45" s="8">
        <v>25.4</v>
      </c>
      <c r="G45" s="26">
        <f t="shared" si="0"/>
        <v>8.6999999999999994E-3</v>
      </c>
    </row>
    <row r="46" spans="1:7" ht="12.95" customHeight="1">
      <c r="A46" s="6"/>
      <c r="B46" s="25" t="s">
        <v>307</v>
      </c>
      <c r="C46" s="5" t="s">
        <v>308</v>
      </c>
      <c r="D46" s="5" t="s">
        <v>309</v>
      </c>
      <c r="E46" s="7">
        <v>2981</v>
      </c>
      <c r="F46" s="8">
        <v>21.41</v>
      </c>
      <c r="G46" s="26">
        <f t="shared" si="0"/>
        <v>7.3000000000000001E-3</v>
      </c>
    </row>
    <row r="47" spans="1:7" ht="12.95" customHeight="1">
      <c r="A47" s="6"/>
      <c r="B47" s="25" t="s">
        <v>226</v>
      </c>
      <c r="C47" s="5" t="s">
        <v>227</v>
      </c>
      <c r="D47" s="5" t="s">
        <v>42</v>
      </c>
      <c r="E47" s="7">
        <v>2205</v>
      </c>
      <c r="F47" s="8">
        <v>19.86</v>
      </c>
      <c r="G47" s="26">
        <f t="shared" si="0"/>
        <v>6.7999999999999996E-3</v>
      </c>
    </row>
    <row r="48" spans="1:7" ht="12.95" customHeight="1">
      <c r="A48" s="6"/>
      <c r="B48" s="25" t="s">
        <v>157</v>
      </c>
      <c r="C48" s="5" t="s">
        <v>35</v>
      </c>
      <c r="D48" s="5" t="s">
        <v>36</v>
      </c>
      <c r="E48" s="7">
        <v>1534</v>
      </c>
      <c r="F48" s="8">
        <v>18.5</v>
      </c>
      <c r="G48" s="26">
        <f t="shared" si="0"/>
        <v>6.3E-3</v>
      </c>
    </row>
    <row r="49" spans="1:7" ht="12.95" customHeight="1">
      <c r="A49" s="6"/>
      <c r="B49" s="25" t="s">
        <v>232</v>
      </c>
      <c r="C49" s="5" t="s">
        <v>233</v>
      </c>
      <c r="D49" s="5" t="s">
        <v>42</v>
      </c>
      <c r="E49" s="7">
        <v>6640</v>
      </c>
      <c r="F49" s="8">
        <v>18.32</v>
      </c>
      <c r="G49" s="26">
        <f t="shared" si="0"/>
        <v>6.3E-3</v>
      </c>
    </row>
    <row r="50" spans="1:7" ht="12.95" customHeight="1">
      <c r="A50" s="6"/>
      <c r="B50" s="25" t="s">
        <v>176</v>
      </c>
      <c r="C50" s="5" t="s">
        <v>107</v>
      </c>
      <c r="D50" s="5" t="s">
        <v>31</v>
      </c>
      <c r="E50" s="7">
        <v>88</v>
      </c>
      <c r="F50" s="8">
        <v>2.4300000000000002</v>
      </c>
      <c r="G50" s="26">
        <f t="shared" si="0"/>
        <v>8.0000000000000004E-4</v>
      </c>
    </row>
    <row r="51" spans="1:7" ht="12.95" customHeight="1">
      <c r="A51" s="1"/>
      <c r="B51" s="23" t="s">
        <v>60</v>
      </c>
      <c r="C51" s="5" t="s">
        <v>1</v>
      </c>
      <c r="D51" s="5" t="s">
        <v>1</v>
      </c>
      <c r="E51" s="5" t="s">
        <v>1</v>
      </c>
      <c r="F51" s="9">
        <f>SUM(F7:F50)</f>
        <v>2879.1800000000003</v>
      </c>
      <c r="G51" s="27">
        <f>SUM(G7:G50)</f>
        <v>0.98270000000000013</v>
      </c>
    </row>
    <row r="52" spans="1:7" ht="12.95" customHeight="1">
      <c r="A52" s="1"/>
      <c r="B52" s="23" t="s">
        <v>61</v>
      </c>
      <c r="C52" s="5" t="s">
        <v>1</v>
      </c>
      <c r="D52" s="5" t="s">
        <v>1</v>
      </c>
      <c r="E52" s="5" t="s">
        <v>1</v>
      </c>
      <c r="F52" s="11" t="s">
        <v>62</v>
      </c>
      <c r="G52" s="29" t="s">
        <v>62</v>
      </c>
    </row>
    <row r="53" spans="1:7" ht="12.95" customHeight="1">
      <c r="A53" s="1"/>
      <c r="B53" s="23" t="s">
        <v>60</v>
      </c>
      <c r="C53" s="5" t="s">
        <v>1</v>
      </c>
      <c r="D53" s="5" t="s">
        <v>1</v>
      </c>
      <c r="E53" s="5" t="s">
        <v>1</v>
      </c>
      <c r="F53" s="11" t="s">
        <v>62</v>
      </c>
      <c r="G53" s="29" t="s">
        <v>62</v>
      </c>
    </row>
    <row r="54" spans="1:7" ht="12.95" customHeight="1">
      <c r="A54" s="1"/>
      <c r="B54" s="28" t="s">
        <v>63</v>
      </c>
      <c r="C54" s="12" t="s">
        <v>1</v>
      </c>
      <c r="D54" s="10" t="s">
        <v>1</v>
      </c>
      <c r="E54" s="12" t="s">
        <v>1</v>
      </c>
      <c r="F54" s="9">
        <f>+F51</f>
        <v>2879.1800000000003</v>
      </c>
      <c r="G54" s="27">
        <f>+G51</f>
        <v>0.98270000000000013</v>
      </c>
    </row>
    <row r="55" spans="1:7" ht="12.95" customHeight="1">
      <c r="A55" s="1"/>
      <c r="B55" s="28" t="s">
        <v>64</v>
      </c>
      <c r="C55" s="5" t="s">
        <v>1</v>
      </c>
      <c r="D55" s="10" t="s">
        <v>1</v>
      </c>
      <c r="E55" s="5" t="s">
        <v>1</v>
      </c>
      <c r="F55" s="13">
        <f>+F56-F54</f>
        <v>50.329999999999927</v>
      </c>
      <c r="G55" s="27">
        <f>+G56-G54</f>
        <v>1.7299999999999871E-2</v>
      </c>
    </row>
    <row r="56" spans="1:7" ht="12.95" customHeight="1" thickBot="1">
      <c r="A56" s="1"/>
      <c r="B56" s="30" t="s">
        <v>65</v>
      </c>
      <c r="C56" s="31" t="s">
        <v>1</v>
      </c>
      <c r="D56" s="31" t="s">
        <v>1</v>
      </c>
      <c r="E56" s="31" t="s">
        <v>1</v>
      </c>
      <c r="F56" s="32">
        <v>2929.51</v>
      </c>
      <c r="G56" s="33">
        <v>1</v>
      </c>
    </row>
    <row r="57" spans="1:7">
      <c r="A57" s="1"/>
      <c r="B57" s="2" t="s">
        <v>66</v>
      </c>
      <c r="C57" s="1"/>
      <c r="D57" s="1"/>
      <c r="E57" s="1"/>
      <c r="F57" s="1"/>
      <c r="G57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2"/>
  <sheetViews>
    <sheetView zoomScale="90" zoomScaleNormal="90" workbookViewId="0"/>
  </sheetViews>
  <sheetFormatPr defaultRowHeight="12.75"/>
  <cols>
    <col min="1" max="1" width="2.5703125" customWidth="1"/>
    <col min="2" max="2" width="62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317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85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86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310</v>
      </c>
      <c r="C7" s="5" t="s">
        <v>311</v>
      </c>
      <c r="D7" s="5" t="s">
        <v>199</v>
      </c>
      <c r="E7" s="7">
        <v>2500000</v>
      </c>
      <c r="F7" s="8">
        <v>2489.73</v>
      </c>
      <c r="G7" s="26">
        <f>+ROUND(F7/$F$20,4)</f>
        <v>3.6900000000000002E-2</v>
      </c>
    </row>
    <row r="8" spans="1:7" ht="12.95" customHeight="1">
      <c r="A8" s="6"/>
      <c r="B8" s="25" t="s">
        <v>315</v>
      </c>
      <c r="C8" s="5" t="s">
        <v>339</v>
      </c>
      <c r="D8" s="5" t="s">
        <v>87</v>
      </c>
      <c r="E8" s="7">
        <v>1900000</v>
      </c>
      <c r="F8" s="8">
        <v>1888.87</v>
      </c>
      <c r="G8" s="26">
        <f>+ROUND(F8/$F$20,4)</f>
        <v>2.8000000000000001E-2</v>
      </c>
    </row>
    <row r="9" spans="1:7" ht="12.95" customHeight="1">
      <c r="A9" s="6"/>
      <c r="B9" s="25" t="s">
        <v>310</v>
      </c>
      <c r="C9" s="5" t="s">
        <v>312</v>
      </c>
      <c r="D9" s="5" t="s">
        <v>199</v>
      </c>
      <c r="E9" s="7">
        <v>500000</v>
      </c>
      <c r="F9" s="8">
        <v>498.66</v>
      </c>
      <c r="G9" s="26">
        <f>+ROUND(F9/$F$20,4)</f>
        <v>7.4000000000000003E-3</v>
      </c>
    </row>
    <row r="10" spans="1:7" ht="12.95" customHeight="1">
      <c r="A10" s="1"/>
      <c r="B10" s="23" t="s">
        <v>60</v>
      </c>
      <c r="C10" s="5" t="s">
        <v>1</v>
      </c>
      <c r="D10" s="5" t="s">
        <v>1</v>
      </c>
      <c r="E10" s="5" t="s">
        <v>1</v>
      </c>
      <c r="F10" s="9">
        <f>SUM(F7:F9)</f>
        <v>4877.26</v>
      </c>
      <c r="G10" s="27">
        <f>SUM(G7:G9)</f>
        <v>7.2300000000000003E-2</v>
      </c>
    </row>
    <row r="11" spans="1:7" ht="12.95" customHeight="1">
      <c r="A11" s="1"/>
      <c r="B11" s="23" t="s">
        <v>88</v>
      </c>
      <c r="C11" s="5" t="s">
        <v>1</v>
      </c>
      <c r="D11" s="5" t="s">
        <v>1</v>
      </c>
      <c r="E11" s="5" t="s">
        <v>1</v>
      </c>
      <c r="F11" s="1"/>
      <c r="G11" s="24" t="s">
        <v>1</v>
      </c>
    </row>
    <row r="12" spans="1:7" ht="12.95" customHeight="1">
      <c r="A12" s="6"/>
      <c r="B12" s="25" t="s">
        <v>313</v>
      </c>
      <c r="C12" s="5" t="s">
        <v>314</v>
      </c>
      <c r="D12" s="5" t="s">
        <v>219</v>
      </c>
      <c r="E12" s="7">
        <v>400000</v>
      </c>
      <c r="F12" s="8">
        <v>397.61</v>
      </c>
      <c r="G12" s="26">
        <f>+ROUND(F12/$F$20,4)</f>
        <v>5.8999999999999999E-3</v>
      </c>
    </row>
    <row r="13" spans="1:7" ht="12.95" customHeight="1">
      <c r="A13" s="1"/>
      <c r="B13" s="23" t="s">
        <v>60</v>
      </c>
      <c r="C13" s="5" t="s">
        <v>1</v>
      </c>
      <c r="D13" s="5" t="s">
        <v>1</v>
      </c>
      <c r="E13" s="5" t="s">
        <v>1</v>
      </c>
      <c r="F13" s="9">
        <f>SUM(F12:F12)</f>
        <v>397.61</v>
      </c>
      <c r="G13" s="27">
        <f>SUM(G12:G12)</f>
        <v>5.8999999999999999E-3</v>
      </c>
    </row>
    <row r="14" spans="1:7" ht="12.95" customHeight="1">
      <c r="A14" s="1"/>
      <c r="B14" s="28" t="s">
        <v>63</v>
      </c>
      <c r="C14" s="12" t="s">
        <v>1</v>
      </c>
      <c r="D14" s="10" t="s">
        <v>1</v>
      </c>
      <c r="E14" s="12" t="s">
        <v>1</v>
      </c>
      <c r="F14" s="9">
        <f>+F10+F13</f>
        <v>5274.87</v>
      </c>
      <c r="G14" s="27">
        <f>+G10+G13</f>
        <v>7.8200000000000006E-2</v>
      </c>
    </row>
    <row r="15" spans="1:7" ht="12.95" customHeight="1">
      <c r="A15" s="1"/>
      <c r="B15" s="23" t="s">
        <v>89</v>
      </c>
      <c r="C15" s="5" t="s">
        <v>1</v>
      </c>
      <c r="D15" s="5" t="s">
        <v>1</v>
      </c>
      <c r="E15" s="5" t="s">
        <v>1</v>
      </c>
      <c r="F15" s="1"/>
      <c r="G15" s="24" t="s">
        <v>1</v>
      </c>
    </row>
    <row r="16" spans="1:7" ht="12.95" customHeight="1">
      <c r="A16" s="6"/>
      <c r="B16" s="25" t="s">
        <v>220</v>
      </c>
      <c r="C16" s="5" t="s">
        <v>1</v>
      </c>
      <c r="D16" s="5" t="s">
        <v>66</v>
      </c>
      <c r="E16" s="7"/>
      <c r="F16" s="8">
        <v>61975.34</v>
      </c>
      <c r="G16" s="26">
        <f>+ROUND(F16/$F$20,4)</f>
        <v>0.91959999999999997</v>
      </c>
    </row>
    <row r="17" spans="1:7" ht="12.95" customHeight="1">
      <c r="A17" s="1"/>
      <c r="B17" s="23" t="s">
        <v>60</v>
      </c>
      <c r="C17" s="5" t="s">
        <v>1</v>
      </c>
      <c r="D17" s="5" t="s">
        <v>1</v>
      </c>
      <c r="E17" s="5" t="s">
        <v>1</v>
      </c>
      <c r="F17" s="9">
        <f>+F16</f>
        <v>61975.34</v>
      </c>
      <c r="G17" s="27">
        <f>+G16</f>
        <v>0.91959999999999997</v>
      </c>
    </row>
    <row r="18" spans="1:7" ht="12.95" customHeight="1">
      <c r="A18" s="1"/>
      <c r="B18" s="28" t="s">
        <v>63</v>
      </c>
      <c r="C18" s="12" t="s">
        <v>1</v>
      </c>
      <c r="D18" s="10" t="s">
        <v>1</v>
      </c>
      <c r="E18" s="12" t="s">
        <v>1</v>
      </c>
      <c r="F18" s="9">
        <f>+F17</f>
        <v>61975.34</v>
      </c>
      <c r="G18" s="27">
        <f>+G17</f>
        <v>0.91959999999999997</v>
      </c>
    </row>
    <row r="19" spans="1:7" ht="12.95" customHeight="1">
      <c r="A19" s="1"/>
      <c r="B19" s="28" t="s">
        <v>64</v>
      </c>
      <c r="C19" s="5" t="s">
        <v>1</v>
      </c>
      <c r="D19" s="10" t="s">
        <v>1</v>
      </c>
      <c r="E19" s="5" t="s">
        <v>1</v>
      </c>
      <c r="F19" s="13">
        <f>+F20-F18-F14</f>
        <v>141.20000000000709</v>
      </c>
      <c r="G19" s="27">
        <f>+G20-G18-G14</f>
        <v>2.2000000000000214E-3</v>
      </c>
    </row>
    <row r="20" spans="1:7" ht="12.95" customHeight="1" thickBot="1">
      <c r="A20" s="1"/>
      <c r="B20" s="30" t="s">
        <v>65</v>
      </c>
      <c r="C20" s="31" t="s">
        <v>1</v>
      </c>
      <c r="D20" s="31" t="s">
        <v>1</v>
      </c>
      <c r="E20" s="31" t="s">
        <v>1</v>
      </c>
      <c r="F20" s="32">
        <v>67391.41</v>
      </c>
      <c r="G20" s="33">
        <v>1</v>
      </c>
    </row>
    <row r="21" spans="1:7">
      <c r="A21" s="1"/>
      <c r="B21" s="2" t="s">
        <v>81</v>
      </c>
      <c r="C21" s="1"/>
      <c r="D21" s="1"/>
      <c r="E21" s="1"/>
      <c r="F21" s="1"/>
      <c r="G21" s="1"/>
    </row>
    <row r="22" spans="1:7">
      <c r="A22" s="1"/>
      <c r="B22" s="2" t="s">
        <v>82</v>
      </c>
      <c r="C22" s="1"/>
      <c r="D22" s="1"/>
      <c r="E22" s="1"/>
      <c r="F22" s="1"/>
      <c r="G2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dcterms:created xsi:type="dcterms:W3CDTF">2015-09-01T06:50:16Z</dcterms:created>
  <dcterms:modified xsi:type="dcterms:W3CDTF">2017-03-03T05:00:44Z</dcterms:modified>
</cp:coreProperties>
</file>