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60" yWindow="270" windowWidth="14940" windowHeight="9150" activeTab="11"/>
  </bookViews>
  <sheets>
    <sheet name="TBF" sheetId="1" r:id="rId1"/>
    <sheet name="TDF" sheetId="2" r:id="rId2"/>
    <sheet name="TTS" sheetId="4" r:id="rId3"/>
    <sheet name="TNI" sheetId="12" r:id="rId4"/>
    <sheet name="TSS" sheetId="13" r:id="rId5"/>
    <sheet name="TISF" sheetId="8" r:id="rId6"/>
    <sheet name="TBFS" sheetId="5" r:id="rId7"/>
    <sheet name="TEF" sheetId="7" r:id="rId8"/>
    <sheet name="TLF" sheetId="9" r:id="rId9"/>
    <sheet name="TUSB" sheetId="10" r:id="rId10"/>
    <sheet name="TDI" sheetId="6" r:id="rId11"/>
    <sheet name="TSTI" sheetId="3" r:id="rId12"/>
  </sheets>
  <calcPr calcId="145621"/>
</workbook>
</file>

<file path=xl/calcChain.xml><?xml version="1.0" encoding="utf-8"?>
<calcChain xmlns="http://schemas.openxmlformats.org/spreadsheetml/2006/main">
  <c r="G17" i="5" l="1"/>
  <c r="G14" i="5"/>
  <c r="G21" i="5"/>
  <c r="G23" i="5"/>
  <c r="G38" i="1"/>
  <c r="G8" i="3" l="1"/>
  <c r="F8" i="6"/>
  <c r="G22" i="5" l="1"/>
  <c r="G26" i="5"/>
  <c r="G57" i="12"/>
  <c r="G28" i="12"/>
  <c r="G25" i="5" l="1"/>
  <c r="G18" i="5"/>
  <c r="F22" i="6" l="1"/>
  <c r="F15" i="6"/>
  <c r="G14" i="6"/>
  <c r="G51" i="13"/>
  <c r="G55" i="13"/>
  <c r="G45" i="13"/>
  <c r="G42" i="13"/>
  <c r="G52" i="12"/>
  <c r="G50" i="12"/>
  <c r="G45" i="12"/>
  <c r="G31" i="4"/>
  <c r="G34" i="4"/>
  <c r="G41" i="4"/>
  <c r="G52" i="4"/>
  <c r="G37" i="4"/>
  <c r="G17" i="4"/>
  <c r="G23" i="4"/>
  <c r="G44" i="4"/>
  <c r="G43" i="4"/>
  <c r="G15" i="6" l="1"/>
  <c r="F21" i="3"/>
  <c r="F22" i="3" s="1"/>
  <c r="G20" i="3"/>
  <c r="G21" i="3" s="1"/>
  <c r="G22" i="3" s="1"/>
  <c r="F17" i="3"/>
  <c r="G16" i="3"/>
  <c r="F14" i="3"/>
  <c r="G13" i="3"/>
  <c r="G12" i="3"/>
  <c r="G11" i="3"/>
  <c r="F9" i="3"/>
  <c r="G7" i="3"/>
  <c r="F26" i="6"/>
  <c r="F27" i="6" s="1"/>
  <c r="G25" i="6"/>
  <c r="G26" i="6" s="1"/>
  <c r="G27" i="6" s="1"/>
  <c r="G21" i="6"/>
  <c r="G22" i="6" s="1"/>
  <c r="F19" i="6"/>
  <c r="F23" i="6" s="1"/>
  <c r="G17" i="6"/>
  <c r="G18" i="6"/>
  <c r="F11" i="6"/>
  <c r="G7" i="6"/>
  <c r="F17" i="10"/>
  <c r="F18" i="10" s="1"/>
  <c r="G16" i="10"/>
  <c r="G17" i="10" s="1"/>
  <c r="G18" i="10" s="1"/>
  <c r="F13" i="10"/>
  <c r="G12" i="10"/>
  <c r="F10" i="10"/>
  <c r="F14" i="10" s="1"/>
  <c r="G7" i="10"/>
  <c r="G8" i="10"/>
  <c r="G9" i="10"/>
  <c r="F23" i="9"/>
  <c r="F24" i="9" s="1"/>
  <c r="G22" i="9"/>
  <c r="G23" i="9" s="1"/>
  <c r="G24" i="9" s="1"/>
  <c r="F19" i="9"/>
  <c r="G18" i="9"/>
  <c r="F16" i="9"/>
  <c r="G15" i="9"/>
  <c r="G13" i="9"/>
  <c r="G14" i="9"/>
  <c r="G12" i="9"/>
  <c r="F10" i="9"/>
  <c r="G8" i="9"/>
  <c r="G9" i="9"/>
  <c r="G7" i="9"/>
  <c r="F51" i="7"/>
  <c r="F54" i="7" s="1"/>
  <c r="F55" i="7" s="1"/>
  <c r="G37" i="7"/>
  <c r="G40" i="7"/>
  <c r="G42" i="7"/>
  <c r="G35" i="7"/>
  <c r="G32" i="7"/>
  <c r="G45" i="7"/>
  <c r="G26" i="7"/>
  <c r="G48" i="7"/>
  <c r="G14" i="7"/>
  <c r="G19" i="7"/>
  <c r="G47" i="7"/>
  <c r="G36" i="7"/>
  <c r="G50" i="7"/>
  <c r="G15" i="7"/>
  <c r="G17" i="7"/>
  <c r="G44" i="7"/>
  <c r="G49" i="7"/>
  <c r="G18" i="7"/>
  <c r="G21" i="7"/>
  <c r="G30" i="7"/>
  <c r="G29" i="7"/>
  <c r="G11" i="7"/>
  <c r="G12" i="7"/>
  <c r="G25" i="7"/>
  <c r="G10" i="7"/>
  <c r="G20" i="7"/>
  <c r="G16" i="7"/>
  <c r="G8" i="7"/>
  <c r="G24" i="7"/>
  <c r="G7" i="7"/>
  <c r="G9" i="7"/>
  <c r="G33" i="7"/>
  <c r="G13" i="7"/>
  <c r="G22" i="7"/>
  <c r="G34" i="7"/>
  <c r="G39" i="7"/>
  <c r="G28" i="7"/>
  <c r="G31" i="7"/>
  <c r="G27" i="7"/>
  <c r="G43" i="7"/>
  <c r="G41" i="7"/>
  <c r="G38" i="7"/>
  <c r="G23" i="7"/>
  <c r="G46" i="7"/>
  <c r="F27" i="5"/>
  <c r="F30" i="5" s="1"/>
  <c r="F31" i="5" s="1"/>
  <c r="G13" i="5"/>
  <c r="G9" i="5"/>
  <c r="G19" i="5"/>
  <c r="G24" i="5"/>
  <c r="G11" i="5"/>
  <c r="G10" i="5"/>
  <c r="G7" i="5"/>
  <c r="G8" i="5"/>
  <c r="G16" i="5"/>
  <c r="G15" i="5"/>
  <c r="G12" i="5"/>
  <c r="G20" i="5"/>
  <c r="F42" i="8"/>
  <c r="F45" i="8" s="1"/>
  <c r="F46" i="8" s="1"/>
  <c r="G41" i="8"/>
  <c r="G34" i="8"/>
  <c r="G15" i="8"/>
  <c r="G12" i="8"/>
  <c r="G38" i="8"/>
  <c r="G17" i="8"/>
  <c r="G22" i="8"/>
  <c r="G14" i="8"/>
  <c r="G25" i="8"/>
  <c r="G19" i="8"/>
  <c r="G21" i="8"/>
  <c r="G32" i="8"/>
  <c r="G11" i="8"/>
  <c r="G24" i="8"/>
  <c r="G33" i="8"/>
  <c r="G20" i="8"/>
  <c r="G36" i="8"/>
  <c r="G8" i="8"/>
  <c r="G16" i="8"/>
  <c r="G23" i="8"/>
  <c r="G29" i="8"/>
  <c r="G7" i="8"/>
  <c r="G26" i="8"/>
  <c r="G13" i="8"/>
  <c r="G10" i="8"/>
  <c r="G35" i="8"/>
  <c r="G28" i="8"/>
  <c r="G18" i="8"/>
  <c r="G37" i="8"/>
  <c r="G31" i="8"/>
  <c r="G40" i="8"/>
  <c r="G39" i="8"/>
  <c r="G9" i="8"/>
  <c r="G30" i="8"/>
  <c r="G27" i="8"/>
  <c r="G59" i="13"/>
  <c r="F59" i="13"/>
  <c r="F56" i="13"/>
  <c r="G38" i="13"/>
  <c r="G54" i="13"/>
  <c r="G44" i="13"/>
  <c r="G53" i="13"/>
  <c r="G32" i="13"/>
  <c r="G35" i="13"/>
  <c r="G21" i="13"/>
  <c r="G46" i="13"/>
  <c r="G41" i="13"/>
  <c r="G40" i="13"/>
  <c r="G23" i="13"/>
  <c r="G30" i="13"/>
  <c r="G20" i="13"/>
  <c r="G31" i="13"/>
  <c r="G34" i="13"/>
  <c r="G22" i="13"/>
  <c r="G36" i="13"/>
  <c r="G10" i="13"/>
  <c r="G29" i="13"/>
  <c r="G28" i="13"/>
  <c r="G19" i="13"/>
  <c r="G15" i="13"/>
  <c r="G47" i="13"/>
  <c r="G17" i="13"/>
  <c r="G50" i="13"/>
  <c r="G24" i="13"/>
  <c r="G8" i="13"/>
  <c r="G11" i="13"/>
  <c r="G13" i="13"/>
  <c r="G26" i="13"/>
  <c r="G33" i="13"/>
  <c r="G12" i="13"/>
  <c r="G9" i="13"/>
  <c r="G18" i="13"/>
  <c r="G49" i="13"/>
  <c r="G7" i="13"/>
  <c r="G25" i="13"/>
  <c r="G48" i="13"/>
  <c r="G14" i="13"/>
  <c r="G39" i="13"/>
  <c r="G27" i="13"/>
  <c r="G37" i="13"/>
  <c r="G52" i="13"/>
  <c r="G16" i="13"/>
  <c r="G43" i="13"/>
  <c r="F58" i="12"/>
  <c r="F61" i="12" s="1"/>
  <c r="F62" i="12" s="1"/>
  <c r="G26" i="12"/>
  <c r="G43" i="12"/>
  <c r="G32" i="12"/>
  <c r="G42" i="12"/>
  <c r="G41" i="12"/>
  <c r="G55" i="12"/>
  <c r="G17" i="12"/>
  <c r="G13" i="12"/>
  <c r="G20" i="12"/>
  <c r="G18" i="12"/>
  <c r="G11" i="12"/>
  <c r="G30" i="12"/>
  <c r="G24" i="12"/>
  <c r="G35" i="12"/>
  <c r="G19" i="12"/>
  <c r="G23" i="12"/>
  <c r="G39" i="12"/>
  <c r="G14" i="12"/>
  <c r="G15" i="12"/>
  <c r="G8" i="12"/>
  <c r="G10" i="12"/>
  <c r="G21" i="12"/>
  <c r="G54" i="12"/>
  <c r="G12" i="12"/>
  <c r="G9" i="12"/>
  <c r="G22" i="12"/>
  <c r="G48" i="12"/>
  <c r="G34" i="12"/>
  <c r="G7" i="12"/>
  <c r="G27" i="12"/>
  <c r="G40" i="12"/>
  <c r="G47" i="12"/>
  <c r="G38" i="12"/>
  <c r="G31" i="12"/>
  <c r="G44" i="12"/>
  <c r="G33" i="12"/>
  <c r="G25" i="12"/>
  <c r="G37" i="12"/>
  <c r="G56" i="12"/>
  <c r="G51" i="12"/>
  <c r="G36" i="12"/>
  <c r="G16" i="12"/>
  <c r="G29" i="12"/>
  <c r="G49" i="12"/>
  <c r="G46" i="12"/>
  <c r="G53" i="12"/>
  <c r="G8" i="6" l="1"/>
  <c r="G11" i="6" s="1"/>
  <c r="F28" i="6"/>
  <c r="G17" i="3"/>
  <c r="F60" i="13"/>
  <c r="F61" i="13" s="1"/>
  <c r="G19" i="9"/>
  <c r="G14" i="3"/>
  <c r="F18" i="3"/>
  <c r="F23" i="3" s="1"/>
  <c r="G9" i="3"/>
  <c r="G19" i="6"/>
  <c r="G13" i="10"/>
  <c r="F19" i="10"/>
  <c r="G10" i="10"/>
  <c r="G14" i="10" s="1"/>
  <c r="G16" i="9"/>
  <c r="G10" i="9"/>
  <c r="F20" i="9"/>
  <c r="F25" i="9" s="1"/>
  <c r="G27" i="5"/>
  <c r="G30" i="5" s="1"/>
  <c r="G31" i="5" s="1"/>
  <c r="G42" i="8"/>
  <c r="G45" i="8" s="1"/>
  <c r="G46" i="8" s="1"/>
  <c r="G56" i="13"/>
  <c r="G60" i="13" s="1"/>
  <c r="G61" i="13" s="1"/>
  <c r="G58" i="12"/>
  <c r="G61" i="12" s="1"/>
  <c r="G62" i="12" s="1"/>
  <c r="G51" i="7"/>
  <c r="G54" i="7" s="1"/>
  <c r="G55" i="7" s="1"/>
  <c r="F55" i="4"/>
  <c r="F58" i="4" s="1"/>
  <c r="F59" i="4" s="1"/>
  <c r="G22" i="4"/>
  <c r="G42" i="4"/>
  <c r="G49" i="4"/>
  <c r="G36" i="4"/>
  <c r="G18" i="4"/>
  <c r="G45" i="4"/>
  <c r="G32" i="4"/>
  <c r="G27" i="4"/>
  <c r="G29" i="4"/>
  <c r="G25" i="4"/>
  <c r="G10" i="4"/>
  <c r="G16" i="4"/>
  <c r="G20" i="4"/>
  <c r="G39" i="4"/>
  <c r="G53" i="4"/>
  <c r="G28" i="4"/>
  <c r="G47" i="4"/>
  <c r="G11" i="4"/>
  <c r="G19" i="4"/>
  <c r="G54" i="4"/>
  <c r="G9" i="4"/>
  <c r="G13" i="4"/>
  <c r="G12" i="4"/>
  <c r="G8" i="4"/>
  <c r="G15" i="4"/>
  <c r="G48" i="4"/>
  <c r="G7" i="4"/>
  <c r="G40" i="4"/>
  <c r="G14" i="4"/>
  <c r="G24" i="4"/>
  <c r="G51" i="4"/>
  <c r="G30" i="4"/>
  <c r="G33" i="4"/>
  <c r="G21" i="4"/>
  <c r="G46" i="4"/>
  <c r="G26" i="4"/>
  <c r="G35" i="4"/>
  <c r="G38" i="4"/>
  <c r="G50" i="4"/>
  <c r="F50" i="2"/>
  <c r="F53" i="2" s="1"/>
  <c r="F54" i="2" s="1"/>
  <c r="G44" i="2"/>
  <c r="G14" i="2"/>
  <c r="G24" i="2"/>
  <c r="G47" i="2"/>
  <c r="G11" i="2"/>
  <c r="G17" i="2"/>
  <c r="G26" i="2"/>
  <c r="G43" i="2"/>
  <c r="G49" i="2"/>
  <c r="G13" i="2"/>
  <c r="G41" i="2"/>
  <c r="G20" i="2"/>
  <c r="G46" i="2"/>
  <c r="G23" i="2"/>
  <c r="G35" i="2"/>
  <c r="G22" i="2"/>
  <c r="G32" i="2"/>
  <c r="G15" i="2"/>
  <c r="G29" i="2"/>
  <c r="G28" i="2"/>
  <c r="G10" i="2"/>
  <c r="G48" i="2"/>
  <c r="G34" i="2"/>
  <c r="G33" i="2"/>
  <c r="G19" i="2"/>
  <c r="G7" i="2"/>
  <c r="G45" i="2"/>
  <c r="G27" i="2"/>
  <c r="G16" i="2"/>
  <c r="G37" i="2"/>
  <c r="G36" i="2"/>
  <c r="G18" i="2"/>
  <c r="G42" i="2"/>
  <c r="G21" i="2"/>
  <c r="G40" i="2"/>
  <c r="G8" i="2"/>
  <c r="G30" i="2"/>
  <c r="G31" i="2"/>
  <c r="G9" i="2"/>
  <c r="G25" i="2"/>
  <c r="G39" i="2"/>
  <c r="G12" i="2"/>
  <c r="G38" i="2"/>
  <c r="F41" i="1"/>
  <c r="F44" i="1" s="1"/>
  <c r="F45" i="1" s="1"/>
  <c r="G36" i="1"/>
  <c r="G31" i="1"/>
  <c r="G35" i="1"/>
  <c r="G39" i="1"/>
  <c r="G28" i="1"/>
  <c r="G29" i="1"/>
  <c r="G16" i="1"/>
  <c r="G34" i="1"/>
  <c r="G21" i="1"/>
  <c r="G26" i="1"/>
  <c r="G9" i="1"/>
  <c r="G15" i="1"/>
  <c r="G20" i="1"/>
  <c r="G14" i="1"/>
  <c r="G25" i="1"/>
  <c r="G32" i="1"/>
  <c r="G37" i="1"/>
  <c r="G22" i="1"/>
  <c r="G7" i="1"/>
  <c r="G12" i="1"/>
  <c r="G40" i="1"/>
  <c r="G27" i="1"/>
  <c r="G10" i="1"/>
  <c r="G30" i="1"/>
  <c r="G33" i="1"/>
  <c r="G17" i="1"/>
  <c r="G23" i="1"/>
  <c r="G8" i="1"/>
  <c r="G24" i="1"/>
  <c r="G19" i="1"/>
  <c r="G18" i="1"/>
  <c r="G11" i="1"/>
  <c r="G13" i="1"/>
  <c r="G18" i="3" l="1"/>
  <c r="G23" i="3" s="1"/>
  <c r="G23" i="6"/>
  <c r="G28" i="6" s="1"/>
  <c r="G20" i="9"/>
  <c r="G25" i="9" s="1"/>
  <c r="G19" i="10"/>
  <c r="G55" i="4"/>
  <c r="G58" i="4" s="1"/>
  <c r="G59" i="4" s="1"/>
  <c r="G50" i="2"/>
  <c r="G53" i="2" s="1"/>
  <c r="G54" i="2" s="1"/>
  <c r="G41" i="1"/>
  <c r="G44" i="1" s="1"/>
  <c r="G45" i="1" s="1"/>
</calcChain>
</file>

<file path=xl/sharedStrings.xml><?xml version="1.0" encoding="utf-8"?>
<sst xmlns="http://schemas.openxmlformats.org/spreadsheetml/2006/main" count="1734" uniqueCount="356">
  <si>
    <t>TAURUS BONANZA FUND</t>
  </si>
  <si>
    <t/>
  </si>
  <si>
    <t>Name of the Instrument</t>
  </si>
  <si>
    <t>ISIN</t>
  </si>
  <si>
    <t>Industry</t>
  </si>
  <si>
    <t>Quantity</t>
  </si>
  <si>
    <t>Market/Fair Value (Rs. in Lacs)</t>
  </si>
  <si>
    <t>% to Net Assets</t>
  </si>
  <si>
    <t>Equity &amp; Equity related</t>
  </si>
  <si>
    <t>(a) Listed / awaiting listing on Stock Exchanges</t>
  </si>
  <si>
    <t>INE040A01026</t>
  </si>
  <si>
    <t>Banks</t>
  </si>
  <si>
    <t>INE009A01021</t>
  </si>
  <si>
    <t>Software</t>
  </si>
  <si>
    <t>INE001A01036</t>
  </si>
  <si>
    <t>Finance</t>
  </si>
  <si>
    <t>INE002A01018</t>
  </si>
  <si>
    <t>Petroleum Products</t>
  </si>
  <si>
    <t>INE018A01030</t>
  </si>
  <si>
    <t>Construction Project</t>
  </si>
  <si>
    <t>INE090A01021</t>
  </si>
  <si>
    <t>State Bank of India</t>
  </si>
  <si>
    <t>INE062A01020</t>
  </si>
  <si>
    <t>Transportation</t>
  </si>
  <si>
    <t>INE238A01034</t>
  </si>
  <si>
    <t>INE140A01024</t>
  </si>
  <si>
    <t>Pharmaceuticals</t>
  </si>
  <si>
    <t>INE522F01014</t>
  </si>
  <si>
    <t>Minerals/Mining</t>
  </si>
  <si>
    <t>INE094A01015</t>
  </si>
  <si>
    <t>INE585B01010</t>
  </si>
  <si>
    <t>Auto</t>
  </si>
  <si>
    <t>INE467B01029</t>
  </si>
  <si>
    <t>Consumer Durables</t>
  </si>
  <si>
    <t>INE155A01022</t>
  </si>
  <si>
    <t>INE003A01024</t>
  </si>
  <si>
    <t>Industrial Capital Goods</t>
  </si>
  <si>
    <t>INE256A01028</t>
  </si>
  <si>
    <t>Media &amp; Entertainment</t>
  </si>
  <si>
    <t>INE263A01016</t>
  </si>
  <si>
    <t>Chemicals</t>
  </si>
  <si>
    <t>INE180A01020</t>
  </si>
  <si>
    <t>Consumer Non Durables</t>
  </si>
  <si>
    <t>INE111A01017</t>
  </si>
  <si>
    <t>Healthcare Services</t>
  </si>
  <si>
    <t>INE213A01029</t>
  </si>
  <si>
    <t>Oil</t>
  </si>
  <si>
    <t>INE075A01022</t>
  </si>
  <si>
    <t>INE237A01028</t>
  </si>
  <si>
    <t>INE154A01025</t>
  </si>
  <si>
    <t>INE029A01011</t>
  </si>
  <si>
    <t>INE397D01024</t>
  </si>
  <si>
    <t>Telecom - Services</t>
  </si>
  <si>
    <t>INE860A01027</t>
  </si>
  <si>
    <t>Bank of Baroda</t>
  </si>
  <si>
    <t>INE028A01039</t>
  </si>
  <si>
    <t>INE742F01042</t>
  </si>
  <si>
    <t>INE044A01036</t>
  </si>
  <si>
    <t>Industrial Products</t>
  </si>
  <si>
    <t>INE089A01023</t>
  </si>
  <si>
    <t>Sub Total</t>
  </si>
  <si>
    <t>(b) Unlisted</t>
  </si>
  <si>
    <t>NIL</t>
  </si>
  <si>
    <t>Total</t>
  </si>
  <si>
    <t>Net Receivables / (Payables)</t>
  </si>
  <si>
    <t>GRAND TOTAL</t>
  </si>
  <si>
    <t xml:space="preserve"> </t>
  </si>
  <si>
    <t>TAURUS DISCOVERY FUND</t>
  </si>
  <si>
    <t>INE233A01035</t>
  </si>
  <si>
    <t>INE670A01012</t>
  </si>
  <si>
    <t>INE465A01025</t>
  </si>
  <si>
    <t>INE775A01035</t>
  </si>
  <si>
    <t>Auto Ancillaries</t>
  </si>
  <si>
    <t>INE216A01022</t>
  </si>
  <si>
    <t>INE070A01015</t>
  </si>
  <si>
    <t>Cement</t>
  </si>
  <si>
    <t>Textile Products</t>
  </si>
  <si>
    <t>INE095A01012</t>
  </si>
  <si>
    <t>INE331A01037</t>
  </si>
  <si>
    <t>INE102D01028</t>
  </si>
  <si>
    <t>Gas</t>
  </si>
  <si>
    <t>**  Thinly Traded / Non Traded Security</t>
  </si>
  <si>
    <t>#  Unlisted Security</t>
  </si>
  <si>
    <t>TAURUS SHORT TERM INCOME FUND</t>
  </si>
  <si>
    <t>Rating</t>
  </si>
  <si>
    <t>Money Market Instruments</t>
  </si>
  <si>
    <t>Certificate of Deposit</t>
  </si>
  <si>
    <t>CRISIL A1+</t>
  </si>
  <si>
    <t>Commercial Paper</t>
  </si>
  <si>
    <t>CARE A1+</t>
  </si>
  <si>
    <t>Treasury Bill</t>
  </si>
  <si>
    <t>CBLO / Reverse Repo</t>
  </si>
  <si>
    <t>TAURUS TAX SHIELD</t>
  </si>
  <si>
    <t>INE100A01010</t>
  </si>
  <si>
    <t>INE481G01011</t>
  </si>
  <si>
    <t>INE669C01036</t>
  </si>
  <si>
    <t>INE101A01026</t>
  </si>
  <si>
    <t>INE326A01037</t>
  </si>
  <si>
    <t>INE257A01026</t>
  </si>
  <si>
    <t>TAURUS BANKING &amp; FINANCIAL SERVICES FUND</t>
  </si>
  <si>
    <t>INE528G01019</t>
  </si>
  <si>
    <t>TAURUS DYNAMIC INCOME FUND</t>
  </si>
  <si>
    <t>Debt Instruments</t>
  </si>
  <si>
    <t>(a) Listed / awaiting listing on Stock Exchange</t>
  </si>
  <si>
    <t>(b) Privately placed / Unlisted</t>
  </si>
  <si>
    <t>TAURUS ETHICAL FUND</t>
  </si>
  <si>
    <t>INE058A01010</t>
  </si>
  <si>
    <t>INE470A01017</t>
  </si>
  <si>
    <t>Trading</t>
  </si>
  <si>
    <t>INE323A01026</t>
  </si>
  <si>
    <t>INE917I01010</t>
  </si>
  <si>
    <t>INE030A01027</t>
  </si>
  <si>
    <t>INE059A01026</t>
  </si>
  <si>
    <t>INE347G01014</t>
  </si>
  <si>
    <t>TAURUS INFRASTRUCTURE FUND</t>
  </si>
  <si>
    <t>INE242A01010</t>
  </si>
  <si>
    <t>TAURUS LIQUID FUND</t>
  </si>
  <si>
    <t>TAURUS ULTRA SHORT TERM BOND FUND</t>
  </si>
  <si>
    <t>TAURUS NIFTY INDEX FUND</t>
  </si>
  <si>
    <t>INE021A01026</t>
  </si>
  <si>
    <t>INE752E01010</t>
  </si>
  <si>
    <t>Power</t>
  </si>
  <si>
    <t>INE158A01026</t>
  </si>
  <si>
    <t>INE733E01010</t>
  </si>
  <si>
    <t>INE669E01016</t>
  </si>
  <si>
    <t>INE079A01024</t>
  </si>
  <si>
    <t>INE081A01012</t>
  </si>
  <si>
    <t>Ferrous Metals</t>
  </si>
  <si>
    <t>INE129A01019</t>
  </si>
  <si>
    <t>INE012A01025</t>
  </si>
  <si>
    <t>INE245A01021</t>
  </si>
  <si>
    <t>Non - Ferrous Metals</t>
  </si>
  <si>
    <t>INE038A01020</t>
  </si>
  <si>
    <t>TAURUS STARSHARE</t>
  </si>
  <si>
    <t>INE752A01018</t>
  </si>
  <si>
    <t>$0.00</t>
  </si>
  <si>
    <t>$0.00%</t>
  </si>
  <si>
    <t xml:space="preserve">$  Less Than 0.01% of Net Asset Value </t>
  </si>
  <si>
    <t>Housing Development Finance Corporation Ltd.</t>
  </si>
  <si>
    <t>Reliance Industries Ltd.</t>
  </si>
  <si>
    <t>Infosys Ltd.</t>
  </si>
  <si>
    <t>Larsen &amp; Toubro Ltd.</t>
  </si>
  <si>
    <t>HDFC Bank Ltd.</t>
  </si>
  <si>
    <t>Sun Pharmaceuticals Industries Ltd.</t>
  </si>
  <si>
    <t>Wipro Ltd.</t>
  </si>
  <si>
    <t>ICICI Bank Ltd.</t>
  </si>
  <si>
    <t>ITC Ltd.</t>
  </si>
  <si>
    <t>Axis Bank Ltd.</t>
  </si>
  <si>
    <t>Tata Consultancy Services Ltd.</t>
  </si>
  <si>
    <t>HCL Technologies Ltd.</t>
  </si>
  <si>
    <t>Dr. Reddy's Laboratories Ltd.</t>
  </si>
  <si>
    <t>Bharat Electronics Ltd.</t>
  </si>
  <si>
    <t>Bharat Petroleum Corporation Ltd.</t>
  </si>
  <si>
    <t>Container Corporation of India Ltd.</t>
  </si>
  <si>
    <t>Coal India Ltd.</t>
  </si>
  <si>
    <t>Hindustan Petroleum Corporation Ltd.</t>
  </si>
  <si>
    <t>Kotak Mahindra Bank Ltd.</t>
  </si>
  <si>
    <t>Maruti Suzuki India Ltd.</t>
  </si>
  <si>
    <t>Adani Ports and Special Economic Zone Ltd.</t>
  </si>
  <si>
    <t>Piramal Enterprises Ltd.</t>
  </si>
  <si>
    <t>Siemens Ltd.</t>
  </si>
  <si>
    <t>Tata Motors Ltd.</t>
  </si>
  <si>
    <t>Cipla Ltd.</t>
  </si>
  <si>
    <t>Godrej Consumer Products Ltd.</t>
  </si>
  <si>
    <t>Zee Entertainment Enterprises Ltd.</t>
  </si>
  <si>
    <t>IndusInd Bank Ltd.</t>
  </si>
  <si>
    <t>Godrej Industries Ltd.</t>
  </si>
  <si>
    <t>Motherson Sumi Systems Ltd.</t>
  </si>
  <si>
    <t>Bharat Forge Ltd.</t>
  </si>
  <si>
    <t>Tata Elxsi Ltd.</t>
  </si>
  <si>
    <t>Bajaj Finance Ltd.</t>
  </si>
  <si>
    <t>Britannia Industries Ltd.</t>
  </si>
  <si>
    <t>The Ramco Cements Ltd.</t>
  </si>
  <si>
    <t>Shree Cements Ltd.</t>
  </si>
  <si>
    <t>Mahindra &amp; Mahindra Ltd.</t>
  </si>
  <si>
    <t>Lupin Ltd.</t>
  </si>
  <si>
    <t>Ultratech Cement Ltd.</t>
  </si>
  <si>
    <t>Atul Ltd.</t>
  </si>
  <si>
    <t>Tech Mahindra Ltd.</t>
  </si>
  <si>
    <t>Sanofi India Ltd.</t>
  </si>
  <si>
    <t>Bajaj Auto Ltd.</t>
  </si>
  <si>
    <t>Bharat Heavy Electricals Ltd.</t>
  </si>
  <si>
    <t>Bharti Airtel Ltd.</t>
  </si>
  <si>
    <t>Hindustan Unilever Ltd.</t>
  </si>
  <si>
    <t>Oil &amp; Natural Gas Corporation Ltd.</t>
  </si>
  <si>
    <t>Yes Bank Ltd.</t>
  </si>
  <si>
    <t>Bosch Ltd.</t>
  </si>
  <si>
    <t>ACC Ltd.</t>
  </si>
  <si>
    <t>Asian Paints Ltd.</t>
  </si>
  <si>
    <t>Idea Cellular Ltd.</t>
  </si>
  <si>
    <t>GAIL (India) Ltd.</t>
  </si>
  <si>
    <t>Grasim Industries Ltd.</t>
  </si>
  <si>
    <t>Ambuja Cements Ltd.</t>
  </si>
  <si>
    <t>Hero MotoCorp Ltd.</t>
  </si>
  <si>
    <t>Hindalco Industries Ltd.</t>
  </si>
  <si>
    <t>NTPC Ltd.</t>
  </si>
  <si>
    <t>Power Grid Corporation of India Ltd.</t>
  </si>
  <si>
    <t>Tata Steel Ltd.</t>
  </si>
  <si>
    <t>Tata Power Company Ltd.</t>
  </si>
  <si>
    <t>Indian Oil Corporation Ltd.</t>
  </si>
  <si>
    <t>Construction</t>
  </si>
  <si>
    <t>3M India Ltd.</t>
  </si>
  <si>
    <t>Petronet LNG Ltd.</t>
  </si>
  <si>
    <t>[ICRA]A1+</t>
  </si>
  <si>
    <t>Ballarpur Industries Ltd. ** #</t>
  </si>
  <si>
    <t>Torrent Power Ltd.</t>
  </si>
  <si>
    <t>INE813H01021</t>
  </si>
  <si>
    <t>JSW Steel Ltd.</t>
  </si>
  <si>
    <t>Max Financial Services Ltd.</t>
  </si>
  <si>
    <t>IN9155A01020</t>
  </si>
  <si>
    <t>Havells India Ltd.</t>
  </si>
  <si>
    <t>INE176B01034</t>
  </si>
  <si>
    <t>SRF Ltd.</t>
  </si>
  <si>
    <t>INE647A01010</t>
  </si>
  <si>
    <t>Indraprastha Gas Ltd.</t>
  </si>
  <si>
    <t>INE203G01019</t>
  </si>
  <si>
    <t>Biocon Ltd.</t>
  </si>
  <si>
    <t>INE376G01013</t>
  </si>
  <si>
    <t>INE498L01015</t>
  </si>
  <si>
    <t>PTC India Ltd.</t>
  </si>
  <si>
    <t>INE877F01012</t>
  </si>
  <si>
    <t>Wellwin Industry Ltd. ** #</t>
  </si>
  <si>
    <t>AIA Engineering Ltd.</t>
  </si>
  <si>
    <t>INE212H01026</t>
  </si>
  <si>
    <t>Carborundum Universal Ltd.</t>
  </si>
  <si>
    <t>INE120A01034</t>
  </si>
  <si>
    <t>Sovereign</t>
  </si>
  <si>
    <t>The Clearing Corporation of India Ltd.</t>
  </si>
  <si>
    <t>08.70% Rural Electrification Corporation Ltd. **</t>
  </si>
  <si>
    <t>INE020B08815</t>
  </si>
  <si>
    <t>CRISIL AAA</t>
  </si>
  <si>
    <t>Hindustan Zinc Ltd.</t>
  </si>
  <si>
    <t>INE267A01025</t>
  </si>
  <si>
    <t>Colgate Palmolive (India) Ltd.</t>
  </si>
  <si>
    <t>INE259A01022</t>
  </si>
  <si>
    <t>Aurobindo Pharma Ltd.</t>
  </si>
  <si>
    <t>INE406A01037</t>
  </si>
  <si>
    <t>Bajaj Finserv Ltd.</t>
  </si>
  <si>
    <t>INE918I01018</t>
  </si>
  <si>
    <t>Dabur India Ltd.</t>
  </si>
  <si>
    <t>INE016A01026</t>
  </si>
  <si>
    <t>Punjab National Bank</t>
  </si>
  <si>
    <t>INE160A01022</t>
  </si>
  <si>
    <t>Power Finance Corporation Ltd.</t>
  </si>
  <si>
    <t>INE134E01011</t>
  </si>
  <si>
    <t>Rural Electrification Corporation Ltd.</t>
  </si>
  <si>
    <t>INE020B01018</t>
  </si>
  <si>
    <t>INE296A01024</t>
  </si>
  <si>
    <t>L&amp;T Finance Holdings Ltd.</t>
  </si>
  <si>
    <t>The South Indian Bank Ltd.</t>
  </si>
  <si>
    <t>INE683A01023</t>
  </si>
  <si>
    <t>Canara Bank</t>
  </si>
  <si>
    <t>INE476A01014</t>
  </si>
  <si>
    <t>Tata Communications Ltd.</t>
  </si>
  <si>
    <t>INE151A01013</t>
  </si>
  <si>
    <t>Alembic Pharmaceuticals Ltd.</t>
  </si>
  <si>
    <t>INE901L01018</t>
  </si>
  <si>
    <t>Exide Industries Ltd.</t>
  </si>
  <si>
    <t>INE302A01020</t>
  </si>
  <si>
    <t>Reliance Capital Ltd.</t>
  </si>
  <si>
    <t>INE013A01015</t>
  </si>
  <si>
    <t>Bharti Infratel Ltd.</t>
  </si>
  <si>
    <t>INE121J01017</t>
  </si>
  <si>
    <t>Telecom -  Equipment &amp; Accessories</t>
  </si>
  <si>
    <t>V.S.T Tillers Tractors Ltd.</t>
  </si>
  <si>
    <t>INE764D01017</t>
  </si>
  <si>
    <t>Nestle India Ltd.</t>
  </si>
  <si>
    <t>INE239A01016</t>
  </si>
  <si>
    <t>Packaged Foods</t>
  </si>
  <si>
    <t>Can Fin Homes Ltd.</t>
  </si>
  <si>
    <t>INE477A01012</t>
  </si>
  <si>
    <t>Tata Sponge Iron Ltd.</t>
  </si>
  <si>
    <t>INE674A01014</t>
  </si>
  <si>
    <t>Credit Analysis and Research Ltd.</t>
  </si>
  <si>
    <t>INE752H01013</t>
  </si>
  <si>
    <t>Gujarat Gas Ltd.</t>
  </si>
  <si>
    <t>INE844O01022</t>
  </si>
  <si>
    <t>INE047A01021</t>
  </si>
  <si>
    <t>NMDC Ltd.</t>
  </si>
  <si>
    <t>INE584A01023</t>
  </si>
  <si>
    <t>Tata Motors Ltd. A-DVR</t>
  </si>
  <si>
    <t>Tata Chemicals Ltd.</t>
  </si>
  <si>
    <t>INE092A01019</t>
  </si>
  <si>
    <t>NBCC (India) Ltd.</t>
  </si>
  <si>
    <t>INE095N01023</t>
  </si>
  <si>
    <t>Narayana Hrudayalaya Ltd.</t>
  </si>
  <si>
    <t>INE410P01011</t>
  </si>
  <si>
    <t>Gujarat State Petronet Ltd.</t>
  </si>
  <si>
    <t>INE246F01010</t>
  </si>
  <si>
    <t>Engineers India Ltd.</t>
  </si>
  <si>
    <t>INE510A01028</t>
  </si>
  <si>
    <t>MRF Ltd.</t>
  </si>
  <si>
    <t>INE883A01011</t>
  </si>
  <si>
    <t>Strides Shasun Ltd.</t>
  </si>
  <si>
    <t>INE939A01011</t>
  </si>
  <si>
    <t>CESC Ltd.</t>
  </si>
  <si>
    <t>INE486A01013</t>
  </si>
  <si>
    <t>INE019A01038</t>
  </si>
  <si>
    <t>Aditya Birla Nuvo Ltd.</t>
  </si>
  <si>
    <t>INE069A01017</t>
  </si>
  <si>
    <t>Services</t>
  </si>
  <si>
    <t>ITD Cementation India Ltd.</t>
  </si>
  <si>
    <t>INE686A01026</t>
  </si>
  <si>
    <t>Chambal Fertilisers and Chemicals Ltd.</t>
  </si>
  <si>
    <t>INE085A01013</t>
  </si>
  <si>
    <t>Fertilisers</t>
  </si>
  <si>
    <t>JK Lakshmi Cement Ltd.</t>
  </si>
  <si>
    <t>INE786A01032</t>
  </si>
  <si>
    <t>Eicher Motors Ltd.</t>
  </si>
  <si>
    <t>INE066A01013</t>
  </si>
  <si>
    <t>Navin Fluorine International Ltd.</t>
  </si>
  <si>
    <t>INE048G01018</t>
  </si>
  <si>
    <t>Himatsingka Seide Ltd.</t>
  </si>
  <si>
    <t>INE049A01027</t>
  </si>
  <si>
    <t>The Federal Bank Ltd.</t>
  </si>
  <si>
    <t>INE171A01029</t>
  </si>
  <si>
    <t>UPL Ltd.</t>
  </si>
  <si>
    <t>INE628A01036</t>
  </si>
  <si>
    <t>Pesticides</t>
  </si>
  <si>
    <t>Dalmia Bharat Sugar and Industries Ltd. ** #</t>
  </si>
  <si>
    <t>INE495A14371</t>
  </si>
  <si>
    <t>INE495A14363</t>
  </si>
  <si>
    <t>91 Days Tbill</t>
  </si>
  <si>
    <t>IN002016X405</t>
  </si>
  <si>
    <t>Future Retail Ltd. ** #</t>
  </si>
  <si>
    <t>INE752P14092</t>
  </si>
  <si>
    <t>Portfolio Statement as on February 23,2017</t>
  </si>
  <si>
    <t>NHPC Ltd.</t>
  </si>
  <si>
    <t>ABB India Ltd.</t>
  </si>
  <si>
    <t>INE848E01016</t>
  </si>
  <si>
    <t>INE117A01022</t>
  </si>
  <si>
    <t>The Indian Hotels Company Ltd.</t>
  </si>
  <si>
    <t>INE053A01029</t>
  </si>
  <si>
    <t>Hotels, Resorts And Other Recreational Activities</t>
  </si>
  <si>
    <t>Edelweiss Financial Services Ltd.</t>
  </si>
  <si>
    <t>INE532F01054</t>
  </si>
  <si>
    <t>Century Textiles &amp; Industries Ltd.</t>
  </si>
  <si>
    <t>INE055A01016</t>
  </si>
  <si>
    <t>Equitas Holdings Ltd.</t>
  </si>
  <si>
    <t>INE988K01017</t>
  </si>
  <si>
    <t>Berger Paints India Ltd.</t>
  </si>
  <si>
    <t>INE463A01038</t>
  </si>
  <si>
    <t>Astral Poly Technik Ltd.</t>
  </si>
  <si>
    <t>INE006I01046</t>
  </si>
  <si>
    <t>Axis Bank Ltd. ** #</t>
  </si>
  <si>
    <t>INE238A16K05</t>
  </si>
  <si>
    <t>Kotak Mahindra Bank Ltd. ** #</t>
  </si>
  <si>
    <t>INE237A16W44</t>
  </si>
  <si>
    <t>State Bank of Hyderabad ** #</t>
  </si>
  <si>
    <t>INE649A16FU1</t>
  </si>
  <si>
    <t>Indiabulls Housing Finance Ltd. ** #</t>
  </si>
  <si>
    <t>INE148I14PD7</t>
  </si>
  <si>
    <t>INE752P14126</t>
  </si>
  <si>
    <t>INE294A14GJ2</t>
  </si>
  <si>
    <t>IND A4</t>
  </si>
  <si>
    <t>$  Amount (net of mark down)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</si>
</sst>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\(#,##0.00\)"/>
    <numFmt numFmtId="165" formatCode="#,##0.00%;\(#,##0.00\)%"/>
    <numFmt numFmtId="166" formatCode="#,##0.00%"/>
    <numFmt numFmtId="169" formatCode="[$$-1009]#,##0.00"/>
  </numFmts>
  <fonts count="7">
    <font>
      <sz val="10"/>
      <name val="Arial"/>
    </font>
    <font>
      <sz val="10"/>
      <name val="SansSerif"/>
    </font>
    <font>
      <b/>
      <sz val="9"/>
      <color indexed="72"/>
      <name val="Arial"/>
      <family val="2"/>
    </font>
    <font>
      <sz val="9"/>
      <color indexed="72"/>
      <name val="Arial"/>
      <family val="2"/>
    </font>
    <font>
      <b/>
      <sz val="10"/>
      <color indexed="72"/>
      <name val="SansSerif"/>
    </font>
    <font>
      <sz val="10"/>
      <color indexed="72"/>
      <name val="SansSerif"/>
    </font>
    <font>
      <sz val="9"/>
      <color indexed="9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38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center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3" fillId="0" borderId="1" xfId="0" applyNumberFormat="1" applyFont="1" applyFill="1" applyBorder="1" applyAlignment="1" applyProtection="1">
      <alignment horizontal="left" vertical="top" wrapText="1"/>
    </xf>
    <xf numFmtId="0" fontId="6" fillId="0" borderId="0" xfId="0" applyNumberFormat="1" applyFont="1" applyFill="1" applyBorder="1" applyAlignment="1" applyProtection="1">
      <alignment horizontal="left" vertical="top" wrapText="1"/>
    </xf>
    <xf numFmtId="3" fontId="3" fillId="0" borderId="1" xfId="0" applyNumberFormat="1" applyFont="1" applyFill="1" applyBorder="1" applyAlignment="1" applyProtection="1">
      <alignment horizontal="right" vertical="top" wrapText="1"/>
    </xf>
    <xf numFmtId="164" fontId="3" fillId="0" borderId="2" xfId="0" applyNumberFormat="1" applyFont="1" applyFill="1" applyBorder="1" applyAlignment="1" applyProtection="1">
      <alignment horizontal="right" vertical="top" wrapText="1"/>
    </xf>
    <xf numFmtId="164" fontId="2" fillId="0" borderId="3" xfId="0" applyNumberFormat="1" applyFont="1" applyFill="1" applyBorder="1" applyAlignment="1" applyProtection="1">
      <alignment horizontal="right" vertical="top" wrapText="1"/>
    </xf>
    <xf numFmtId="0" fontId="3" fillId="0" borderId="4" xfId="0" applyNumberFormat="1" applyFont="1" applyFill="1" applyBorder="1" applyAlignment="1" applyProtection="1">
      <alignment horizontal="left" vertical="top" wrapText="1"/>
    </xf>
    <xf numFmtId="0" fontId="2" fillId="0" borderId="4" xfId="0" applyNumberFormat="1" applyFont="1" applyFill="1" applyBorder="1" applyAlignment="1" applyProtection="1">
      <alignment horizontal="right" vertical="top" wrapText="1"/>
    </xf>
    <xf numFmtId="0" fontId="3" fillId="0" borderId="5" xfId="0" applyNumberFormat="1" applyFont="1" applyFill="1" applyBorder="1" applyAlignment="1" applyProtection="1">
      <alignment horizontal="left" vertical="top" wrapText="1"/>
    </xf>
    <xf numFmtId="164" fontId="2" fillId="0" borderId="4" xfId="0" applyNumberFormat="1" applyFont="1" applyFill="1" applyBorder="1" applyAlignment="1" applyProtection="1">
      <alignment horizontal="right" vertical="top" wrapText="1"/>
    </xf>
    <xf numFmtId="0" fontId="3" fillId="0" borderId="2" xfId="0" applyNumberFormat="1" applyFont="1" applyFill="1" applyBorder="1" applyAlignment="1" applyProtection="1">
      <alignment horizontal="right" vertical="top" wrapText="1"/>
    </xf>
    <xf numFmtId="4" fontId="0" fillId="0" borderId="0" xfId="0" applyNumberFormat="1" applyFont="1" applyFill="1" applyBorder="1" applyAlignment="1"/>
    <xf numFmtId="0" fontId="4" fillId="0" borderId="0" xfId="0" applyNumberFormat="1" applyFont="1" applyFill="1" applyBorder="1" applyAlignment="1" applyProtection="1">
      <alignment horizontal="left" vertical="top"/>
    </xf>
    <xf numFmtId="4" fontId="1" fillId="0" borderId="0" xfId="0" applyNumberFormat="1" applyFont="1" applyFill="1" applyBorder="1" applyAlignment="1" applyProtection="1">
      <alignment horizontal="left" vertical="top" wrapText="1"/>
    </xf>
    <xf numFmtId="10" fontId="1" fillId="0" borderId="0" xfId="0" applyNumberFormat="1" applyFont="1" applyFill="1" applyBorder="1" applyAlignment="1" applyProtection="1">
      <alignment horizontal="left" vertical="top" wrapText="1"/>
    </xf>
    <xf numFmtId="0" fontId="2" fillId="0" borderId="6" xfId="0" applyNumberFormat="1" applyFont="1" applyFill="1" applyBorder="1" applyAlignment="1" applyProtection="1">
      <alignment horizontal="left" vertical="center" wrapText="1"/>
    </xf>
    <xf numFmtId="0" fontId="2" fillId="0" borderId="7" xfId="0" applyNumberFormat="1" applyFont="1" applyFill="1" applyBorder="1" applyAlignment="1" applyProtection="1">
      <alignment horizontal="left" vertical="center" wrapText="1"/>
    </xf>
    <xf numFmtId="0" fontId="2" fillId="0" borderId="7" xfId="0" applyNumberFormat="1" applyFont="1" applyFill="1" applyBorder="1" applyAlignment="1" applyProtection="1">
      <alignment horizontal="center" vertical="center" wrapText="1"/>
    </xf>
    <xf numFmtId="0" fontId="2" fillId="0" borderId="8" xfId="0" applyNumberFormat="1" applyFont="1" applyFill="1" applyBorder="1" applyAlignment="1" applyProtection="1">
      <alignment horizontal="center" vertical="center" wrapText="1"/>
    </xf>
    <xf numFmtId="0" fontId="2" fillId="0" borderId="9" xfId="0" applyNumberFormat="1" applyFont="1" applyFill="1" applyBorder="1" applyAlignment="1" applyProtection="1">
      <alignment horizontal="left" vertical="top" wrapText="1"/>
    </xf>
    <xf numFmtId="0" fontId="5" fillId="0" borderId="10" xfId="0" applyNumberFormat="1" applyFont="1" applyFill="1" applyBorder="1" applyAlignment="1" applyProtection="1">
      <alignment horizontal="right" vertical="top" wrapText="1"/>
    </xf>
    <xf numFmtId="0" fontId="3" fillId="0" borderId="9" xfId="0" applyNumberFormat="1" applyFont="1" applyFill="1" applyBorder="1" applyAlignment="1" applyProtection="1">
      <alignment horizontal="left" vertical="top" wrapText="1"/>
    </xf>
    <xf numFmtId="165" fontId="3" fillId="0" borderId="11" xfId="0" applyNumberFormat="1" applyFont="1" applyFill="1" applyBorder="1" applyAlignment="1" applyProtection="1">
      <alignment horizontal="right" vertical="top" wrapText="1"/>
    </xf>
    <xf numFmtId="165" fontId="2" fillId="0" borderId="12" xfId="0" applyNumberFormat="1" applyFont="1" applyFill="1" applyBorder="1" applyAlignment="1" applyProtection="1">
      <alignment horizontal="right" vertical="top" wrapText="1"/>
    </xf>
    <xf numFmtId="0" fontId="2" fillId="0" borderId="13" xfId="0" applyNumberFormat="1" applyFont="1" applyFill="1" applyBorder="1" applyAlignment="1" applyProtection="1">
      <alignment horizontal="left" vertical="top" wrapText="1"/>
    </xf>
    <xf numFmtId="0" fontId="2" fillId="0" borderId="12" xfId="0" applyNumberFormat="1" applyFont="1" applyFill="1" applyBorder="1" applyAlignment="1" applyProtection="1">
      <alignment horizontal="right" vertical="top" wrapText="1"/>
    </xf>
    <xf numFmtId="0" fontId="2" fillId="0" borderId="14" xfId="0" applyNumberFormat="1" applyFont="1" applyFill="1" applyBorder="1" applyAlignment="1" applyProtection="1">
      <alignment horizontal="left" vertical="top" wrapText="1"/>
    </xf>
    <xf numFmtId="0" fontId="3" fillId="0" borderId="15" xfId="0" applyNumberFormat="1" applyFont="1" applyFill="1" applyBorder="1" applyAlignment="1" applyProtection="1">
      <alignment horizontal="left" vertical="top" wrapText="1"/>
    </xf>
    <xf numFmtId="164" fontId="2" fillId="0" borderId="16" xfId="0" applyNumberFormat="1" applyFont="1" applyFill="1" applyBorder="1" applyAlignment="1" applyProtection="1">
      <alignment horizontal="right" vertical="top" wrapText="1"/>
    </xf>
    <xf numFmtId="166" fontId="2" fillId="0" borderId="17" xfId="0" applyNumberFormat="1" applyFont="1" applyFill="1" applyBorder="1" applyAlignment="1" applyProtection="1">
      <alignment horizontal="right" vertical="top" wrapText="1"/>
    </xf>
    <xf numFmtId="0" fontId="3" fillId="0" borderId="18" xfId="0" applyNumberFormat="1" applyFont="1" applyFill="1" applyBorder="1" applyAlignment="1" applyProtection="1">
      <alignment horizontal="left" vertical="top" wrapText="1"/>
    </xf>
    <xf numFmtId="0" fontId="2" fillId="0" borderId="19" xfId="0" applyNumberFormat="1" applyFont="1" applyFill="1" applyBorder="1" applyAlignment="1" applyProtection="1">
      <alignment horizontal="left" vertical="top" wrapText="1"/>
    </xf>
    <xf numFmtId="0" fontId="3" fillId="0" borderId="10" xfId="0" applyNumberFormat="1" applyFont="1" applyFill="1" applyBorder="1" applyAlignment="1" applyProtection="1">
      <alignment horizontal="right" vertical="top" wrapText="1"/>
    </xf>
    <xf numFmtId="169" fontId="3" fillId="0" borderId="2" xfId="0" applyNumberFormat="1" applyFont="1" applyFill="1" applyBorder="1" applyAlignment="1" applyProtection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7"/>
  <sheetViews>
    <sheetView zoomScale="90" zoomScaleNormal="90" workbookViewId="0">
      <selection activeCell="A18" sqref="A18"/>
    </sheetView>
  </sheetViews>
  <sheetFormatPr defaultRowHeight="12.75"/>
  <cols>
    <col min="1" max="1" width="2.5703125" customWidth="1"/>
    <col min="2" max="2" width="40" bestFit="1" customWidth="1"/>
    <col min="3" max="3" width="27" customWidth="1"/>
    <col min="4" max="4" width="40" bestFit="1" customWidth="1"/>
    <col min="5" max="5" width="10.14062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326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4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8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1"/>
      <c r="B6" s="23" t="s">
        <v>9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7" ht="12.95" customHeight="1">
      <c r="A7" s="6"/>
      <c r="B7" s="25" t="s">
        <v>146</v>
      </c>
      <c r="C7" s="5" t="s">
        <v>49</v>
      </c>
      <c r="D7" s="5" t="s">
        <v>42</v>
      </c>
      <c r="E7" s="7">
        <v>287890</v>
      </c>
      <c r="F7" s="8">
        <v>764.92</v>
      </c>
      <c r="G7" s="26">
        <f t="shared" ref="G7:G40" si="0">+ROUND(F7/$F$46,4)</f>
        <v>6.8000000000000005E-2</v>
      </c>
    </row>
    <row r="8" spans="1:7" ht="12.95" customHeight="1">
      <c r="A8" s="6"/>
      <c r="B8" s="25" t="s">
        <v>142</v>
      </c>
      <c r="C8" s="5" t="s">
        <v>10</v>
      </c>
      <c r="D8" s="5" t="s">
        <v>11</v>
      </c>
      <c r="E8" s="7">
        <v>50507</v>
      </c>
      <c r="F8" s="8">
        <v>704.42</v>
      </c>
      <c r="G8" s="26">
        <f t="shared" si="0"/>
        <v>6.2600000000000003E-2</v>
      </c>
    </row>
    <row r="9" spans="1:7" ht="12.95" customHeight="1">
      <c r="A9" s="6"/>
      <c r="B9" s="25" t="s">
        <v>157</v>
      </c>
      <c r="C9" s="5" t="s">
        <v>30</v>
      </c>
      <c r="D9" s="5" t="s">
        <v>31</v>
      </c>
      <c r="E9" s="7">
        <v>11106</v>
      </c>
      <c r="F9" s="8">
        <v>670.21</v>
      </c>
      <c r="G9" s="26">
        <f t="shared" si="0"/>
        <v>5.96E-2</v>
      </c>
    </row>
    <row r="10" spans="1:7" ht="12.95" customHeight="1">
      <c r="A10" s="6"/>
      <c r="B10" s="25" t="s">
        <v>145</v>
      </c>
      <c r="C10" s="5" t="s">
        <v>20</v>
      </c>
      <c r="D10" s="5" t="s">
        <v>11</v>
      </c>
      <c r="E10" s="7">
        <v>235352</v>
      </c>
      <c r="F10" s="8">
        <v>669.46</v>
      </c>
      <c r="G10" s="26">
        <f t="shared" si="0"/>
        <v>5.9499999999999997E-2</v>
      </c>
    </row>
    <row r="11" spans="1:7" ht="12.95" customHeight="1">
      <c r="A11" s="6"/>
      <c r="B11" s="25" t="s">
        <v>139</v>
      </c>
      <c r="C11" s="5" t="s">
        <v>16</v>
      </c>
      <c r="D11" s="5" t="s">
        <v>17</v>
      </c>
      <c r="E11" s="7">
        <v>53872</v>
      </c>
      <c r="F11" s="8">
        <v>637.09</v>
      </c>
      <c r="G11" s="26">
        <f t="shared" si="0"/>
        <v>5.6599999999999998E-2</v>
      </c>
    </row>
    <row r="12" spans="1:7" ht="12.95" customHeight="1">
      <c r="A12" s="6"/>
      <c r="B12" s="25" t="s">
        <v>190</v>
      </c>
      <c r="C12" s="5" t="s">
        <v>128</v>
      </c>
      <c r="D12" s="5" t="s">
        <v>80</v>
      </c>
      <c r="E12" s="7">
        <v>122870</v>
      </c>
      <c r="F12" s="8">
        <v>635.36</v>
      </c>
      <c r="G12" s="26">
        <f t="shared" si="0"/>
        <v>5.6500000000000002E-2</v>
      </c>
    </row>
    <row r="13" spans="1:7" ht="12.95" customHeight="1">
      <c r="A13" s="6"/>
      <c r="B13" s="25" t="s">
        <v>138</v>
      </c>
      <c r="C13" s="5" t="s">
        <v>14</v>
      </c>
      <c r="D13" s="5" t="s">
        <v>15</v>
      </c>
      <c r="E13" s="7">
        <v>45301</v>
      </c>
      <c r="F13" s="8">
        <v>627.46</v>
      </c>
      <c r="G13" s="26">
        <f t="shared" si="0"/>
        <v>5.5800000000000002E-2</v>
      </c>
    </row>
    <row r="14" spans="1:7" ht="12.95" customHeight="1">
      <c r="A14" s="6"/>
      <c r="B14" s="25" t="s">
        <v>182</v>
      </c>
      <c r="C14" s="5" t="s">
        <v>51</v>
      </c>
      <c r="D14" s="5" t="s">
        <v>52</v>
      </c>
      <c r="E14" s="7">
        <v>135994</v>
      </c>
      <c r="F14" s="8">
        <v>497.81</v>
      </c>
      <c r="G14" s="26">
        <f t="shared" si="0"/>
        <v>4.4299999999999999E-2</v>
      </c>
    </row>
    <row r="15" spans="1:7" ht="12.95" customHeight="1">
      <c r="A15" s="6"/>
      <c r="B15" s="25" t="s">
        <v>176</v>
      </c>
      <c r="C15" s="5" t="s">
        <v>94</v>
      </c>
      <c r="D15" s="5" t="s">
        <v>75</v>
      </c>
      <c r="E15" s="7">
        <v>11259</v>
      </c>
      <c r="F15" s="8">
        <v>426.67</v>
      </c>
      <c r="G15" s="26">
        <f t="shared" si="0"/>
        <v>3.7900000000000003E-2</v>
      </c>
    </row>
    <row r="16" spans="1:7" ht="12.95" customHeight="1">
      <c r="A16" s="6"/>
      <c r="B16" s="25" t="s">
        <v>231</v>
      </c>
      <c r="C16" s="5" t="s">
        <v>232</v>
      </c>
      <c r="D16" s="5" t="s">
        <v>131</v>
      </c>
      <c r="E16" s="7">
        <v>139169</v>
      </c>
      <c r="F16" s="8">
        <v>420.57</v>
      </c>
      <c r="G16" s="26">
        <f t="shared" si="0"/>
        <v>3.7400000000000003E-2</v>
      </c>
    </row>
    <row r="17" spans="1:7" ht="12.95" customHeight="1">
      <c r="A17" s="6"/>
      <c r="B17" s="25" t="s">
        <v>21</v>
      </c>
      <c r="C17" s="5" t="s">
        <v>22</v>
      </c>
      <c r="D17" s="5" t="s">
        <v>11</v>
      </c>
      <c r="E17" s="7">
        <v>141134</v>
      </c>
      <c r="F17" s="8">
        <v>381.77</v>
      </c>
      <c r="G17" s="26">
        <f t="shared" si="0"/>
        <v>3.39E-2</v>
      </c>
    </row>
    <row r="18" spans="1:7" ht="12.95" customHeight="1">
      <c r="A18" s="6"/>
      <c r="B18" s="25" t="s">
        <v>140</v>
      </c>
      <c r="C18" s="5" t="s">
        <v>12</v>
      </c>
      <c r="D18" s="5" t="s">
        <v>13</v>
      </c>
      <c r="E18" s="7">
        <v>36004</v>
      </c>
      <c r="F18" s="8">
        <v>363.3</v>
      </c>
      <c r="G18" s="26">
        <f t="shared" si="0"/>
        <v>3.2300000000000002E-2</v>
      </c>
    </row>
    <row r="19" spans="1:7" ht="12.95" customHeight="1">
      <c r="A19" s="6"/>
      <c r="B19" s="25" t="s">
        <v>141</v>
      </c>
      <c r="C19" s="5" t="s">
        <v>18</v>
      </c>
      <c r="D19" s="5" t="s">
        <v>19</v>
      </c>
      <c r="E19" s="7">
        <v>24355</v>
      </c>
      <c r="F19" s="8">
        <v>361.93</v>
      </c>
      <c r="G19" s="26">
        <f t="shared" si="0"/>
        <v>3.2199999999999999E-2</v>
      </c>
    </row>
    <row r="20" spans="1:7" ht="12.95" customHeight="1">
      <c r="A20" s="6"/>
      <c r="B20" s="25" t="s">
        <v>148</v>
      </c>
      <c r="C20" s="5" t="s">
        <v>32</v>
      </c>
      <c r="D20" s="5" t="s">
        <v>13</v>
      </c>
      <c r="E20" s="7">
        <v>13393</v>
      </c>
      <c r="F20" s="8">
        <v>332.37</v>
      </c>
      <c r="G20" s="26">
        <f t="shared" si="0"/>
        <v>2.9600000000000001E-2</v>
      </c>
    </row>
    <row r="21" spans="1:7" ht="12.95" customHeight="1">
      <c r="A21" s="6"/>
      <c r="B21" s="25" t="s">
        <v>196</v>
      </c>
      <c r="C21" s="5" t="s">
        <v>120</v>
      </c>
      <c r="D21" s="5" t="s">
        <v>121</v>
      </c>
      <c r="E21" s="7">
        <v>157961</v>
      </c>
      <c r="F21" s="8">
        <v>314.5</v>
      </c>
      <c r="G21" s="26">
        <f t="shared" si="0"/>
        <v>2.8000000000000001E-2</v>
      </c>
    </row>
    <row r="22" spans="1:7" ht="12.95" customHeight="1">
      <c r="A22" s="6"/>
      <c r="B22" s="25" t="s">
        <v>161</v>
      </c>
      <c r="C22" s="5" t="s">
        <v>34</v>
      </c>
      <c r="D22" s="5" t="s">
        <v>31</v>
      </c>
      <c r="E22" s="7">
        <v>64490</v>
      </c>
      <c r="F22" s="8">
        <v>297.94</v>
      </c>
      <c r="G22" s="26">
        <f t="shared" si="0"/>
        <v>2.6499999999999999E-2</v>
      </c>
    </row>
    <row r="23" spans="1:7" ht="12.95" customHeight="1">
      <c r="A23" s="6"/>
      <c r="B23" s="25" t="s">
        <v>143</v>
      </c>
      <c r="C23" s="5" t="s">
        <v>57</v>
      </c>
      <c r="D23" s="5" t="s">
        <v>26</v>
      </c>
      <c r="E23" s="7">
        <v>43065</v>
      </c>
      <c r="F23" s="8">
        <v>290.86</v>
      </c>
      <c r="G23" s="26">
        <f t="shared" si="0"/>
        <v>2.5899999999999999E-2</v>
      </c>
    </row>
    <row r="24" spans="1:7" ht="12.95" customHeight="1">
      <c r="A24" s="6"/>
      <c r="B24" s="25" t="s">
        <v>194</v>
      </c>
      <c r="C24" s="5" t="s">
        <v>132</v>
      </c>
      <c r="D24" s="5" t="s">
        <v>131</v>
      </c>
      <c r="E24" s="7">
        <v>137615</v>
      </c>
      <c r="F24" s="8">
        <v>250.6</v>
      </c>
      <c r="G24" s="26">
        <f t="shared" si="0"/>
        <v>2.23E-2</v>
      </c>
    </row>
    <row r="25" spans="1:7" ht="12.95" customHeight="1">
      <c r="A25" s="6"/>
      <c r="B25" s="25" t="s">
        <v>175</v>
      </c>
      <c r="C25" s="5" t="s">
        <v>97</v>
      </c>
      <c r="D25" s="5" t="s">
        <v>26</v>
      </c>
      <c r="E25" s="7">
        <v>16513</v>
      </c>
      <c r="F25" s="8">
        <v>239.99</v>
      </c>
      <c r="G25" s="26">
        <f t="shared" si="0"/>
        <v>2.1299999999999999E-2</v>
      </c>
    </row>
    <row r="26" spans="1:7" ht="12.95" customHeight="1">
      <c r="A26" s="6"/>
      <c r="B26" s="25" t="s">
        <v>178</v>
      </c>
      <c r="C26" s="5" t="s">
        <v>95</v>
      </c>
      <c r="D26" s="5" t="s">
        <v>13</v>
      </c>
      <c r="E26" s="7">
        <v>46522</v>
      </c>
      <c r="F26" s="8">
        <v>234.1</v>
      </c>
      <c r="G26" s="26">
        <f t="shared" si="0"/>
        <v>2.0799999999999999E-2</v>
      </c>
    </row>
    <row r="27" spans="1:7" ht="12.95" customHeight="1">
      <c r="A27" s="6"/>
      <c r="B27" s="25" t="s">
        <v>155</v>
      </c>
      <c r="C27" s="5" t="s">
        <v>29</v>
      </c>
      <c r="D27" s="5" t="s">
        <v>17</v>
      </c>
      <c r="E27" s="7">
        <v>38926</v>
      </c>
      <c r="F27" s="8">
        <v>222.27</v>
      </c>
      <c r="G27" s="26">
        <f t="shared" si="0"/>
        <v>1.9800000000000002E-2</v>
      </c>
    </row>
    <row r="28" spans="1:7" ht="12.95" customHeight="1">
      <c r="A28" s="6"/>
      <c r="B28" s="25" t="s">
        <v>245</v>
      </c>
      <c r="C28" s="5" t="s">
        <v>246</v>
      </c>
      <c r="D28" s="5" t="s">
        <v>15</v>
      </c>
      <c r="E28" s="7">
        <v>129094</v>
      </c>
      <c r="F28" s="8">
        <v>204.23</v>
      </c>
      <c r="G28" s="26">
        <f t="shared" si="0"/>
        <v>1.8200000000000001E-2</v>
      </c>
    </row>
    <row r="29" spans="1:7" ht="12.95" customHeight="1">
      <c r="A29" s="6"/>
      <c r="B29" s="25" t="s">
        <v>168</v>
      </c>
      <c r="C29" s="5" t="s">
        <v>70</v>
      </c>
      <c r="D29" s="5" t="s">
        <v>58</v>
      </c>
      <c r="E29" s="7">
        <v>16807</v>
      </c>
      <c r="F29" s="8">
        <v>179.9</v>
      </c>
      <c r="G29" s="26">
        <f t="shared" si="0"/>
        <v>1.6E-2</v>
      </c>
    </row>
    <row r="30" spans="1:7" ht="12.95" customHeight="1">
      <c r="A30" s="6"/>
      <c r="B30" s="25" t="s">
        <v>197</v>
      </c>
      <c r="C30" s="5" t="s">
        <v>126</v>
      </c>
      <c r="D30" s="5" t="s">
        <v>127</v>
      </c>
      <c r="E30" s="7">
        <v>35393</v>
      </c>
      <c r="F30" s="8">
        <v>171.69</v>
      </c>
      <c r="G30" s="26">
        <f t="shared" si="0"/>
        <v>1.5299999999999999E-2</v>
      </c>
    </row>
    <row r="31" spans="1:7" ht="12.95" customHeight="1">
      <c r="A31" s="6"/>
      <c r="B31" s="25" t="s">
        <v>207</v>
      </c>
      <c r="C31" s="5" t="s">
        <v>297</v>
      </c>
      <c r="D31" s="5" t="s">
        <v>127</v>
      </c>
      <c r="E31" s="7">
        <v>90522</v>
      </c>
      <c r="F31" s="8">
        <v>168.78</v>
      </c>
      <c r="G31" s="26">
        <f t="shared" si="0"/>
        <v>1.4999999999999999E-2</v>
      </c>
    </row>
    <row r="32" spans="1:7" ht="12.95" customHeight="1">
      <c r="A32" s="6"/>
      <c r="B32" s="25" t="s">
        <v>198</v>
      </c>
      <c r="C32" s="5" t="s">
        <v>130</v>
      </c>
      <c r="D32" s="5" t="s">
        <v>121</v>
      </c>
      <c r="E32" s="7">
        <v>201037</v>
      </c>
      <c r="F32" s="8">
        <v>167.87</v>
      </c>
      <c r="G32" s="26">
        <f t="shared" si="0"/>
        <v>1.49E-2</v>
      </c>
    </row>
    <row r="33" spans="1:8" ht="12.95" customHeight="1">
      <c r="A33" s="6"/>
      <c r="B33" s="25" t="s">
        <v>173</v>
      </c>
      <c r="C33" s="5" t="s">
        <v>74</v>
      </c>
      <c r="D33" s="5" t="s">
        <v>75</v>
      </c>
      <c r="E33" s="7">
        <v>1010</v>
      </c>
      <c r="F33" s="8">
        <v>165.59</v>
      </c>
      <c r="G33" s="26">
        <f t="shared" si="0"/>
        <v>1.47E-2</v>
      </c>
    </row>
    <row r="34" spans="1:8" ht="12.95" customHeight="1">
      <c r="A34" s="6"/>
      <c r="B34" s="25" t="s">
        <v>210</v>
      </c>
      <c r="C34" s="5" t="s">
        <v>211</v>
      </c>
      <c r="D34" s="5" t="s">
        <v>33</v>
      </c>
      <c r="E34" s="7">
        <v>40159</v>
      </c>
      <c r="F34" s="8">
        <v>164.29</v>
      </c>
      <c r="G34" s="26">
        <f t="shared" si="0"/>
        <v>1.46E-2</v>
      </c>
    </row>
    <row r="35" spans="1:8" ht="12.95" customHeight="1">
      <c r="A35" s="6"/>
      <c r="B35" s="25" t="s">
        <v>257</v>
      </c>
      <c r="C35" s="5" t="s">
        <v>258</v>
      </c>
      <c r="D35" s="5" t="s">
        <v>72</v>
      </c>
      <c r="E35" s="7">
        <v>75800</v>
      </c>
      <c r="F35" s="8">
        <v>161</v>
      </c>
      <c r="G35" s="26">
        <f t="shared" si="0"/>
        <v>1.43E-2</v>
      </c>
    </row>
    <row r="36" spans="1:8" ht="12.95" customHeight="1">
      <c r="A36" s="6"/>
      <c r="B36" s="25" t="s">
        <v>328</v>
      </c>
      <c r="C36" s="5" t="s">
        <v>330</v>
      </c>
      <c r="D36" s="5" t="s">
        <v>36</v>
      </c>
      <c r="E36" s="7">
        <v>8775</v>
      </c>
      <c r="F36" s="8">
        <v>105.23</v>
      </c>
      <c r="G36" s="26">
        <f t="shared" si="0"/>
        <v>9.4000000000000004E-3</v>
      </c>
    </row>
    <row r="37" spans="1:8" ht="12.95" customHeight="1">
      <c r="A37" s="6"/>
      <c r="B37" s="25" t="s">
        <v>171</v>
      </c>
      <c r="C37" s="5" t="s">
        <v>73</v>
      </c>
      <c r="D37" s="5" t="s">
        <v>42</v>
      </c>
      <c r="E37" s="7">
        <v>3229</v>
      </c>
      <c r="F37" s="8">
        <v>104.25</v>
      </c>
      <c r="G37" s="26">
        <f t="shared" si="0"/>
        <v>9.2999999999999992E-3</v>
      </c>
    </row>
    <row r="38" spans="1:8" ht="12.95" customHeight="1">
      <c r="A38" s="6"/>
      <c r="B38" s="25" t="s">
        <v>327</v>
      </c>
      <c r="C38" s="5" t="s">
        <v>329</v>
      </c>
      <c r="D38" s="5" t="s">
        <v>121</v>
      </c>
      <c r="E38" s="7">
        <v>344666</v>
      </c>
      <c r="F38" s="8">
        <v>103.92</v>
      </c>
      <c r="G38" s="26">
        <f t="shared" si="0"/>
        <v>9.1999999999999998E-3</v>
      </c>
    </row>
    <row r="39" spans="1:8" ht="12.95" customHeight="1">
      <c r="A39" s="6"/>
      <c r="B39" s="25" t="s">
        <v>243</v>
      </c>
      <c r="C39" s="5" t="s">
        <v>244</v>
      </c>
      <c r="D39" s="5" t="s">
        <v>15</v>
      </c>
      <c r="E39" s="7">
        <v>66220</v>
      </c>
      <c r="F39" s="8">
        <v>89.36</v>
      </c>
      <c r="G39" s="26">
        <f t="shared" si="0"/>
        <v>7.9000000000000008E-3</v>
      </c>
    </row>
    <row r="40" spans="1:8" ht="12.95" customHeight="1">
      <c r="A40" s="6"/>
      <c r="B40" s="25" t="s">
        <v>165</v>
      </c>
      <c r="C40" s="5" t="s">
        <v>77</v>
      </c>
      <c r="D40" s="5" t="s">
        <v>11</v>
      </c>
      <c r="E40" s="7">
        <v>6229</v>
      </c>
      <c r="F40" s="8">
        <v>83.45</v>
      </c>
      <c r="G40" s="26">
        <f t="shared" si="0"/>
        <v>7.4000000000000003E-3</v>
      </c>
    </row>
    <row r="41" spans="1:8" ht="12.95" customHeight="1">
      <c r="A41" s="1"/>
      <c r="B41" s="35" t="s">
        <v>60</v>
      </c>
      <c r="C41" s="34" t="s">
        <v>1</v>
      </c>
      <c r="D41" s="34" t="s">
        <v>1</v>
      </c>
      <c r="E41" s="34" t="s">
        <v>1</v>
      </c>
      <c r="F41" s="9">
        <f>SUM(F7:F40)</f>
        <v>11213.160000000003</v>
      </c>
      <c r="G41" s="27">
        <f>SUM(G7:G40)</f>
        <v>0.997</v>
      </c>
    </row>
    <row r="42" spans="1:8" ht="12.95" customHeight="1">
      <c r="A42" s="1"/>
      <c r="B42" s="28" t="s">
        <v>61</v>
      </c>
      <c r="C42" s="10" t="s">
        <v>1</v>
      </c>
      <c r="D42" s="10" t="s">
        <v>1</v>
      </c>
      <c r="E42" s="10" t="s">
        <v>1</v>
      </c>
      <c r="F42" s="11" t="s">
        <v>62</v>
      </c>
      <c r="G42" s="29" t="s">
        <v>62</v>
      </c>
    </row>
    <row r="43" spans="1:8" ht="12.95" customHeight="1">
      <c r="A43" s="1"/>
      <c r="B43" s="28" t="s">
        <v>60</v>
      </c>
      <c r="C43" s="10" t="s">
        <v>1</v>
      </c>
      <c r="D43" s="10" t="s">
        <v>1</v>
      </c>
      <c r="E43" s="10" t="s">
        <v>1</v>
      </c>
      <c r="F43" s="11" t="s">
        <v>62</v>
      </c>
      <c r="G43" s="29" t="s">
        <v>62</v>
      </c>
    </row>
    <row r="44" spans="1:8" ht="12.95" customHeight="1">
      <c r="A44" s="1"/>
      <c r="B44" s="28" t="s">
        <v>63</v>
      </c>
      <c r="C44" s="12" t="s">
        <v>1</v>
      </c>
      <c r="D44" s="10" t="s">
        <v>1</v>
      </c>
      <c r="E44" s="12" t="s">
        <v>1</v>
      </c>
      <c r="F44" s="9">
        <f>+F41</f>
        <v>11213.160000000003</v>
      </c>
      <c r="G44" s="27">
        <f>+G41</f>
        <v>0.997</v>
      </c>
    </row>
    <row r="45" spans="1:8" ht="12.95" customHeight="1">
      <c r="A45" s="1"/>
      <c r="B45" s="28" t="s">
        <v>64</v>
      </c>
      <c r="C45" s="5" t="s">
        <v>1</v>
      </c>
      <c r="D45" s="10" t="s">
        <v>1</v>
      </c>
      <c r="E45" s="5" t="s">
        <v>1</v>
      </c>
      <c r="F45" s="13">
        <f>+F46-F44</f>
        <v>34.129999999997381</v>
      </c>
      <c r="G45" s="27">
        <f>+G46-G44</f>
        <v>3.0000000000000027E-3</v>
      </c>
      <c r="H45" s="15"/>
    </row>
    <row r="46" spans="1:8" ht="12.95" customHeight="1" thickBot="1">
      <c r="A46" s="1"/>
      <c r="B46" s="30" t="s">
        <v>65</v>
      </c>
      <c r="C46" s="31" t="s">
        <v>1</v>
      </c>
      <c r="D46" s="31" t="s">
        <v>1</v>
      </c>
      <c r="E46" s="31" t="s">
        <v>1</v>
      </c>
      <c r="F46" s="32">
        <v>11247.29</v>
      </c>
      <c r="G46" s="33">
        <v>1</v>
      </c>
    </row>
    <row r="47" spans="1:8">
      <c r="A47" s="1"/>
      <c r="B47" s="2"/>
      <c r="C47" s="1"/>
      <c r="D47" s="1"/>
      <c r="E47" s="1"/>
      <c r="F47" s="1"/>
      <c r="G47" s="1"/>
    </row>
  </sheetData>
  <sortState ref="B7:G40">
    <sortCondition descending="1" ref="G7:G40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23"/>
  <sheetViews>
    <sheetView zoomScale="90" zoomScaleNormal="90" workbookViewId="0">
      <selection activeCell="D9" sqref="D9"/>
    </sheetView>
  </sheetViews>
  <sheetFormatPr defaultRowHeight="12.75"/>
  <cols>
    <col min="1" max="1" width="2.5703125" customWidth="1"/>
    <col min="2" max="2" width="63.85546875" customWidth="1"/>
    <col min="3" max="3" width="16.140625" customWidth="1"/>
    <col min="4" max="4" width="16.85546875" customWidth="1"/>
    <col min="5" max="5" width="8.85546875" bestFit="1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117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326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84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85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1"/>
      <c r="B6" s="23" t="s">
        <v>88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7" ht="12.95" customHeight="1">
      <c r="A7" s="6"/>
      <c r="B7" s="25" t="s">
        <v>319</v>
      </c>
      <c r="C7" s="5" t="s">
        <v>321</v>
      </c>
      <c r="D7" s="5" t="s">
        <v>203</v>
      </c>
      <c r="E7" s="7">
        <v>1500000</v>
      </c>
      <c r="F7" s="8">
        <v>1494.45</v>
      </c>
      <c r="G7" s="26">
        <f>+ROUND(F7/$F$20,4)</f>
        <v>0.1336</v>
      </c>
    </row>
    <row r="8" spans="1:7" ht="12.95" customHeight="1">
      <c r="A8" s="6"/>
      <c r="B8" s="25" t="s">
        <v>324</v>
      </c>
      <c r="C8" s="5" t="s">
        <v>325</v>
      </c>
      <c r="D8" s="5" t="s">
        <v>89</v>
      </c>
      <c r="E8" s="7">
        <v>1500000</v>
      </c>
      <c r="F8" s="8">
        <v>1494.02</v>
      </c>
      <c r="G8" s="26">
        <f>+ROUND(F8/$F$20,4)</f>
        <v>0.1336</v>
      </c>
    </row>
    <row r="9" spans="1:7" ht="12.95" customHeight="1">
      <c r="A9" s="6"/>
      <c r="B9" s="25" t="s">
        <v>204</v>
      </c>
      <c r="C9" s="5" t="s">
        <v>353</v>
      </c>
      <c r="D9" s="5" t="s">
        <v>354</v>
      </c>
      <c r="E9" s="7">
        <v>1000000</v>
      </c>
      <c r="F9" s="37">
        <v>0</v>
      </c>
      <c r="G9" s="26">
        <f>+ROUND(F9/$F$20,4)</f>
        <v>0</v>
      </c>
    </row>
    <row r="10" spans="1:7" ht="12.95" customHeight="1">
      <c r="A10" s="1"/>
      <c r="B10" s="23" t="s">
        <v>60</v>
      </c>
      <c r="C10" s="5" t="s">
        <v>1</v>
      </c>
      <c r="D10" s="5" t="s">
        <v>1</v>
      </c>
      <c r="E10" s="5" t="s">
        <v>1</v>
      </c>
      <c r="F10" s="9">
        <f>SUM(F7:F9)</f>
        <v>2988.4700000000003</v>
      </c>
      <c r="G10" s="27">
        <f>SUM(G7:G9)</f>
        <v>0.26719999999999999</v>
      </c>
    </row>
    <row r="11" spans="1:7" ht="12.95" customHeight="1">
      <c r="A11" s="1"/>
      <c r="B11" s="23" t="s">
        <v>90</v>
      </c>
      <c r="C11" s="5" t="s">
        <v>1</v>
      </c>
      <c r="D11" s="5" t="s">
        <v>1</v>
      </c>
      <c r="E11" s="5" t="s">
        <v>1</v>
      </c>
      <c r="F11" s="1"/>
      <c r="G11" s="24" t="s">
        <v>1</v>
      </c>
    </row>
    <row r="12" spans="1:7" ht="12.95" customHeight="1">
      <c r="A12" s="6"/>
      <c r="B12" s="25" t="s">
        <v>322</v>
      </c>
      <c r="C12" s="5" t="s">
        <v>323</v>
      </c>
      <c r="D12" s="5" t="s">
        <v>226</v>
      </c>
      <c r="E12" s="7">
        <v>60000</v>
      </c>
      <c r="F12" s="8">
        <v>59.59</v>
      </c>
      <c r="G12" s="26">
        <f>+ROUND(F12/$F$20,4)</f>
        <v>5.3E-3</v>
      </c>
    </row>
    <row r="13" spans="1:7" ht="12.95" customHeight="1">
      <c r="A13" s="1"/>
      <c r="B13" s="23" t="s">
        <v>60</v>
      </c>
      <c r="C13" s="5" t="s">
        <v>1</v>
      </c>
      <c r="D13" s="5" t="s">
        <v>1</v>
      </c>
      <c r="E13" s="5" t="s">
        <v>1</v>
      </c>
      <c r="F13" s="9">
        <f>SUM(F12:F12)</f>
        <v>59.59</v>
      </c>
      <c r="G13" s="27">
        <f>SUM(G12:G12)</f>
        <v>5.3E-3</v>
      </c>
    </row>
    <row r="14" spans="1:7" ht="12.95" customHeight="1">
      <c r="A14" s="1"/>
      <c r="B14" s="28" t="s">
        <v>63</v>
      </c>
      <c r="C14" s="12" t="s">
        <v>1</v>
      </c>
      <c r="D14" s="10" t="s">
        <v>1</v>
      </c>
      <c r="E14" s="12" t="s">
        <v>1</v>
      </c>
      <c r="F14" s="9">
        <f>+F10+F13</f>
        <v>3048.0600000000004</v>
      </c>
      <c r="G14" s="27">
        <f>+G10+G13</f>
        <v>0.27250000000000002</v>
      </c>
    </row>
    <row r="15" spans="1:7" ht="12.95" customHeight="1">
      <c r="A15" s="1"/>
      <c r="B15" s="23" t="s">
        <v>91</v>
      </c>
      <c r="C15" s="5" t="s">
        <v>1</v>
      </c>
      <c r="D15" s="5" t="s">
        <v>1</v>
      </c>
      <c r="E15" s="5" t="s">
        <v>1</v>
      </c>
      <c r="F15" s="1"/>
      <c r="G15" s="24" t="s">
        <v>1</v>
      </c>
    </row>
    <row r="16" spans="1:7" ht="12.95" customHeight="1">
      <c r="A16" s="6"/>
      <c r="B16" s="25" t="s">
        <v>227</v>
      </c>
      <c r="C16" s="5" t="s">
        <v>1</v>
      </c>
      <c r="D16" s="5" t="s">
        <v>66</v>
      </c>
      <c r="E16" s="7"/>
      <c r="F16" s="8">
        <v>8111.73</v>
      </c>
      <c r="G16" s="26">
        <f>+ROUND(F16/$F$20,4)</f>
        <v>0.72519999999999996</v>
      </c>
    </row>
    <row r="17" spans="1:8" ht="12.95" customHeight="1">
      <c r="A17" s="1"/>
      <c r="B17" s="23" t="s">
        <v>60</v>
      </c>
      <c r="C17" s="5" t="s">
        <v>1</v>
      </c>
      <c r="D17" s="5" t="s">
        <v>1</v>
      </c>
      <c r="E17" s="5" t="s">
        <v>1</v>
      </c>
      <c r="F17" s="9">
        <f>+F16</f>
        <v>8111.73</v>
      </c>
      <c r="G17" s="27">
        <f>+G16</f>
        <v>0.72519999999999996</v>
      </c>
    </row>
    <row r="18" spans="1:8" ht="12.95" customHeight="1">
      <c r="A18" s="1"/>
      <c r="B18" s="28" t="s">
        <v>63</v>
      </c>
      <c r="C18" s="12" t="s">
        <v>1</v>
      </c>
      <c r="D18" s="10" t="s">
        <v>1</v>
      </c>
      <c r="E18" s="12" t="s">
        <v>1</v>
      </c>
      <c r="F18" s="9">
        <f>+F17</f>
        <v>8111.73</v>
      </c>
      <c r="G18" s="27">
        <f>+G17</f>
        <v>0.72519999999999996</v>
      </c>
    </row>
    <row r="19" spans="1:8" ht="12.95" customHeight="1">
      <c r="A19" s="1"/>
      <c r="B19" s="28" t="s">
        <v>64</v>
      </c>
      <c r="C19" s="5" t="s">
        <v>1</v>
      </c>
      <c r="D19" s="10" t="s">
        <v>1</v>
      </c>
      <c r="E19" s="5" t="s">
        <v>1</v>
      </c>
      <c r="F19" s="13">
        <f>+F20-F18-F14</f>
        <v>26.380000000000109</v>
      </c>
      <c r="G19" s="27">
        <f>+G20-G18-G14</f>
        <v>2.3000000000000242E-3</v>
      </c>
      <c r="H19" s="15"/>
    </row>
    <row r="20" spans="1:8" ht="12.95" customHeight="1" thickBot="1">
      <c r="A20" s="1"/>
      <c r="B20" s="30" t="s">
        <v>65</v>
      </c>
      <c r="C20" s="31" t="s">
        <v>1</v>
      </c>
      <c r="D20" s="31" t="s">
        <v>1</v>
      </c>
      <c r="E20" s="31" t="s">
        <v>1</v>
      </c>
      <c r="F20" s="32">
        <v>11186.17</v>
      </c>
      <c r="G20" s="33">
        <v>1</v>
      </c>
    </row>
    <row r="21" spans="1:8">
      <c r="A21" s="1"/>
      <c r="B21" s="2" t="s">
        <v>81</v>
      </c>
      <c r="C21" s="1"/>
      <c r="D21" s="1"/>
      <c r="E21" s="1"/>
      <c r="F21" s="1"/>
      <c r="G21" s="1"/>
    </row>
    <row r="22" spans="1:8">
      <c r="A22" s="1"/>
      <c r="B22" s="2" t="s">
        <v>82</v>
      </c>
      <c r="C22" s="1"/>
      <c r="D22" s="1"/>
      <c r="E22" s="1"/>
      <c r="F22" s="1"/>
      <c r="G22" s="1"/>
    </row>
    <row r="23" spans="1:8">
      <c r="A23" s="1"/>
      <c r="B23" s="2" t="s">
        <v>355</v>
      </c>
      <c r="C23" s="1"/>
      <c r="D23" s="1"/>
      <c r="E23" s="1"/>
      <c r="F23" s="1"/>
      <c r="G23" s="1"/>
    </row>
  </sheetData>
  <sortState ref="B7:G9">
    <sortCondition descending="1" ref="F7:F9"/>
  </sortState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32"/>
  <sheetViews>
    <sheetView zoomScale="90" zoomScaleNormal="90" workbookViewId="0">
      <selection activeCell="D18" sqref="D18"/>
    </sheetView>
  </sheetViews>
  <sheetFormatPr defaultRowHeight="12.75"/>
  <cols>
    <col min="1" max="1" width="2.5703125" customWidth="1"/>
    <col min="2" max="2" width="41.7109375" bestFit="1" customWidth="1"/>
    <col min="3" max="3" width="16.7109375" customWidth="1"/>
    <col min="4" max="4" width="24.42578125" bestFit="1" customWidth="1"/>
    <col min="5" max="5" width="8.570312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101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326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84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102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1"/>
      <c r="B6" s="23" t="s">
        <v>103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7" ht="12.95" customHeight="1">
      <c r="A7" s="6"/>
      <c r="B7" s="25" t="s">
        <v>228</v>
      </c>
      <c r="C7" s="5" t="s">
        <v>229</v>
      </c>
      <c r="D7" s="5" t="s">
        <v>230</v>
      </c>
      <c r="E7" s="7">
        <v>100000</v>
      </c>
      <c r="F7" s="8">
        <v>101.56</v>
      </c>
      <c r="G7" s="26">
        <f>+ROUND(F7/$F$29,4)</f>
        <v>1.8100000000000002E-2</v>
      </c>
    </row>
    <row r="8" spans="1:7" ht="12.95" customHeight="1">
      <c r="A8" s="1"/>
      <c r="B8" s="23" t="s">
        <v>60</v>
      </c>
      <c r="C8" s="5" t="s">
        <v>1</v>
      </c>
      <c r="D8" s="5" t="s">
        <v>1</v>
      </c>
      <c r="E8" s="5" t="s">
        <v>1</v>
      </c>
      <c r="F8" s="9">
        <f>SUM(F7:F7)</f>
        <v>101.56</v>
      </c>
      <c r="G8" s="27">
        <f>SUM(G7:G7)</f>
        <v>1.8100000000000002E-2</v>
      </c>
    </row>
    <row r="9" spans="1:7" ht="12.95" customHeight="1">
      <c r="A9" s="1"/>
      <c r="B9" s="28" t="s">
        <v>104</v>
      </c>
      <c r="C9" s="10" t="s">
        <v>1</v>
      </c>
      <c r="D9" s="10" t="s">
        <v>1</v>
      </c>
      <c r="E9" s="10" t="s">
        <v>1</v>
      </c>
      <c r="F9" s="11" t="s">
        <v>62</v>
      </c>
      <c r="G9" s="29" t="s">
        <v>62</v>
      </c>
    </row>
    <row r="10" spans="1:7" ht="12.95" customHeight="1">
      <c r="A10" s="1"/>
      <c r="B10" s="28" t="s">
        <v>60</v>
      </c>
      <c r="C10" s="10" t="s">
        <v>1</v>
      </c>
      <c r="D10" s="10" t="s">
        <v>1</v>
      </c>
      <c r="E10" s="10" t="s">
        <v>1</v>
      </c>
      <c r="F10" s="11" t="s">
        <v>62</v>
      </c>
      <c r="G10" s="29" t="s">
        <v>62</v>
      </c>
    </row>
    <row r="11" spans="1:7" ht="12.95" customHeight="1">
      <c r="A11" s="1"/>
      <c r="B11" s="28" t="s">
        <v>63</v>
      </c>
      <c r="C11" s="12" t="s">
        <v>1</v>
      </c>
      <c r="D11" s="10" t="s">
        <v>1</v>
      </c>
      <c r="E11" s="12" t="s">
        <v>1</v>
      </c>
      <c r="F11" s="9">
        <f>+F8</f>
        <v>101.56</v>
      </c>
      <c r="G11" s="27">
        <f>+G8</f>
        <v>1.8100000000000002E-2</v>
      </c>
    </row>
    <row r="12" spans="1:7" ht="12.95" customHeight="1">
      <c r="A12" s="1"/>
      <c r="B12" s="23" t="s">
        <v>85</v>
      </c>
      <c r="C12" s="5" t="s">
        <v>1</v>
      </c>
      <c r="D12" s="5" t="s">
        <v>1</v>
      </c>
      <c r="E12" s="5" t="s">
        <v>1</v>
      </c>
      <c r="F12" s="1"/>
      <c r="G12" s="24" t="s">
        <v>1</v>
      </c>
    </row>
    <row r="13" spans="1:7" ht="12.95" customHeight="1">
      <c r="A13" s="1"/>
      <c r="B13" s="23" t="s">
        <v>86</v>
      </c>
      <c r="C13" s="5" t="s">
        <v>1</v>
      </c>
      <c r="D13" s="5" t="s">
        <v>1</v>
      </c>
      <c r="E13" s="5" t="s">
        <v>1</v>
      </c>
      <c r="F13" s="1"/>
      <c r="G13" s="24" t="s">
        <v>1</v>
      </c>
    </row>
    <row r="14" spans="1:7" ht="12.95" customHeight="1">
      <c r="A14" s="6"/>
      <c r="B14" s="25" t="s">
        <v>348</v>
      </c>
      <c r="C14" s="5" t="s">
        <v>349</v>
      </c>
      <c r="D14" s="5" t="s">
        <v>87</v>
      </c>
      <c r="E14" s="7">
        <v>500000</v>
      </c>
      <c r="F14" s="8">
        <v>499.76</v>
      </c>
      <c r="G14" s="26">
        <f>+ROUND(F14/$F$29,4)</f>
        <v>8.8999999999999996E-2</v>
      </c>
    </row>
    <row r="15" spans="1:7" ht="12.95" customHeight="1">
      <c r="A15" s="1"/>
      <c r="B15" s="23" t="s">
        <v>60</v>
      </c>
      <c r="C15" s="5" t="s">
        <v>1</v>
      </c>
      <c r="D15" s="5" t="s">
        <v>1</v>
      </c>
      <c r="E15" s="5" t="s">
        <v>1</v>
      </c>
      <c r="F15" s="9">
        <f>SUM(F14:F14)</f>
        <v>499.76</v>
      </c>
      <c r="G15" s="27">
        <f>SUM(G14:G14)</f>
        <v>8.8999999999999996E-2</v>
      </c>
    </row>
    <row r="16" spans="1:7" ht="12.95" customHeight="1">
      <c r="A16" s="1"/>
      <c r="B16" s="23" t="s">
        <v>88</v>
      </c>
      <c r="C16" s="5" t="s">
        <v>1</v>
      </c>
      <c r="D16" s="5" t="s">
        <v>1</v>
      </c>
      <c r="E16" s="5" t="s">
        <v>1</v>
      </c>
      <c r="F16" s="1"/>
      <c r="G16" s="24" t="s">
        <v>1</v>
      </c>
    </row>
    <row r="17" spans="1:7" ht="12.95" customHeight="1">
      <c r="A17" s="6"/>
      <c r="B17" s="25" t="s">
        <v>324</v>
      </c>
      <c r="C17" s="5" t="s">
        <v>352</v>
      </c>
      <c r="D17" s="5" t="s">
        <v>89</v>
      </c>
      <c r="E17" s="7">
        <v>600000</v>
      </c>
      <c r="F17" s="8">
        <v>595.80999999999995</v>
      </c>
      <c r="G17" s="26">
        <f>+ROUND(F17/$F$29,4)</f>
        <v>0.1062</v>
      </c>
    </row>
    <row r="18" spans="1:7" ht="12.95" customHeight="1">
      <c r="A18" s="6"/>
      <c r="B18" s="25" t="s">
        <v>204</v>
      </c>
      <c r="C18" s="5" t="s">
        <v>353</v>
      </c>
      <c r="D18" s="5" t="s">
        <v>354</v>
      </c>
      <c r="E18" s="7">
        <v>150000</v>
      </c>
      <c r="F18" s="37">
        <v>0</v>
      </c>
      <c r="G18" s="26">
        <f>+ROUND(F18/$F$29,4)</f>
        <v>0</v>
      </c>
    </row>
    <row r="19" spans="1:7" ht="12.95" customHeight="1">
      <c r="A19" s="1"/>
      <c r="B19" s="23" t="s">
        <v>60</v>
      </c>
      <c r="C19" s="5" t="s">
        <v>1</v>
      </c>
      <c r="D19" s="5" t="s">
        <v>1</v>
      </c>
      <c r="E19" s="5" t="s">
        <v>1</v>
      </c>
      <c r="F19" s="9">
        <f>SUM(F17:F18)</f>
        <v>595.80999999999995</v>
      </c>
      <c r="G19" s="27">
        <f>SUM(G17:G18)</f>
        <v>0.1062</v>
      </c>
    </row>
    <row r="20" spans="1:7" ht="12.95" customHeight="1">
      <c r="A20" s="1"/>
      <c r="B20" s="23" t="s">
        <v>90</v>
      </c>
      <c r="C20" s="5" t="s">
        <v>1</v>
      </c>
      <c r="D20" s="5" t="s">
        <v>1</v>
      </c>
      <c r="E20" s="5" t="s">
        <v>1</v>
      </c>
      <c r="F20" s="1"/>
      <c r="G20" s="24" t="s">
        <v>1</v>
      </c>
    </row>
    <row r="21" spans="1:7" ht="12.95" customHeight="1">
      <c r="A21" s="6"/>
      <c r="B21" s="25" t="s">
        <v>322</v>
      </c>
      <c r="C21" s="5" t="s">
        <v>323</v>
      </c>
      <c r="D21" s="5" t="s">
        <v>226</v>
      </c>
      <c r="E21" s="7">
        <v>20000</v>
      </c>
      <c r="F21" s="8">
        <v>19.86</v>
      </c>
      <c r="G21" s="26">
        <f>+ROUND(F21/$F$29,4)</f>
        <v>3.5000000000000001E-3</v>
      </c>
    </row>
    <row r="22" spans="1:7" ht="12.95" customHeight="1">
      <c r="A22" s="1"/>
      <c r="B22" s="23" t="s">
        <v>60</v>
      </c>
      <c r="C22" s="5" t="s">
        <v>1</v>
      </c>
      <c r="D22" s="5" t="s">
        <v>1</v>
      </c>
      <c r="E22" s="5" t="s">
        <v>1</v>
      </c>
      <c r="F22" s="9">
        <f>SUM(F21:F21)</f>
        <v>19.86</v>
      </c>
      <c r="G22" s="27">
        <f>SUM(G21:G21)</f>
        <v>3.5000000000000001E-3</v>
      </c>
    </row>
    <row r="23" spans="1:7" ht="12.95" customHeight="1">
      <c r="A23" s="1"/>
      <c r="B23" s="28" t="s">
        <v>63</v>
      </c>
      <c r="C23" s="12" t="s">
        <v>1</v>
      </c>
      <c r="D23" s="10" t="s">
        <v>1</v>
      </c>
      <c r="E23" s="12" t="s">
        <v>1</v>
      </c>
      <c r="F23" s="9">
        <f>+F19+F22+F15</f>
        <v>1115.4299999999998</v>
      </c>
      <c r="G23" s="27">
        <f>+G19+G22+G15</f>
        <v>0.19869999999999999</v>
      </c>
    </row>
    <row r="24" spans="1:7" ht="12.95" customHeight="1">
      <c r="A24" s="1"/>
      <c r="B24" s="23" t="s">
        <v>91</v>
      </c>
      <c r="C24" s="5" t="s">
        <v>1</v>
      </c>
      <c r="D24" s="5" t="s">
        <v>1</v>
      </c>
      <c r="E24" s="5" t="s">
        <v>1</v>
      </c>
      <c r="F24" s="1"/>
      <c r="G24" s="24" t="s">
        <v>1</v>
      </c>
    </row>
    <row r="25" spans="1:7" ht="12.95" customHeight="1">
      <c r="A25" s="6"/>
      <c r="B25" s="25" t="s">
        <v>227</v>
      </c>
      <c r="C25" s="5"/>
      <c r="D25" s="5" t="s">
        <v>66</v>
      </c>
      <c r="E25" s="7"/>
      <c r="F25" s="8">
        <v>2831.23</v>
      </c>
      <c r="G25" s="26">
        <f>+ROUND(F25/$F$29,4)</f>
        <v>0.50439999999999996</v>
      </c>
    </row>
    <row r="26" spans="1:7" ht="12.95" customHeight="1">
      <c r="A26" s="1"/>
      <c r="B26" s="23" t="s">
        <v>60</v>
      </c>
      <c r="C26" s="5" t="s">
        <v>1</v>
      </c>
      <c r="D26" s="5" t="s">
        <v>1</v>
      </c>
      <c r="E26" s="5" t="s">
        <v>1</v>
      </c>
      <c r="F26" s="9">
        <f>+F25</f>
        <v>2831.23</v>
      </c>
      <c r="G26" s="27">
        <f>+G25</f>
        <v>0.50439999999999996</v>
      </c>
    </row>
    <row r="27" spans="1:7" ht="12.95" customHeight="1">
      <c r="A27" s="1"/>
      <c r="B27" s="28" t="s">
        <v>63</v>
      </c>
      <c r="C27" s="12" t="s">
        <v>1</v>
      </c>
      <c r="D27" s="10" t="s">
        <v>1</v>
      </c>
      <c r="E27" s="12" t="s">
        <v>1</v>
      </c>
      <c r="F27" s="9">
        <f>+F26</f>
        <v>2831.23</v>
      </c>
      <c r="G27" s="27">
        <f>+G26</f>
        <v>0.50439999999999996</v>
      </c>
    </row>
    <row r="28" spans="1:7" ht="12.95" customHeight="1">
      <c r="A28" s="1"/>
      <c r="B28" s="28" t="s">
        <v>64</v>
      </c>
      <c r="C28" s="5" t="s">
        <v>1</v>
      </c>
      <c r="D28" s="10" t="s">
        <v>1</v>
      </c>
      <c r="E28" s="5" t="s">
        <v>1</v>
      </c>
      <c r="F28" s="13">
        <f>+F29-F11-F23-F27</f>
        <v>1564.3700000000003</v>
      </c>
      <c r="G28" s="27">
        <f>+G29-G11-G23-G27</f>
        <v>0.27880000000000005</v>
      </c>
    </row>
    <row r="29" spans="1:7" ht="12.95" customHeight="1" thickBot="1">
      <c r="A29" s="1"/>
      <c r="B29" s="30" t="s">
        <v>65</v>
      </c>
      <c r="C29" s="31" t="s">
        <v>1</v>
      </c>
      <c r="D29" s="31" t="s">
        <v>1</v>
      </c>
      <c r="E29" s="31" t="s">
        <v>1</v>
      </c>
      <c r="F29" s="32">
        <v>5612.59</v>
      </c>
      <c r="G29" s="33">
        <v>1</v>
      </c>
    </row>
    <row r="30" spans="1:7">
      <c r="A30" s="1"/>
      <c r="B30" s="2" t="s">
        <v>81</v>
      </c>
      <c r="C30" s="1"/>
      <c r="D30" s="1"/>
      <c r="E30" s="1"/>
      <c r="F30" s="1"/>
      <c r="G30" s="1"/>
    </row>
    <row r="31" spans="1:7">
      <c r="A31" s="1"/>
      <c r="B31" s="2" t="s">
        <v>82</v>
      </c>
      <c r="C31" s="1"/>
      <c r="D31" s="1"/>
      <c r="E31" s="1"/>
      <c r="F31" s="1"/>
      <c r="G31" s="1"/>
    </row>
    <row r="32" spans="1:7">
      <c r="A32" s="1"/>
      <c r="B32" s="2" t="s">
        <v>355</v>
      </c>
      <c r="C32" s="1"/>
      <c r="D32" s="1"/>
      <c r="E32" s="1"/>
      <c r="F32" s="1"/>
      <c r="G32" s="1"/>
    </row>
  </sheetData>
  <sortState ref="B17:G18">
    <sortCondition descending="1" ref="F17:F18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27"/>
  <sheetViews>
    <sheetView tabSelected="1" zoomScale="90" zoomScaleNormal="90" workbookViewId="0">
      <selection activeCell="D28" sqref="D28"/>
    </sheetView>
  </sheetViews>
  <sheetFormatPr defaultRowHeight="12.75"/>
  <cols>
    <col min="1" max="1" width="2.5703125" customWidth="1"/>
    <col min="2" max="2" width="40.85546875" customWidth="1"/>
    <col min="3" max="3" width="20.85546875" customWidth="1"/>
    <col min="4" max="4" width="23.85546875" bestFit="1" customWidth="1"/>
    <col min="5" max="5" width="8.85546875" bestFit="1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83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326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84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85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1"/>
      <c r="B6" s="23" t="s">
        <v>86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7" ht="12.95" customHeight="1">
      <c r="A7" s="6"/>
      <c r="B7" s="25" t="s">
        <v>346</v>
      </c>
      <c r="C7" s="5" t="s">
        <v>347</v>
      </c>
      <c r="D7" s="5" t="s">
        <v>87</v>
      </c>
      <c r="E7" s="7">
        <v>1100000</v>
      </c>
      <c r="F7" s="8">
        <v>1099.47</v>
      </c>
      <c r="G7" s="26">
        <f>+ROUND(F7/$F$24,4)</f>
        <v>0.1042</v>
      </c>
    </row>
    <row r="8" spans="1:7" ht="12.95" customHeight="1">
      <c r="A8" s="6"/>
      <c r="B8" s="25" t="s">
        <v>348</v>
      </c>
      <c r="C8" s="5" t="s">
        <v>349</v>
      </c>
      <c r="D8" s="5" t="s">
        <v>87</v>
      </c>
      <c r="E8" s="7">
        <v>1100000</v>
      </c>
      <c r="F8" s="8">
        <v>1099.47</v>
      </c>
      <c r="G8" s="26">
        <f>+ROUND(F8/$F$24,4)</f>
        <v>0.1042</v>
      </c>
    </row>
    <row r="9" spans="1:7" ht="12.95" customHeight="1">
      <c r="A9" s="1"/>
      <c r="B9" s="23" t="s">
        <v>60</v>
      </c>
      <c r="C9" s="5" t="s">
        <v>1</v>
      </c>
      <c r="D9" s="5" t="s">
        <v>1</v>
      </c>
      <c r="E9" s="5" t="s">
        <v>1</v>
      </c>
      <c r="F9" s="9">
        <f>SUM(F7:F8)</f>
        <v>2198.94</v>
      </c>
      <c r="G9" s="27">
        <f>SUM(G7:G8)</f>
        <v>0.2084</v>
      </c>
    </row>
    <row r="10" spans="1:7" ht="12.95" customHeight="1">
      <c r="A10" s="1"/>
      <c r="B10" s="23" t="s">
        <v>88</v>
      </c>
      <c r="C10" s="5" t="s">
        <v>1</v>
      </c>
      <c r="D10" s="5" t="s">
        <v>1</v>
      </c>
      <c r="E10" s="5" t="s">
        <v>1</v>
      </c>
      <c r="F10" s="1"/>
      <c r="G10" s="24" t="s">
        <v>1</v>
      </c>
    </row>
    <row r="11" spans="1:7" ht="12.95" customHeight="1">
      <c r="A11" s="6"/>
      <c r="B11" s="25" t="s">
        <v>204</v>
      </c>
      <c r="C11" s="5" t="s">
        <v>353</v>
      </c>
      <c r="D11" s="5" t="s">
        <v>354</v>
      </c>
      <c r="E11" s="7">
        <v>1075000</v>
      </c>
      <c r="F11" s="37">
        <v>0</v>
      </c>
      <c r="G11" s="26">
        <f>+ROUND(F11/$F$24,4)</f>
        <v>0</v>
      </c>
    </row>
    <row r="12" spans="1:7" ht="12.95" customHeight="1">
      <c r="A12" s="6"/>
      <c r="B12" s="25" t="s">
        <v>324</v>
      </c>
      <c r="C12" s="5" t="s">
        <v>325</v>
      </c>
      <c r="D12" s="5" t="s">
        <v>89</v>
      </c>
      <c r="E12" s="7">
        <v>1000000</v>
      </c>
      <c r="F12" s="8">
        <v>996.01</v>
      </c>
      <c r="G12" s="26">
        <f>+ROUND(F12/$F$24,4)</f>
        <v>9.4399999999999998E-2</v>
      </c>
    </row>
    <row r="13" spans="1:7" ht="12.95" customHeight="1">
      <c r="A13" s="6"/>
      <c r="B13" s="25" t="s">
        <v>319</v>
      </c>
      <c r="C13" s="5" t="s">
        <v>321</v>
      </c>
      <c r="D13" s="5" t="s">
        <v>203</v>
      </c>
      <c r="E13" s="7">
        <v>500000</v>
      </c>
      <c r="F13" s="8">
        <v>498.15</v>
      </c>
      <c r="G13" s="26">
        <f>+ROUND(F13/$F$24,4)</f>
        <v>4.7199999999999999E-2</v>
      </c>
    </row>
    <row r="14" spans="1:7" ht="12.95" customHeight="1">
      <c r="A14" s="1"/>
      <c r="B14" s="23" t="s">
        <v>60</v>
      </c>
      <c r="C14" s="5" t="s">
        <v>1</v>
      </c>
      <c r="D14" s="5" t="s">
        <v>1</v>
      </c>
      <c r="E14" s="5" t="s">
        <v>1</v>
      </c>
      <c r="F14" s="9">
        <f>SUM(F11:F13)</f>
        <v>1494.1599999999999</v>
      </c>
      <c r="G14" s="27">
        <f>SUM(G11:G13)</f>
        <v>0.1416</v>
      </c>
    </row>
    <row r="15" spans="1:7" ht="12.95" customHeight="1">
      <c r="A15" s="1"/>
      <c r="B15" s="23" t="s">
        <v>90</v>
      </c>
      <c r="C15" s="5" t="s">
        <v>1</v>
      </c>
      <c r="D15" s="5" t="s">
        <v>1</v>
      </c>
      <c r="E15" s="5" t="s">
        <v>1</v>
      </c>
      <c r="F15" s="1"/>
      <c r="G15" s="24" t="s">
        <v>1</v>
      </c>
    </row>
    <row r="16" spans="1:7" ht="12.95" customHeight="1">
      <c r="A16" s="6"/>
      <c r="B16" s="25" t="s">
        <v>322</v>
      </c>
      <c r="C16" s="5" t="s">
        <v>323</v>
      </c>
      <c r="D16" s="5" t="s">
        <v>226</v>
      </c>
      <c r="E16" s="7">
        <v>20000</v>
      </c>
      <c r="F16" s="8">
        <v>19.86</v>
      </c>
      <c r="G16" s="26">
        <f>+ROUND(F16/$F$24,4)</f>
        <v>1.9E-3</v>
      </c>
    </row>
    <row r="17" spans="1:7" ht="12.95" customHeight="1">
      <c r="A17" s="1"/>
      <c r="B17" s="23" t="s">
        <v>60</v>
      </c>
      <c r="C17" s="5" t="s">
        <v>1</v>
      </c>
      <c r="D17" s="5" t="s">
        <v>1</v>
      </c>
      <c r="E17" s="5" t="s">
        <v>1</v>
      </c>
      <c r="F17" s="9">
        <f>SUM(F16:F16)</f>
        <v>19.86</v>
      </c>
      <c r="G17" s="27">
        <f>SUM(G16:G16)</f>
        <v>1.9E-3</v>
      </c>
    </row>
    <row r="18" spans="1:7" ht="12.95" customHeight="1">
      <c r="A18" s="1"/>
      <c r="B18" s="28" t="s">
        <v>63</v>
      </c>
      <c r="C18" s="12" t="s">
        <v>1</v>
      </c>
      <c r="D18" s="10" t="s">
        <v>1</v>
      </c>
      <c r="E18" s="12" t="s">
        <v>1</v>
      </c>
      <c r="F18" s="9">
        <f>+F17+F14+F9</f>
        <v>3712.96</v>
      </c>
      <c r="G18" s="27">
        <f>+G17+G14+G9</f>
        <v>0.35189999999999999</v>
      </c>
    </row>
    <row r="19" spans="1:7" ht="12.95" customHeight="1">
      <c r="A19" s="1"/>
      <c r="B19" s="23" t="s">
        <v>91</v>
      </c>
      <c r="C19" s="5" t="s">
        <v>1</v>
      </c>
      <c r="D19" s="5" t="s">
        <v>1</v>
      </c>
      <c r="E19" s="5" t="s">
        <v>1</v>
      </c>
      <c r="F19" s="1"/>
      <c r="G19" s="24" t="s">
        <v>1</v>
      </c>
    </row>
    <row r="20" spans="1:7" ht="12.95" customHeight="1">
      <c r="A20" s="6"/>
      <c r="B20" s="25" t="s">
        <v>227</v>
      </c>
      <c r="C20" s="5" t="s">
        <v>1</v>
      </c>
      <c r="D20" s="5" t="s">
        <v>66</v>
      </c>
      <c r="E20" s="7"/>
      <c r="F20" s="8">
        <v>5778.54</v>
      </c>
      <c r="G20" s="26">
        <f>+ROUND(F20/$F$24,4)</f>
        <v>0.54769999999999996</v>
      </c>
    </row>
    <row r="21" spans="1:7" ht="12.95" customHeight="1">
      <c r="A21" s="1"/>
      <c r="B21" s="23" t="s">
        <v>60</v>
      </c>
      <c r="C21" s="5" t="s">
        <v>1</v>
      </c>
      <c r="D21" s="5" t="s">
        <v>1</v>
      </c>
      <c r="E21" s="5" t="s">
        <v>1</v>
      </c>
      <c r="F21" s="9">
        <f>+F20</f>
        <v>5778.54</v>
      </c>
      <c r="G21" s="27">
        <f>+G20</f>
        <v>0.54769999999999996</v>
      </c>
    </row>
    <row r="22" spans="1:7" ht="12.95" customHeight="1">
      <c r="A22" s="1"/>
      <c r="B22" s="28" t="s">
        <v>63</v>
      </c>
      <c r="C22" s="12" t="s">
        <v>1</v>
      </c>
      <c r="D22" s="10" t="s">
        <v>1</v>
      </c>
      <c r="E22" s="12" t="s">
        <v>1</v>
      </c>
      <c r="F22" s="9">
        <f>+F21</f>
        <v>5778.54</v>
      </c>
      <c r="G22" s="27">
        <f>+G21</f>
        <v>0.54769999999999996</v>
      </c>
    </row>
    <row r="23" spans="1:7" ht="12.95" customHeight="1">
      <c r="A23" s="1"/>
      <c r="B23" s="28" t="s">
        <v>64</v>
      </c>
      <c r="C23" s="5" t="s">
        <v>1</v>
      </c>
      <c r="D23" s="10" t="s">
        <v>1</v>
      </c>
      <c r="E23" s="5" t="s">
        <v>1</v>
      </c>
      <c r="F23" s="13">
        <f>+F24-F22-F18</f>
        <v>1059.7199999999993</v>
      </c>
      <c r="G23" s="27">
        <f>+G24-G22-G18</f>
        <v>0.10040000000000004</v>
      </c>
    </row>
    <row r="24" spans="1:7" ht="12.95" customHeight="1" thickBot="1">
      <c r="A24" s="1"/>
      <c r="B24" s="30" t="s">
        <v>65</v>
      </c>
      <c r="C24" s="31" t="s">
        <v>1</v>
      </c>
      <c r="D24" s="31" t="s">
        <v>1</v>
      </c>
      <c r="E24" s="31" t="s">
        <v>1</v>
      </c>
      <c r="F24" s="32">
        <v>10551.22</v>
      </c>
      <c r="G24" s="33">
        <v>1</v>
      </c>
    </row>
    <row r="25" spans="1:7">
      <c r="A25" s="1"/>
      <c r="B25" s="2" t="s">
        <v>81</v>
      </c>
      <c r="C25" s="1"/>
      <c r="D25" s="1"/>
      <c r="E25" s="1"/>
      <c r="F25" s="1"/>
      <c r="G25" s="1"/>
    </row>
    <row r="26" spans="1:7">
      <c r="A26" s="1"/>
      <c r="B26" s="2" t="s">
        <v>82</v>
      </c>
      <c r="C26" s="1"/>
      <c r="D26" s="1"/>
      <c r="E26" s="1"/>
      <c r="F26" s="1"/>
      <c r="G26" s="1"/>
    </row>
    <row r="27" spans="1:7">
      <c r="B27" s="2" t="s">
        <v>355</v>
      </c>
    </row>
  </sheetData>
  <sortState ref="B11:G13">
    <sortCondition descending="1" ref="F11:F13"/>
  </sortState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56"/>
  <sheetViews>
    <sheetView zoomScale="90" zoomScaleNormal="90" workbookViewId="0"/>
  </sheetViews>
  <sheetFormatPr defaultRowHeight="12.75"/>
  <cols>
    <col min="1" max="1" width="2.5703125" customWidth="1"/>
    <col min="2" max="2" width="40" bestFit="1" customWidth="1"/>
    <col min="3" max="3" width="26.42578125" customWidth="1"/>
    <col min="4" max="4" width="40" bestFit="1" customWidth="1"/>
    <col min="5" max="5" width="10.4257812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67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326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4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8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1"/>
      <c r="B6" s="23" t="s">
        <v>9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7" ht="12.95" customHeight="1">
      <c r="A7" s="6"/>
      <c r="B7" s="25" t="s">
        <v>202</v>
      </c>
      <c r="C7" s="5" t="s">
        <v>113</v>
      </c>
      <c r="D7" s="5" t="s">
        <v>80</v>
      </c>
      <c r="E7" s="7">
        <v>51995</v>
      </c>
      <c r="F7" s="8">
        <v>208.53</v>
      </c>
      <c r="G7" s="26">
        <f t="shared" ref="G7:G49" si="0">ROUND(F7/$F$55,4)</f>
        <v>5.2900000000000003E-2</v>
      </c>
    </row>
    <row r="8" spans="1:7" ht="12.95" customHeight="1">
      <c r="A8" s="6"/>
      <c r="B8" s="25" t="s">
        <v>210</v>
      </c>
      <c r="C8" s="5" t="s">
        <v>211</v>
      </c>
      <c r="D8" s="5" t="s">
        <v>33</v>
      </c>
      <c r="E8" s="7">
        <v>41534</v>
      </c>
      <c r="F8" s="8">
        <v>169.92</v>
      </c>
      <c r="G8" s="26">
        <f t="shared" si="0"/>
        <v>4.3099999999999999E-2</v>
      </c>
    </row>
    <row r="9" spans="1:7" ht="12.95" customHeight="1">
      <c r="A9" s="6"/>
      <c r="B9" s="25" t="s">
        <v>216</v>
      </c>
      <c r="C9" s="5" t="s">
        <v>217</v>
      </c>
      <c r="D9" s="5" t="s">
        <v>26</v>
      </c>
      <c r="E9" s="7">
        <v>15045</v>
      </c>
      <c r="F9" s="8">
        <v>167.69</v>
      </c>
      <c r="G9" s="26">
        <f t="shared" si="0"/>
        <v>4.2500000000000003E-2</v>
      </c>
    </row>
    <row r="10" spans="1:7" ht="12.95" customHeight="1">
      <c r="A10" s="6"/>
      <c r="B10" s="25" t="s">
        <v>281</v>
      </c>
      <c r="C10" s="5" t="s">
        <v>282</v>
      </c>
      <c r="D10" s="5" t="s">
        <v>40</v>
      </c>
      <c r="E10" s="7">
        <v>27991</v>
      </c>
      <c r="F10" s="8">
        <v>161.35</v>
      </c>
      <c r="G10" s="26">
        <f t="shared" si="0"/>
        <v>4.0899999999999999E-2</v>
      </c>
    </row>
    <row r="11" spans="1:7" ht="12.95" customHeight="1">
      <c r="A11" s="6"/>
      <c r="B11" s="25" t="s">
        <v>248</v>
      </c>
      <c r="C11" s="5" t="s">
        <v>218</v>
      </c>
      <c r="D11" s="5" t="s">
        <v>15</v>
      </c>
      <c r="E11" s="7">
        <v>133486</v>
      </c>
      <c r="F11" s="8">
        <v>155.24</v>
      </c>
      <c r="G11" s="26">
        <f t="shared" si="0"/>
        <v>3.9399999999999998E-2</v>
      </c>
    </row>
    <row r="12" spans="1:7" ht="12.95" customHeight="1">
      <c r="A12" s="6"/>
      <c r="B12" s="25" t="s">
        <v>170</v>
      </c>
      <c r="C12" s="5" t="s">
        <v>247</v>
      </c>
      <c r="D12" s="5" t="s">
        <v>15</v>
      </c>
      <c r="E12" s="7">
        <v>13961</v>
      </c>
      <c r="F12" s="8">
        <v>149.11000000000001</v>
      </c>
      <c r="G12" s="26">
        <f t="shared" si="0"/>
        <v>3.78E-2</v>
      </c>
    </row>
    <row r="13" spans="1:7" ht="12.95" customHeight="1">
      <c r="A13" s="6"/>
      <c r="B13" s="25" t="s">
        <v>278</v>
      </c>
      <c r="C13" s="5" t="s">
        <v>279</v>
      </c>
      <c r="D13" s="5" t="s">
        <v>28</v>
      </c>
      <c r="E13" s="7">
        <v>94820</v>
      </c>
      <c r="F13" s="8">
        <v>134.6</v>
      </c>
      <c r="G13" s="26">
        <f t="shared" si="0"/>
        <v>3.4200000000000001E-2</v>
      </c>
    </row>
    <row r="14" spans="1:7" ht="12.95" customHeight="1">
      <c r="A14" s="6"/>
      <c r="B14" s="25" t="s">
        <v>291</v>
      </c>
      <c r="C14" s="5" t="s">
        <v>292</v>
      </c>
      <c r="D14" s="5" t="s">
        <v>72</v>
      </c>
      <c r="E14" s="7">
        <v>256</v>
      </c>
      <c r="F14" s="8">
        <v>131.65</v>
      </c>
      <c r="G14" s="26">
        <f t="shared" si="0"/>
        <v>3.3399999999999999E-2</v>
      </c>
    </row>
    <row r="15" spans="1:7" ht="12.95" customHeight="1">
      <c r="A15" s="6"/>
      <c r="B15" s="25" t="s">
        <v>172</v>
      </c>
      <c r="C15" s="5" t="s">
        <v>78</v>
      </c>
      <c r="D15" s="5" t="s">
        <v>75</v>
      </c>
      <c r="E15" s="7">
        <v>19911</v>
      </c>
      <c r="F15" s="8">
        <v>129.91999999999999</v>
      </c>
      <c r="G15" s="26">
        <f t="shared" si="0"/>
        <v>3.3000000000000002E-2</v>
      </c>
    </row>
    <row r="16" spans="1:7" ht="12.95" customHeight="1">
      <c r="A16" s="6"/>
      <c r="B16" s="25" t="s">
        <v>208</v>
      </c>
      <c r="C16" s="5" t="s">
        <v>41</v>
      </c>
      <c r="D16" s="5" t="s">
        <v>15</v>
      </c>
      <c r="E16" s="7">
        <v>21263</v>
      </c>
      <c r="F16" s="8">
        <v>122.78</v>
      </c>
      <c r="G16" s="26">
        <f t="shared" si="0"/>
        <v>3.1199999999999999E-2</v>
      </c>
    </row>
    <row r="17" spans="1:7" ht="12.95" customHeight="1">
      <c r="A17" s="6"/>
      <c r="B17" s="25" t="s">
        <v>245</v>
      </c>
      <c r="C17" s="5" t="s">
        <v>246</v>
      </c>
      <c r="D17" s="5" t="s">
        <v>15</v>
      </c>
      <c r="E17" s="7">
        <v>76259</v>
      </c>
      <c r="F17" s="8">
        <v>120.64</v>
      </c>
      <c r="G17" s="26">
        <f t="shared" si="0"/>
        <v>3.0599999999999999E-2</v>
      </c>
    </row>
    <row r="18" spans="1:7" ht="12.95" customHeight="1">
      <c r="A18" s="6"/>
      <c r="B18" s="25" t="s">
        <v>214</v>
      </c>
      <c r="C18" s="5" t="s">
        <v>215</v>
      </c>
      <c r="D18" s="5" t="s">
        <v>80</v>
      </c>
      <c r="E18" s="7">
        <v>11563</v>
      </c>
      <c r="F18" s="8">
        <v>119.63</v>
      </c>
      <c r="G18" s="26">
        <f t="shared" si="0"/>
        <v>3.04E-2</v>
      </c>
    </row>
    <row r="19" spans="1:7" ht="12.95" customHeight="1">
      <c r="A19" s="6"/>
      <c r="B19" s="25" t="s">
        <v>159</v>
      </c>
      <c r="C19" s="5" t="s">
        <v>25</v>
      </c>
      <c r="D19" s="5" t="s">
        <v>26</v>
      </c>
      <c r="E19" s="7">
        <v>6355</v>
      </c>
      <c r="F19" s="8">
        <v>118.61</v>
      </c>
      <c r="G19" s="26">
        <f t="shared" si="0"/>
        <v>3.0099999999999998E-2</v>
      </c>
    </row>
    <row r="20" spans="1:7" ht="12.95" customHeight="1">
      <c r="A20" s="6"/>
      <c r="B20" s="25" t="s">
        <v>295</v>
      </c>
      <c r="C20" s="5" t="s">
        <v>296</v>
      </c>
      <c r="D20" s="5" t="s">
        <v>121</v>
      </c>
      <c r="E20" s="7">
        <v>13811</v>
      </c>
      <c r="F20" s="8">
        <v>118.26</v>
      </c>
      <c r="G20" s="26">
        <f t="shared" si="0"/>
        <v>0.03</v>
      </c>
    </row>
    <row r="21" spans="1:7" ht="12.95" customHeight="1">
      <c r="A21" s="6"/>
      <c r="B21" s="25" t="s">
        <v>231</v>
      </c>
      <c r="C21" s="5" t="s">
        <v>232</v>
      </c>
      <c r="D21" s="5" t="s">
        <v>131</v>
      </c>
      <c r="E21" s="7">
        <v>35365</v>
      </c>
      <c r="F21" s="8">
        <v>106.87</v>
      </c>
      <c r="G21" s="26">
        <f t="shared" si="0"/>
        <v>2.7099999999999999E-2</v>
      </c>
    </row>
    <row r="22" spans="1:7" ht="12.95" customHeight="1">
      <c r="A22" s="6"/>
      <c r="B22" s="25" t="s">
        <v>153</v>
      </c>
      <c r="C22" s="5" t="s">
        <v>43</v>
      </c>
      <c r="D22" s="5" t="s">
        <v>23</v>
      </c>
      <c r="E22" s="7">
        <v>8968</v>
      </c>
      <c r="F22" s="8">
        <v>106.63</v>
      </c>
      <c r="G22" s="26">
        <f t="shared" si="0"/>
        <v>2.7099999999999999E-2</v>
      </c>
    </row>
    <row r="23" spans="1:7" ht="12.95" customHeight="1">
      <c r="A23" s="6"/>
      <c r="B23" s="25" t="s">
        <v>243</v>
      </c>
      <c r="C23" s="5" t="s">
        <v>244</v>
      </c>
      <c r="D23" s="5" t="s">
        <v>15</v>
      </c>
      <c r="E23" s="7">
        <v>76608</v>
      </c>
      <c r="F23" s="8">
        <v>103.38</v>
      </c>
      <c r="G23" s="26">
        <f t="shared" si="0"/>
        <v>2.6200000000000001E-2</v>
      </c>
    </row>
    <row r="24" spans="1:7" ht="12.95" customHeight="1">
      <c r="A24" s="6"/>
      <c r="B24" s="25" t="s">
        <v>293</v>
      </c>
      <c r="C24" s="5" t="s">
        <v>294</v>
      </c>
      <c r="D24" s="5" t="s">
        <v>26</v>
      </c>
      <c r="E24" s="7">
        <v>8450</v>
      </c>
      <c r="F24" s="8">
        <v>98.78</v>
      </c>
      <c r="G24" s="26">
        <f t="shared" si="0"/>
        <v>2.5100000000000001E-2</v>
      </c>
    </row>
    <row r="25" spans="1:7" ht="12.95" customHeight="1">
      <c r="A25" s="6"/>
      <c r="B25" s="25" t="s">
        <v>151</v>
      </c>
      <c r="C25" s="5" t="s">
        <v>39</v>
      </c>
      <c r="D25" s="5" t="s">
        <v>36</v>
      </c>
      <c r="E25" s="7">
        <v>6085</v>
      </c>
      <c r="F25" s="8">
        <v>91.71</v>
      </c>
      <c r="G25" s="26">
        <f t="shared" si="0"/>
        <v>2.3300000000000001E-2</v>
      </c>
    </row>
    <row r="26" spans="1:7" ht="12.95" customHeight="1">
      <c r="A26" s="6"/>
      <c r="B26" s="25" t="s">
        <v>253</v>
      </c>
      <c r="C26" s="5" t="s">
        <v>254</v>
      </c>
      <c r="D26" s="5" t="s">
        <v>52</v>
      </c>
      <c r="E26" s="7">
        <v>11912</v>
      </c>
      <c r="F26" s="8">
        <v>88.4</v>
      </c>
      <c r="G26" s="26">
        <f t="shared" si="0"/>
        <v>2.24E-2</v>
      </c>
    </row>
    <row r="27" spans="1:7" ht="12.95" customHeight="1">
      <c r="A27" s="6"/>
      <c r="B27" s="25" t="s">
        <v>167</v>
      </c>
      <c r="C27" s="5" t="s">
        <v>71</v>
      </c>
      <c r="D27" s="5" t="s">
        <v>72</v>
      </c>
      <c r="E27" s="7">
        <v>24718</v>
      </c>
      <c r="F27" s="8">
        <v>86.35</v>
      </c>
      <c r="G27" s="26">
        <f t="shared" si="0"/>
        <v>2.1899999999999999E-2</v>
      </c>
    </row>
    <row r="28" spans="1:7" ht="12.95" customHeight="1">
      <c r="A28" s="6"/>
      <c r="B28" s="25" t="s">
        <v>169</v>
      </c>
      <c r="C28" s="5" t="s">
        <v>69</v>
      </c>
      <c r="D28" s="5" t="s">
        <v>13</v>
      </c>
      <c r="E28" s="7">
        <v>5623</v>
      </c>
      <c r="F28" s="8">
        <v>82.74</v>
      </c>
      <c r="G28" s="26">
        <f t="shared" si="0"/>
        <v>2.1000000000000001E-2</v>
      </c>
    </row>
    <row r="29" spans="1:7" ht="12.95" customHeight="1">
      <c r="A29" s="6"/>
      <c r="B29" s="25" t="s">
        <v>331</v>
      </c>
      <c r="C29" s="5" t="s">
        <v>332</v>
      </c>
      <c r="D29" s="5" t="s">
        <v>333</v>
      </c>
      <c r="E29" s="7">
        <v>61632</v>
      </c>
      <c r="F29" s="8">
        <v>75.13</v>
      </c>
      <c r="G29" s="26">
        <f t="shared" si="0"/>
        <v>1.9099999999999999E-2</v>
      </c>
    </row>
    <row r="30" spans="1:7" ht="12.95" customHeight="1">
      <c r="A30" s="6"/>
      <c r="B30" s="25" t="s">
        <v>287</v>
      </c>
      <c r="C30" s="5" t="s">
        <v>288</v>
      </c>
      <c r="D30" s="5" t="s">
        <v>80</v>
      </c>
      <c r="E30" s="7">
        <v>47567</v>
      </c>
      <c r="F30" s="8">
        <v>74.87</v>
      </c>
      <c r="G30" s="26">
        <f t="shared" si="0"/>
        <v>1.9E-2</v>
      </c>
    </row>
    <row r="31" spans="1:7" ht="12.95" customHeight="1">
      <c r="A31" s="6"/>
      <c r="B31" s="25" t="s">
        <v>166</v>
      </c>
      <c r="C31" s="5" t="s">
        <v>68</v>
      </c>
      <c r="D31" s="5" t="s">
        <v>42</v>
      </c>
      <c r="E31" s="7">
        <v>14738</v>
      </c>
      <c r="F31" s="8">
        <v>74.52</v>
      </c>
      <c r="G31" s="26">
        <f t="shared" si="0"/>
        <v>1.89E-2</v>
      </c>
    </row>
    <row r="32" spans="1:7" ht="12.95" customHeight="1">
      <c r="A32" s="6"/>
      <c r="B32" s="25" t="s">
        <v>160</v>
      </c>
      <c r="C32" s="5" t="s">
        <v>35</v>
      </c>
      <c r="D32" s="5" t="s">
        <v>36</v>
      </c>
      <c r="E32" s="7">
        <v>6082</v>
      </c>
      <c r="F32" s="8">
        <v>73.150000000000006</v>
      </c>
      <c r="G32" s="26">
        <f t="shared" si="0"/>
        <v>1.8599999999999998E-2</v>
      </c>
    </row>
    <row r="33" spans="1:7" ht="12.95" customHeight="1">
      <c r="A33" s="6"/>
      <c r="B33" s="25" t="s">
        <v>219</v>
      </c>
      <c r="C33" s="5" t="s">
        <v>220</v>
      </c>
      <c r="D33" s="5" t="s">
        <v>121</v>
      </c>
      <c r="E33" s="7">
        <v>79852</v>
      </c>
      <c r="F33" s="8">
        <v>71.430000000000007</v>
      </c>
      <c r="G33" s="26">
        <f t="shared" si="0"/>
        <v>1.8100000000000002E-2</v>
      </c>
    </row>
    <row r="34" spans="1:7" ht="12.95" customHeight="1">
      <c r="A34" s="6"/>
      <c r="B34" s="25" t="s">
        <v>241</v>
      </c>
      <c r="C34" s="5" t="s">
        <v>242</v>
      </c>
      <c r="D34" s="5" t="s">
        <v>11</v>
      </c>
      <c r="E34" s="7">
        <v>49562</v>
      </c>
      <c r="F34" s="8">
        <v>69.59</v>
      </c>
      <c r="G34" s="26">
        <f t="shared" si="0"/>
        <v>1.77E-2</v>
      </c>
    </row>
    <row r="35" spans="1:7" ht="12.95" customHeight="1">
      <c r="A35" s="6"/>
      <c r="B35" s="25" t="s">
        <v>251</v>
      </c>
      <c r="C35" s="5" t="s">
        <v>252</v>
      </c>
      <c r="D35" s="5" t="s">
        <v>11</v>
      </c>
      <c r="E35" s="7">
        <v>23388</v>
      </c>
      <c r="F35" s="8">
        <v>68.13</v>
      </c>
      <c r="G35" s="26">
        <f t="shared" si="0"/>
        <v>1.7299999999999999E-2</v>
      </c>
    </row>
    <row r="36" spans="1:7" ht="12.95" customHeight="1">
      <c r="A36" s="6"/>
      <c r="B36" s="25" t="s">
        <v>165</v>
      </c>
      <c r="C36" s="5" t="s">
        <v>77</v>
      </c>
      <c r="D36" s="5" t="s">
        <v>11</v>
      </c>
      <c r="E36" s="7">
        <v>4760</v>
      </c>
      <c r="F36" s="8">
        <v>63.77</v>
      </c>
      <c r="G36" s="26">
        <f t="shared" si="0"/>
        <v>1.6199999999999999E-2</v>
      </c>
    </row>
    <row r="37" spans="1:7" ht="12.95" customHeight="1">
      <c r="A37" s="6"/>
      <c r="B37" s="25" t="s">
        <v>301</v>
      </c>
      <c r="C37" s="5" t="s">
        <v>302</v>
      </c>
      <c r="D37" s="5" t="s">
        <v>200</v>
      </c>
      <c r="E37" s="7">
        <v>39651</v>
      </c>
      <c r="F37" s="8">
        <v>61</v>
      </c>
      <c r="G37" s="26">
        <f t="shared" si="0"/>
        <v>1.55E-2</v>
      </c>
    </row>
    <row r="38" spans="1:7" ht="12.95" customHeight="1">
      <c r="A38" s="6"/>
      <c r="B38" s="25" t="s">
        <v>298</v>
      </c>
      <c r="C38" s="5" t="s">
        <v>299</v>
      </c>
      <c r="D38" s="5" t="s">
        <v>300</v>
      </c>
      <c r="E38" s="7">
        <v>3700</v>
      </c>
      <c r="F38" s="8">
        <v>55.26</v>
      </c>
      <c r="G38" s="26">
        <f t="shared" si="0"/>
        <v>1.4E-2</v>
      </c>
    </row>
    <row r="39" spans="1:7" ht="12.95" customHeight="1">
      <c r="A39" s="6"/>
      <c r="B39" s="25" t="s">
        <v>237</v>
      </c>
      <c r="C39" s="5" t="s">
        <v>238</v>
      </c>
      <c r="D39" s="5" t="s">
        <v>15</v>
      </c>
      <c r="E39" s="7">
        <v>1174</v>
      </c>
      <c r="F39" s="8">
        <v>45.33</v>
      </c>
      <c r="G39" s="26">
        <f t="shared" si="0"/>
        <v>1.15E-2</v>
      </c>
    </row>
    <row r="40" spans="1:7" ht="12.95" customHeight="1">
      <c r="A40" s="6"/>
      <c r="B40" s="25" t="s">
        <v>155</v>
      </c>
      <c r="C40" s="5" t="s">
        <v>29</v>
      </c>
      <c r="D40" s="5" t="s">
        <v>17</v>
      </c>
      <c r="E40" s="7">
        <v>7666</v>
      </c>
      <c r="F40" s="8">
        <v>43.77</v>
      </c>
      <c r="G40" s="26">
        <f t="shared" si="0"/>
        <v>1.11E-2</v>
      </c>
    </row>
    <row r="41" spans="1:7" ht="12.95" customHeight="1">
      <c r="A41" s="6"/>
      <c r="B41" s="25" t="s">
        <v>303</v>
      </c>
      <c r="C41" s="5" t="s">
        <v>304</v>
      </c>
      <c r="D41" s="5" t="s">
        <v>305</v>
      </c>
      <c r="E41" s="7">
        <v>52102</v>
      </c>
      <c r="F41" s="8">
        <v>42.7</v>
      </c>
      <c r="G41" s="26">
        <f t="shared" si="0"/>
        <v>1.0800000000000001E-2</v>
      </c>
    </row>
    <row r="42" spans="1:7" ht="12.95" customHeight="1">
      <c r="A42" s="6"/>
      <c r="B42" s="25" t="s">
        <v>199</v>
      </c>
      <c r="C42" s="5" t="s">
        <v>115</v>
      </c>
      <c r="D42" s="5" t="s">
        <v>17</v>
      </c>
      <c r="E42" s="7">
        <v>10963</v>
      </c>
      <c r="F42" s="8">
        <v>42.22</v>
      </c>
      <c r="G42" s="26">
        <f t="shared" si="0"/>
        <v>1.0699999999999999E-2</v>
      </c>
    </row>
    <row r="43" spans="1:7" ht="12.95" customHeight="1">
      <c r="A43" s="6"/>
      <c r="B43" s="25" t="s">
        <v>259</v>
      </c>
      <c r="C43" s="5" t="s">
        <v>260</v>
      </c>
      <c r="D43" s="5" t="s">
        <v>15</v>
      </c>
      <c r="E43" s="7">
        <v>7944</v>
      </c>
      <c r="F43" s="8">
        <v>41.26</v>
      </c>
      <c r="G43" s="26">
        <f t="shared" si="0"/>
        <v>1.0500000000000001E-2</v>
      </c>
    </row>
    <row r="44" spans="1:7" ht="12.95" customHeight="1">
      <c r="A44" s="6"/>
      <c r="B44" s="25" t="s">
        <v>334</v>
      </c>
      <c r="C44" s="5" t="s">
        <v>335</v>
      </c>
      <c r="D44" s="5" t="s">
        <v>15</v>
      </c>
      <c r="E44" s="7">
        <v>30209</v>
      </c>
      <c r="F44" s="8">
        <v>40.78</v>
      </c>
      <c r="G44" s="26">
        <f t="shared" si="0"/>
        <v>1.03E-2</v>
      </c>
    </row>
    <row r="45" spans="1:7" ht="12.95" customHeight="1">
      <c r="A45" s="6"/>
      <c r="B45" s="25" t="s">
        <v>327</v>
      </c>
      <c r="C45" s="5" t="s">
        <v>329</v>
      </c>
      <c r="D45" s="5" t="s">
        <v>121</v>
      </c>
      <c r="E45" s="7">
        <v>120874</v>
      </c>
      <c r="F45" s="8">
        <v>36.44</v>
      </c>
      <c r="G45" s="26">
        <f t="shared" si="0"/>
        <v>9.1999999999999998E-3</v>
      </c>
    </row>
    <row r="46" spans="1:7" ht="12.95" customHeight="1">
      <c r="A46" s="6"/>
      <c r="B46" s="25" t="s">
        <v>257</v>
      </c>
      <c r="C46" s="5" t="s">
        <v>258</v>
      </c>
      <c r="D46" s="5" t="s">
        <v>72</v>
      </c>
      <c r="E46" s="7">
        <v>13996</v>
      </c>
      <c r="F46" s="8">
        <v>29.73</v>
      </c>
      <c r="G46" s="26">
        <f t="shared" si="0"/>
        <v>7.4999999999999997E-3</v>
      </c>
    </row>
    <row r="47" spans="1:7" ht="12.95" customHeight="1">
      <c r="A47" s="6"/>
      <c r="B47" s="25" t="s">
        <v>255</v>
      </c>
      <c r="C47" s="5" t="s">
        <v>256</v>
      </c>
      <c r="D47" s="5" t="s">
        <v>26</v>
      </c>
      <c r="E47" s="7">
        <v>4839</v>
      </c>
      <c r="F47" s="8">
        <v>27.65</v>
      </c>
      <c r="G47" s="26">
        <f t="shared" si="0"/>
        <v>7.0000000000000001E-3</v>
      </c>
    </row>
    <row r="48" spans="1:7" ht="12.95" customHeight="1">
      <c r="A48" s="6"/>
      <c r="B48" s="25" t="s">
        <v>179</v>
      </c>
      <c r="C48" s="5" t="s">
        <v>106</v>
      </c>
      <c r="D48" s="5" t="s">
        <v>26</v>
      </c>
      <c r="E48" s="7">
        <v>457</v>
      </c>
      <c r="F48" s="8">
        <v>18.91</v>
      </c>
      <c r="G48" s="26">
        <f t="shared" si="0"/>
        <v>4.7999999999999996E-3</v>
      </c>
    </row>
    <row r="49" spans="1:7" ht="12.95" customHeight="1">
      <c r="A49" s="6"/>
      <c r="B49" s="25" t="s">
        <v>212</v>
      </c>
      <c r="C49" s="5" t="s">
        <v>213</v>
      </c>
      <c r="D49" s="5" t="s">
        <v>76</v>
      </c>
      <c r="E49" s="7">
        <v>632</v>
      </c>
      <c r="F49" s="8">
        <v>9.81</v>
      </c>
      <c r="G49" s="26">
        <f t="shared" si="0"/>
        <v>2.5000000000000001E-3</v>
      </c>
    </row>
    <row r="50" spans="1:7" ht="12.95" customHeight="1">
      <c r="A50" s="1"/>
      <c r="B50" s="35" t="s">
        <v>60</v>
      </c>
      <c r="C50" s="34" t="s">
        <v>1</v>
      </c>
      <c r="D50" s="34" t="s">
        <v>1</v>
      </c>
      <c r="E50" s="34" t="s">
        <v>1</v>
      </c>
      <c r="F50" s="9">
        <f>SUM(F7:F49)</f>
        <v>3838.2400000000007</v>
      </c>
      <c r="G50" s="27">
        <f>SUM(G7:G49)</f>
        <v>0.97389999999999988</v>
      </c>
    </row>
    <row r="51" spans="1:7" ht="12.95" customHeight="1">
      <c r="A51" s="1"/>
      <c r="B51" s="28" t="s">
        <v>61</v>
      </c>
      <c r="C51" s="12" t="s">
        <v>1</v>
      </c>
      <c r="D51" s="12" t="s">
        <v>1</v>
      </c>
      <c r="E51" s="12" t="s">
        <v>1</v>
      </c>
      <c r="F51" s="11" t="s">
        <v>62</v>
      </c>
      <c r="G51" s="29" t="s">
        <v>62</v>
      </c>
    </row>
    <row r="52" spans="1:7" ht="12.95" customHeight="1">
      <c r="A52" s="1"/>
      <c r="B52" s="28" t="s">
        <v>60</v>
      </c>
      <c r="C52" s="12" t="s">
        <v>1</v>
      </c>
      <c r="D52" s="12" t="s">
        <v>1</v>
      </c>
      <c r="E52" s="12" t="s">
        <v>1</v>
      </c>
      <c r="F52" s="11" t="s">
        <v>62</v>
      </c>
      <c r="G52" s="29" t="s">
        <v>62</v>
      </c>
    </row>
    <row r="53" spans="1:7" ht="12.95" customHeight="1">
      <c r="A53" s="1"/>
      <c r="B53" s="28" t="s">
        <v>63</v>
      </c>
      <c r="C53" s="12" t="s">
        <v>1</v>
      </c>
      <c r="D53" s="10" t="s">
        <v>1</v>
      </c>
      <c r="E53" s="12" t="s">
        <v>1</v>
      </c>
      <c r="F53" s="9">
        <f>+F50</f>
        <v>3838.2400000000007</v>
      </c>
      <c r="G53" s="27">
        <f>+G50</f>
        <v>0.97389999999999988</v>
      </c>
    </row>
    <row r="54" spans="1:7" ht="12.95" customHeight="1">
      <c r="A54" s="1"/>
      <c r="B54" s="28" t="s">
        <v>64</v>
      </c>
      <c r="C54" s="12" t="s">
        <v>1</v>
      </c>
      <c r="D54" s="10" t="s">
        <v>1</v>
      </c>
      <c r="E54" s="12" t="s">
        <v>1</v>
      </c>
      <c r="F54" s="13">
        <f>+F55-F53</f>
        <v>103.1599999999994</v>
      </c>
      <c r="G54" s="27">
        <f>+G55-G53</f>
        <v>2.6100000000000123E-2</v>
      </c>
    </row>
    <row r="55" spans="1:7" ht="12.95" customHeight="1" thickBot="1">
      <c r="A55" s="1"/>
      <c r="B55" s="30" t="s">
        <v>65</v>
      </c>
      <c r="C55" s="31" t="s">
        <v>1</v>
      </c>
      <c r="D55" s="31" t="s">
        <v>1</v>
      </c>
      <c r="E55" s="31" t="s">
        <v>1</v>
      </c>
      <c r="F55" s="32">
        <v>3941.4</v>
      </c>
      <c r="G55" s="33">
        <v>1</v>
      </c>
    </row>
    <row r="56" spans="1:7">
      <c r="A56" s="1"/>
      <c r="B56" s="2"/>
      <c r="C56" s="1"/>
      <c r="D56" s="1"/>
      <c r="E56" s="1"/>
      <c r="F56" s="1"/>
      <c r="G56" s="1"/>
    </row>
  </sheetData>
  <sortState ref="B7:G49">
    <sortCondition descending="1" ref="G7:G49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1"/>
  <sheetViews>
    <sheetView zoomScale="90" zoomScaleNormal="90" workbookViewId="0"/>
  </sheetViews>
  <sheetFormatPr defaultRowHeight="12.75"/>
  <cols>
    <col min="1" max="1" width="2.5703125" customWidth="1"/>
    <col min="2" max="2" width="40" bestFit="1" customWidth="1"/>
    <col min="3" max="3" width="26.42578125" customWidth="1"/>
    <col min="4" max="4" width="40" bestFit="1" customWidth="1"/>
    <col min="5" max="5" width="9.28515625" customWidth="1"/>
    <col min="6" max="6" width="20.85546875" bestFit="1" customWidth="1"/>
    <col min="7" max="7" width="13.7109375" bestFit="1" customWidth="1"/>
    <col min="9" max="9" width="12.7109375" bestFit="1" customWidth="1"/>
  </cols>
  <sheetData>
    <row r="1" spans="1:9" ht="16.5" customHeight="1">
      <c r="A1" s="1"/>
      <c r="B1" s="2" t="s">
        <v>92</v>
      </c>
      <c r="C1" s="1"/>
      <c r="D1" s="1"/>
      <c r="E1" s="1"/>
      <c r="F1" s="1"/>
      <c r="G1" s="1"/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/>
      <c r="B3" s="16" t="s">
        <v>326</v>
      </c>
      <c r="C3" s="1"/>
      <c r="D3" s="1"/>
      <c r="E3" s="1"/>
      <c r="F3" s="1"/>
      <c r="G3" s="1"/>
    </row>
    <row r="4" spans="1:9" ht="33" customHeight="1">
      <c r="A4" s="1"/>
      <c r="B4" s="19" t="s">
        <v>2</v>
      </c>
      <c r="C4" s="20" t="s">
        <v>3</v>
      </c>
      <c r="D4" s="21" t="s">
        <v>4</v>
      </c>
      <c r="E4" s="21" t="s">
        <v>5</v>
      </c>
      <c r="F4" s="21" t="s">
        <v>6</v>
      </c>
      <c r="G4" s="22" t="s">
        <v>7</v>
      </c>
    </row>
    <row r="5" spans="1:9" ht="12.95" customHeight="1">
      <c r="A5" s="1"/>
      <c r="B5" s="23" t="s">
        <v>8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9" ht="12.95" customHeight="1">
      <c r="A6" s="1"/>
      <c r="B6" s="23" t="s">
        <v>9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9" ht="12.95" customHeight="1">
      <c r="A7" s="6"/>
      <c r="B7" s="25" t="s">
        <v>142</v>
      </c>
      <c r="C7" s="5" t="s">
        <v>10</v>
      </c>
      <c r="D7" s="5" t="s">
        <v>11</v>
      </c>
      <c r="E7" s="7">
        <v>24609</v>
      </c>
      <c r="F7" s="8">
        <v>343.22</v>
      </c>
      <c r="G7" s="26">
        <f t="shared" ref="G7:G54" si="0">+ROUND(F7/$F$60,4)</f>
        <v>6.1699999999999998E-2</v>
      </c>
      <c r="I7" s="15"/>
    </row>
    <row r="8" spans="1:9" ht="12.95" customHeight="1">
      <c r="A8" s="6"/>
      <c r="B8" s="25" t="s">
        <v>138</v>
      </c>
      <c r="C8" s="5" t="s">
        <v>14</v>
      </c>
      <c r="D8" s="5" t="s">
        <v>15</v>
      </c>
      <c r="E8" s="7">
        <v>20000</v>
      </c>
      <c r="F8" s="8">
        <v>277.02</v>
      </c>
      <c r="G8" s="26">
        <f t="shared" si="0"/>
        <v>4.9799999999999997E-2</v>
      </c>
      <c r="I8" s="15"/>
    </row>
    <row r="9" spans="1:9" ht="12.95" customHeight="1">
      <c r="A9" s="6"/>
      <c r="B9" s="25" t="s">
        <v>146</v>
      </c>
      <c r="C9" s="5" t="s">
        <v>49</v>
      </c>
      <c r="D9" s="5" t="s">
        <v>42</v>
      </c>
      <c r="E9" s="7">
        <v>102977</v>
      </c>
      <c r="F9" s="8">
        <v>273.61</v>
      </c>
      <c r="G9" s="26">
        <f t="shared" si="0"/>
        <v>4.9200000000000001E-2</v>
      </c>
      <c r="I9" s="15"/>
    </row>
    <row r="10" spans="1:9" ht="12.95" customHeight="1">
      <c r="A10" s="6"/>
      <c r="B10" s="25" t="s">
        <v>139</v>
      </c>
      <c r="C10" s="5" t="s">
        <v>16</v>
      </c>
      <c r="D10" s="5" t="s">
        <v>17</v>
      </c>
      <c r="E10" s="7">
        <v>20958</v>
      </c>
      <c r="F10" s="8">
        <v>247.85</v>
      </c>
      <c r="G10" s="26">
        <f t="shared" si="0"/>
        <v>4.4600000000000001E-2</v>
      </c>
      <c r="I10" s="15"/>
    </row>
    <row r="11" spans="1:9" ht="12.95" customHeight="1">
      <c r="A11" s="6"/>
      <c r="B11" s="25" t="s">
        <v>157</v>
      </c>
      <c r="C11" s="5" t="s">
        <v>30</v>
      </c>
      <c r="D11" s="5" t="s">
        <v>31</v>
      </c>
      <c r="E11" s="7">
        <v>3845</v>
      </c>
      <c r="F11" s="8">
        <v>232.03</v>
      </c>
      <c r="G11" s="26">
        <f t="shared" si="0"/>
        <v>4.1700000000000001E-2</v>
      </c>
      <c r="I11" s="15"/>
    </row>
    <row r="12" spans="1:9" ht="12.95" customHeight="1">
      <c r="A12" s="6"/>
      <c r="B12" s="25" t="s">
        <v>145</v>
      </c>
      <c r="C12" s="5" t="s">
        <v>20</v>
      </c>
      <c r="D12" s="5" t="s">
        <v>11</v>
      </c>
      <c r="E12" s="7">
        <v>79270</v>
      </c>
      <c r="F12" s="8">
        <v>225.48</v>
      </c>
      <c r="G12" s="26">
        <f t="shared" si="0"/>
        <v>4.0500000000000001E-2</v>
      </c>
      <c r="I12" s="15"/>
    </row>
    <row r="13" spans="1:9" ht="12.95" customHeight="1">
      <c r="A13" s="6"/>
      <c r="B13" s="25" t="s">
        <v>140</v>
      </c>
      <c r="C13" s="5" t="s">
        <v>12</v>
      </c>
      <c r="D13" s="5" t="s">
        <v>13</v>
      </c>
      <c r="E13" s="7">
        <v>19422</v>
      </c>
      <c r="F13" s="8">
        <v>195.98</v>
      </c>
      <c r="G13" s="26">
        <f t="shared" si="0"/>
        <v>3.5200000000000002E-2</v>
      </c>
      <c r="I13" s="15"/>
    </row>
    <row r="14" spans="1:9" ht="12.95" customHeight="1">
      <c r="A14" s="6"/>
      <c r="B14" s="25" t="s">
        <v>210</v>
      </c>
      <c r="C14" s="5" t="s">
        <v>211</v>
      </c>
      <c r="D14" s="5" t="s">
        <v>33</v>
      </c>
      <c r="E14" s="7">
        <v>43697</v>
      </c>
      <c r="F14" s="8">
        <v>178.76</v>
      </c>
      <c r="G14" s="26">
        <f t="shared" si="0"/>
        <v>3.2099999999999997E-2</v>
      </c>
      <c r="I14" s="15"/>
    </row>
    <row r="15" spans="1:9" ht="12.95" customHeight="1">
      <c r="A15" s="6"/>
      <c r="B15" s="25" t="s">
        <v>155</v>
      </c>
      <c r="C15" s="5" t="s">
        <v>29</v>
      </c>
      <c r="D15" s="5" t="s">
        <v>17</v>
      </c>
      <c r="E15" s="7">
        <v>31295</v>
      </c>
      <c r="F15" s="8">
        <v>178.69</v>
      </c>
      <c r="G15" s="26">
        <f t="shared" si="0"/>
        <v>3.2099999999999997E-2</v>
      </c>
      <c r="I15" s="15"/>
    </row>
    <row r="16" spans="1:9" ht="12.95" customHeight="1">
      <c r="A16" s="6"/>
      <c r="B16" s="25" t="s">
        <v>196</v>
      </c>
      <c r="C16" s="5" t="s">
        <v>120</v>
      </c>
      <c r="D16" s="5" t="s">
        <v>121</v>
      </c>
      <c r="E16" s="7">
        <v>82812</v>
      </c>
      <c r="F16" s="8">
        <v>164.88</v>
      </c>
      <c r="G16" s="26">
        <f t="shared" si="0"/>
        <v>2.9600000000000001E-2</v>
      </c>
      <c r="I16" s="15"/>
    </row>
    <row r="17" spans="1:9" ht="12.95" customHeight="1">
      <c r="A17" s="6"/>
      <c r="B17" s="25" t="s">
        <v>248</v>
      </c>
      <c r="C17" s="5" t="s">
        <v>218</v>
      </c>
      <c r="D17" s="5" t="s">
        <v>15</v>
      </c>
      <c r="E17" s="7">
        <v>140625</v>
      </c>
      <c r="F17" s="8">
        <v>163.55000000000001</v>
      </c>
      <c r="G17" s="26">
        <f t="shared" si="0"/>
        <v>2.9399999999999999E-2</v>
      </c>
      <c r="I17" s="15"/>
    </row>
    <row r="18" spans="1:9" ht="12.95" customHeight="1">
      <c r="A18" s="6"/>
      <c r="B18" s="25" t="s">
        <v>172</v>
      </c>
      <c r="C18" s="5" t="s">
        <v>78</v>
      </c>
      <c r="D18" s="5" t="s">
        <v>75</v>
      </c>
      <c r="E18" s="7">
        <v>23707</v>
      </c>
      <c r="F18" s="8">
        <v>154.69</v>
      </c>
      <c r="G18" s="26">
        <f t="shared" si="0"/>
        <v>2.7799999999999998E-2</v>
      </c>
      <c r="I18" s="15"/>
    </row>
    <row r="19" spans="1:9" ht="12.95" customHeight="1">
      <c r="A19" s="6"/>
      <c r="B19" s="25" t="s">
        <v>141</v>
      </c>
      <c r="C19" s="5" t="s">
        <v>18</v>
      </c>
      <c r="D19" s="5" t="s">
        <v>19</v>
      </c>
      <c r="E19" s="7">
        <v>10234</v>
      </c>
      <c r="F19" s="8">
        <v>152.08000000000001</v>
      </c>
      <c r="G19" s="26">
        <f t="shared" si="0"/>
        <v>2.7300000000000001E-2</v>
      </c>
      <c r="I19" s="15"/>
    </row>
    <row r="20" spans="1:9" ht="12.95" customHeight="1">
      <c r="A20" s="6"/>
      <c r="B20" s="25" t="s">
        <v>159</v>
      </c>
      <c r="C20" s="5" t="s">
        <v>25</v>
      </c>
      <c r="D20" s="5" t="s">
        <v>26</v>
      </c>
      <c r="E20" s="7">
        <v>8012</v>
      </c>
      <c r="F20" s="8">
        <v>149.54</v>
      </c>
      <c r="G20" s="26">
        <f t="shared" si="0"/>
        <v>2.69E-2</v>
      </c>
      <c r="I20" s="15"/>
    </row>
    <row r="21" spans="1:9" ht="12.95" customHeight="1">
      <c r="A21" s="6"/>
      <c r="B21" s="25" t="s">
        <v>152</v>
      </c>
      <c r="C21" s="5" t="s">
        <v>50</v>
      </c>
      <c r="D21" s="5" t="s">
        <v>17</v>
      </c>
      <c r="E21" s="7">
        <v>19409</v>
      </c>
      <c r="F21" s="8">
        <v>139.01</v>
      </c>
      <c r="G21" s="26">
        <f t="shared" si="0"/>
        <v>2.5000000000000001E-2</v>
      </c>
      <c r="I21" s="15"/>
    </row>
    <row r="22" spans="1:9" ht="12.95" customHeight="1">
      <c r="A22" s="6"/>
      <c r="B22" s="25" t="s">
        <v>295</v>
      </c>
      <c r="C22" s="5" t="s">
        <v>296</v>
      </c>
      <c r="D22" s="5" t="s">
        <v>121</v>
      </c>
      <c r="E22" s="7">
        <v>14505</v>
      </c>
      <c r="F22" s="8">
        <v>124.2</v>
      </c>
      <c r="G22" s="26">
        <f t="shared" si="0"/>
        <v>2.23E-2</v>
      </c>
      <c r="I22" s="15"/>
    </row>
    <row r="23" spans="1:9" ht="12.95" customHeight="1">
      <c r="A23" s="6"/>
      <c r="B23" s="25" t="s">
        <v>253</v>
      </c>
      <c r="C23" s="5" t="s">
        <v>254</v>
      </c>
      <c r="D23" s="5" t="s">
        <v>52</v>
      </c>
      <c r="E23" s="7">
        <v>16552</v>
      </c>
      <c r="F23" s="8">
        <v>122.83</v>
      </c>
      <c r="G23" s="26">
        <f t="shared" si="0"/>
        <v>2.2100000000000002E-2</v>
      </c>
      <c r="I23" s="15"/>
    </row>
    <row r="24" spans="1:9" ht="12.95" customHeight="1">
      <c r="A24" s="6"/>
      <c r="B24" s="25" t="s">
        <v>190</v>
      </c>
      <c r="C24" s="5" t="s">
        <v>128</v>
      </c>
      <c r="D24" s="5" t="s">
        <v>80</v>
      </c>
      <c r="E24" s="7">
        <v>23285</v>
      </c>
      <c r="F24" s="8">
        <v>120.41</v>
      </c>
      <c r="G24" s="26">
        <f t="shared" si="0"/>
        <v>2.1600000000000001E-2</v>
      </c>
      <c r="I24" s="15"/>
    </row>
    <row r="25" spans="1:9" ht="12.95" customHeight="1">
      <c r="A25" s="6"/>
      <c r="B25" s="25" t="s">
        <v>21</v>
      </c>
      <c r="C25" s="5" t="s">
        <v>22</v>
      </c>
      <c r="D25" s="5" t="s">
        <v>11</v>
      </c>
      <c r="E25" s="7">
        <v>44473</v>
      </c>
      <c r="F25" s="8">
        <v>120.3</v>
      </c>
      <c r="G25" s="26">
        <f t="shared" si="0"/>
        <v>2.1600000000000001E-2</v>
      </c>
      <c r="I25" s="15"/>
    </row>
    <row r="26" spans="1:9" ht="12.95" customHeight="1">
      <c r="A26" s="6"/>
      <c r="B26" s="25" t="s">
        <v>237</v>
      </c>
      <c r="C26" s="5" t="s">
        <v>238</v>
      </c>
      <c r="D26" s="5" t="s">
        <v>15</v>
      </c>
      <c r="E26" s="7">
        <v>3083</v>
      </c>
      <c r="F26" s="8">
        <v>119.04</v>
      </c>
      <c r="G26" s="26">
        <f t="shared" si="0"/>
        <v>2.1399999999999999E-2</v>
      </c>
      <c r="I26" s="15"/>
    </row>
    <row r="27" spans="1:9" ht="12.95" customHeight="1">
      <c r="A27" s="6"/>
      <c r="B27" s="25" t="s">
        <v>148</v>
      </c>
      <c r="C27" s="5" t="s">
        <v>32</v>
      </c>
      <c r="D27" s="5" t="s">
        <v>13</v>
      </c>
      <c r="E27" s="7">
        <v>4725</v>
      </c>
      <c r="F27" s="8">
        <v>117.26</v>
      </c>
      <c r="G27" s="26">
        <f t="shared" si="0"/>
        <v>2.1100000000000001E-2</v>
      </c>
      <c r="I27" s="15"/>
    </row>
    <row r="28" spans="1:9" ht="12.95" customHeight="1">
      <c r="A28" s="6"/>
      <c r="B28" s="25" t="s">
        <v>167</v>
      </c>
      <c r="C28" s="5" t="s">
        <v>71</v>
      </c>
      <c r="D28" s="5" t="s">
        <v>72</v>
      </c>
      <c r="E28" s="7">
        <v>32649</v>
      </c>
      <c r="F28" s="8">
        <v>114.06</v>
      </c>
      <c r="G28" s="26">
        <f t="shared" si="0"/>
        <v>2.0500000000000001E-2</v>
      </c>
      <c r="I28" s="15"/>
    </row>
    <row r="29" spans="1:9" ht="12.95" customHeight="1">
      <c r="A29" s="6"/>
      <c r="B29" s="25" t="s">
        <v>143</v>
      </c>
      <c r="C29" s="5" t="s">
        <v>57</v>
      </c>
      <c r="D29" s="5" t="s">
        <v>26</v>
      </c>
      <c r="E29" s="7">
        <v>14612</v>
      </c>
      <c r="F29" s="8">
        <v>98.69</v>
      </c>
      <c r="G29" s="26">
        <f t="shared" si="0"/>
        <v>1.77E-2</v>
      </c>
      <c r="I29" s="15"/>
    </row>
    <row r="30" spans="1:9" ht="12.95" customHeight="1">
      <c r="A30" s="6"/>
      <c r="B30" s="25" t="s">
        <v>171</v>
      </c>
      <c r="C30" s="5" t="s">
        <v>73</v>
      </c>
      <c r="D30" s="5" t="s">
        <v>42</v>
      </c>
      <c r="E30" s="7">
        <v>2825</v>
      </c>
      <c r="F30" s="8">
        <v>91.2</v>
      </c>
      <c r="G30" s="26">
        <f t="shared" si="0"/>
        <v>1.6400000000000001E-2</v>
      </c>
      <c r="I30" s="15"/>
    </row>
    <row r="31" spans="1:9" ht="12.95" customHeight="1">
      <c r="A31" s="6"/>
      <c r="B31" s="25" t="s">
        <v>291</v>
      </c>
      <c r="C31" s="5" t="s">
        <v>292</v>
      </c>
      <c r="D31" s="5" t="s">
        <v>72</v>
      </c>
      <c r="E31" s="7">
        <v>165</v>
      </c>
      <c r="F31" s="8">
        <v>84.85</v>
      </c>
      <c r="G31" s="26">
        <f t="shared" si="0"/>
        <v>1.5299999999999999E-2</v>
      </c>
      <c r="I31" s="15"/>
    </row>
    <row r="32" spans="1:9" ht="12.95" customHeight="1">
      <c r="A32" s="6"/>
      <c r="B32" s="25" t="s">
        <v>161</v>
      </c>
      <c r="C32" s="5" t="s">
        <v>34</v>
      </c>
      <c r="D32" s="5" t="s">
        <v>31</v>
      </c>
      <c r="E32" s="7">
        <v>18358</v>
      </c>
      <c r="F32" s="8">
        <v>84.81</v>
      </c>
      <c r="G32" s="26">
        <f t="shared" si="0"/>
        <v>1.52E-2</v>
      </c>
      <c r="I32" s="15"/>
    </row>
    <row r="33" spans="1:9" ht="12.95" customHeight="1">
      <c r="A33" s="6"/>
      <c r="B33" s="25" t="s">
        <v>182</v>
      </c>
      <c r="C33" s="5" t="s">
        <v>51</v>
      </c>
      <c r="D33" s="5" t="s">
        <v>52</v>
      </c>
      <c r="E33" s="7">
        <v>21456</v>
      </c>
      <c r="F33" s="8">
        <v>78.540000000000006</v>
      </c>
      <c r="G33" s="26">
        <f t="shared" si="0"/>
        <v>1.41E-2</v>
      </c>
      <c r="I33" s="15"/>
    </row>
    <row r="34" spans="1:9" ht="12.95" customHeight="1">
      <c r="A34" s="6"/>
      <c r="B34" s="25" t="s">
        <v>293</v>
      </c>
      <c r="C34" s="5" t="s">
        <v>294</v>
      </c>
      <c r="D34" s="5" t="s">
        <v>26</v>
      </c>
      <c r="E34" s="7">
        <v>6256</v>
      </c>
      <c r="F34" s="8">
        <v>73.13</v>
      </c>
      <c r="G34" s="26">
        <f t="shared" si="0"/>
        <v>1.3100000000000001E-2</v>
      </c>
      <c r="I34" s="15"/>
    </row>
    <row r="35" spans="1:9" ht="12.95" customHeight="1">
      <c r="A35" s="6"/>
      <c r="B35" s="25" t="s">
        <v>147</v>
      </c>
      <c r="C35" s="5" t="s">
        <v>24</v>
      </c>
      <c r="D35" s="5" t="s">
        <v>11</v>
      </c>
      <c r="E35" s="7">
        <v>13720</v>
      </c>
      <c r="F35" s="8">
        <v>72.39</v>
      </c>
      <c r="G35" s="26">
        <f t="shared" si="0"/>
        <v>1.2999999999999999E-2</v>
      </c>
      <c r="I35" s="15"/>
    </row>
    <row r="36" spans="1:9" ht="12.95" customHeight="1">
      <c r="A36" s="6"/>
      <c r="B36" s="25" t="s">
        <v>176</v>
      </c>
      <c r="C36" s="5" t="s">
        <v>94</v>
      </c>
      <c r="D36" s="5" t="s">
        <v>75</v>
      </c>
      <c r="E36" s="7">
        <v>1876</v>
      </c>
      <c r="F36" s="8">
        <v>71.09</v>
      </c>
      <c r="G36" s="26">
        <f t="shared" si="0"/>
        <v>1.2800000000000001E-2</v>
      </c>
      <c r="I36" s="15"/>
    </row>
    <row r="37" spans="1:9" ht="12.95" customHeight="1">
      <c r="A37" s="6"/>
      <c r="B37" s="25" t="s">
        <v>336</v>
      </c>
      <c r="C37" s="5" t="s">
        <v>337</v>
      </c>
      <c r="D37" s="5" t="s">
        <v>75</v>
      </c>
      <c r="E37" s="7">
        <v>7498</v>
      </c>
      <c r="F37" s="8">
        <v>70.95</v>
      </c>
      <c r="G37" s="26">
        <f t="shared" si="0"/>
        <v>1.2800000000000001E-2</v>
      </c>
      <c r="I37" s="15"/>
    </row>
    <row r="38" spans="1:9" ht="12.95" customHeight="1">
      <c r="A38" s="6"/>
      <c r="B38" s="25" t="s">
        <v>177</v>
      </c>
      <c r="C38" s="5" t="s">
        <v>93</v>
      </c>
      <c r="D38" s="5" t="s">
        <v>40</v>
      </c>
      <c r="E38" s="7">
        <v>3014</v>
      </c>
      <c r="F38" s="8">
        <v>67</v>
      </c>
      <c r="G38" s="26">
        <f t="shared" si="0"/>
        <v>1.2E-2</v>
      </c>
      <c r="I38" s="15"/>
    </row>
    <row r="39" spans="1:9" ht="12.95" customHeight="1">
      <c r="A39" s="6"/>
      <c r="B39" s="25" t="s">
        <v>202</v>
      </c>
      <c r="C39" s="5" t="s">
        <v>113</v>
      </c>
      <c r="D39" s="5" t="s">
        <v>80</v>
      </c>
      <c r="E39" s="7">
        <v>16237</v>
      </c>
      <c r="F39" s="8">
        <v>65.12</v>
      </c>
      <c r="G39" s="26">
        <f t="shared" si="0"/>
        <v>1.17E-2</v>
      </c>
      <c r="I39" s="15"/>
    </row>
    <row r="40" spans="1:9" ht="12.95" customHeight="1">
      <c r="A40" s="6"/>
      <c r="B40" s="25" t="s">
        <v>149</v>
      </c>
      <c r="C40" s="5" t="s">
        <v>53</v>
      </c>
      <c r="D40" s="5" t="s">
        <v>13</v>
      </c>
      <c r="E40" s="7">
        <v>7178</v>
      </c>
      <c r="F40" s="8">
        <v>60.48</v>
      </c>
      <c r="G40" s="26">
        <f t="shared" si="0"/>
        <v>1.09E-2</v>
      </c>
      <c r="I40" s="15"/>
    </row>
    <row r="41" spans="1:9" ht="12.95" customHeight="1">
      <c r="A41" s="6"/>
      <c r="B41" s="25" t="s">
        <v>306</v>
      </c>
      <c r="C41" s="5" t="s">
        <v>307</v>
      </c>
      <c r="D41" s="5" t="s">
        <v>75</v>
      </c>
      <c r="E41" s="7">
        <v>15006</v>
      </c>
      <c r="F41" s="8">
        <v>59.21</v>
      </c>
      <c r="G41" s="26">
        <f t="shared" si="0"/>
        <v>1.06E-2</v>
      </c>
      <c r="I41" s="15"/>
    </row>
    <row r="42" spans="1:9" ht="12.95" customHeight="1">
      <c r="A42" s="6"/>
      <c r="B42" s="25" t="s">
        <v>243</v>
      </c>
      <c r="C42" s="5" t="s">
        <v>244</v>
      </c>
      <c r="D42" s="5" t="s">
        <v>15</v>
      </c>
      <c r="E42" s="7">
        <v>42965</v>
      </c>
      <c r="F42" s="8">
        <v>57.98</v>
      </c>
      <c r="G42" s="26">
        <f t="shared" si="0"/>
        <v>1.04E-2</v>
      </c>
      <c r="I42" s="15"/>
    </row>
    <row r="43" spans="1:9" ht="12.95" customHeight="1">
      <c r="A43" s="6"/>
      <c r="B43" s="25" t="s">
        <v>303</v>
      </c>
      <c r="C43" s="5" t="s">
        <v>304</v>
      </c>
      <c r="D43" s="5" t="s">
        <v>305</v>
      </c>
      <c r="E43" s="7">
        <v>67814</v>
      </c>
      <c r="F43" s="8">
        <v>55.57</v>
      </c>
      <c r="G43" s="26">
        <f t="shared" si="0"/>
        <v>0.01</v>
      </c>
      <c r="I43" s="15"/>
    </row>
    <row r="44" spans="1:9" ht="12.95" customHeight="1">
      <c r="A44" s="6"/>
      <c r="B44" s="25" t="s">
        <v>212</v>
      </c>
      <c r="C44" s="5" t="s">
        <v>213</v>
      </c>
      <c r="D44" s="5" t="s">
        <v>76</v>
      </c>
      <c r="E44" s="7">
        <v>3544</v>
      </c>
      <c r="F44" s="8">
        <v>55.01</v>
      </c>
      <c r="G44" s="26">
        <f t="shared" si="0"/>
        <v>9.9000000000000008E-3</v>
      </c>
      <c r="I44" s="15"/>
    </row>
    <row r="45" spans="1:9" ht="12.95" customHeight="1">
      <c r="A45" s="6"/>
      <c r="B45" s="25" t="s">
        <v>197</v>
      </c>
      <c r="C45" s="5" t="s">
        <v>126</v>
      </c>
      <c r="D45" s="5" t="s">
        <v>127</v>
      </c>
      <c r="E45" s="7">
        <v>11044</v>
      </c>
      <c r="F45" s="8">
        <v>53.57</v>
      </c>
      <c r="G45" s="26">
        <f t="shared" si="0"/>
        <v>9.5999999999999992E-3</v>
      </c>
      <c r="I45" s="15"/>
    </row>
    <row r="46" spans="1:9" ht="12.95" customHeight="1">
      <c r="A46" s="6"/>
      <c r="B46" s="25" t="s">
        <v>54</v>
      </c>
      <c r="C46" s="5" t="s">
        <v>55</v>
      </c>
      <c r="D46" s="5" t="s">
        <v>11</v>
      </c>
      <c r="E46" s="7">
        <v>29832</v>
      </c>
      <c r="F46" s="8">
        <v>50.16</v>
      </c>
      <c r="G46" s="26">
        <f t="shared" si="0"/>
        <v>8.9999999999999993E-3</v>
      </c>
      <c r="I46" s="15"/>
    </row>
    <row r="47" spans="1:9" ht="12.95" customHeight="1">
      <c r="A47" s="6"/>
      <c r="B47" s="25" t="s">
        <v>208</v>
      </c>
      <c r="C47" s="5" t="s">
        <v>41</v>
      </c>
      <c r="D47" s="5" t="s">
        <v>15</v>
      </c>
      <c r="E47" s="7">
        <v>8597</v>
      </c>
      <c r="F47" s="8">
        <v>49.64</v>
      </c>
      <c r="G47" s="26">
        <f t="shared" si="0"/>
        <v>8.8999999999999999E-3</v>
      </c>
      <c r="I47" s="15"/>
    </row>
    <row r="48" spans="1:9" ht="12.95" customHeight="1">
      <c r="A48" s="6"/>
      <c r="B48" s="25" t="s">
        <v>194</v>
      </c>
      <c r="C48" s="5" t="s">
        <v>132</v>
      </c>
      <c r="D48" s="5" t="s">
        <v>131</v>
      </c>
      <c r="E48" s="7">
        <v>25853</v>
      </c>
      <c r="F48" s="8">
        <v>47.08</v>
      </c>
      <c r="G48" s="26">
        <f t="shared" si="0"/>
        <v>8.5000000000000006E-3</v>
      </c>
      <c r="I48" s="15"/>
    </row>
    <row r="49" spans="1:9" ht="12.95" customHeight="1">
      <c r="A49" s="6"/>
      <c r="B49" s="25" t="s">
        <v>185</v>
      </c>
      <c r="C49" s="5" t="s">
        <v>100</v>
      </c>
      <c r="D49" s="5" t="s">
        <v>11</v>
      </c>
      <c r="E49" s="7">
        <v>3066</v>
      </c>
      <c r="F49" s="8">
        <v>44.29</v>
      </c>
      <c r="G49" s="26">
        <f t="shared" si="0"/>
        <v>8.0000000000000002E-3</v>
      </c>
      <c r="I49" s="15"/>
    </row>
    <row r="50" spans="1:9" ht="12.95" customHeight="1">
      <c r="A50" s="6"/>
      <c r="B50" s="25" t="s">
        <v>298</v>
      </c>
      <c r="C50" s="5" t="s">
        <v>299</v>
      </c>
      <c r="D50" s="5" t="s">
        <v>300</v>
      </c>
      <c r="E50" s="7">
        <v>2856</v>
      </c>
      <c r="F50" s="8">
        <v>42.65</v>
      </c>
      <c r="G50" s="26">
        <f t="shared" si="0"/>
        <v>7.7000000000000002E-3</v>
      </c>
      <c r="I50" s="15"/>
    </row>
    <row r="51" spans="1:9" ht="12.95" customHeight="1">
      <c r="A51" s="6"/>
      <c r="B51" s="25" t="s">
        <v>289</v>
      </c>
      <c r="C51" s="5" t="s">
        <v>290</v>
      </c>
      <c r="D51" s="5" t="s">
        <v>19</v>
      </c>
      <c r="E51" s="7">
        <v>26500</v>
      </c>
      <c r="F51" s="8">
        <v>39.18</v>
      </c>
      <c r="G51" s="26">
        <f t="shared" si="0"/>
        <v>7.0000000000000001E-3</v>
      </c>
      <c r="I51" s="15"/>
    </row>
    <row r="52" spans="1:9" ht="12.95" customHeight="1">
      <c r="A52" s="6"/>
      <c r="B52" s="25" t="s">
        <v>280</v>
      </c>
      <c r="C52" s="5" t="s">
        <v>209</v>
      </c>
      <c r="D52" s="5" t="s">
        <v>31</v>
      </c>
      <c r="E52" s="7">
        <v>13260</v>
      </c>
      <c r="F52" s="8">
        <v>37.36</v>
      </c>
      <c r="G52" s="26">
        <f t="shared" si="0"/>
        <v>6.7000000000000002E-3</v>
      </c>
      <c r="I52" s="15"/>
    </row>
    <row r="53" spans="1:9" ht="12.95" customHeight="1">
      <c r="A53" s="6"/>
      <c r="B53" s="25" t="s">
        <v>327</v>
      </c>
      <c r="C53" s="5" t="s">
        <v>329</v>
      </c>
      <c r="D53" s="5" t="s">
        <v>121</v>
      </c>
      <c r="E53" s="7">
        <v>91231</v>
      </c>
      <c r="F53" s="8">
        <v>27.51</v>
      </c>
      <c r="G53" s="26">
        <f t="shared" si="0"/>
        <v>4.8999999999999998E-3</v>
      </c>
      <c r="I53" s="15"/>
    </row>
    <row r="54" spans="1:9" ht="12.95" customHeight="1">
      <c r="A54" s="6"/>
      <c r="B54" s="25" t="s">
        <v>207</v>
      </c>
      <c r="C54" s="5" t="s">
        <v>297</v>
      </c>
      <c r="D54" s="5" t="s">
        <v>127</v>
      </c>
      <c r="E54" s="7">
        <v>13330</v>
      </c>
      <c r="F54" s="8">
        <v>24.85</v>
      </c>
      <c r="G54" s="26">
        <f t="shared" si="0"/>
        <v>4.4999999999999997E-3</v>
      </c>
      <c r="I54" s="15"/>
    </row>
    <row r="55" spans="1:9" ht="12.95" customHeight="1">
      <c r="A55" s="1"/>
      <c r="B55" s="23" t="s">
        <v>60</v>
      </c>
      <c r="C55" s="5" t="s">
        <v>1</v>
      </c>
      <c r="D55" s="5" t="s">
        <v>1</v>
      </c>
      <c r="E55" s="5" t="s">
        <v>1</v>
      </c>
      <c r="F55" s="9">
        <f>SUM(F7:F54)</f>
        <v>5476.8</v>
      </c>
      <c r="G55" s="27">
        <f>SUM(G7:G54)</f>
        <v>0.98420000000000019</v>
      </c>
    </row>
    <row r="56" spans="1:9" ht="12.95" customHeight="1">
      <c r="A56" s="1"/>
      <c r="B56" s="28" t="s">
        <v>61</v>
      </c>
      <c r="C56" s="10" t="s">
        <v>1</v>
      </c>
      <c r="D56" s="10" t="s">
        <v>1</v>
      </c>
      <c r="E56" s="10" t="s">
        <v>1</v>
      </c>
      <c r="F56" s="11" t="s">
        <v>62</v>
      </c>
      <c r="G56" s="29" t="s">
        <v>62</v>
      </c>
    </row>
    <row r="57" spans="1:9" ht="12.95" customHeight="1">
      <c r="A57" s="1"/>
      <c r="B57" s="28" t="s">
        <v>60</v>
      </c>
      <c r="C57" s="10" t="s">
        <v>1</v>
      </c>
      <c r="D57" s="10" t="s">
        <v>1</v>
      </c>
      <c r="E57" s="10" t="s">
        <v>1</v>
      </c>
      <c r="F57" s="11" t="s">
        <v>62</v>
      </c>
      <c r="G57" s="29" t="s">
        <v>62</v>
      </c>
    </row>
    <row r="58" spans="1:9" ht="12.95" customHeight="1">
      <c r="A58" s="1"/>
      <c r="B58" s="28" t="s">
        <v>63</v>
      </c>
      <c r="C58" s="12" t="s">
        <v>1</v>
      </c>
      <c r="D58" s="10" t="s">
        <v>1</v>
      </c>
      <c r="E58" s="12" t="s">
        <v>1</v>
      </c>
      <c r="F58" s="9">
        <f>+F55</f>
        <v>5476.8</v>
      </c>
      <c r="G58" s="27">
        <f>+G55</f>
        <v>0.98420000000000019</v>
      </c>
    </row>
    <row r="59" spans="1:9" ht="12.95" customHeight="1">
      <c r="A59" s="1"/>
      <c r="B59" s="28" t="s">
        <v>64</v>
      </c>
      <c r="C59" s="5" t="s">
        <v>1</v>
      </c>
      <c r="D59" s="10" t="s">
        <v>1</v>
      </c>
      <c r="E59" s="5" t="s">
        <v>1</v>
      </c>
      <c r="F59" s="13">
        <f>+F60-F58</f>
        <v>86.239999999999782</v>
      </c>
      <c r="G59" s="27">
        <f>+G60-G58</f>
        <v>1.5799999999999814E-2</v>
      </c>
    </row>
    <row r="60" spans="1:9" ht="12.95" customHeight="1" thickBot="1">
      <c r="A60" s="1"/>
      <c r="B60" s="30" t="s">
        <v>65</v>
      </c>
      <c r="C60" s="31" t="s">
        <v>1</v>
      </c>
      <c r="D60" s="31" t="s">
        <v>1</v>
      </c>
      <c r="E60" s="31" t="s">
        <v>1</v>
      </c>
      <c r="F60" s="32">
        <v>5563.04</v>
      </c>
      <c r="G60" s="33">
        <v>1</v>
      </c>
    </row>
    <row r="61" spans="1:9">
      <c r="A61" s="1"/>
      <c r="B61" s="4" t="s">
        <v>1</v>
      </c>
      <c r="C61" s="1"/>
      <c r="D61" s="1"/>
      <c r="E61" s="1"/>
      <c r="F61" s="1"/>
      <c r="G61" s="1"/>
    </row>
  </sheetData>
  <sortState ref="B7:G54">
    <sortCondition descending="1" ref="G7:G54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64"/>
  <sheetViews>
    <sheetView zoomScale="90" zoomScaleNormal="90" workbookViewId="0"/>
  </sheetViews>
  <sheetFormatPr defaultRowHeight="12.75"/>
  <cols>
    <col min="1" max="1" width="2.5703125" customWidth="1"/>
    <col min="2" max="2" width="40" bestFit="1" customWidth="1"/>
    <col min="3" max="4" width="26.42578125" customWidth="1"/>
    <col min="5" max="5" width="8.570312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118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326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4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8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1"/>
      <c r="B6" s="23" t="s">
        <v>9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7" ht="12.95" customHeight="1">
      <c r="A7" s="6"/>
      <c r="B7" s="25" t="s">
        <v>142</v>
      </c>
      <c r="C7" s="5" t="s">
        <v>10</v>
      </c>
      <c r="D7" s="5" t="s">
        <v>11</v>
      </c>
      <c r="E7" s="7">
        <v>218</v>
      </c>
      <c r="F7" s="8">
        <v>3.04</v>
      </c>
      <c r="G7" s="26">
        <f t="shared" ref="G7:G38" si="0">+ROUND(F7/$F$63,4)</f>
        <v>8.4099999999999994E-2</v>
      </c>
    </row>
    <row r="8" spans="1:7" ht="12.95" customHeight="1">
      <c r="A8" s="6"/>
      <c r="B8" s="25" t="s">
        <v>146</v>
      </c>
      <c r="C8" s="5" t="s">
        <v>49</v>
      </c>
      <c r="D8" s="5" t="s">
        <v>42</v>
      </c>
      <c r="E8" s="7">
        <v>918</v>
      </c>
      <c r="F8" s="8">
        <v>2.44</v>
      </c>
      <c r="G8" s="26">
        <f t="shared" si="0"/>
        <v>6.7500000000000004E-2</v>
      </c>
    </row>
    <row r="9" spans="1:7" ht="12.95" customHeight="1">
      <c r="A9" s="6"/>
      <c r="B9" s="25" t="s">
        <v>138</v>
      </c>
      <c r="C9" s="5" t="s">
        <v>14</v>
      </c>
      <c r="D9" s="5" t="s">
        <v>15</v>
      </c>
      <c r="E9" s="7">
        <v>171</v>
      </c>
      <c r="F9" s="8">
        <v>2.37</v>
      </c>
      <c r="G9" s="26">
        <f t="shared" si="0"/>
        <v>6.5600000000000006E-2</v>
      </c>
    </row>
    <row r="10" spans="1:7" ht="12.95" customHeight="1">
      <c r="A10" s="6"/>
      <c r="B10" s="25" t="s">
        <v>140</v>
      </c>
      <c r="C10" s="5" t="s">
        <v>12</v>
      </c>
      <c r="D10" s="5" t="s">
        <v>13</v>
      </c>
      <c r="E10" s="7">
        <v>217</v>
      </c>
      <c r="F10" s="8">
        <v>2.19</v>
      </c>
      <c r="G10" s="26">
        <f t="shared" si="0"/>
        <v>6.0600000000000001E-2</v>
      </c>
    </row>
    <row r="11" spans="1:7" ht="12.95" customHeight="1">
      <c r="A11" s="6"/>
      <c r="B11" s="25" t="s">
        <v>139</v>
      </c>
      <c r="C11" s="5" t="s">
        <v>16</v>
      </c>
      <c r="D11" s="5" t="s">
        <v>17</v>
      </c>
      <c r="E11" s="7">
        <v>179</v>
      </c>
      <c r="F11" s="8">
        <v>2.12</v>
      </c>
      <c r="G11" s="26">
        <f t="shared" si="0"/>
        <v>5.8700000000000002E-2</v>
      </c>
    </row>
    <row r="12" spans="1:7" ht="12.95" customHeight="1">
      <c r="A12" s="6"/>
      <c r="B12" s="25" t="s">
        <v>145</v>
      </c>
      <c r="C12" s="5" t="s">
        <v>20</v>
      </c>
      <c r="D12" s="5" t="s">
        <v>11</v>
      </c>
      <c r="E12" s="7">
        <v>630</v>
      </c>
      <c r="F12" s="8">
        <v>1.79</v>
      </c>
      <c r="G12" s="26">
        <f t="shared" si="0"/>
        <v>4.9500000000000002E-2</v>
      </c>
    </row>
    <row r="13" spans="1:7" ht="12.95" customHeight="1">
      <c r="A13" s="6"/>
      <c r="B13" s="25" t="s">
        <v>148</v>
      </c>
      <c r="C13" s="5" t="s">
        <v>32</v>
      </c>
      <c r="D13" s="5" t="s">
        <v>13</v>
      </c>
      <c r="E13" s="7">
        <v>57</v>
      </c>
      <c r="F13" s="8">
        <v>1.41</v>
      </c>
      <c r="G13" s="26">
        <f t="shared" si="0"/>
        <v>3.9E-2</v>
      </c>
    </row>
    <row r="14" spans="1:7" ht="12.95" customHeight="1">
      <c r="A14" s="6"/>
      <c r="B14" s="25" t="s">
        <v>141</v>
      </c>
      <c r="C14" s="5" t="s">
        <v>18</v>
      </c>
      <c r="D14" s="5" t="s">
        <v>19</v>
      </c>
      <c r="E14" s="7">
        <v>89</v>
      </c>
      <c r="F14" s="8">
        <v>1.32</v>
      </c>
      <c r="G14" s="26">
        <f t="shared" si="0"/>
        <v>3.6499999999999998E-2</v>
      </c>
    </row>
    <row r="15" spans="1:7" ht="12.95" customHeight="1">
      <c r="A15" s="6"/>
      <c r="B15" s="25" t="s">
        <v>156</v>
      </c>
      <c r="C15" s="5" t="s">
        <v>48</v>
      </c>
      <c r="D15" s="5" t="s">
        <v>11</v>
      </c>
      <c r="E15" s="7">
        <v>129</v>
      </c>
      <c r="F15" s="8">
        <v>1.05</v>
      </c>
      <c r="G15" s="26">
        <f t="shared" si="0"/>
        <v>2.9100000000000001E-2</v>
      </c>
    </row>
    <row r="16" spans="1:7" ht="12.95" customHeight="1">
      <c r="A16" s="6"/>
      <c r="B16" s="25" t="s">
        <v>147</v>
      </c>
      <c r="C16" s="5" t="s">
        <v>24</v>
      </c>
      <c r="D16" s="5" t="s">
        <v>11</v>
      </c>
      <c r="E16" s="7">
        <v>184</v>
      </c>
      <c r="F16" s="8">
        <v>0.97</v>
      </c>
      <c r="G16" s="26">
        <f t="shared" si="0"/>
        <v>2.6800000000000001E-2</v>
      </c>
    </row>
    <row r="17" spans="1:7" ht="12.95" customHeight="1">
      <c r="A17" s="6"/>
      <c r="B17" s="25" t="s">
        <v>161</v>
      </c>
      <c r="C17" s="5" t="s">
        <v>34</v>
      </c>
      <c r="D17" s="5" t="s">
        <v>31</v>
      </c>
      <c r="E17" s="7">
        <v>210</v>
      </c>
      <c r="F17" s="8">
        <v>0.97</v>
      </c>
      <c r="G17" s="26">
        <f t="shared" si="0"/>
        <v>2.6800000000000001E-2</v>
      </c>
    </row>
    <row r="18" spans="1:7" ht="12.95" customHeight="1">
      <c r="A18" s="6"/>
      <c r="B18" s="25" t="s">
        <v>21</v>
      </c>
      <c r="C18" s="5" t="s">
        <v>22</v>
      </c>
      <c r="D18" s="5" t="s">
        <v>11</v>
      </c>
      <c r="E18" s="7">
        <v>336</v>
      </c>
      <c r="F18" s="8">
        <v>0.91</v>
      </c>
      <c r="G18" s="26">
        <f t="shared" si="0"/>
        <v>2.52E-2</v>
      </c>
    </row>
    <row r="19" spans="1:7" ht="12.95" customHeight="1">
      <c r="A19" s="6"/>
      <c r="B19" s="25" t="s">
        <v>157</v>
      </c>
      <c r="C19" s="5" t="s">
        <v>30</v>
      </c>
      <c r="D19" s="5" t="s">
        <v>31</v>
      </c>
      <c r="E19" s="7">
        <v>14</v>
      </c>
      <c r="F19" s="8">
        <v>0.84</v>
      </c>
      <c r="G19" s="26">
        <f t="shared" si="0"/>
        <v>2.3199999999999998E-2</v>
      </c>
    </row>
    <row r="20" spans="1:7" ht="12.95" customHeight="1">
      <c r="A20" s="6"/>
      <c r="B20" s="25" t="s">
        <v>143</v>
      </c>
      <c r="C20" s="5" t="s">
        <v>57</v>
      </c>
      <c r="D20" s="5" t="s">
        <v>26</v>
      </c>
      <c r="E20" s="7">
        <v>118</v>
      </c>
      <c r="F20" s="8">
        <v>0.8</v>
      </c>
      <c r="G20" s="26">
        <f t="shared" si="0"/>
        <v>2.2100000000000002E-2</v>
      </c>
    </row>
    <row r="21" spans="1:7" ht="12.95" customHeight="1">
      <c r="A21" s="6"/>
      <c r="B21" s="25" t="s">
        <v>165</v>
      </c>
      <c r="C21" s="5" t="s">
        <v>77</v>
      </c>
      <c r="D21" s="5" t="s">
        <v>11</v>
      </c>
      <c r="E21" s="7">
        <v>55</v>
      </c>
      <c r="F21" s="8">
        <v>0.74</v>
      </c>
      <c r="G21" s="26">
        <f t="shared" si="0"/>
        <v>2.0500000000000001E-2</v>
      </c>
    </row>
    <row r="22" spans="1:7" ht="12.95" customHeight="1">
      <c r="A22" s="6"/>
      <c r="B22" s="25" t="s">
        <v>183</v>
      </c>
      <c r="C22" s="5" t="s">
        <v>111</v>
      </c>
      <c r="D22" s="5" t="s">
        <v>42</v>
      </c>
      <c r="E22" s="7">
        <v>77</v>
      </c>
      <c r="F22" s="8">
        <v>0.66</v>
      </c>
      <c r="G22" s="26">
        <f t="shared" si="0"/>
        <v>1.83E-2</v>
      </c>
    </row>
    <row r="23" spans="1:7" ht="12.95" customHeight="1">
      <c r="A23" s="6"/>
      <c r="B23" s="25" t="s">
        <v>174</v>
      </c>
      <c r="C23" s="5" t="s">
        <v>96</v>
      </c>
      <c r="D23" s="5" t="s">
        <v>31</v>
      </c>
      <c r="E23" s="7">
        <v>50</v>
      </c>
      <c r="F23" s="8">
        <v>0.65</v>
      </c>
      <c r="G23" s="26">
        <f t="shared" si="0"/>
        <v>1.7999999999999999E-2</v>
      </c>
    </row>
    <row r="24" spans="1:7" ht="12.95" customHeight="1">
      <c r="A24" s="6"/>
      <c r="B24" s="25" t="s">
        <v>184</v>
      </c>
      <c r="C24" s="5" t="s">
        <v>45</v>
      </c>
      <c r="D24" s="5" t="s">
        <v>46</v>
      </c>
      <c r="E24" s="7">
        <v>291</v>
      </c>
      <c r="F24" s="8">
        <v>0.56999999999999995</v>
      </c>
      <c r="G24" s="26">
        <f t="shared" si="0"/>
        <v>1.5800000000000002E-2</v>
      </c>
    </row>
    <row r="25" spans="1:7" ht="12.95" customHeight="1">
      <c r="A25" s="6"/>
      <c r="B25" s="25" t="s">
        <v>182</v>
      </c>
      <c r="C25" s="5" t="s">
        <v>51</v>
      </c>
      <c r="D25" s="5" t="s">
        <v>52</v>
      </c>
      <c r="E25" s="7">
        <v>143</v>
      </c>
      <c r="F25" s="8">
        <v>0.52</v>
      </c>
      <c r="G25" s="26">
        <f t="shared" si="0"/>
        <v>1.44E-2</v>
      </c>
    </row>
    <row r="26" spans="1:7" ht="12.95" customHeight="1">
      <c r="A26" s="6"/>
      <c r="B26" s="25" t="s">
        <v>185</v>
      </c>
      <c r="C26" s="5" t="s">
        <v>100</v>
      </c>
      <c r="D26" s="5" t="s">
        <v>11</v>
      </c>
      <c r="E26" s="7">
        <v>36</v>
      </c>
      <c r="F26" s="8">
        <v>0.52</v>
      </c>
      <c r="G26" s="26">
        <f t="shared" si="0"/>
        <v>1.44E-2</v>
      </c>
    </row>
    <row r="27" spans="1:7" ht="12.95" customHeight="1">
      <c r="A27" s="6"/>
      <c r="B27" s="25" t="s">
        <v>149</v>
      </c>
      <c r="C27" s="5" t="s">
        <v>53</v>
      </c>
      <c r="D27" s="5" t="s">
        <v>13</v>
      </c>
      <c r="E27" s="7">
        <v>61</v>
      </c>
      <c r="F27" s="8">
        <v>0.51</v>
      </c>
      <c r="G27" s="26">
        <f t="shared" si="0"/>
        <v>1.41E-2</v>
      </c>
    </row>
    <row r="28" spans="1:7" ht="12.95" customHeight="1">
      <c r="A28" s="6"/>
      <c r="B28" s="25" t="s">
        <v>308</v>
      </c>
      <c r="C28" s="5" t="s">
        <v>309</v>
      </c>
      <c r="D28" s="5" t="s">
        <v>31</v>
      </c>
      <c r="E28" s="7">
        <v>2</v>
      </c>
      <c r="F28" s="8">
        <v>0.5</v>
      </c>
      <c r="G28" s="26">
        <f t="shared" si="0"/>
        <v>1.38E-2</v>
      </c>
    </row>
    <row r="29" spans="1:7" ht="12.95" customHeight="1">
      <c r="A29" s="6"/>
      <c r="B29" s="25" t="s">
        <v>188</v>
      </c>
      <c r="C29" s="5" t="s">
        <v>119</v>
      </c>
      <c r="D29" s="5" t="s">
        <v>42</v>
      </c>
      <c r="E29" s="7">
        <v>49</v>
      </c>
      <c r="F29" s="8">
        <v>0.49</v>
      </c>
      <c r="G29" s="26">
        <f t="shared" si="0"/>
        <v>1.3599999999999999E-2</v>
      </c>
    </row>
    <row r="30" spans="1:7" ht="12.95" customHeight="1">
      <c r="A30" s="6"/>
      <c r="B30" s="25" t="s">
        <v>196</v>
      </c>
      <c r="C30" s="5" t="s">
        <v>120</v>
      </c>
      <c r="D30" s="5" t="s">
        <v>121</v>
      </c>
      <c r="E30" s="7">
        <v>238</v>
      </c>
      <c r="F30" s="8">
        <v>0.47</v>
      </c>
      <c r="G30" s="26">
        <f t="shared" si="0"/>
        <v>1.2999999999999999E-2</v>
      </c>
    </row>
    <row r="31" spans="1:7" ht="12.95" customHeight="1">
      <c r="A31" s="6"/>
      <c r="B31" s="25" t="s">
        <v>154</v>
      </c>
      <c r="C31" s="5" t="s">
        <v>27</v>
      </c>
      <c r="D31" s="5" t="s">
        <v>28</v>
      </c>
      <c r="E31" s="7">
        <v>136</v>
      </c>
      <c r="F31" s="8">
        <v>0.45</v>
      </c>
      <c r="G31" s="26">
        <f t="shared" si="0"/>
        <v>1.2500000000000001E-2</v>
      </c>
    </row>
    <row r="32" spans="1:7" ht="12.95" customHeight="1">
      <c r="A32" s="6"/>
      <c r="B32" s="25" t="s">
        <v>176</v>
      </c>
      <c r="C32" s="5" t="s">
        <v>94</v>
      </c>
      <c r="D32" s="5" t="s">
        <v>75</v>
      </c>
      <c r="E32" s="7">
        <v>12</v>
      </c>
      <c r="F32" s="8">
        <v>0.45</v>
      </c>
      <c r="G32" s="26">
        <f t="shared" si="0"/>
        <v>1.2500000000000001E-2</v>
      </c>
    </row>
    <row r="33" spans="1:7" ht="12.95" customHeight="1">
      <c r="A33" s="6"/>
      <c r="B33" s="25" t="s">
        <v>186</v>
      </c>
      <c r="C33" s="5" t="s">
        <v>109</v>
      </c>
      <c r="D33" s="5" t="s">
        <v>72</v>
      </c>
      <c r="E33" s="7">
        <v>2</v>
      </c>
      <c r="F33" s="8">
        <v>0.44</v>
      </c>
      <c r="G33" s="26">
        <f t="shared" si="0"/>
        <v>1.2200000000000001E-2</v>
      </c>
    </row>
    <row r="34" spans="1:7" ht="12.95" customHeight="1">
      <c r="A34" s="6"/>
      <c r="B34" s="25" t="s">
        <v>193</v>
      </c>
      <c r="C34" s="5" t="s">
        <v>122</v>
      </c>
      <c r="D34" s="5" t="s">
        <v>31</v>
      </c>
      <c r="E34" s="7">
        <v>14</v>
      </c>
      <c r="F34" s="8">
        <v>0.44</v>
      </c>
      <c r="G34" s="26">
        <f t="shared" si="0"/>
        <v>1.2200000000000001E-2</v>
      </c>
    </row>
    <row r="35" spans="1:7" ht="12.95" customHeight="1">
      <c r="A35" s="6"/>
      <c r="B35" s="25" t="s">
        <v>195</v>
      </c>
      <c r="C35" s="5" t="s">
        <v>123</v>
      </c>
      <c r="D35" s="5" t="s">
        <v>121</v>
      </c>
      <c r="E35" s="7">
        <v>268</v>
      </c>
      <c r="F35" s="8">
        <v>0.44</v>
      </c>
      <c r="G35" s="26">
        <f t="shared" si="0"/>
        <v>1.2200000000000001E-2</v>
      </c>
    </row>
    <row r="36" spans="1:7" ht="12.95" customHeight="1">
      <c r="A36" s="6"/>
      <c r="B36" s="25" t="s">
        <v>180</v>
      </c>
      <c r="C36" s="5" t="s">
        <v>110</v>
      </c>
      <c r="D36" s="5" t="s">
        <v>31</v>
      </c>
      <c r="E36" s="7">
        <v>15</v>
      </c>
      <c r="F36" s="8">
        <v>0.42</v>
      </c>
      <c r="G36" s="26">
        <f t="shared" si="0"/>
        <v>1.1599999999999999E-2</v>
      </c>
    </row>
    <row r="37" spans="1:7" ht="12.95" customHeight="1">
      <c r="A37" s="6"/>
      <c r="B37" s="25" t="s">
        <v>152</v>
      </c>
      <c r="C37" s="5" t="s">
        <v>50</v>
      </c>
      <c r="D37" s="5" t="s">
        <v>17</v>
      </c>
      <c r="E37" s="7">
        <v>56</v>
      </c>
      <c r="F37" s="8">
        <v>0.4</v>
      </c>
      <c r="G37" s="26">
        <f t="shared" si="0"/>
        <v>1.11E-2</v>
      </c>
    </row>
    <row r="38" spans="1:7" ht="12.95" customHeight="1">
      <c r="A38" s="6"/>
      <c r="B38" s="25" t="s">
        <v>150</v>
      </c>
      <c r="C38" s="5" t="s">
        <v>59</v>
      </c>
      <c r="D38" s="5" t="s">
        <v>26</v>
      </c>
      <c r="E38" s="7">
        <v>14</v>
      </c>
      <c r="F38" s="8">
        <v>0.4</v>
      </c>
      <c r="G38" s="26">
        <f t="shared" si="0"/>
        <v>1.11E-2</v>
      </c>
    </row>
    <row r="39" spans="1:7" ht="12.95" customHeight="1">
      <c r="A39" s="6"/>
      <c r="B39" s="25" t="s">
        <v>175</v>
      </c>
      <c r="C39" s="5" t="s">
        <v>97</v>
      </c>
      <c r="D39" s="5" t="s">
        <v>26</v>
      </c>
      <c r="E39" s="7">
        <v>26</v>
      </c>
      <c r="F39" s="8">
        <v>0.38</v>
      </c>
      <c r="G39" s="26">
        <f t="shared" ref="G39:G57" si="1">+ROUND(F39/$F$63,4)</f>
        <v>1.0500000000000001E-2</v>
      </c>
    </row>
    <row r="40" spans="1:7" ht="12.95" customHeight="1">
      <c r="A40" s="6"/>
      <c r="B40" s="25" t="s">
        <v>191</v>
      </c>
      <c r="C40" s="5" t="s">
        <v>277</v>
      </c>
      <c r="D40" s="5" t="s">
        <v>75</v>
      </c>
      <c r="E40" s="7">
        <v>35</v>
      </c>
      <c r="F40" s="8">
        <v>0.36</v>
      </c>
      <c r="G40" s="26">
        <f t="shared" si="1"/>
        <v>0.01</v>
      </c>
    </row>
    <row r="41" spans="1:7" ht="12.95" customHeight="1">
      <c r="A41" s="6"/>
      <c r="B41" s="25" t="s">
        <v>197</v>
      </c>
      <c r="C41" s="5" t="s">
        <v>126</v>
      </c>
      <c r="D41" s="5" t="s">
        <v>127</v>
      </c>
      <c r="E41" s="7">
        <v>72</v>
      </c>
      <c r="F41" s="8">
        <v>0.35</v>
      </c>
      <c r="G41" s="26">
        <f t="shared" si="1"/>
        <v>9.7000000000000003E-3</v>
      </c>
    </row>
    <row r="42" spans="1:7" ht="12.95" customHeight="1">
      <c r="A42" s="6"/>
      <c r="B42" s="25" t="s">
        <v>178</v>
      </c>
      <c r="C42" s="5" t="s">
        <v>95</v>
      </c>
      <c r="D42" s="5" t="s">
        <v>13</v>
      </c>
      <c r="E42" s="7">
        <v>68</v>
      </c>
      <c r="F42" s="8">
        <v>0.34</v>
      </c>
      <c r="G42" s="26">
        <f t="shared" si="1"/>
        <v>9.4000000000000004E-3</v>
      </c>
    </row>
    <row r="43" spans="1:7" ht="12.95" customHeight="1">
      <c r="A43" s="6"/>
      <c r="B43" s="25" t="s">
        <v>144</v>
      </c>
      <c r="C43" s="5" t="s">
        <v>47</v>
      </c>
      <c r="D43" s="5" t="s">
        <v>13</v>
      </c>
      <c r="E43" s="7">
        <v>70</v>
      </c>
      <c r="F43" s="8">
        <v>0.34</v>
      </c>
      <c r="G43" s="26">
        <f t="shared" si="1"/>
        <v>9.4000000000000004E-3</v>
      </c>
    </row>
    <row r="44" spans="1:7" ht="12.95" customHeight="1">
      <c r="A44" s="6"/>
      <c r="B44" s="25" t="s">
        <v>162</v>
      </c>
      <c r="C44" s="5" t="s">
        <v>112</v>
      </c>
      <c r="D44" s="5" t="s">
        <v>26</v>
      </c>
      <c r="E44" s="7">
        <v>55</v>
      </c>
      <c r="F44" s="8">
        <v>0.33</v>
      </c>
      <c r="G44" s="26">
        <f t="shared" si="1"/>
        <v>9.1000000000000004E-3</v>
      </c>
    </row>
    <row r="45" spans="1:7" ht="12.95" customHeight="1">
      <c r="A45" s="6"/>
      <c r="B45" s="25" t="s">
        <v>164</v>
      </c>
      <c r="C45" s="5" t="s">
        <v>37</v>
      </c>
      <c r="D45" s="5" t="s">
        <v>38</v>
      </c>
      <c r="E45" s="7">
        <v>60</v>
      </c>
      <c r="F45" s="8">
        <v>0.31</v>
      </c>
      <c r="G45" s="26">
        <f t="shared" si="1"/>
        <v>8.6E-3</v>
      </c>
    </row>
    <row r="46" spans="1:7" ht="12.95" customHeight="1">
      <c r="A46" s="6"/>
      <c r="B46" s="25" t="s">
        <v>158</v>
      </c>
      <c r="C46" s="5" t="s">
        <v>56</v>
      </c>
      <c r="D46" s="5" t="s">
        <v>23</v>
      </c>
      <c r="E46" s="7">
        <v>92</v>
      </c>
      <c r="F46" s="8">
        <v>0.27</v>
      </c>
      <c r="G46" s="26">
        <f t="shared" si="1"/>
        <v>7.4999999999999997E-3</v>
      </c>
    </row>
    <row r="47" spans="1:7" ht="12.95" customHeight="1">
      <c r="A47" s="6"/>
      <c r="B47" s="25" t="s">
        <v>190</v>
      </c>
      <c r="C47" s="5" t="s">
        <v>128</v>
      </c>
      <c r="D47" s="5" t="s">
        <v>80</v>
      </c>
      <c r="E47" s="7">
        <v>51</v>
      </c>
      <c r="F47" s="8">
        <v>0.26</v>
      </c>
      <c r="G47" s="26">
        <f t="shared" si="1"/>
        <v>7.1999999999999998E-3</v>
      </c>
    </row>
    <row r="48" spans="1:7" ht="12.95" customHeight="1">
      <c r="A48" s="6"/>
      <c r="B48" s="25" t="s">
        <v>194</v>
      </c>
      <c r="C48" s="5" t="s">
        <v>132</v>
      </c>
      <c r="D48" s="5" t="s">
        <v>131</v>
      </c>
      <c r="E48" s="7">
        <v>139</v>
      </c>
      <c r="F48" s="8">
        <v>0.25</v>
      </c>
      <c r="G48" s="26">
        <f t="shared" si="1"/>
        <v>6.8999999999999999E-3</v>
      </c>
    </row>
    <row r="49" spans="1:7" ht="12.95" customHeight="1">
      <c r="A49" s="6"/>
      <c r="B49" s="25" t="s">
        <v>192</v>
      </c>
      <c r="C49" s="5" t="s">
        <v>125</v>
      </c>
      <c r="D49" s="5" t="s">
        <v>75</v>
      </c>
      <c r="E49" s="7">
        <v>84</v>
      </c>
      <c r="F49" s="8">
        <v>0.19</v>
      </c>
      <c r="G49" s="26">
        <f t="shared" si="1"/>
        <v>5.3E-3</v>
      </c>
    </row>
    <row r="50" spans="1:7" ht="12.95" customHeight="1">
      <c r="A50" s="6"/>
      <c r="B50" s="25" t="s">
        <v>235</v>
      </c>
      <c r="C50" s="5" t="s">
        <v>236</v>
      </c>
      <c r="D50" s="5" t="s">
        <v>26</v>
      </c>
      <c r="E50" s="7">
        <v>29</v>
      </c>
      <c r="F50" s="8">
        <v>0.19</v>
      </c>
      <c r="G50" s="26">
        <f t="shared" si="1"/>
        <v>5.3E-3</v>
      </c>
    </row>
    <row r="51" spans="1:7" ht="12.95" customHeight="1">
      <c r="A51" s="6"/>
      <c r="B51" s="25" t="s">
        <v>54</v>
      </c>
      <c r="C51" s="5" t="s">
        <v>55</v>
      </c>
      <c r="D51" s="5" t="s">
        <v>11</v>
      </c>
      <c r="E51" s="7">
        <v>103</v>
      </c>
      <c r="F51" s="8">
        <v>0.17</v>
      </c>
      <c r="G51" s="26">
        <f t="shared" si="1"/>
        <v>4.7000000000000002E-3</v>
      </c>
    </row>
    <row r="52" spans="1:7" ht="12.95" customHeight="1">
      <c r="A52" s="6"/>
      <c r="B52" s="25" t="s">
        <v>261</v>
      </c>
      <c r="C52" s="5" t="s">
        <v>262</v>
      </c>
      <c r="D52" s="5" t="s">
        <v>263</v>
      </c>
      <c r="E52" s="7">
        <v>57</v>
      </c>
      <c r="F52" s="8">
        <v>0.17</v>
      </c>
      <c r="G52" s="26">
        <f t="shared" si="1"/>
        <v>4.7000000000000002E-3</v>
      </c>
    </row>
    <row r="53" spans="1:7" ht="12.95" customHeight="1">
      <c r="A53" s="6"/>
      <c r="B53" s="25" t="s">
        <v>187</v>
      </c>
      <c r="C53" s="5" t="s">
        <v>129</v>
      </c>
      <c r="D53" s="5" t="s">
        <v>75</v>
      </c>
      <c r="E53" s="7">
        <v>11</v>
      </c>
      <c r="F53" s="8">
        <v>0.16</v>
      </c>
      <c r="G53" s="26">
        <f t="shared" si="1"/>
        <v>4.4000000000000003E-3</v>
      </c>
    </row>
    <row r="54" spans="1:7" ht="12.95" customHeight="1">
      <c r="A54" s="6"/>
      <c r="B54" s="25" t="s">
        <v>189</v>
      </c>
      <c r="C54" s="5" t="s">
        <v>124</v>
      </c>
      <c r="D54" s="5" t="s">
        <v>52</v>
      </c>
      <c r="E54" s="7">
        <v>134</v>
      </c>
      <c r="F54" s="8">
        <v>0.16</v>
      </c>
      <c r="G54" s="26">
        <f t="shared" si="1"/>
        <v>4.4000000000000003E-3</v>
      </c>
    </row>
    <row r="55" spans="1:7" ht="12.95" customHeight="1">
      <c r="A55" s="6"/>
      <c r="B55" s="25" t="s">
        <v>198</v>
      </c>
      <c r="C55" s="5" t="s">
        <v>130</v>
      </c>
      <c r="D55" s="5" t="s">
        <v>121</v>
      </c>
      <c r="E55" s="7">
        <v>196</v>
      </c>
      <c r="F55" s="8">
        <v>0.16</v>
      </c>
      <c r="G55" s="26">
        <f t="shared" si="1"/>
        <v>4.4000000000000003E-3</v>
      </c>
    </row>
    <row r="56" spans="1:7" ht="12.95" customHeight="1">
      <c r="A56" s="6"/>
      <c r="B56" s="25" t="s">
        <v>181</v>
      </c>
      <c r="C56" s="5" t="s">
        <v>98</v>
      </c>
      <c r="D56" s="5" t="s">
        <v>36</v>
      </c>
      <c r="E56" s="7">
        <v>98</v>
      </c>
      <c r="F56" s="8">
        <v>0.15</v>
      </c>
      <c r="G56" s="26">
        <f t="shared" si="1"/>
        <v>4.1999999999999997E-3</v>
      </c>
    </row>
    <row r="57" spans="1:7" ht="12.95" customHeight="1">
      <c r="A57" s="6"/>
      <c r="B57" s="25" t="s">
        <v>280</v>
      </c>
      <c r="C57" s="5" t="s">
        <v>209</v>
      </c>
      <c r="D57" s="5" t="s">
        <v>31</v>
      </c>
      <c r="E57" s="7">
        <v>55</v>
      </c>
      <c r="F57" s="8">
        <v>0.15</v>
      </c>
      <c r="G57" s="26">
        <f t="shared" si="1"/>
        <v>4.1999999999999997E-3</v>
      </c>
    </row>
    <row r="58" spans="1:7" ht="12.95" customHeight="1">
      <c r="A58" s="1"/>
      <c r="B58" s="23" t="s">
        <v>60</v>
      </c>
      <c r="C58" s="5" t="s">
        <v>1</v>
      </c>
      <c r="D58" s="5" t="s">
        <v>1</v>
      </c>
      <c r="E58" s="5" t="s">
        <v>1</v>
      </c>
      <c r="F58" s="9">
        <f>SUM(F7:F57)</f>
        <v>35.97999999999999</v>
      </c>
      <c r="G58" s="27">
        <f>SUM(G7:G57)</f>
        <v>0.99589999999999967</v>
      </c>
    </row>
    <row r="59" spans="1:7" ht="12.95" customHeight="1">
      <c r="A59" s="1"/>
      <c r="B59" s="28" t="s">
        <v>61</v>
      </c>
      <c r="C59" s="10" t="s">
        <v>1</v>
      </c>
      <c r="D59" s="10" t="s">
        <v>1</v>
      </c>
      <c r="E59" s="10" t="s">
        <v>1</v>
      </c>
      <c r="F59" s="11" t="s">
        <v>62</v>
      </c>
      <c r="G59" s="29" t="s">
        <v>62</v>
      </c>
    </row>
    <row r="60" spans="1:7" ht="12.95" customHeight="1">
      <c r="A60" s="1"/>
      <c r="B60" s="28" t="s">
        <v>60</v>
      </c>
      <c r="C60" s="10" t="s">
        <v>1</v>
      </c>
      <c r="D60" s="10" t="s">
        <v>1</v>
      </c>
      <c r="E60" s="10" t="s">
        <v>1</v>
      </c>
      <c r="F60" s="11" t="s">
        <v>62</v>
      </c>
      <c r="G60" s="29" t="s">
        <v>62</v>
      </c>
    </row>
    <row r="61" spans="1:7" ht="12.95" customHeight="1">
      <c r="A61" s="1"/>
      <c r="B61" s="28" t="s">
        <v>63</v>
      </c>
      <c r="C61" s="12" t="s">
        <v>1</v>
      </c>
      <c r="D61" s="10" t="s">
        <v>1</v>
      </c>
      <c r="E61" s="12" t="s">
        <v>1</v>
      </c>
      <c r="F61" s="9">
        <f>+F58</f>
        <v>35.97999999999999</v>
      </c>
      <c r="G61" s="27">
        <f>+G58</f>
        <v>0.99589999999999967</v>
      </c>
    </row>
    <row r="62" spans="1:7" ht="12.95" customHeight="1">
      <c r="A62" s="1"/>
      <c r="B62" s="28" t="s">
        <v>64</v>
      </c>
      <c r="C62" s="5" t="s">
        <v>1</v>
      </c>
      <c r="D62" s="10" t="s">
        <v>1</v>
      </c>
      <c r="E62" s="5" t="s">
        <v>1</v>
      </c>
      <c r="F62" s="13">
        <f>+F63-F61</f>
        <v>0.15000000000001279</v>
      </c>
      <c r="G62" s="27">
        <f>+G63-G61</f>
        <v>4.1000000000003256E-3</v>
      </c>
    </row>
    <row r="63" spans="1:7" ht="12.95" customHeight="1" thickBot="1">
      <c r="A63" s="1"/>
      <c r="B63" s="30" t="s">
        <v>65</v>
      </c>
      <c r="C63" s="31" t="s">
        <v>1</v>
      </c>
      <c r="D63" s="31" t="s">
        <v>1</v>
      </c>
      <c r="E63" s="31" t="s">
        <v>1</v>
      </c>
      <c r="F63" s="32">
        <v>36.130000000000003</v>
      </c>
      <c r="G63" s="33">
        <v>1</v>
      </c>
    </row>
    <row r="64" spans="1:7">
      <c r="A64" s="1"/>
      <c r="B64" s="4" t="s">
        <v>1</v>
      </c>
      <c r="C64" s="1"/>
      <c r="D64" s="1"/>
      <c r="E64" s="1"/>
      <c r="F64" s="1"/>
      <c r="G64" s="1"/>
    </row>
  </sheetData>
  <sortState ref="B7:G57">
    <sortCondition descending="1" ref="G7:G57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66"/>
  <sheetViews>
    <sheetView topLeftCell="A37" zoomScale="90" zoomScaleNormal="90" workbookViewId="0">
      <selection activeCell="F58" sqref="F58"/>
    </sheetView>
  </sheetViews>
  <sheetFormatPr defaultRowHeight="12.75"/>
  <cols>
    <col min="1" max="1" width="2.5703125" customWidth="1"/>
    <col min="2" max="2" width="40" bestFit="1" customWidth="1"/>
    <col min="3" max="4" width="26.42578125" customWidth="1"/>
    <col min="5" max="5" width="8.85546875" customWidth="1"/>
    <col min="6" max="6" width="20.85546875" bestFit="1" customWidth="1"/>
    <col min="7" max="7" width="14" customWidth="1"/>
    <col min="8" max="8" width="14.140625" bestFit="1" customWidth="1"/>
  </cols>
  <sheetData>
    <row r="1" spans="1:7" ht="16.5" customHeight="1">
      <c r="A1" s="1"/>
      <c r="B1" s="2" t="s">
        <v>133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326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4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8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1"/>
      <c r="B6" s="23" t="s">
        <v>9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7" ht="12.95" customHeight="1">
      <c r="A7" s="6"/>
      <c r="B7" s="25" t="s">
        <v>142</v>
      </c>
      <c r="C7" s="5" t="s">
        <v>10</v>
      </c>
      <c r="D7" s="5" t="s">
        <v>11</v>
      </c>
      <c r="E7" s="7">
        <v>89007</v>
      </c>
      <c r="F7" s="8">
        <v>1241.3800000000001</v>
      </c>
      <c r="G7" s="26">
        <f t="shared" ref="G7:G38" si="0">+ROUND(F7/$F$62,4)</f>
        <v>6.2100000000000002E-2</v>
      </c>
    </row>
    <row r="8" spans="1:7" ht="12.95" customHeight="1">
      <c r="A8" s="6"/>
      <c r="B8" s="25" t="s">
        <v>146</v>
      </c>
      <c r="C8" s="5" t="s">
        <v>49</v>
      </c>
      <c r="D8" s="5" t="s">
        <v>42</v>
      </c>
      <c r="E8" s="7">
        <v>376639</v>
      </c>
      <c r="F8" s="8">
        <v>1000.73</v>
      </c>
      <c r="G8" s="26">
        <f t="shared" si="0"/>
        <v>0.05</v>
      </c>
    </row>
    <row r="9" spans="1:7" ht="12.95" customHeight="1">
      <c r="A9" s="6"/>
      <c r="B9" s="25" t="s">
        <v>138</v>
      </c>
      <c r="C9" s="5" t="s">
        <v>14</v>
      </c>
      <c r="D9" s="5" t="s">
        <v>15</v>
      </c>
      <c r="E9" s="7">
        <v>70889</v>
      </c>
      <c r="F9" s="8">
        <v>981.88</v>
      </c>
      <c r="G9" s="26">
        <f t="shared" si="0"/>
        <v>4.9099999999999998E-2</v>
      </c>
    </row>
    <row r="10" spans="1:7" ht="12.95" customHeight="1">
      <c r="A10" s="6"/>
      <c r="B10" s="25" t="s">
        <v>139</v>
      </c>
      <c r="C10" s="5" t="s">
        <v>16</v>
      </c>
      <c r="D10" s="5" t="s">
        <v>17</v>
      </c>
      <c r="E10" s="7">
        <v>76914</v>
      </c>
      <c r="F10" s="8">
        <v>909.58</v>
      </c>
      <c r="G10" s="26">
        <f t="shared" si="0"/>
        <v>4.5499999999999999E-2</v>
      </c>
    </row>
    <row r="11" spans="1:7" ht="12.95" customHeight="1">
      <c r="A11" s="6"/>
      <c r="B11" s="25" t="s">
        <v>140</v>
      </c>
      <c r="C11" s="5" t="s">
        <v>12</v>
      </c>
      <c r="D11" s="5" t="s">
        <v>13</v>
      </c>
      <c r="E11" s="7">
        <v>80238</v>
      </c>
      <c r="F11" s="8">
        <v>809.64</v>
      </c>
      <c r="G11" s="26">
        <f t="shared" si="0"/>
        <v>4.0500000000000001E-2</v>
      </c>
    </row>
    <row r="12" spans="1:7" ht="12.95" customHeight="1">
      <c r="A12" s="6"/>
      <c r="B12" s="25" t="s">
        <v>145</v>
      </c>
      <c r="C12" s="5" t="s">
        <v>20</v>
      </c>
      <c r="D12" s="5" t="s">
        <v>11</v>
      </c>
      <c r="E12" s="7">
        <v>283163</v>
      </c>
      <c r="F12" s="8">
        <v>805.46</v>
      </c>
      <c r="G12" s="26">
        <f t="shared" si="0"/>
        <v>4.0300000000000002E-2</v>
      </c>
    </row>
    <row r="13" spans="1:7" ht="12.95" customHeight="1">
      <c r="A13" s="6"/>
      <c r="B13" s="25" t="s">
        <v>165</v>
      </c>
      <c r="C13" s="5" t="s">
        <v>77</v>
      </c>
      <c r="D13" s="5" t="s">
        <v>11</v>
      </c>
      <c r="E13" s="7">
        <v>45536</v>
      </c>
      <c r="F13" s="8">
        <v>610.04999999999995</v>
      </c>
      <c r="G13" s="26">
        <f t="shared" si="0"/>
        <v>3.0499999999999999E-2</v>
      </c>
    </row>
    <row r="14" spans="1:7" ht="12.95" customHeight="1">
      <c r="A14" s="6"/>
      <c r="B14" s="25" t="s">
        <v>216</v>
      </c>
      <c r="C14" s="5" t="s">
        <v>217</v>
      </c>
      <c r="D14" s="5" t="s">
        <v>26</v>
      </c>
      <c r="E14" s="7">
        <v>52174</v>
      </c>
      <c r="F14" s="8">
        <v>581.53</v>
      </c>
      <c r="G14" s="26">
        <f t="shared" si="0"/>
        <v>2.9100000000000001E-2</v>
      </c>
    </row>
    <row r="15" spans="1:7" ht="12.95" customHeight="1">
      <c r="A15" s="6"/>
      <c r="B15" s="25" t="s">
        <v>157</v>
      </c>
      <c r="C15" s="5" t="s">
        <v>30</v>
      </c>
      <c r="D15" s="5" t="s">
        <v>31</v>
      </c>
      <c r="E15" s="7">
        <v>9461</v>
      </c>
      <c r="F15" s="8">
        <v>570.94000000000005</v>
      </c>
      <c r="G15" s="26">
        <f t="shared" si="0"/>
        <v>2.86E-2</v>
      </c>
    </row>
    <row r="16" spans="1:7" ht="12.95" customHeight="1">
      <c r="A16" s="6"/>
      <c r="B16" s="25" t="s">
        <v>170</v>
      </c>
      <c r="C16" s="5" t="s">
        <v>247</v>
      </c>
      <c r="D16" s="5" t="s">
        <v>15</v>
      </c>
      <c r="E16" s="7">
        <v>53443</v>
      </c>
      <c r="F16" s="8">
        <v>570.79999999999995</v>
      </c>
      <c r="G16" s="26">
        <f t="shared" si="0"/>
        <v>2.8500000000000001E-2</v>
      </c>
    </row>
    <row r="17" spans="1:7" ht="12.95" customHeight="1">
      <c r="A17" s="6"/>
      <c r="B17" s="25" t="s">
        <v>141</v>
      </c>
      <c r="C17" s="5" t="s">
        <v>18</v>
      </c>
      <c r="D17" s="5" t="s">
        <v>19</v>
      </c>
      <c r="E17" s="7">
        <v>37891</v>
      </c>
      <c r="F17" s="8">
        <v>563.08000000000004</v>
      </c>
      <c r="G17" s="26">
        <f t="shared" si="0"/>
        <v>2.8199999999999999E-2</v>
      </c>
    </row>
    <row r="18" spans="1:7" ht="12.95" customHeight="1">
      <c r="A18" s="6"/>
      <c r="B18" s="25" t="s">
        <v>155</v>
      </c>
      <c r="C18" s="5" t="s">
        <v>29</v>
      </c>
      <c r="D18" s="5" t="s">
        <v>17</v>
      </c>
      <c r="E18" s="7">
        <v>89498</v>
      </c>
      <c r="F18" s="8">
        <v>511.03</v>
      </c>
      <c r="G18" s="26">
        <f t="shared" si="0"/>
        <v>2.5600000000000001E-2</v>
      </c>
    </row>
    <row r="19" spans="1:7" ht="12.95" customHeight="1">
      <c r="A19" s="6"/>
      <c r="B19" s="25" t="s">
        <v>167</v>
      </c>
      <c r="C19" s="5" t="s">
        <v>71</v>
      </c>
      <c r="D19" s="5" t="s">
        <v>72</v>
      </c>
      <c r="E19" s="7">
        <v>146794</v>
      </c>
      <c r="F19" s="8">
        <v>512.82000000000005</v>
      </c>
      <c r="G19" s="26">
        <f t="shared" si="0"/>
        <v>2.5600000000000001E-2</v>
      </c>
    </row>
    <row r="20" spans="1:7" ht="12.95" customHeight="1">
      <c r="A20" s="6"/>
      <c r="B20" s="25" t="s">
        <v>148</v>
      </c>
      <c r="C20" s="5" t="s">
        <v>32</v>
      </c>
      <c r="D20" s="5" t="s">
        <v>13</v>
      </c>
      <c r="E20" s="7">
        <v>20064</v>
      </c>
      <c r="F20" s="8">
        <v>497.92</v>
      </c>
      <c r="G20" s="26">
        <f t="shared" si="0"/>
        <v>2.4899999999999999E-2</v>
      </c>
    </row>
    <row r="21" spans="1:7" ht="12.95" customHeight="1">
      <c r="A21" s="6"/>
      <c r="B21" s="25" t="s">
        <v>176</v>
      </c>
      <c r="C21" s="5" t="s">
        <v>94</v>
      </c>
      <c r="D21" s="5" t="s">
        <v>75</v>
      </c>
      <c r="E21" s="7">
        <v>13042</v>
      </c>
      <c r="F21" s="8">
        <v>494.23</v>
      </c>
      <c r="G21" s="26">
        <f t="shared" si="0"/>
        <v>2.47E-2</v>
      </c>
    </row>
    <row r="22" spans="1:7" ht="12.95" customHeight="1">
      <c r="A22" s="6"/>
      <c r="B22" s="25" t="s">
        <v>21</v>
      </c>
      <c r="C22" s="5" t="s">
        <v>22</v>
      </c>
      <c r="D22" s="5" t="s">
        <v>11</v>
      </c>
      <c r="E22" s="7">
        <v>165990</v>
      </c>
      <c r="F22" s="8">
        <v>449</v>
      </c>
      <c r="G22" s="26">
        <f t="shared" si="0"/>
        <v>2.2499999999999999E-2</v>
      </c>
    </row>
    <row r="23" spans="1:7" ht="12.95" customHeight="1">
      <c r="A23" s="6"/>
      <c r="B23" s="25" t="s">
        <v>198</v>
      </c>
      <c r="C23" s="5" t="s">
        <v>130</v>
      </c>
      <c r="D23" s="5" t="s">
        <v>121</v>
      </c>
      <c r="E23" s="7">
        <v>531097</v>
      </c>
      <c r="F23" s="8">
        <v>443.47</v>
      </c>
      <c r="G23" s="26">
        <f t="shared" si="0"/>
        <v>2.2200000000000001E-2</v>
      </c>
    </row>
    <row r="24" spans="1:7" ht="12.95" customHeight="1">
      <c r="A24" s="6"/>
      <c r="B24" s="25" t="s">
        <v>301</v>
      </c>
      <c r="C24" s="5" t="s">
        <v>302</v>
      </c>
      <c r="D24" s="5" t="s">
        <v>200</v>
      </c>
      <c r="E24" s="7">
        <v>274986</v>
      </c>
      <c r="F24" s="8">
        <v>423.07</v>
      </c>
      <c r="G24" s="26">
        <f t="shared" si="0"/>
        <v>2.12E-2</v>
      </c>
    </row>
    <row r="25" spans="1:7" ht="12.95" customHeight="1">
      <c r="A25" s="6"/>
      <c r="B25" s="25" t="s">
        <v>166</v>
      </c>
      <c r="C25" s="5" t="s">
        <v>68</v>
      </c>
      <c r="D25" s="5" t="s">
        <v>42</v>
      </c>
      <c r="E25" s="7">
        <v>81304</v>
      </c>
      <c r="F25" s="8">
        <v>411.07</v>
      </c>
      <c r="G25" s="26">
        <f t="shared" si="0"/>
        <v>2.06E-2</v>
      </c>
    </row>
    <row r="26" spans="1:7" ht="12.95" customHeight="1">
      <c r="A26" s="6"/>
      <c r="B26" s="25" t="s">
        <v>214</v>
      </c>
      <c r="C26" s="5" t="s">
        <v>215</v>
      </c>
      <c r="D26" s="5" t="s">
        <v>80</v>
      </c>
      <c r="E26" s="7">
        <v>39812</v>
      </c>
      <c r="F26" s="8">
        <v>411.88</v>
      </c>
      <c r="G26" s="26">
        <f t="shared" si="0"/>
        <v>2.06E-2</v>
      </c>
    </row>
    <row r="27" spans="1:7" ht="12.95" customHeight="1">
      <c r="A27" s="6"/>
      <c r="B27" s="25" t="s">
        <v>152</v>
      </c>
      <c r="C27" s="5" t="s">
        <v>50</v>
      </c>
      <c r="D27" s="5" t="s">
        <v>17</v>
      </c>
      <c r="E27" s="7">
        <v>54340</v>
      </c>
      <c r="F27" s="8">
        <v>389.18</v>
      </c>
      <c r="G27" s="26">
        <f t="shared" si="0"/>
        <v>1.95E-2</v>
      </c>
    </row>
    <row r="28" spans="1:7" ht="12.95" customHeight="1">
      <c r="A28" s="6"/>
      <c r="B28" s="25" t="s">
        <v>202</v>
      </c>
      <c r="C28" s="5" t="s">
        <v>113</v>
      </c>
      <c r="D28" s="5" t="s">
        <v>80</v>
      </c>
      <c r="E28" s="7">
        <v>97374</v>
      </c>
      <c r="F28" s="8">
        <v>390.52</v>
      </c>
      <c r="G28" s="26">
        <f t="shared" si="0"/>
        <v>1.95E-2</v>
      </c>
    </row>
    <row r="29" spans="1:7" ht="12.95" customHeight="1">
      <c r="A29" s="6"/>
      <c r="B29" s="25" t="s">
        <v>219</v>
      </c>
      <c r="C29" s="5" t="s">
        <v>220</v>
      </c>
      <c r="D29" s="5" t="s">
        <v>121</v>
      </c>
      <c r="E29" s="7">
        <v>428341</v>
      </c>
      <c r="F29" s="8">
        <v>383.15</v>
      </c>
      <c r="G29" s="26">
        <f t="shared" si="0"/>
        <v>1.9199999999999998E-2</v>
      </c>
    </row>
    <row r="30" spans="1:7" ht="12.95" customHeight="1">
      <c r="A30" s="6"/>
      <c r="B30" s="25" t="s">
        <v>161</v>
      </c>
      <c r="C30" s="5" t="s">
        <v>34</v>
      </c>
      <c r="D30" s="5" t="s">
        <v>31</v>
      </c>
      <c r="E30" s="7">
        <v>78657</v>
      </c>
      <c r="F30" s="8">
        <v>363.4</v>
      </c>
      <c r="G30" s="26">
        <f t="shared" si="0"/>
        <v>1.8200000000000001E-2</v>
      </c>
    </row>
    <row r="31" spans="1:7" ht="12.95" customHeight="1">
      <c r="A31" s="6"/>
      <c r="B31" s="25" t="s">
        <v>281</v>
      </c>
      <c r="C31" s="5" t="s">
        <v>282</v>
      </c>
      <c r="D31" s="5" t="s">
        <v>40</v>
      </c>
      <c r="E31" s="7">
        <v>58801</v>
      </c>
      <c r="F31" s="8">
        <v>338.96</v>
      </c>
      <c r="G31" s="26">
        <f t="shared" si="0"/>
        <v>1.7000000000000001E-2</v>
      </c>
    </row>
    <row r="32" spans="1:7" ht="12.95" customHeight="1">
      <c r="A32" s="6"/>
      <c r="B32" s="25" t="s">
        <v>153</v>
      </c>
      <c r="C32" s="5" t="s">
        <v>43</v>
      </c>
      <c r="D32" s="5" t="s">
        <v>23</v>
      </c>
      <c r="E32" s="7">
        <v>27776</v>
      </c>
      <c r="F32" s="8">
        <v>330.26</v>
      </c>
      <c r="G32" s="26">
        <f t="shared" si="0"/>
        <v>1.6500000000000001E-2</v>
      </c>
    </row>
    <row r="33" spans="1:7" ht="12.95" customHeight="1">
      <c r="A33" s="6"/>
      <c r="B33" s="25" t="s">
        <v>199</v>
      </c>
      <c r="C33" s="5" t="s">
        <v>115</v>
      </c>
      <c r="D33" s="5" t="s">
        <v>17</v>
      </c>
      <c r="E33" s="7">
        <v>83475</v>
      </c>
      <c r="F33" s="8">
        <v>321.45999999999998</v>
      </c>
      <c r="G33" s="26">
        <f t="shared" si="0"/>
        <v>1.61E-2</v>
      </c>
    </row>
    <row r="34" spans="1:7" ht="12.95" customHeight="1">
      <c r="A34" s="6"/>
      <c r="B34" s="25" t="s">
        <v>143</v>
      </c>
      <c r="C34" s="5" t="s">
        <v>57</v>
      </c>
      <c r="D34" s="5" t="s">
        <v>26</v>
      </c>
      <c r="E34" s="7">
        <v>47692</v>
      </c>
      <c r="F34" s="8">
        <v>322.11</v>
      </c>
      <c r="G34" s="26">
        <f t="shared" si="0"/>
        <v>1.61E-2</v>
      </c>
    </row>
    <row r="35" spans="1:7" ht="12.95" customHeight="1">
      <c r="A35" s="6"/>
      <c r="B35" s="25" t="s">
        <v>164</v>
      </c>
      <c r="C35" s="5" t="s">
        <v>37</v>
      </c>
      <c r="D35" s="5" t="s">
        <v>38</v>
      </c>
      <c r="E35" s="7">
        <v>62025</v>
      </c>
      <c r="F35" s="8">
        <v>321.54000000000002</v>
      </c>
      <c r="G35" s="26">
        <f t="shared" si="0"/>
        <v>1.61E-2</v>
      </c>
    </row>
    <row r="36" spans="1:7" ht="12.95" customHeight="1">
      <c r="A36" s="6"/>
      <c r="B36" s="25" t="s">
        <v>173</v>
      </c>
      <c r="C36" s="5" t="s">
        <v>74</v>
      </c>
      <c r="D36" s="5" t="s">
        <v>75</v>
      </c>
      <c r="E36" s="7">
        <v>1892</v>
      </c>
      <c r="F36" s="8">
        <v>310.19</v>
      </c>
      <c r="G36" s="26">
        <f t="shared" si="0"/>
        <v>1.55E-2</v>
      </c>
    </row>
    <row r="37" spans="1:7" ht="12.95" customHeight="1">
      <c r="A37" s="6"/>
      <c r="B37" s="25" t="s">
        <v>151</v>
      </c>
      <c r="C37" s="5" t="s">
        <v>39</v>
      </c>
      <c r="D37" s="5" t="s">
        <v>36</v>
      </c>
      <c r="E37" s="7">
        <v>19456</v>
      </c>
      <c r="F37" s="8">
        <v>293.22000000000003</v>
      </c>
      <c r="G37" s="26">
        <f t="shared" si="0"/>
        <v>1.47E-2</v>
      </c>
    </row>
    <row r="38" spans="1:7" ht="12.95" customHeight="1">
      <c r="A38" s="6"/>
      <c r="B38" s="25" t="s">
        <v>245</v>
      </c>
      <c r="C38" s="5" t="s">
        <v>246</v>
      </c>
      <c r="D38" s="5" t="s">
        <v>15</v>
      </c>
      <c r="E38" s="7">
        <v>184423</v>
      </c>
      <c r="F38" s="8">
        <v>291.76</v>
      </c>
      <c r="G38" s="26">
        <f t="shared" si="0"/>
        <v>1.46E-2</v>
      </c>
    </row>
    <row r="39" spans="1:7" ht="12.95" customHeight="1">
      <c r="A39" s="6"/>
      <c r="B39" s="25" t="s">
        <v>182</v>
      </c>
      <c r="C39" s="5" t="s">
        <v>51</v>
      </c>
      <c r="D39" s="5" t="s">
        <v>52</v>
      </c>
      <c r="E39" s="7">
        <v>67664</v>
      </c>
      <c r="F39" s="8">
        <v>247.68</v>
      </c>
      <c r="G39" s="26">
        <f t="shared" ref="G39:G55" si="1">+ROUND(F39/$F$62,4)</f>
        <v>1.24E-2</v>
      </c>
    </row>
    <row r="40" spans="1:7" ht="12.95" customHeight="1">
      <c r="A40" s="6"/>
      <c r="B40" s="25" t="s">
        <v>197</v>
      </c>
      <c r="C40" s="5" t="s">
        <v>126</v>
      </c>
      <c r="D40" s="5" t="s">
        <v>127</v>
      </c>
      <c r="E40" s="7">
        <v>47960</v>
      </c>
      <c r="F40" s="8">
        <v>232.65</v>
      </c>
      <c r="G40" s="26">
        <f t="shared" si="1"/>
        <v>1.1599999999999999E-2</v>
      </c>
    </row>
    <row r="41" spans="1:7" ht="12.95" customHeight="1">
      <c r="A41" s="6"/>
      <c r="B41" s="25" t="s">
        <v>331</v>
      </c>
      <c r="C41" s="5" t="s">
        <v>332</v>
      </c>
      <c r="D41" s="5" t="s">
        <v>333</v>
      </c>
      <c r="E41" s="7">
        <v>186831</v>
      </c>
      <c r="F41" s="8">
        <v>227.75</v>
      </c>
      <c r="G41" s="26">
        <f t="shared" si="1"/>
        <v>1.14E-2</v>
      </c>
    </row>
    <row r="42" spans="1:7" ht="12.95" customHeight="1">
      <c r="A42" s="6"/>
      <c r="B42" s="25" t="s">
        <v>264</v>
      </c>
      <c r="C42" s="5" t="s">
        <v>265</v>
      </c>
      <c r="D42" s="5" t="s">
        <v>31</v>
      </c>
      <c r="E42" s="7">
        <v>11706</v>
      </c>
      <c r="F42" s="8">
        <v>217.35</v>
      </c>
      <c r="G42" s="26">
        <f t="shared" si="1"/>
        <v>1.09E-2</v>
      </c>
    </row>
    <row r="43" spans="1:7" ht="12.95" customHeight="1">
      <c r="A43" s="6"/>
      <c r="B43" s="25" t="s">
        <v>147</v>
      </c>
      <c r="C43" s="5" t="s">
        <v>24</v>
      </c>
      <c r="D43" s="5" t="s">
        <v>11</v>
      </c>
      <c r="E43" s="7">
        <v>40675</v>
      </c>
      <c r="F43" s="8">
        <v>214.62</v>
      </c>
      <c r="G43" s="26">
        <f t="shared" si="1"/>
        <v>1.0699999999999999E-2</v>
      </c>
    </row>
    <row r="44" spans="1:7" ht="12.95" customHeight="1">
      <c r="A44" s="6"/>
      <c r="B44" s="25" t="s">
        <v>303</v>
      </c>
      <c r="C44" s="5" t="s">
        <v>304</v>
      </c>
      <c r="D44" s="5" t="s">
        <v>305</v>
      </c>
      <c r="E44" s="7">
        <v>245449</v>
      </c>
      <c r="F44" s="8">
        <v>201.15</v>
      </c>
      <c r="G44" s="26">
        <f t="shared" si="1"/>
        <v>1.01E-2</v>
      </c>
    </row>
    <row r="45" spans="1:7" ht="12.95" customHeight="1">
      <c r="A45" s="6"/>
      <c r="B45" s="25" t="s">
        <v>269</v>
      </c>
      <c r="C45" s="5" t="s">
        <v>270</v>
      </c>
      <c r="D45" s="5" t="s">
        <v>15</v>
      </c>
      <c r="E45" s="7">
        <v>9944</v>
      </c>
      <c r="F45" s="8">
        <v>198.19</v>
      </c>
      <c r="G45" s="26">
        <f t="shared" si="1"/>
        <v>9.9000000000000008E-3</v>
      </c>
    </row>
    <row r="46" spans="1:7" ht="12.95" customHeight="1">
      <c r="A46" s="6"/>
      <c r="B46" s="25" t="s">
        <v>205</v>
      </c>
      <c r="C46" s="5" t="s">
        <v>206</v>
      </c>
      <c r="D46" s="5" t="s">
        <v>121</v>
      </c>
      <c r="E46" s="7">
        <v>94000</v>
      </c>
      <c r="F46" s="8">
        <v>188.8</v>
      </c>
      <c r="G46" s="26">
        <f t="shared" si="1"/>
        <v>9.4000000000000004E-3</v>
      </c>
    </row>
    <row r="47" spans="1:7" ht="12.95" customHeight="1">
      <c r="A47" s="6"/>
      <c r="B47" s="25" t="s">
        <v>175</v>
      </c>
      <c r="C47" s="5" t="s">
        <v>97</v>
      </c>
      <c r="D47" s="5" t="s">
        <v>26</v>
      </c>
      <c r="E47" s="7">
        <v>12682</v>
      </c>
      <c r="F47" s="8">
        <v>184.31</v>
      </c>
      <c r="G47" s="26">
        <f t="shared" si="1"/>
        <v>9.1999999999999998E-3</v>
      </c>
    </row>
    <row r="48" spans="1:7" ht="12.95" customHeight="1">
      <c r="A48" s="6"/>
      <c r="B48" s="25" t="s">
        <v>162</v>
      </c>
      <c r="C48" s="5" t="s">
        <v>112</v>
      </c>
      <c r="D48" s="5" t="s">
        <v>26</v>
      </c>
      <c r="E48" s="7">
        <v>24195</v>
      </c>
      <c r="F48" s="8">
        <v>143.13999999999999</v>
      </c>
      <c r="G48" s="26">
        <f t="shared" si="1"/>
        <v>7.1999999999999998E-3</v>
      </c>
    </row>
    <row r="49" spans="1:7" ht="12.95" customHeight="1">
      <c r="A49" s="6"/>
      <c r="B49" s="25" t="s">
        <v>312</v>
      </c>
      <c r="C49" s="5" t="s">
        <v>313</v>
      </c>
      <c r="D49" s="5" t="s">
        <v>76</v>
      </c>
      <c r="E49" s="7">
        <v>39100</v>
      </c>
      <c r="F49" s="8">
        <v>139.49</v>
      </c>
      <c r="G49" s="26">
        <f t="shared" si="1"/>
        <v>7.0000000000000001E-3</v>
      </c>
    </row>
    <row r="50" spans="1:7" ht="12.95" customHeight="1">
      <c r="A50" s="6"/>
      <c r="B50" s="25" t="s">
        <v>207</v>
      </c>
      <c r="C50" s="5" t="s">
        <v>297</v>
      </c>
      <c r="D50" s="5" t="s">
        <v>127</v>
      </c>
      <c r="E50" s="7">
        <v>74826</v>
      </c>
      <c r="F50" s="8">
        <v>139.51</v>
      </c>
      <c r="G50" s="26">
        <f t="shared" si="1"/>
        <v>7.0000000000000001E-3</v>
      </c>
    </row>
    <row r="51" spans="1:7" ht="12.95" customHeight="1">
      <c r="A51" s="6"/>
      <c r="B51" s="25" t="s">
        <v>310</v>
      </c>
      <c r="C51" s="5" t="s">
        <v>311</v>
      </c>
      <c r="D51" s="5" t="s">
        <v>40</v>
      </c>
      <c r="E51" s="7">
        <v>5340</v>
      </c>
      <c r="F51" s="8">
        <v>135.47</v>
      </c>
      <c r="G51" s="26">
        <f t="shared" si="1"/>
        <v>6.7999999999999996E-3</v>
      </c>
    </row>
    <row r="52" spans="1:7" ht="12.95" customHeight="1">
      <c r="A52" s="6"/>
      <c r="B52" s="25" t="s">
        <v>54</v>
      </c>
      <c r="C52" s="5" t="s">
        <v>55</v>
      </c>
      <c r="D52" s="5" t="s">
        <v>11</v>
      </c>
      <c r="E52" s="7">
        <v>77212</v>
      </c>
      <c r="F52" s="8">
        <v>129.83000000000001</v>
      </c>
      <c r="G52" s="26">
        <f t="shared" si="1"/>
        <v>6.4999999999999997E-3</v>
      </c>
    </row>
    <row r="53" spans="1:7" ht="12.95" customHeight="1">
      <c r="A53" s="6"/>
      <c r="B53" s="25" t="s">
        <v>266</v>
      </c>
      <c r="C53" s="5" t="s">
        <v>267</v>
      </c>
      <c r="D53" s="5" t="s">
        <v>268</v>
      </c>
      <c r="E53" s="7">
        <v>2010</v>
      </c>
      <c r="F53" s="8">
        <v>127.97</v>
      </c>
      <c r="G53" s="26">
        <f t="shared" si="1"/>
        <v>6.4000000000000003E-3</v>
      </c>
    </row>
    <row r="54" spans="1:7" ht="12.95" customHeight="1">
      <c r="A54" s="6"/>
      <c r="B54" s="25" t="s">
        <v>233</v>
      </c>
      <c r="C54" s="5" t="s">
        <v>234</v>
      </c>
      <c r="D54" s="5" t="s">
        <v>42</v>
      </c>
      <c r="E54" s="7">
        <v>12532</v>
      </c>
      <c r="F54" s="8">
        <v>112</v>
      </c>
      <c r="G54" s="26">
        <f t="shared" si="1"/>
        <v>5.5999999999999999E-3</v>
      </c>
    </row>
    <row r="55" spans="1:7" ht="12.95" customHeight="1">
      <c r="A55" s="6"/>
      <c r="B55" s="25" t="s">
        <v>280</v>
      </c>
      <c r="C55" s="5" t="s">
        <v>209</v>
      </c>
      <c r="D55" s="5" t="s">
        <v>31</v>
      </c>
      <c r="E55" s="7">
        <v>26458</v>
      </c>
      <c r="F55" s="8">
        <v>74.55</v>
      </c>
      <c r="G55" s="26">
        <f t="shared" si="1"/>
        <v>3.7000000000000002E-3</v>
      </c>
    </row>
    <row r="56" spans="1:7" ht="12.95" customHeight="1">
      <c r="A56" s="1"/>
      <c r="B56" s="23" t="s">
        <v>60</v>
      </c>
      <c r="C56" s="5" t="s">
        <v>1</v>
      </c>
      <c r="D56" s="5" t="s">
        <v>1</v>
      </c>
      <c r="E56" s="5" t="s">
        <v>1</v>
      </c>
      <c r="F56" s="9">
        <f>SUM(F7:F55)</f>
        <v>19769.77</v>
      </c>
      <c r="G56" s="27">
        <f>SUM(G7:G55)</f>
        <v>0.98909999999999976</v>
      </c>
    </row>
    <row r="57" spans="1:7" ht="12.95" customHeight="1">
      <c r="A57" s="1"/>
      <c r="B57" s="23" t="s">
        <v>61</v>
      </c>
      <c r="C57" s="5" t="s">
        <v>1</v>
      </c>
      <c r="D57" s="5" t="s">
        <v>1</v>
      </c>
      <c r="E57" s="5" t="s">
        <v>1</v>
      </c>
      <c r="F57" s="1"/>
      <c r="G57" s="24" t="s">
        <v>1</v>
      </c>
    </row>
    <row r="58" spans="1:7" ht="12.95" customHeight="1">
      <c r="A58" s="6"/>
      <c r="B58" s="25" t="s">
        <v>221</v>
      </c>
      <c r="C58" s="5" t="s">
        <v>134</v>
      </c>
      <c r="D58" s="5" t="s">
        <v>36</v>
      </c>
      <c r="E58" s="7">
        <v>189983</v>
      </c>
      <c r="F58" s="14" t="s">
        <v>135</v>
      </c>
      <c r="G58" s="36" t="s">
        <v>136</v>
      </c>
    </row>
    <row r="59" spans="1:7" ht="12.95" customHeight="1">
      <c r="A59" s="1"/>
      <c r="B59" s="23" t="s">
        <v>60</v>
      </c>
      <c r="C59" s="5" t="s">
        <v>1</v>
      </c>
      <c r="D59" s="5" t="s">
        <v>1</v>
      </c>
      <c r="E59" s="5" t="s">
        <v>1</v>
      </c>
      <c r="F59" s="9">
        <f>SUM(F58)</f>
        <v>0</v>
      </c>
      <c r="G59" s="27">
        <f>SUM(G58)</f>
        <v>0</v>
      </c>
    </row>
    <row r="60" spans="1:7" ht="12.95" customHeight="1">
      <c r="A60" s="1"/>
      <c r="B60" s="28" t="s">
        <v>63</v>
      </c>
      <c r="C60" s="12" t="s">
        <v>1</v>
      </c>
      <c r="D60" s="10" t="s">
        <v>1</v>
      </c>
      <c r="E60" s="12" t="s">
        <v>1</v>
      </c>
      <c r="F60" s="9">
        <f>+F59+F56</f>
        <v>19769.77</v>
      </c>
      <c r="G60" s="27">
        <f>+G59+G56</f>
        <v>0.98909999999999976</v>
      </c>
    </row>
    <row r="61" spans="1:7" ht="12.95" customHeight="1">
      <c r="A61" s="1"/>
      <c r="B61" s="28" t="s">
        <v>64</v>
      </c>
      <c r="C61" s="5" t="s">
        <v>1</v>
      </c>
      <c r="D61" s="10" t="s">
        <v>1</v>
      </c>
      <c r="E61" s="5" t="s">
        <v>1</v>
      </c>
      <c r="F61" s="13">
        <f>+F62-F60</f>
        <v>225.06999999999971</v>
      </c>
      <c r="G61" s="27">
        <f>+G62-G60</f>
        <v>1.0900000000000243E-2</v>
      </c>
    </row>
    <row r="62" spans="1:7" ht="12.95" customHeight="1" thickBot="1">
      <c r="A62" s="1"/>
      <c r="B62" s="30" t="s">
        <v>65</v>
      </c>
      <c r="C62" s="31" t="s">
        <v>1</v>
      </c>
      <c r="D62" s="31" t="s">
        <v>1</v>
      </c>
      <c r="E62" s="31" t="s">
        <v>1</v>
      </c>
      <c r="F62" s="32">
        <v>19994.84</v>
      </c>
      <c r="G62" s="33">
        <v>1</v>
      </c>
    </row>
    <row r="63" spans="1:7">
      <c r="A63" s="1"/>
      <c r="B63" s="2" t="s">
        <v>82</v>
      </c>
      <c r="C63" s="1"/>
      <c r="D63" s="1"/>
      <c r="E63" s="1"/>
      <c r="F63" s="1"/>
      <c r="G63" s="1"/>
    </row>
    <row r="64" spans="1:7">
      <c r="A64" s="1"/>
      <c r="B64" s="2" t="s">
        <v>137</v>
      </c>
      <c r="C64" s="1"/>
      <c r="D64" s="1"/>
      <c r="E64" s="1"/>
      <c r="F64" s="1"/>
      <c r="G64" s="1"/>
    </row>
    <row r="65" spans="1:7">
      <c r="A65" s="1"/>
      <c r="B65" s="2" t="s">
        <v>81</v>
      </c>
      <c r="C65" s="1"/>
      <c r="D65" s="1"/>
      <c r="E65" s="1"/>
      <c r="F65" s="1"/>
      <c r="G65" s="18"/>
    </row>
    <row r="66" spans="1:7">
      <c r="A66" s="1"/>
      <c r="B66" s="2" t="s">
        <v>1</v>
      </c>
      <c r="C66" s="1"/>
      <c r="D66" s="1"/>
      <c r="E66" s="1"/>
      <c r="F66" s="17"/>
      <c r="G66" s="1"/>
    </row>
  </sheetData>
  <sortState ref="B7:G55">
    <sortCondition descending="1" ref="G7:G55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8"/>
  <sheetViews>
    <sheetView zoomScale="90" zoomScaleNormal="90" workbookViewId="0"/>
  </sheetViews>
  <sheetFormatPr defaultRowHeight="12.75"/>
  <cols>
    <col min="1" max="1" width="2.5703125" customWidth="1"/>
    <col min="2" max="2" width="40" bestFit="1" customWidth="1"/>
    <col min="3" max="3" width="26.42578125" customWidth="1"/>
    <col min="4" max="4" width="30.7109375" bestFit="1" customWidth="1"/>
    <col min="5" max="5" width="8.710937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114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326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4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8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1"/>
      <c r="B6" s="23" t="s">
        <v>9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7" ht="12.95" customHeight="1">
      <c r="A7" s="6"/>
      <c r="B7" s="25" t="s">
        <v>214</v>
      </c>
      <c r="C7" s="5" t="s">
        <v>215</v>
      </c>
      <c r="D7" s="5" t="s">
        <v>80</v>
      </c>
      <c r="E7" s="7">
        <v>3214</v>
      </c>
      <c r="F7" s="8">
        <v>33.25</v>
      </c>
      <c r="G7" s="26">
        <f t="shared" ref="G7:G41" si="0">+ROUND(F7/$F$47,4)</f>
        <v>6.4899999999999999E-2</v>
      </c>
    </row>
    <row r="8" spans="1:7" ht="12.95" customHeight="1">
      <c r="A8" s="6"/>
      <c r="B8" s="25" t="s">
        <v>202</v>
      </c>
      <c r="C8" s="5" t="s">
        <v>113</v>
      </c>
      <c r="D8" s="5" t="s">
        <v>80</v>
      </c>
      <c r="E8" s="7">
        <v>7449</v>
      </c>
      <c r="F8" s="8">
        <v>29.87</v>
      </c>
      <c r="G8" s="26">
        <f t="shared" si="0"/>
        <v>5.8299999999999998E-2</v>
      </c>
    </row>
    <row r="9" spans="1:7" ht="12.95" customHeight="1">
      <c r="A9" s="6"/>
      <c r="B9" s="25" t="s">
        <v>182</v>
      </c>
      <c r="C9" s="5" t="s">
        <v>51</v>
      </c>
      <c r="D9" s="5" t="s">
        <v>52</v>
      </c>
      <c r="E9" s="7">
        <v>6877</v>
      </c>
      <c r="F9" s="8">
        <v>25.17</v>
      </c>
      <c r="G9" s="26">
        <f t="shared" si="0"/>
        <v>4.9099999999999998E-2</v>
      </c>
    </row>
    <row r="10" spans="1:7" ht="12.95" customHeight="1">
      <c r="A10" s="6"/>
      <c r="B10" s="25" t="s">
        <v>231</v>
      </c>
      <c r="C10" s="5" t="s">
        <v>232</v>
      </c>
      <c r="D10" s="5" t="s">
        <v>131</v>
      </c>
      <c r="E10" s="7">
        <v>8027</v>
      </c>
      <c r="F10" s="8">
        <v>24.26</v>
      </c>
      <c r="G10" s="26">
        <f t="shared" si="0"/>
        <v>4.7399999999999998E-2</v>
      </c>
    </row>
    <row r="11" spans="1:7" ht="12.95" customHeight="1">
      <c r="A11" s="6"/>
      <c r="B11" s="25" t="s">
        <v>21</v>
      </c>
      <c r="C11" s="5" t="s">
        <v>22</v>
      </c>
      <c r="D11" s="5" t="s">
        <v>11</v>
      </c>
      <c r="E11" s="7">
        <v>8874</v>
      </c>
      <c r="F11" s="8">
        <v>24</v>
      </c>
      <c r="G11" s="26">
        <f t="shared" si="0"/>
        <v>4.6899999999999997E-2</v>
      </c>
    </row>
    <row r="12" spans="1:7" ht="12.95" customHeight="1">
      <c r="A12" s="6"/>
      <c r="B12" s="25" t="s">
        <v>222</v>
      </c>
      <c r="C12" s="5" t="s">
        <v>223</v>
      </c>
      <c r="D12" s="5" t="s">
        <v>58</v>
      </c>
      <c r="E12" s="7">
        <v>1553</v>
      </c>
      <c r="F12" s="8">
        <v>22.91</v>
      </c>
      <c r="G12" s="26">
        <f t="shared" si="0"/>
        <v>4.4699999999999997E-2</v>
      </c>
    </row>
    <row r="13" spans="1:7" ht="12.95" customHeight="1">
      <c r="A13" s="6"/>
      <c r="B13" s="25" t="s">
        <v>145</v>
      </c>
      <c r="C13" s="5" t="s">
        <v>20</v>
      </c>
      <c r="D13" s="5" t="s">
        <v>11</v>
      </c>
      <c r="E13" s="7">
        <v>7241</v>
      </c>
      <c r="F13" s="8">
        <v>20.6</v>
      </c>
      <c r="G13" s="26">
        <f t="shared" si="0"/>
        <v>4.02E-2</v>
      </c>
    </row>
    <row r="14" spans="1:7" ht="12.95" customHeight="1">
      <c r="A14" s="6"/>
      <c r="B14" s="25" t="s">
        <v>153</v>
      </c>
      <c r="C14" s="5" t="s">
        <v>43</v>
      </c>
      <c r="D14" s="5" t="s">
        <v>23</v>
      </c>
      <c r="E14" s="7">
        <v>1400</v>
      </c>
      <c r="F14" s="8">
        <v>16.649999999999999</v>
      </c>
      <c r="G14" s="26">
        <f t="shared" si="0"/>
        <v>3.2500000000000001E-2</v>
      </c>
    </row>
    <row r="15" spans="1:7" ht="12.95" customHeight="1">
      <c r="A15" s="6"/>
      <c r="B15" s="25" t="s">
        <v>253</v>
      </c>
      <c r="C15" s="5" t="s">
        <v>254</v>
      </c>
      <c r="D15" s="5" t="s">
        <v>52</v>
      </c>
      <c r="E15" s="7">
        <v>2233</v>
      </c>
      <c r="F15" s="8">
        <v>16.57</v>
      </c>
      <c r="G15" s="26">
        <f t="shared" si="0"/>
        <v>3.2300000000000002E-2</v>
      </c>
    </row>
    <row r="16" spans="1:7" ht="12.95" customHeight="1">
      <c r="A16" s="6"/>
      <c r="B16" s="25" t="s">
        <v>141</v>
      </c>
      <c r="C16" s="5" t="s">
        <v>18</v>
      </c>
      <c r="D16" s="5" t="s">
        <v>19</v>
      </c>
      <c r="E16" s="7">
        <v>1101</v>
      </c>
      <c r="F16" s="8">
        <v>16.36</v>
      </c>
      <c r="G16" s="26">
        <f t="shared" si="0"/>
        <v>3.1899999999999998E-2</v>
      </c>
    </row>
    <row r="17" spans="1:7" ht="12.95" customHeight="1">
      <c r="A17" s="6"/>
      <c r="B17" s="25" t="s">
        <v>278</v>
      </c>
      <c r="C17" s="5" t="s">
        <v>279</v>
      </c>
      <c r="D17" s="5" t="s">
        <v>28</v>
      </c>
      <c r="E17" s="7">
        <v>10885</v>
      </c>
      <c r="F17" s="8">
        <v>15.45</v>
      </c>
      <c r="G17" s="26">
        <f t="shared" si="0"/>
        <v>3.0200000000000001E-2</v>
      </c>
    </row>
    <row r="18" spans="1:7" ht="12.95" customHeight="1">
      <c r="A18" s="6"/>
      <c r="B18" s="25" t="s">
        <v>142</v>
      </c>
      <c r="C18" s="5" t="s">
        <v>10</v>
      </c>
      <c r="D18" s="5" t="s">
        <v>11</v>
      </c>
      <c r="E18" s="7">
        <v>1046</v>
      </c>
      <c r="F18" s="8">
        <v>14.59</v>
      </c>
      <c r="G18" s="26">
        <f t="shared" si="0"/>
        <v>2.8500000000000001E-2</v>
      </c>
    </row>
    <row r="19" spans="1:7" ht="12.95" customHeight="1">
      <c r="A19" s="6"/>
      <c r="B19" s="25" t="s">
        <v>172</v>
      </c>
      <c r="C19" s="5" t="s">
        <v>78</v>
      </c>
      <c r="D19" s="5" t="s">
        <v>75</v>
      </c>
      <c r="E19" s="7">
        <v>2234</v>
      </c>
      <c r="F19" s="8">
        <v>14.58</v>
      </c>
      <c r="G19" s="26">
        <f t="shared" si="0"/>
        <v>2.8500000000000001E-2</v>
      </c>
    </row>
    <row r="20" spans="1:7" ht="12.95" customHeight="1">
      <c r="A20" s="6"/>
      <c r="B20" s="25" t="s">
        <v>196</v>
      </c>
      <c r="C20" s="5" t="s">
        <v>120</v>
      </c>
      <c r="D20" s="5" t="s">
        <v>121</v>
      </c>
      <c r="E20" s="7">
        <v>7246</v>
      </c>
      <c r="F20" s="8">
        <v>14.43</v>
      </c>
      <c r="G20" s="26">
        <f t="shared" si="0"/>
        <v>2.8199999999999999E-2</v>
      </c>
    </row>
    <row r="21" spans="1:7" ht="12.95" customHeight="1">
      <c r="A21" s="6"/>
      <c r="B21" s="25" t="s">
        <v>197</v>
      </c>
      <c r="C21" s="5" t="s">
        <v>126</v>
      </c>
      <c r="D21" s="5" t="s">
        <v>127</v>
      </c>
      <c r="E21" s="7">
        <v>2880</v>
      </c>
      <c r="F21" s="8">
        <v>13.97</v>
      </c>
      <c r="G21" s="26">
        <f t="shared" si="0"/>
        <v>2.7300000000000001E-2</v>
      </c>
    </row>
    <row r="22" spans="1:7" ht="12.95" customHeight="1">
      <c r="A22" s="6"/>
      <c r="B22" s="25" t="s">
        <v>295</v>
      </c>
      <c r="C22" s="5" t="s">
        <v>296</v>
      </c>
      <c r="D22" s="5" t="s">
        <v>121</v>
      </c>
      <c r="E22" s="7">
        <v>1597</v>
      </c>
      <c r="F22" s="8">
        <v>13.67</v>
      </c>
      <c r="G22" s="26">
        <f t="shared" si="0"/>
        <v>2.6700000000000002E-2</v>
      </c>
    </row>
    <row r="23" spans="1:7" ht="12.95" customHeight="1">
      <c r="A23" s="6"/>
      <c r="B23" s="25" t="s">
        <v>207</v>
      </c>
      <c r="C23" s="5" t="s">
        <v>297</v>
      </c>
      <c r="D23" s="5" t="s">
        <v>127</v>
      </c>
      <c r="E23" s="7">
        <v>7257</v>
      </c>
      <c r="F23" s="8">
        <v>13.53</v>
      </c>
      <c r="G23" s="26">
        <f t="shared" si="0"/>
        <v>2.64E-2</v>
      </c>
    </row>
    <row r="24" spans="1:7" ht="12.95" customHeight="1">
      <c r="A24" s="6"/>
      <c r="B24" s="25" t="s">
        <v>139</v>
      </c>
      <c r="C24" s="5" t="s">
        <v>16</v>
      </c>
      <c r="D24" s="5" t="s">
        <v>17</v>
      </c>
      <c r="E24" s="7">
        <v>1046</v>
      </c>
      <c r="F24" s="8">
        <v>12.37</v>
      </c>
      <c r="G24" s="26">
        <f t="shared" si="0"/>
        <v>2.41E-2</v>
      </c>
    </row>
    <row r="25" spans="1:7" ht="12.95" customHeight="1">
      <c r="A25" s="6"/>
      <c r="B25" s="25" t="s">
        <v>176</v>
      </c>
      <c r="C25" s="5" t="s">
        <v>94</v>
      </c>
      <c r="D25" s="5" t="s">
        <v>75</v>
      </c>
      <c r="E25" s="7">
        <v>319</v>
      </c>
      <c r="F25" s="8">
        <v>12.09</v>
      </c>
      <c r="G25" s="26">
        <f t="shared" si="0"/>
        <v>2.3599999999999999E-2</v>
      </c>
    </row>
    <row r="26" spans="1:7" ht="12.95" customHeight="1">
      <c r="A26" s="6"/>
      <c r="B26" s="25" t="s">
        <v>199</v>
      </c>
      <c r="C26" s="5" t="s">
        <v>115</v>
      </c>
      <c r="D26" s="5" t="s">
        <v>17</v>
      </c>
      <c r="E26" s="7">
        <v>3124</v>
      </c>
      <c r="F26" s="8">
        <v>12.03</v>
      </c>
      <c r="G26" s="26">
        <f t="shared" si="0"/>
        <v>2.35E-2</v>
      </c>
    </row>
    <row r="27" spans="1:7" ht="12.95" customHeight="1">
      <c r="A27" s="6"/>
      <c r="B27" s="25" t="s">
        <v>151</v>
      </c>
      <c r="C27" s="5" t="s">
        <v>39</v>
      </c>
      <c r="D27" s="5" t="s">
        <v>36</v>
      </c>
      <c r="E27" s="7">
        <v>797</v>
      </c>
      <c r="F27" s="8">
        <v>12.01</v>
      </c>
      <c r="G27" s="26">
        <f t="shared" si="0"/>
        <v>2.3400000000000001E-2</v>
      </c>
    </row>
    <row r="28" spans="1:7" ht="12.95" customHeight="1">
      <c r="A28" s="6"/>
      <c r="B28" s="25" t="s">
        <v>194</v>
      </c>
      <c r="C28" s="5" t="s">
        <v>132</v>
      </c>
      <c r="D28" s="5" t="s">
        <v>131</v>
      </c>
      <c r="E28" s="7">
        <v>6482</v>
      </c>
      <c r="F28" s="8">
        <v>11.8</v>
      </c>
      <c r="G28" s="26">
        <f t="shared" si="0"/>
        <v>2.3E-2</v>
      </c>
    </row>
    <row r="29" spans="1:7" ht="12.95" customHeight="1">
      <c r="A29" s="6"/>
      <c r="B29" s="25" t="s">
        <v>301</v>
      </c>
      <c r="C29" s="5" t="s">
        <v>302</v>
      </c>
      <c r="D29" s="5" t="s">
        <v>200</v>
      </c>
      <c r="E29" s="7">
        <v>7249</v>
      </c>
      <c r="F29" s="8">
        <v>11.15</v>
      </c>
      <c r="G29" s="26">
        <f t="shared" si="0"/>
        <v>2.18E-2</v>
      </c>
    </row>
    <row r="30" spans="1:7" ht="12.95" customHeight="1">
      <c r="A30" s="6"/>
      <c r="B30" s="25" t="s">
        <v>152</v>
      </c>
      <c r="C30" s="5" t="s">
        <v>50</v>
      </c>
      <c r="D30" s="5" t="s">
        <v>17</v>
      </c>
      <c r="E30" s="7">
        <v>1551</v>
      </c>
      <c r="F30" s="8">
        <v>11.11</v>
      </c>
      <c r="G30" s="26">
        <f t="shared" si="0"/>
        <v>2.1700000000000001E-2</v>
      </c>
    </row>
    <row r="31" spans="1:7" ht="12.95" customHeight="1">
      <c r="A31" s="6"/>
      <c r="B31" s="25" t="s">
        <v>190</v>
      </c>
      <c r="C31" s="5" t="s">
        <v>128</v>
      </c>
      <c r="D31" s="5" t="s">
        <v>80</v>
      </c>
      <c r="E31" s="7">
        <v>2146</v>
      </c>
      <c r="F31" s="8">
        <v>11.1</v>
      </c>
      <c r="G31" s="26">
        <f t="shared" si="0"/>
        <v>2.1700000000000001E-2</v>
      </c>
    </row>
    <row r="32" spans="1:7" ht="12.95" customHeight="1">
      <c r="A32" s="6"/>
      <c r="B32" s="25" t="s">
        <v>198</v>
      </c>
      <c r="C32" s="5" t="s">
        <v>130</v>
      </c>
      <c r="D32" s="5" t="s">
        <v>121</v>
      </c>
      <c r="E32" s="7">
        <v>13213</v>
      </c>
      <c r="F32" s="8">
        <v>11.03</v>
      </c>
      <c r="G32" s="26">
        <f t="shared" si="0"/>
        <v>2.1499999999999998E-2</v>
      </c>
    </row>
    <row r="33" spans="1:7" ht="12.95" customHeight="1">
      <c r="A33" s="6"/>
      <c r="B33" s="25" t="s">
        <v>219</v>
      </c>
      <c r="C33" s="5" t="s">
        <v>220</v>
      </c>
      <c r="D33" s="5" t="s">
        <v>121</v>
      </c>
      <c r="E33" s="7">
        <v>11915</v>
      </c>
      <c r="F33" s="8">
        <v>10.66</v>
      </c>
      <c r="G33" s="26">
        <f t="shared" si="0"/>
        <v>2.0799999999999999E-2</v>
      </c>
    </row>
    <row r="34" spans="1:7" ht="12.95" customHeight="1">
      <c r="A34" s="6"/>
      <c r="B34" s="25" t="s">
        <v>336</v>
      </c>
      <c r="C34" s="5" t="s">
        <v>337</v>
      </c>
      <c r="D34" s="5" t="s">
        <v>75</v>
      </c>
      <c r="E34" s="7">
        <v>1041</v>
      </c>
      <c r="F34" s="8">
        <v>9.85</v>
      </c>
      <c r="G34" s="26">
        <f t="shared" si="0"/>
        <v>1.9199999999999998E-2</v>
      </c>
    </row>
    <row r="35" spans="1:7" ht="12.95" customHeight="1">
      <c r="A35" s="6"/>
      <c r="B35" s="25" t="s">
        <v>155</v>
      </c>
      <c r="C35" s="5" t="s">
        <v>29</v>
      </c>
      <c r="D35" s="5" t="s">
        <v>17</v>
      </c>
      <c r="E35" s="7">
        <v>1459</v>
      </c>
      <c r="F35" s="8">
        <v>8.33</v>
      </c>
      <c r="G35" s="26">
        <f t="shared" si="0"/>
        <v>1.6299999999999999E-2</v>
      </c>
    </row>
    <row r="36" spans="1:7" ht="12.95" customHeight="1">
      <c r="A36" s="6"/>
      <c r="B36" s="25" t="s">
        <v>159</v>
      </c>
      <c r="C36" s="5" t="s">
        <v>25</v>
      </c>
      <c r="D36" s="5" t="s">
        <v>26</v>
      </c>
      <c r="E36" s="7">
        <v>447</v>
      </c>
      <c r="F36" s="8">
        <v>8.34</v>
      </c>
      <c r="G36" s="26">
        <f t="shared" si="0"/>
        <v>1.6299999999999999E-2</v>
      </c>
    </row>
    <row r="37" spans="1:7" ht="12.95" customHeight="1">
      <c r="A37" s="6"/>
      <c r="B37" s="25" t="s">
        <v>287</v>
      </c>
      <c r="C37" s="5" t="s">
        <v>288</v>
      </c>
      <c r="D37" s="5" t="s">
        <v>80</v>
      </c>
      <c r="E37" s="7">
        <v>3997</v>
      </c>
      <c r="F37" s="8">
        <v>6.29</v>
      </c>
      <c r="G37" s="26">
        <f t="shared" si="0"/>
        <v>1.23E-2</v>
      </c>
    </row>
    <row r="38" spans="1:7" ht="12.95" customHeight="1">
      <c r="A38" s="6"/>
      <c r="B38" s="25" t="s">
        <v>271</v>
      </c>
      <c r="C38" s="5" t="s">
        <v>272</v>
      </c>
      <c r="D38" s="5" t="s">
        <v>127</v>
      </c>
      <c r="E38" s="7">
        <v>834</v>
      </c>
      <c r="F38" s="8">
        <v>5.16</v>
      </c>
      <c r="G38" s="26">
        <f t="shared" si="0"/>
        <v>1.01E-2</v>
      </c>
    </row>
    <row r="39" spans="1:7" ht="12.95" customHeight="1">
      <c r="A39" s="6"/>
      <c r="B39" s="25" t="s">
        <v>224</v>
      </c>
      <c r="C39" s="5" t="s">
        <v>225</v>
      </c>
      <c r="D39" s="5" t="s">
        <v>58</v>
      </c>
      <c r="E39" s="7">
        <v>2000</v>
      </c>
      <c r="F39" s="8">
        <v>5.14</v>
      </c>
      <c r="G39" s="26">
        <f t="shared" si="0"/>
        <v>0.01</v>
      </c>
    </row>
    <row r="40" spans="1:7" ht="12.95" customHeight="1">
      <c r="A40" s="6"/>
      <c r="B40" s="25" t="s">
        <v>289</v>
      </c>
      <c r="C40" s="5" t="s">
        <v>290</v>
      </c>
      <c r="D40" s="5" t="s">
        <v>19</v>
      </c>
      <c r="E40" s="7">
        <v>3092</v>
      </c>
      <c r="F40" s="8">
        <v>4.57</v>
      </c>
      <c r="G40" s="26">
        <f t="shared" si="0"/>
        <v>8.8999999999999999E-3</v>
      </c>
    </row>
    <row r="41" spans="1:7" ht="12.95" customHeight="1">
      <c r="A41" s="6"/>
      <c r="B41" s="25" t="s">
        <v>283</v>
      </c>
      <c r="C41" s="5" t="s">
        <v>284</v>
      </c>
      <c r="D41" s="5" t="s">
        <v>200</v>
      </c>
      <c r="E41" s="7">
        <v>2052</v>
      </c>
      <c r="F41" s="8">
        <v>3.52</v>
      </c>
      <c r="G41" s="26">
        <f t="shared" si="0"/>
        <v>6.8999999999999999E-3</v>
      </c>
    </row>
    <row r="42" spans="1:7" ht="12.95" customHeight="1">
      <c r="A42" s="1"/>
      <c r="B42" s="23" t="s">
        <v>60</v>
      </c>
      <c r="C42" s="5" t="s">
        <v>1</v>
      </c>
      <c r="D42" s="5" t="s">
        <v>1</v>
      </c>
      <c r="E42" s="5" t="s">
        <v>1</v>
      </c>
      <c r="F42" s="9">
        <f>SUM(F7:F41)</f>
        <v>496.40999999999991</v>
      </c>
      <c r="G42" s="27">
        <f>SUM(G7:G41)</f>
        <v>0.96909999999999996</v>
      </c>
    </row>
    <row r="43" spans="1:7" ht="12.95" customHeight="1">
      <c r="A43" s="1"/>
      <c r="B43" s="28" t="s">
        <v>61</v>
      </c>
      <c r="C43" s="10" t="s">
        <v>1</v>
      </c>
      <c r="D43" s="10" t="s">
        <v>1</v>
      </c>
      <c r="E43" s="10" t="s">
        <v>1</v>
      </c>
      <c r="F43" s="11" t="s">
        <v>62</v>
      </c>
      <c r="G43" s="29" t="s">
        <v>62</v>
      </c>
    </row>
    <row r="44" spans="1:7" ht="12.95" customHeight="1">
      <c r="A44" s="1"/>
      <c r="B44" s="28" t="s">
        <v>60</v>
      </c>
      <c r="C44" s="10" t="s">
        <v>1</v>
      </c>
      <c r="D44" s="10" t="s">
        <v>1</v>
      </c>
      <c r="E44" s="10" t="s">
        <v>1</v>
      </c>
      <c r="F44" s="11" t="s">
        <v>62</v>
      </c>
      <c r="G44" s="29" t="s">
        <v>62</v>
      </c>
    </row>
    <row r="45" spans="1:7" ht="12.95" customHeight="1">
      <c r="A45" s="1"/>
      <c r="B45" s="28" t="s">
        <v>63</v>
      </c>
      <c r="C45" s="12" t="s">
        <v>1</v>
      </c>
      <c r="D45" s="10" t="s">
        <v>1</v>
      </c>
      <c r="E45" s="12" t="s">
        <v>1</v>
      </c>
      <c r="F45" s="9">
        <f>+F42</f>
        <v>496.40999999999991</v>
      </c>
      <c r="G45" s="27">
        <f>+G42</f>
        <v>0.96909999999999996</v>
      </c>
    </row>
    <row r="46" spans="1:7" ht="12.95" customHeight="1">
      <c r="A46" s="1"/>
      <c r="B46" s="28" t="s">
        <v>64</v>
      </c>
      <c r="C46" s="5" t="s">
        <v>1</v>
      </c>
      <c r="D46" s="10" t="s">
        <v>1</v>
      </c>
      <c r="E46" s="5" t="s">
        <v>1</v>
      </c>
      <c r="F46" s="13">
        <f>+F47-F45</f>
        <v>15.85000000000008</v>
      </c>
      <c r="G46" s="27">
        <f>+G47-G45</f>
        <v>3.0900000000000039E-2</v>
      </c>
    </row>
    <row r="47" spans="1:7" ht="12.95" customHeight="1" thickBot="1">
      <c r="A47" s="1"/>
      <c r="B47" s="30" t="s">
        <v>65</v>
      </c>
      <c r="C47" s="31" t="s">
        <v>1</v>
      </c>
      <c r="D47" s="31" t="s">
        <v>1</v>
      </c>
      <c r="E47" s="31" t="s">
        <v>1</v>
      </c>
      <c r="F47" s="32">
        <v>512.26</v>
      </c>
      <c r="G47" s="33">
        <v>1</v>
      </c>
    </row>
    <row r="48" spans="1:7">
      <c r="A48" s="1"/>
      <c r="B48" s="4" t="s">
        <v>1</v>
      </c>
      <c r="C48" s="1"/>
      <c r="D48" s="1"/>
      <c r="E48" s="1"/>
      <c r="F48" s="1"/>
      <c r="G48" s="1"/>
    </row>
  </sheetData>
  <sortState ref="B7:G41">
    <sortCondition descending="1" ref="G7:G41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33"/>
  <sheetViews>
    <sheetView zoomScale="90" zoomScaleNormal="90" workbookViewId="0"/>
  </sheetViews>
  <sheetFormatPr defaultRowHeight="12.75"/>
  <cols>
    <col min="1" max="1" width="2.5703125" customWidth="1"/>
    <col min="2" max="2" width="40.28515625" bestFit="1" customWidth="1"/>
    <col min="3" max="3" width="27" customWidth="1"/>
    <col min="4" max="4" width="27" bestFit="1" customWidth="1"/>
    <col min="5" max="5" width="8.8554687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99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326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4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8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1"/>
      <c r="B6" s="23" t="s">
        <v>9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7" ht="12.95" customHeight="1">
      <c r="A7" s="6"/>
      <c r="B7" s="25" t="s">
        <v>145</v>
      </c>
      <c r="C7" s="5" t="s">
        <v>20</v>
      </c>
      <c r="D7" s="5" t="s">
        <v>11</v>
      </c>
      <c r="E7" s="7">
        <v>42701</v>
      </c>
      <c r="F7" s="8">
        <v>121.46</v>
      </c>
      <c r="G7" s="26">
        <f t="shared" ref="G7:G26" si="0">ROUND(F7/$F$32,4)</f>
        <v>0.1953</v>
      </c>
    </row>
    <row r="8" spans="1:7" ht="12.95" customHeight="1">
      <c r="A8" s="6"/>
      <c r="B8" s="25" t="s">
        <v>142</v>
      </c>
      <c r="C8" s="5" t="s">
        <v>10</v>
      </c>
      <c r="D8" s="5" t="s">
        <v>11</v>
      </c>
      <c r="E8" s="7">
        <v>8556</v>
      </c>
      <c r="F8" s="8">
        <v>119.33</v>
      </c>
      <c r="G8" s="26">
        <f t="shared" si="0"/>
        <v>0.19189999999999999</v>
      </c>
    </row>
    <row r="9" spans="1:7" ht="12.95" customHeight="1">
      <c r="A9" s="6"/>
      <c r="B9" s="25" t="s">
        <v>21</v>
      </c>
      <c r="C9" s="5" t="s">
        <v>22</v>
      </c>
      <c r="D9" s="5" t="s">
        <v>11</v>
      </c>
      <c r="E9" s="7">
        <v>22523</v>
      </c>
      <c r="F9" s="8">
        <v>60.92</v>
      </c>
      <c r="G9" s="26">
        <f t="shared" si="0"/>
        <v>9.8000000000000004E-2</v>
      </c>
    </row>
    <row r="10" spans="1:7" ht="12.95" customHeight="1">
      <c r="A10" s="6"/>
      <c r="B10" s="25" t="s">
        <v>165</v>
      </c>
      <c r="C10" s="5" t="s">
        <v>77</v>
      </c>
      <c r="D10" s="5" t="s">
        <v>11</v>
      </c>
      <c r="E10" s="7">
        <v>3334</v>
      </c>
      <c r="F10" s="8">
        <v>44.67</v>
      </c>
      <c r="G10" s="26">
        <f t="shared" si="0"/>
        <v>7.1800000000000003E-2</v>
      </c>
    </row>
    <row r="11" spans="1:7" ht="12.95" customHeight="1">
      <c r="A11" s="6"/>
      <c r="B11" s="25" t="s">
        <v>156</v>
      </c>
      <c r="C11" s="5" t="s">
        <v>48</v>
      </c>
      <c r="D11" s="5" t="s">
        <v>11</v>
      </c>
      <c r="E11" s="7">
        <v>5492</v>
      </c>
      <c r="F11" s="8">
        <v>44.42</v>
      </c>
      <c r="G11" s="26">
        <f t="shared" si="0"/>
        <v>7.1400000000000005E-2</v>
      </c>
    </row>
    <row r="12" spans="1:7" ht="12.95" customHeight="1">
      <c r="A12" s="6"/>
      <c r="B12" s="25" t="s">
        <v>147</v>
      </c>
      <c r="C12" s="5" t="s">
        <v>24</v>
      </c>
      <c r="D12" s="5" t="s">
        <v>11</v>
      </c>
      <c r="E12" s="7">
        <v>7908</v>
      </c>
      <c r="F12" s="8">
        <v>41.73</v>
      </c>
      <c r="G12" s="26">
        <f t="shared" si="0"/>
        <v>6.7100000000000007E-2</v>
      </c>
    </row>
    <row r="13" spans="1:7" ht="12.95" customHeight="1">
      <c r="A13" s="6"/>
      <c r="B13" s="25" t="s">
        <v>185</v>
      </c>
      <c r="C13" s="5" t="s">
        <v>100</v>
      </c>
      <c r="D13" s="5" t="s">
        <v>11</v>
      </c>
      <c r="E13" s="7">
        <v>1635</v>
      </c>
      <c r="F13" s="8">
        <v>23.62</v>
      </c>
      <c r="G13" s="26">
        <f t="shared" si="0"/>
        <v>3.7999999999999999E-2</v>
      </c>
    </row>
    <row r="14" spans="1:7" ht="12.95" customHeight="1">
      <c r="A14" s="6"/>
      <c r="B14" s="25" t="s">
        <v>334</v>
      </c>
      <c r="C14" s="5" t="s">
        <v>335</v>
      </c>
      <c r="D14" s="5" t="s">
        <v>15</v>
      </c>
      <c r="E14" s="7">
        <v>14858</v>
      </c>
      <c r="F14" s="8">
        <v>20.059999999999999</v>
      </c>
      <c r="G14" s="26">
        <f t="shared" si="0"/>
        <v>3.2300000000000002E-2</v>
      </c>
    </row>
    <row r="15" spans="1:7" ht="12.95" customHeight="1">
      <c r="A15" s="6"/>
      <c r="B15" s="25" t="s">
        <v>170</v>
      </c>
      <c r="C15" s="5" t="s">
        <v>247</v>
      </c>
      <c r="D15" s="5" t="s">
        <v>15</v>
      </c>
      <c r="E15" s="7">
        <v>1562</v>
      </c>
      <c r="F15" s="8">
        <v>16.68</v>
      </c>
      <c r="G15" s="26">
        <f t="shared" si="0"/>
        <v>2.6800000000000001E-2</v>
      </c>
    </row>
    <row r="16" spans="1:7" ht="12.95" customHeight="1">
      <c r="A16" s="6"/>
      <c r="B16" s="25" t="s">
        <v>54</v>
      </c>
      <c r="C16" s="5" t="s">
        <v>55</v>
      </c>
      <c r="D16" s="5" t="s">
        <v>11</v>
      </c>
      <c r="E16" s="7">
        <v>9753</v>
      </c>
      <c r="F16" s="8">
        <v>16.399999999999999</v>
      </c>
      <c r="G16" s="26">
        <f t="shared" si="0"/>
        <v>2.64E-2</v>
      </c>
    </row>
    <row r="17" spans="1:7" ht="12.95" customHeight="1">
      <c r="A17" s="6"/>
      <c r="B17" s="25" t="s">
        <v>338</v>
      </c>
      <c r="C17" s="5" t="s">
        <v>339</v>
      </c>
      <c r="D17" s="5" t="s">
        <v>15</v>
      </c>
      <c r="E17" s="7">
        <v>6791</v>
      </c>
      <c r="F17" s="8">
        <v>12.2</v>
      </c>
      <c r="G17" s="26">
        <f t="shared" si="0"/>
        <v>1.9599999999999999E-2</v>
      </c>
    </row>
    <row r="18" spans="1:7" ht="12.95" customHeight="1">
      <c r="A18" s="6"/>
      <c r="B18" s="25" t="s">
        <v>259</v>
      </c>
      <c r="C18" s="5" t="s">
        <v>260</v>
      </c>
      <c r="D18" s="5" t="s">
        <v>15</v>
      </c>
      <c r="E18" s="7">
        <v>2269</v>
      </c>
      <c r="F18" s="8">
        <v>11.78</v>
      </c>
      <c r="G18" s="26">
        <f t="shared" si="0"/>
        <v>1.89E-2</v>
      </c>
    </row>
    <row r="19" spans="1:7" ht="12.95" customHeight="1">
      <c r="A19" s="6"/>
      <c r="B19" s="25" t="s">
        <v>241</v>
      </c>
      <c r="C19" s="5" t="s">
        <v>242</v>
      </c>
      <c r="D19" s="5" t="s">
        <v>11</v>
      </c>
      <c r="E19" s="7">
        <v>7154</v>
      </c>
      <c r="F19" s="8">
        <v>10.039999999999999</v>
      </c>
      <c r="G19" s="26">
        <f t="shared" si="0"/>
        <v>1.61E-2</v>
      </c>
    </row>
    <row r="20" spans="1:7" ht="12.95" customHeight="1">
      <c r="A20" s="6"/>
      <c r="B20" s="25" t="s">
        <v>298</v>
      </c>
      <c r="C20" s="5" t="s">
        <v>299</v>
      </c>
      <c r="D20" s="5" t="s">
        <v>300</v>
      </c>
      <c r="E20" s="7">
        <v>651</v>
      </c>
      <c r="F20" s="8">
        <v>9.7200000000000006</v>
      </c>
      <c r="G20" s="26">
        <f t="shared" si="0"/>
        <v>1.5599999999999999E-2</v>
      </c>
    </row>
    <row r="21" spans="1:7" ht="12.95" customHeight="1">
      <c r="A21" s="6"/>
      <c r="B21" s="25" t="s">
        <v>273</v>
      </c>
      <c r="C21" s="5" t="s">
        <v>274</v>
      </c>
      <c r="D21" s="5" t="s">
        <v>15</v>
      </c>
      <c r="E21" s="7">
        <v>644</v>
      </c>
      <c r="F21" s="8">
        <v>8.92</v>
      </c>
      <c r="G21" s="26">
        <f t="shared" si="0"/>
        <v>1.43E-2</v>
      </c>
    </row>
    <row r="22" spans="1:7" ht="12.95" customHeight="1">
      <c r="A22" s="6"/>
      <c r="B22" s="25" t="s">
        <v>245</v>
      </c>
      <c r="C22" s="5" t="s">
        <v>246</v>
      </c>
      <c r="D22" s="5" t="s">
        <v>15</v>
      </c>
      <c r="E22" s="7">
        <v>5576</v>
      </c>
      <c r="F22" s="8">
        <v>8.82</v>
      </c>
      <c r="G22" s="26">
        <f t="shared" si="0"/>
        <v>1.4200000000000001E-2</v>
      </c>
    </row>
    <row r="23" spans="1:7" ht="12.95" customHeight="1">
      <c r="A23" s="6"/>
      <c r="B23" s="25" t="s">
        <v>248</v>
      </c>
      <c r="C23" s="5" t="s">
        <v>218</v>
      </c>
      <c r="D23" s="5" t="s">
        <v>15</v>
      </c>
      <c r="E23" s="7">
        <v>7020</v>
      </c>
      <c r="F23" s="8">
        <v>8.16</v>
      </c>
      <c r="G23" s="26">
        <f t="shared" si="0"/>
        <v>1.3100000000000001E-2</v>
      </c>
    </row>
    <row r="24" spans="1:7" ht="12.95" customHeight="1">
      <c r="A24" s="6"/>
      <c r="B24" s="25" t="s">
        <v>208</v>
      </c>
      <c r="C24" s="5" t="s">
        <v>41</v>
      </c>
      <c r="D24" s="5" t="s">
        <v>15</v>
      </c>
      <c r="E24" s="7">
        <v>980</v>
      </c>
      <c r="F24" s="8">
        <v>5.66</v>
      </c>
      <c r="G24" s="26">
        <f t="shared" si="0"/>
        <v>9.1000000000000004E-3</v>
      </c>
    </row>
    <row r="25" spans="1:7" ht="12.95" customHeight="1">
      <c r="A25" s="6"/>
      <c r="B25" s="25" t="s">
        <v>314</v>
      </c>
      <c r="C25" s="5" t="s">
        <v>315</v>
      </c>
      <c r="D25" s="5" t="s">
        <v>11</v>
      </c>
      <c r="E25" s="7">
        <v>6431</v>
      </c>
      <c r="F25" s="8">
        <v>5.41</v>
      </c>
      <c r="G25" s="26">
        <f t="shared" si="0"/>
        <v>8.6999999999999994E-3</v>
      </c>
    </row>
    <row r="26" spans="1:7" ht="12.95" customHeight="1">
      <c r="A26" s="6"/>
      <c r="B26" s="25" t="s">
        <v>249</v>
      </c>
      <c r="C26" s="5" t="s">
        <v>250</v>
      </c>
      <c r="D26" s="5" t="s">
        <v>11</v>
      </c>
      <c r="E26" s="7">
        <v>6333</v>
      </c>
      <c r="F26" s="8">
        <v>1.3</v>
      </c>
      <c r="G26" s="26">
        <f t="shared" si="0"/>
        <v>2.0999999999999999E-3</v>
      </c>
    </row>
    <row r="27" spans="1:7" ht="12.95" customHeight="1">
      <c r="A27" s="1"/>
      <c r="B27" s="23" t="s">
        <v>60</v>
      </c>
      <c r="C27" s="5" t="s">
        <v>1</v>
      </c>
      <c r="D27" s="5" t="s">
        <v>1</v>
      </c>
      <c r="E27" s="5" t="s">
        <v>1</v>
      </c>
      <c r="F27" s="9">
        <f>SUM(F7:F26)</f>
        <v>591.29999999999984</v>
      </c>
      <c r="G27" s="27">
        <f>SUM(G7:G26)</f>
        <v>0.95069999999999999</v>
      </c>
    </row>
    <row r="28" spans="1:7" ht="12.95" customHeight="1">
      <c r="A28" s="1"/>
      <c r="B28" s="28" t="s">
        <v>61</v>
      </c>
      <c r="C28" s="10" t="s">
        <v>1</v>
      </c>
      <c r="D28" s="10" t="s">
        <v>1</v>
      </c>
      <c r="E28" s="10" t="s">
        <v>1</v>
      </c>
      <c r="F28" s="11" t="s">
        <v>62</v>
      </c>
      <c r="G28" s="29" t="s">
        <v>62</v>
      </c>
    </row>
    <row r="29" spans="1:7" ht="12.95" customHeight="1">
      <c r="A29" s="1"/>
      <c r="B29" s="28" t="s">
        <v>60</v>
      </c>
      <c r="C29" s="10" t="s">
        <v>1</v>
      </c>
      <c r="D29" s="10" t="s">
        <v>1</v>
      </c>
      <c r="E29" s="10" t="s">
        <v>1</v>
      </c>
      <c r="F29" s="11" t="s">
        <v>62</v>
      </c>
      <c r="G29" s="29" t="s">
        <v>62</v>
      </c>
    </row>
    <row r="30" spans="1:7" ht="12.95" customHeight="1">
      <c r="A30" s="1"/>
      <c r="B30" s="28" t="s">
        <v>63</v>
      </c>
      <c r="C30" s="12" t="s">
        <v>1</v>
      </c>
      <c r="D30" s="10" t="s">
        <v>1</v>
      </c>
      <c r="E30" s="12" t="s">
        <v>1</v>
      </c>
      <c r="F30" s="9">
        <f>+F27</f>
        <v>591.29999999999984</v>
      </c>
      <c r="G30" s="27">
        <f>+G27</f>
        <v>0.95069999999999999</v>
      </c>
    </row>
    <row r="31" spans="1:7" ht="12.95" customHeight="1">
      <c r="A31" s="1"/>
      <c r="B31" s="28" t="s">
        <v>64</v>
      </c>
      <c r="C31" s="5" t="s">
        <v>1</v>
      </c>
      <c r="D31" s="10" t="s">
        <v>1</v>
      </c>
      <c r="E31" s="5" t="s">
        <v>1</v>
      </c>
      <c r="F31" s="13">
        <f>+F32-F30</f>
        <v>30.510000000000105</v>
      </c>
      <c r="G31" s="27">
        <f>+G32-G30</f>
        <v>4.930000000000001E-2</v>
      </c>
    </row>
    <row r="32" spans="1:7" ht="12.95" customHeight="1" thickBot="1">
      <c r="A32" s="1"/>
      <c r="B32" s="30" t="s">
        <v>65</v>
      </c>
      <c r="C32" s="31" t="s">
        <v>1</v>
      </c>
      <c r="D32" s="31" t="s">
        <v>1</v>
      </c>
      <c r="E32" s="31" t="s">
        <v>1</v>
      </c>
      <c r="F32" s="32">
        <v>621.80999999999995</v>
      </c>
      <c r="G32" s="33">
        <v>1</v>
      </c>
    </row>
    <row r="33" spans="1:7">
      <c r="A33" s="1"/>
      <c r="B33" s="2"/>
      <c r="C33" s="1"/>
      <c r="D33" s="1"/>
      <c r="E33" s="1"/>
      <c r="F33" s="1"/>
      <c r="G33" s="1"/>
    </row>
  </sheetData>
  <sortState ref="B7:G26">
    <sortCondition descending="1" ref="G7:G26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57"/>
  <sheetViews>
    <sheetView zoomScale="90" zoomScaleNormal="90" workbookViewId="0"/>
  </sheetViews>
  <sheetFormatPr defaultRowHeight="12.75"/>
  <cols>
    <col min="1" max="1" width="2.5703125" customWidth="1"/>
    <col min="2" max="2" width="40" bestFit="1" customWidth="1"/>
    <col min="3" max="4" width="27" customWidth="1"/>
    <col min="5" max="5" width="9.710937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105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326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4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8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1"/>
      <c r="B6" s="23" t="s">
        <v>9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7" ht="12.95" customHeight="1">
      <c r="A7" s="6"/>
      <c r="B7" s="25" t="s">
        <v>140</v>
      </c>
      <c r="C7" s="5" t="s">
        <v>12</v>
      </c>
      <c r="D7" s="5" t="s">
        <v>13</v>
      </c>
      <c r="E7" s="7">
        <v>17020</v>
      </c>
      <c r="F7" s="8">
        <v>171.74</v>
      </c>
      <c r="G7" s="26">
        <f t="shared" ref="G7:G50" si="0">+ROUND(F7/$F$56,4)</f>
        <v>5.8599999999999999E-2</v>
      </c>
    </row>
    <row r="8" spans="1:7" ht="12.95" customHeight="1">
      <c r="A8" s="6"/>
      <c r="B8" s="25" t="s">
        <v>157</v>
      </c>
      <c r="C8" s="5" t="s">
        <v>30</v>
      </c>
      <c r="D8" s="5" t="s">
        <v>31</v>
      </c>
      <c r="E8" s="7">
        <v>2503</v>
      </c>
      <c r="F8" s="8">
        <v>151.05000000000001</v>
      </c>
      <c r="G8" s="26">
        <f t="shared" si="0"/>
        <v>5.1499999999999997E-2</v>
      </c>
    </row>
    <row r="9" spans="1:7" ht="12.95" customHeight="1">
      <c r="A9" s="6"/>
      <c r="B9" s="25" t="s">
        <v>214</v>
      </c>
      <c r="C9" s="5" t="s">
        <v>215</v>
      </c>
      <c r="D9" s="5" t="s">
        <v>80</v>
      </c>
      <c r="E9" s="7">
        <v>14072</v>
      </c>
      <c r="F9" s="8">
        <v>145.58000000000001</v>
      </c>
      <c r="G9" s="26">
        <f t="shared" si="0"/>
        <v>4.9700000000000001E-2</v>
      </c>
    </row>
    <row r="10" spans="1:7" ht="12.95" customHeight="1">
      <c r="A10" s="6"/>
      <c r="B10" s="25" t="s">
        <v>202</v>
      </c>
      <c r="C10" s="5" t="s">
        <v>113</v>
      </c>
      <c r="D10" s="5" t="s">
        <v>80</v>
      </c>
      <c r="E10" s="7">
        <v>36280</v>
      </c>
      <c r="F10" s="8">
        <v>145.5</v>
      </c>
      <c r="G10" s="26">
        <f t="shared" si="0"/>
        <v>4.9599999999999998E-2</v>
      </c>
    </row>
    <row r="11" spans="1:7" ht="12.95" customHeight="1">
      <c r="A11" s="6"/>
      <c r="B11" s="25" t="s">
        <v>148</v>
      </c>
      <c r="C11" s="5" t="s">
        <v>32</v>
      </c>
      <c r="D11" s="5" t="s">
        <v>13</v>
      </c>
      <c r="E11" s="7">
        <v>5575</v>
      </c>
      <c r="F11" s="8">
        <v>138.35</v>
      </c>
      <c r="G11" s="26">
        <f t="shared" si="0"/>
        <v>4.7199999999999999E-2</v>
      </c>
    </row>
    <row r="12" spans="1:7" ht="12.95" customHeight="1">
      <c r="A12" s="6"/>
      <c r="B12" s="25" t="s">
        <v>143</v>
      </c>
      <c r="C12" s="5" t="s">
        <v>57</v>
      </c>
      <c r="D12" s="5" t="s">
        <v>26</v>
      </c>
      <c r="E12" s="7">
        <v>18039</v>
      </c>
      <c r="F12" s="8">
        <v>121.84</v>
      </c>
      <c r="G12" s="26">
        <f t="shared" si="0"/>
        <v>4.1599999999999998E-2</v>
      </c>
    </row>
    <row r="13" spans="1:7" ht="12.95" customHeight="1">
      <c r="A13" s="6"/>
      <c r="B13" s="25" t="s">
        <v>210</v>
      </c>
      <c r="C13" s="5" t="s">
        <v>211</v>
      </c>
      <c r="D13" s="5" t="s">
        <v>33</v>
      </c>
      <c r="E13" s="7">
        <v>29504</v>
      </c>
      <c r="F13" s="8">
        <v>120.7</v>
      </c>
      <c r="G13" s="26">
        <f t="shared" si="0"/>
        <v>4.1200000000000001E-2</v>
      </c>
    </row>
    <row r="14" spans="1:7" ht="12.95" customHeight="1">
      <c r="A14" s="6"/>
      <c r="B14" s="25" t="s">
        <v>222</v>
      </c>
      <c r="C14" s="5" t="s">
        <v>223</v>
      </c>
      <c r="D14" s="5" t="s">
        <v>58</v>
      </c>
      <c r="E14" s="7">
        <v>7786</v>
      </c>
      <c r="F14" s="8">
        <v>114.87</v>
      </c>
      <c r="G14" s="26">
        <f t="shared" si="0"/>
        <v>3.9199999999999999E-2</v>
      </c>
    </row>
    <row r="15" spans="1:7" ht="12.95" customHeight="1">
      <c r="A15" s="6"/>
      <c r="B15" s="25" t="s">
        <v>257</v>
      </c>
      <c r="C15" s="5" t="s">
        <v>258</v>
      </c>
      <c r="D15" s="5" t="s">
        <v>72</v>
      </c>
      <c r="E15" s="7">
        <v>50723</v>
      </c>
      <c r="F15" s="8">
        <v>107.74</v>
      </c>
      <c r="G15" s="26">
        <f t="shared" si="0"/>
        <v>3.6799999999999999E-2</v>
      </c>
    </row>
    <row r="16" spans="1:7" ht="12.95" customHeight="1">
      <c r="A16" s="6"/>
      <c r="B16" s="25" t="s">
        <v>167</v>
      </c>
      <c r="C16" s="5" t="s">
        <v>71</v>
      </c>
      <c r="D16" s="5" t="s">
        <v>72</v>
      </c>
      <c r="E16" s="7">
        <v>24743</v>
      </c>
      <c r="F16" s="8">
        <v>86.44</v>
      </c>
      <c r="G16" s="26">
        <f t="shared" si="0"/>
        <v>2.9499999999999998E-2</v>
      </c>
    </row>
    <row r="17" spans="1:7" ht="12.95" customHeight="1">
      <c r="A17" s="6"/>
      <c r="B17" s="25" t="s">
        <v>153</v>
      </c>
      <c r="C17" s="5" t="s">
        <v>43</v>
      </c>
      <c r="D17" s="5" t="s">
        <v>23</v>
      </c>
      <c r="E17" s="7">
        <v>6780</v>
      </c>
      <c r="F17" s="8">
        <v>80.61</v>
      </c>
      <c r="G17" s="26">
        <f t="shared" si="0"/>
        <v>2.75E-2</v>
      </c>
    </row>
    <row r="18" spans="1:7" ht="12.95" customHeight="1">
      <c r="A18" s="6"/>
      <c r="B18" s="25" t="s">
        <v>176</v>
      </c>
      <c r="C18" s="5" t="s">
        <v>94</v>
      </c>
      <c r="D18" s="5" t="s">
        <v>75</v>
      </c>
      <c r="E18" s="7">
        <v>2079</v>
      </c>
      <c r="F18" s="8">
        <v>78.78</v>
      </c>
      <c r="G18" s="26">
        <f t="shared" si="0"/>
        <v>2.69E-2</v>
      </c>
    </row>
    <row r="19" spans="1:7" ht="12.95" customHeight="1">
      <c r="A19" s="6"/>
      <c r="B19" s="25" t="s">
        <v>278</v>
      </c>
      <c r="C19" s="5" t="s">
        <v>279</v>
      </c>
      <c r="D19" s="5" t="s">
        <v>28</v>
      </c>
      <c r="E19" s="7">
        <v>55621</v>
      </c>
      <c r="F19" s="8">
        <v>78.95</v>
      </c>
      <c r="G19" s="26">
        <f t="shared" si="0"/>
        <v>2.69E-2</v>
      </c>
    </row>
    <row r="20" spans="1:7" ht="12.95" customHeight="1">
      <c r="A20" s="6"/>
      <c r="B20" s="25" t="s">
        <v>184</v>
      </c>
      <c r="C20" s="5" t="s">
        <v>45</v>
      </c>
      <c r="D20" s="5" t="s">
        <v>46</v>
      </c>
      <c r="E20" s="7">
        <v>39591</v>
      </c>
      <c r="F20" s="8">
        <v>77.459999999999994</v>
      </c>
      <c r="G20" s="26">
        <f t="shared" si="0"/>
        <v>2.64E-2</v>
      </c>
    </row>
    <row r="21" spans="1:7" ht="12.95" customHeight="1">
      <c r="A21" s="6"/>
      <c r="B21" s="25" t="s">
        <v>172</v>
      </c>
      <c r="C21" s="5" t="s">
        <v>78</v>
      </c>
      <c r="D21" s="5" t="s">
        <v>75</v>
      </c>
      <c r="E21" s="7">
        <v>11551</v>
      </c>
      <c r="F21" s="8">
        <v>75.37</v>
      </c>
      <c r="G21" s="26">
        <f t="shared" si="0"/>
        <v>2.5700000000000001E-2</v>
      </c>
    </row>
    <row r="22" spans="1:7" ht="12.95" customHeight="1">
      <c r="A22" s="6"/>
      <c r="B22" s="25" t="s">
        <v>287</v>
      </c>
      <c r="C22" s="5" t="s">
        <v>288</v>
      </c>
      <c r="D22" s="5" t="s">
        <v>80</v>
      </c>
      <c r="E22" s="7">
        <v>43707</v>
      </c>
      <c r="F22" s="8">
        <v>68.790000000000006</v>
      </c>
      <c r="G22" s="26">
        <f t="shared" si="0"/>
        <v>2.35E-2</v>
      </c>
    </row>
    <row r="23" spans="1:7" ht="12.95" customHeight="1">
      <c r="A23" s="6"/>
      <c r="B23" s="25" t="s">
        <v>188</v>
      </c>
      <c r="C23" s="5" t="s">
        <v>119</v>
      </c>
      <c r="D23" s="5" t="s">
        <v>42</v>
      </c>
      <c r="E23" s="7">
        <v>6277</v>
      </c>
      <c r="F23" s="8">
        <v>63.32</v>
      </c>
      <c r="G23" s="26">
        <f t="shared" si="0"/>
        <v>2.1600000000000001E-2</v>
      </c>
    </row>
    <row r="24" spans="1:7" ht="12.95" customHeight="1">
      <c r="A24" s="6"/>
      <c r="B24" s="25" t="s">
        <v>175</v>
      </c>
      <c r="C24" s="5" t="s">
        <v>97</v>
      </c>
      <c r="D24" s="5" t="s">
        <v>26</v>
      </c>
      <c r="E24" s="7">
        <v>4339</v>
      </c>
      <c r="F24" s="8">
        <v>63.06</v>
      </c>
      <c r="G24" s="26">
        <f t="shared" si="0"/>
        <v>2.1499999999999998E-2</v>
      </c>
    </row>
    <row r="25" spans="1:7" ht="12.95" customHeight="1">
      <c r="A25" s="6"/>
      <c r="B25" s="25" t="s">
        <v>173</v>
      </c>
      <c r="C25" s="5" t="s">
        <v>74</v>
      </c>
      <c r="D25" s="5" t="s">
        <v>75</v>
      </c>
      <c r="E25" s="7">
        <v>381</v>
      </c>
      <c r="F25" s="8">
        <v>62.46</v>
      </c>
      <c r="G25" s="26">
        <f t="shared" si="0"/>
        <v>2.1299999999999999E-2</v>
      </c>
    </row>
    <row r="26" spans="1:7" ht="12.95" customHeight="1">
      <c r="A26" s="6"/>
      <c r="B26" s="25" t="s">
        <v>275</v>
      </c>
      <c r="C26" s="5" t="s">
        <v>276</v>
      </c>
      <c r="D26" s="5" t="s">
        <v>80</v>
      </c>
      <c r="E26" s="7">
        <v>9395</v>
      </c>
      <c r="F26" s="8">
        <v>58.46</v>
      </c>
      <c r="G26" s="26">
        <f t="shared" si="0"/>
        <v>1.9900000000000001E-2</v>
      </c>
    </row>
    <row r="27" spans="1:7" ht="12.95" customHeight="1">
      <c r="A27" s="6"/>
      <c r="B27" s="25" t="s">
        <v>216</v>
      </c>
      <c r="C27" s="5" t="s">
        <v>217</v>
      </c>
      <c r="D27" s="5" t="s">
        <v>26</v>
      </c>
      <c r="E27" s="7">
        <v>5184</v>
      </c>
      <c r="F27" s="8">
        <v>57.78</v>
      </c>
      <c r="G27" s="26">
        <f t="shared" si="0"/>
        <v>1.9699999999999999E-2</v>
      </c>
    </row>
    <row r="28" spans="1:7" ht="12.95" customHeight="1">
      <c r="A28" s="6"/>
      <c r="B28" s="25" t="s">
        <v>162</v>
      </c>
      <c r="C28" s="5" t="s">
        <v>112</v>
      </c>
      <c r="D28" s="5" t="s">
        <v>26</v>
      </c>
      <c r="E28" s="7">
        <v>8807</v>
      </c>
      <c r="F28" s="8">
        <v>52.1</v>
      </c>
      <c r="G28" s="26">
        <f t="shared" si="0"/>
        <v>1.78E-2</v>
      </c>
    </row>
    <row r="29" spans="1:7" ht="12.95" customHeight="1">
      <c r="A29" s="6"/>
      <c r="B29" s="25" t="s">
        <v>169</v>
      </c>
      <c r="C29" s="5" t="s">
        <v>69</v>
      </c>
      <c r="D29" s="5" t="s">
        <v>13</v>
      </c>
      <c r="E29" s="7">
        <v>3359</v>
      </c>
      <c r="F29" s="8">
        <v>49.43</v>
      </c>
      <c r="G29" s="26">
        <f t="shared" si="0"/>
        <v>1.6899999999999998E-2</v>
      </c>
    </row>
    <row r="30" spans="1:7" ht="12.95" customHeight="1">
      <c r="A30" s="6"/>
      <c r="B30" s="25" t="s">
        <v>178</v>
      </c>
      <c r="C30" s="5" t="s">
        <v>95</v>
      </c>
      <c r="D30" s="5" t="s">
        <v>13</v>
      </c>
      <c r="E30" s="7">
        <v>9768</v>
      </c>
      <c r="F30" s="8">
        <v>49.15</v>
      </c>
      <c r="G30" s="26">
        <f t="shared" si="0"/>
        <v>1.6799999999999999E-2</v>
      </c>
    </row>
    <row r="31" spans="1:7" ht="12.95" customHeight="1">
      <c r="A31" s="6"/>
      <c r="B31" s="25" t="s">
        <v>171</v>
      </c>
      <c r="C31" s="5" t="s">
        <v>73</v>
      </c>
      <c r="D31" s="5" t="s">
        <v>42</v>
      </c>
      <c r="E31" s="7">
        <v>1508</v>
      </c>
      <c r="F31" s="8">
        <v>48.68</v>
      </c>
      <c r="G31" s="26">
        <f t="shared" si="0"/>
        <v>1.66E-2</v>
      </c>
    </row>
    <row r="32" spans="1:7" ht="12.95" customHeight="1">
      <c r="A32" s="6"/>
      <c r="B32" s="25" t="s">
        <v>273</v>
      </c>
      <c r="C32" s="5" t="s">
        <v>274</v>
      </c>
      <c r="D32" s="5" t="s">
        <v>15</v>
      </c>
      <c r="E32" s="7">
        <v>3473</v>
      </c>
      <c r="F32" s="8">
        <v>48.12</v>
      </c>
      <c r="G32" s="26">
        <f t="shared" si="0"/>
        <v>1.6400000000000001E-2</v>
      </c>
    </row>
    <row r="33" spans="1:7" ht="12.95" customHeight="1">
      <c r="A33" s="6"/>
      <c r="B33" s="25" t="s">
        <v>149</v>
      </c>
      <c r="C33" s="5" t="s">
        <v>53</v>
      </c>
      <c r="D33" s="5" t="s">
        <v>13</v>
      </c>
      <c r="E33" s="7">
        <v>5258</v>
      </c>
      <c r="F33" s="8">
        <v>44.3</v>
      </c>
      <c r="G33" s="26">
        <f t="shared" si="0"/>
        <v>1.5100000000000001E-2</v>
      </c>
    </row>
    <row r="34" spans="1:7" ht="12.95" customHeight="1">
      <c r="A34" s="6"/>
      <c r="B34" s="25" t="s">
        <v>191</v>
      </c>
      <c r="C34" s="5" t="s">
        <v>277</v>
      </c>
      <c r="D34" s="5" t="s">
        <v>75</v>
      </c>
      <c r="E34" s="7">
        <v>4189</v>
      </c>
      <c r="F34" s="8">
        <v>42.87</v>
      </c>
      <c r="G34" s="26">
        <f t="shared" si="0"/>
        <v>1.46E-2</v>
      </c>
    </row>
    <row r="35" spans="1:7" ht="12.95" customHeight="1">
      <c r="A35" s="6"/>
      <c r="B35" s="25" t="s">
        <v>283</v>
      </c>
      <c r="C35" s="5" t="s">
        <v>284</v>
      </c>
      <c r="D35" s="5" t="s">
        <v>200</v>
      </c>
      <c r="E35" s="7">
        <v>24163</v>
      </c>
      <c r="F35" s="8">
        <v>41.43</v>
      </c>
      <c r="G35" s="26">
        <f t="shared" si="0"/>
        <v>1.41E-2</v>
      </c>
    </row>
    <row r="36" spans="1:7" ht="12.95" customHeight="1">
      <c r="A36" s="6"/>
      <c r="B36" s="25" t="s">
        <v>168</v>
      </c>
      <c r="C36" s="5" t="s">
        <v>70</v>
      </c>
      <c r="D36" s="5" t="s">
        <v>58</v>
      </c>
      <c r="E36" s="7">
        <v>3594</v>
      </c>
      <c r="F36" s="8">
        <v>38.47</v>
      </c>
      <c r="G36" s="26">
        <f t="shared" si="0"/>
        <v>1.3100000000000001E-2</v>
      </c>
    </row>
    <row r="37" spans="1:7" ht="12.95" customHeight="1">
      <c r="A37" s="6"/>
      <c r="B37" s="25" t="s">
        <v>342</v>
      </c>
      <c r="C37" s="5" t="s">
        <v>343</v>
      </c>
      <c r="D37" s="5" t="s">
        <v>58</v>
      </c>
      <c r="E37" s="7">
        <v>8330</v>
      </c>
      <c r="F37" s="8">
        <v>37.44</v>
      </c>
      <c r="G37" s="26">
        <f t="shared" si="0"/>
        <v>1.2800000000000001E-2</v>
      </c>
    </row>
    <row r="38" spans="1:7" ht="12.95" customHeight="1">
      <c r="A38" s="6"/>
      <c r="B38" s="25" t="s">
        <v>177</v>
      </c>
      <c r="C38" s="5" t="s">
        <v>93</v>
      </c>
      <c r="D38" s="5" t="s">
        <v>40</v>
      </c>
      <c r="E38" s="7">
        <v>1550</v>
      </c>
      <c r="F38" s="8">
        <v>34.46</v>
      </c>
      <c r="G38" s="26">
        <f t="shared" si="0"/>
        <v>1.18E-2</v>
      </c>
    </row>
    <row r="39" spans="1:7" ht="12.95" customHeight="1">
      <c r="A39" s="6"/>
      <c r="B39" s="25" t="s">
        <v>163</v>
      </c>
      <c r="C39" s="5" t="s">
        <v>79</v>
      </c>
      <c r="D39" s="5" t="s">
        <v>42</v>
      </c>
      <c r="E39" s="7">
        <v>1874</v>
      </c>
      <c r="F39" s="8">
        <v>31.26</v>
      </c>
      <c r="G39" s="26">
        <f t="shared" si="0"/>
        <v>1.0699999999999999E-2</v>
      </c>
    </row>
    <row r="40" spans="1:7" ht="12.95" customHeight="1">
      <c r="A40" s="6"/>
      <c r="B40" s="25" t="s">
        <v>310</v>
      </c>
      <c r="C40" s="5" t="s">
        <v>311</v>
      </c>
      <c r="D40" s="5" t="s">
        <v>40</v>
      </c>
      <c r="E40" s="7">
        <v>1235</v>
      </c>
      <c r="F40" s="8">
        <v>31.33</v>
      </c>
      <c r="G40" s="26">
        <f t="shared" si="0"/>
        <v>1.0699999999999999E-2</v>
      </c>
    </row>
    <row r="41" spans="1:7" ht="12.95" customHeight="1">
      <c r="A41" s="6"/>
      <c r="B41" s="25" t="s">
        <v>180</v>
      </c>
      <c r="C41" s="5" t="s">
        <v>110</v>
      </c>
      <c r="D41" s="5" t="s">
        <v>31</v>
      </c>
      <c r="E41" s="7">
        <v>1064</v>
      </c>
      <c r="F41" s="8">
        <v>29.92</v>
      </c>
      <c r="G41" s="26">
        <f t="shared" si="0"/>
        <v>1.0200000000000001E-2</v>
      </c>
    </row>
    <row r="42" spans="1:7" ht="12.95" customHeight="1">
      <c r="A42" s="6"/>
      <c r="B42" s="25" t="s">
        <v>285</v>
      </c>
      <c r="C42" s="5" t="s">
        <v>286</v>
      </c>
      <c r="D42" s="5" t="s">
        <v>44</v>
      </c>
      <c r="E42" s="7">
        <v>9270</v>
      </c>
      <c r="F42" s="8">
        <v>29.67</v>
      </c>
      <c r="G42" s="26">
        <f t="shared" si="0"/>
        <v>1.01E-2</v>
      </c>
    </row>
    <row r="43" spans="1:7" ht="12.95" customHeight="1">
      <c r="A43" s="6"/>
      <c r="B43" s="25" t="s">
        <v>340</v>
      </c>
      <c r="C43" s="5" t="s">
        <v>341</v>
      </c>
      <c r="D43" s="5" t="s">
        <v>42</v>
      </c>
      <c r="E43" s="7">
        <v>11740</v>
      </c>
      <c r="F43" s="8">
        <v>27.13</v>
      </c>
      <c r="G43" s="26">
        <f t="shared" si="0"/>
        <v>9.2999999999999992E-3</v>
      </c>
    </row>
    <row r="44" spans="1:7" ht="12.95" customHeight="1">
      <c r="A44" s="6"/>
      <c r="B44" s="25" t="s">
        <v>328</v>
      </c>
      <c r="C44" s="5" t="s">
        <v>330</v>
      </c>
      <c r="D44" s="5" t="s">
        <v>36</v>
      </c>
      <c r="E44" s="7">
        <v>2232</v>
      </c>
      <c r="F44" s="8">
        <v>26.77</v>
      </c>
      <c r="G44" s="26">
        <f t="shared" si="0"/>
        <v>9.1000000000000004E-3</v>
      </c>
    </row>
    <row r="45" spans="1:7" ht="12.95" customHeight="1">
      <c r="A45" s="6"/>
      <c r="B45" s="25" t="s">
        <v>255</v>
      </c>
      <c r="C45" s="5" t="s">
        <v>256</v>
      </c>
      <c r="D45" s="5" t="s">
        <v>26</v>
      </c>
      <c r="E45" s="7">
        <v>4617</v>
      </c>
      <c r="F45" s="8">
        <v>26.39</v>
      </c>
      <c r="G45" s="26">
        <f t="shared" si="0"/>
        <v>8.9999999999999993E-3</v>
      </c>
    </row>
    <row r="46" spans="1:7" ht="12.95" customHeight="1">
      <c r="A46" s="6"/>
      <c r="B46" s="25" t="s">
        <v>201</v>
      </c>
      <c r="C46" s="5" t="s">
        <v>107</v>
      </c>
      <c r="D46" s="5" t="s">
        <v>108</v>
      </c>
      <c r="E46" s="7">
        <v>227</v>
      </c>
      <c r="F46" s="8">
        <v>25.12</v>
      </c>
      <c r="G46" s="26">
        <f t="shared" si="0"/>
        <v>8.6E-3</v>
      </c>
    </row>
    <row r="47" spans="1:7" ht="12.95" customHeight="1">
      <c r="A47" s="6"/>
      <c r="B47" s="25" t="s">
        <v>316</v>
      </c>
      <c r="C47" s="5" t="s">
        <v>317</v>
      </c>
      <c r="D47" s="5" t="s">
        <v>318</v>
      </c>
      <c r="E47" s="7">
        <v>2981</v>
      </c>
      <c r="F47" s="8">
        <v>21.42</v>
      </c>
      <c r="G47" s="26">
        <f t="shared" si="0"/>
        <v>7.3000000000000001E-3</v>
      </c>
    </row>
    <row r="48" spans="1:7" ht="12.95" customHeight="1">
      <c r="A48" s="6"/>
      <c r="B48" s="25" t="s">
        <v>233</v>
      </c>
      <c r="C48" s="5" t="s">
        <v>234</v>
      </c>
      <c r="D48" s="5" t="s">
        <v>42</v>
      </c>
      <c r="E48" s="7">
        <v>2205</v>
      </c>
      <c r="F48" s="8">
        <v>19.71</v>
      </c>
      <c r="G48" s="26">
        <f t="shared" si="0"/>
        <v>6.7000000000000002E-3</v>
      </c>
    </row>
    <row r="49" spans="1:7" ht="12.95" customHeight="1">
      <c r="A49" s="6"/>
      <c r="B49" s="25" t="s">
        <v>160</v>
      </c>
      <c r="C49" s="5" t="s">
        <v>35</v>
      </c>
      <c r="D49" s="5" t="s">
        <v>36</v>
      </c>
      <c r="E49" s="7">
        <v>1534</v>
      </c>
      <c r="F49" s="8">
        <v>18.45</v>
      </c>
      <c r="G49" s="26">
        <f t="shared" si="0"/>
        <v>6.3E-3</v>
      </c>
    </row>
    <row r="50" spans="1:7" ht="12.95" customHeight="1">
      <c r="A50" s="6"/>
      <c r="B50" s="25" t="s">
        <v>239</v>
      </c>
      <c r="C50" s="5" t="s">
        <v>240</v>
      </c>
      <c r="D50" s="5" t="s">
        <v>42</v>
      </c>
      <c r="E50" s="7">
        <v>6640</v>
      </c>
      <c r="F50" s="8">
        <v>17.91</v>
      </c>
      <c r="G50" s="26">
        <f t="shared" si="0"/>
        <v>6.1000000000000004E-3</v>
      </c>
    </row>
    <row r="51" spans="1:7" ht="12.95" customHeight="1">
      <c r="A51" s="1"/>
      <c r="B51" s="23" t="s">
        <v>60</v>
      </c>
      <c r="C51" s="5" t="s">
        <v>1</v>
      </c>
      <c r="D51" s="5" t="s">
        <v>1</v>
      </c>
      <c r="E51" s="5" t="s">
        <v>1</v>
      </c>
      <c r="F51" s="9">
        <f>SUM(F7:F50)</f>
        <v>2860.3799999999992</v>
      </c>
      <c r="G51" s="27">
        <f>SUM(G7:G50)</f>
        <v>0.9759000000000001</v>
      </c>
    </row>
    <row r="52" spans="1:7" ht="12.95" customHeight="1">
      <c r="A52" s="1"/>
      <c r="B52" s="23" t="s">
        <v>61</v>
      </c>
      <c r="C52" s="5" t="s">
        <v>1</v>
      </c>
      <c r="D52" s="5" t="s">
        <v>1</v>
      </c>
      <c r="E52" s="5" t="s">
        <v>1</v>
      </c>
      <c r="F52" s="11" t="s">
        <v>62</v>
      </c>
      <c r="G52" s="29" t="s">
        <v>62</v>
      </c>
    </row>
    <row r="53" spans="1:7" ht="12.95" customHeight="1">
      <c r="A53" s="1"/>
      <c r="B53" s="23" t="s">
        <v>60</v>
      </c>
      <c r="C53" s="5" t="s">
        <v>1</v>
      </c>
      <c r="D53" s="5" t="s">
        <v>1</v>
      </c>
      <c r="E53" s="5" t="s">
        <v>1</v>
      </c>
      <c r="F53" s="11" t="s">
        <v>62</v>
      </c>
      <c r="G53" s="29" t="s">
        <v>62</v>
      </c>
    </row>
    <row r="54" spans="1:7" ht="12.95" customHeight="1">
      <c r="A54" s="1"/>
      <c r="B54" s="28" t="s">
        <v>63</v>
      </c>
      <c r="C54" s="12" t="s">
        <v>1</v>
      </c>
      <c r="D54" s="10" t="s">
        <v>1</v>
      </c>
      <c r="E54" s="12" t="s">
        <v>1</v>
      </c>
      <c r="F54" s="9">
        <f>+F51</f>
        <v>2860.3799999999992</v>
      </c>
      <c r="G54" s="27">
        <f>+G51</f>
        <v>0.9759000000000001</v>
      </c>
    </row>
    <row r="55" spans="1:7" ht="12.95" customHeight="1">
      <c r="A55" s="1"/>
      <c r="B55" s="28" t="s">
        <v>64</v>
      </c>
      <c r="C55" s="5" t="s">
        <v>1</v>
      </c>
      <c r="D55" s="10" t="s">
        <v>1</v>
      </c>
      <c r="E55" s="5" t="s">
        <v>1</v>
      </c>
      <c r="F55" s="13">
        <f>+F56-F54</f>
        <v>71.140000000000782</v>
      </c>
      <c r="G55" s="27">
        <f>+G56-G54</f>
        <v>2.4099999999999899E-2</v>
      </c>
    </row>
    <row r="56" spans="1:7" ht="12.95" customHeight="1" thickBot="1">
      <c r="A56" s="1"/>
      <c r="B56" s="30" t="s">
        <v>65</v>
      </c>
      <c r="C56" s="31" t="s">
        <v>1</v>
      </c>
      <c r="D56" s="31" t="s">
        <v>1</v>
      </c>
      <c r="E56" s="31" t="s">
        <v>1</v>
      </c>
      <c r="F56" s="32">
        <v>2931.52</v>
      </c>
      <c r="G56" s="33">
        <v>1</v>
      </c>
    </row>
    <row r="57" spans="1:7">
      <c r="A57" s="1"/>
      <c r="B57" s="2" t="s">
        <v>66</v>
      </c>
      <c r="C57" s="1"/>
      <c r="D57" s="1"/>
      <c r="E57" s="1"/>
      <c r="F57" s="1"/>
      <c r="G57" s="1"/>
    </row>
  </sheetData>
  <sortState ref="B7:G50">
    <sortCondition descending="1" ref="G7:G50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28"/>
  <sheetViews>
    <sheetView topLeftCell="A7" zoomScale="90" zoomScaleNormal="90" workbookViewId="0">
      <selection activeCell="C31" sqref="C31"/>
    </sheetView>
  </sheetViews>
  <sheetFormatPr defaultRowHeight="12.75"/>
  <cols>
    <col min="1" max="1" width="2.5703125" customWidth="1"/>
    <col min="2" max="2" width="62" customWidth="1"/>
    <col min="3" max="3" width="14" bestFit="1" customWidth="1"/>
    <col min="4" max="4" width="14.28515625" bestFit="1" customWidth="1"/>
    <col min="5" max="5" width="9.85546875" bestFit="1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116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326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84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85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1"/>
      <c r="B6" s="23" t="s">
        <v>86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7" ht="12.95" customHeight="1">
      <c r="A7" s="6"/>
      <c r="B7" s="25" t="s">
        <v>344</v>
      </c>
      <c r="C7" s="5" t="s">
        <v>345</v>
      </c>
      <c r="D7" s="5" t="s">
        <v>87</v>
      </c>
      <c r="E7" s="7">
        <v>6000000</v>
      </c>
      <c r="F7" s="8">
        <v>5995.98</v>
      </c>
      <c r="G7" s="26">
        <f>+ROUND(F7/$F$26,4)</f>
        <v>7.1199999999999999E-2</v>
      </c>
    </row>
    <row r="8" spans="1:7" ht="12.95" customHeight="1">
      <c r="A8" s="6"/>
      <c r="B8" s="25" t="s">
        <v>348</v>
      </c>
      <c r="C8" s="5" t="s">
        <v>349</v>
      </c>
      <c r="D8" s="5" t="s">
        <v>87</v>
      </c>
      <c r="E8" s="7">
        <v>3400000</v>
      </c>
      <c r="F8" s="8">
        <v>3398.37</v>
      </c>
      <c r="G8" s="26">
        <f>+ROUND(F8/$F$26,4)</f>
        <v>4.0399999999999998E-2</v>
      </c>
    </row>
    <row r="9" spans="1:7" ht="12.95" customHeight="1">
      <c r="A9" s="6"/>
      <c r="B9" s="25" t="s">
        <v>346</v>
      </c>
      <c r="C9" s="5" t="s">
        <v>347</v>
      </c>
      <c r="D9" s="5" t="s">
        <v>87</v>
      </c>
      <c r="E9" s="7">
        <v>1400000</v>
      </c>
      <c r="F9" s="8">
        <v>1399.32</v>
      </c>
      <c r="G9" s="26">
        <f>+ROUND(F9/$F$26,4)</f>
        <v>1.66E-2</v>
      </c>
    </row>
    <row r="10" spans="1:7" ht="12.95" customHeight="1">
      <c r="A10" s="1"/>
      <c r="B10" s="23" t="s">
        <v>60</v>
      </c>
      <c r="C10" s="5" t="s">
        <v>1</v>
      </c>
      <c r="D10" s="5" t="s">
        <v>1</v>
      </c>
      <c r="E10" s="5" t="s">
        <v>1</v>
      </c>
      <c r="F10" s="9">
        <f>SUM(F7:F9)</f>
        <v>10793.669999999998</v>
      </c>
      <c r="G10" s="27">
        <f>SUM(G7:G9)</f>
        <v>0.12820000000000001</v>
      </c>
    </row>
    <row r="11" spans="1:7" ht="12.95" customHeight="1">
      <c r="A11" s="1"/>
      <c r="B11" s="23" t="s">
        <v>88</v>
      </c>
      <c r="C11" s="5" t="s">
        <v>1</v>
      </c>
      <c r="D11" s="5" t="s">
        <v>1</v>
      </c>
      <c r="E11" s="5" t="s">
        <v>1</v>
      </c>
      <c r="F11" s="1"/>
      <c r="G11" s="24" t="s">
        <v>1</v>
      </c>
    </row>
    <row r="12" spans="1:7" ht="12.95" customHeight="1">
      <c r="A12" s="6"/>
      <c r="B12" s="25" t="s">
        <v>350</v>
      </c>
      <c r="C12" s="5" t="s">
        <v>351</v>
      </c>
      <c r="D12" s="5" t="s">
        <v>87</v>
      </c>
      <c r="E12" s="7">
        <v>5000000</v>
      </c>
      <c r="F12" s="8">
        <v>4997.26</v>
      </c>
      <c r="G12" s="26">
        <f>+ROUND(F12/$F$26,4)</f>
        <v>5.9400000000000001E-2</v>
      </c>
    </row>
    <row r="13" spans="1:7" ht="12.95" customHeight="1">
      <c r="A13" s="6"/>
      <c r="B13" s="25" t="s">
        <v>319</v>
      </c>
      <c r="C13" s="5" t="s">
        <v>320</v>
      </c>
      <c r="D13" s="5" t="s">
        <v>203</v>
      </c>
      <c r="E13" s="7">
        <v>2500000</v>
      </c>
      <c r="F13" s="8">
        <v>2487.16</v>
      </c>
      <c r="G13" s="26">
        <f>+ROUND(F13/$F$26,4)</f>
        <v>2.9600000000000001E-2</v>
      </c>
    </row>
    <row r="14" spans="1:7" ht="12.95" customHeight="1">
      <c r="A14" s="6"/>
      <c r="B14" s="25" t="s">
        <v>324</v>
      </c>
      <c r="C14" s="5" t="s">
        <v>352</v>
      </c>
      <c r="D14" s="5" t="s">
        <v>89</v>
      </c>
      <c r="E14" s="7">
        <v>1900000</v>
      </c>
      <c r="F14" s="8">
        <v>1886.73</v>
      </c>
      <c r="G14" s="26">
        <f>+ROUND(F14/$F$26,4)</f>
        <v>2.24E-2</v>
      </c>
    </row>
    <row r="15" spans="1:7" ht="12.95" customHeight="1">
      <c r="A15" s="6"/>
      <c r="B15" s="25" t="s">
        <v>319</v>
      </c>
      <c r="C15" s="5" t="s">
        <v>321</v>
      </c>
      <c r="D15" s="5" t="s">
        <v>203</v>
      </c>
      <c r="E15" s="7">
        <v>500000</v>
      </c>
      <c r="F15" s="8">
        <v>498.15</v>
      </c>
      <c r="G15" s="26">
        <f>+ROUND(F15/$F$26,4)</f>
        <v>5.8999999999999999E-3</v>
      </c>
    </row>
    <row r="16" spans="1:7" ht="12.95" customHeight="1">
      <c r="A16" s="1"/>
      <c r="B16" s="23" t="s">
        <v>60</v>
      </c>
      <c r="C16" s="5" t="s">
        <v>1</v>
      </c>
      <c r="D16" s="5" t="s">
        <v>1</v>
      </c>
      <c r="E16" s="5" t="s">
        <v>1</v>
      </c>
      <c r="F16" s="9">
        <f>SUM(F12:F15)</f>
        <v>9869.2999999999993</v>
      </c>
      <c r="G16" s="27">
        <f>SUM(G12:G15)</f>
        <v>0.1173</v>
      </c>
    </row>
    <row r="17" spans="1:7" ht="12.95" customHeight="1">
      <c r="A17" s="1"/>
      <c r="B17" s="23" t="s">
        <v>90</v>
      </c>
      <c r="C17" s="5" t="s">
        <v>1</v>
      </c>
      <c r="D17" s="5" t="s">
        <v>1</v>
      </c>
      <c r="E17" s="5" t="s">
        <v>1</v>
      </c>
      <c r="F17" s="1"/>
      <c r="G17" s="24" t="s">
        <v>1</v>
      </c>
    </row>
    <row r="18" spans="1:7" ht="12.95" customHeight="1">
      <c r="A18" s="6"/>
      <c r="B18" s="25" t="s">
        <v>322</v>
      </c>
      <c r="C18" s="5" t="s">
        <v>323</v>
      </c>
      <c r="D18" s="5" t="s">
        <v>226</v>
      </c>
      <c r="E18" s="7">
        <v>400000</v>
      </c>
      <c r="F18" s="8">
        <v>397.28</v>
      </c>
      <c r="G18" s="26">
        <f>+ROUND(F18/$F$26,4)</f>
        <v>4.7000000000000002E-3</v>
      </c>
    </row>
    <row r="19" spans="1:7" ht="12.95" customHeight="1">
      <c r="A19" s="1"/>
      <c r="B19" s="23" t="s">
        <v>60</v>
      </c>
      <c r="C19" s="5" t="s">
        <v>1</v>
      </c>
      <c r="D19" s="5" t="s">
        <v>1</v>
      </c>
      <c r="E19" s="5" t="s">
        <v>1</v>
      </c>
      <c r="F19" s="9">
        <f>SUM(F18:F18)</f>
        <v>397.28</v>
      </c>
      <c r="G19" s="27">
        <f>SUM(G18:G18)</f>
        <v>4.7000000000000002E-3</v>
      </c>
    </row>
    <row r="20" spans="1:7" ht="12.95" customHeight="1">
      <c r="A20" s="1"/>
      <c r="B20" s="28" t="s">
        <v>63</v>
      </c>
      <c r="C20" s="12" t="s">
        <v>1</v>
      </c>
      <c r="D20" s="10" t="s">
        <v>1</v>
      </c>
      <c r="E20" s="12" t="s">
        <v>1</v>
      </c>
      <c r="F20" s="9">
        <f>+F10+F16+F19</f>
        <v>21060.249999999996</v>
      </c>
      <c r="G20" s="27">
        <f>+G10+G16+G19</f>
        <v>0.25019999999999998</v>
      </c>
    </row>
    <row r="21" spans="1:7" ht="12.95" customHeight="1">
      <c r="A21" s="1"/>
      <c r="B21" s="23" t="s">
        <v>91</v>
      </c>
      <c r="C21" s="5" t="s">
        <v>1</v>
      </c>
      <c r="D21" s="5" t="s">
        <v>1</v>
      </c>
      <c r="E21" s="5" t="s">
        <v>1</v>
      </c>
      <c r="F21" s="1"/>
      <c r="G21" s="24" t="s">
        <v>1</v>
      </c>
    </row>
    <row r="22" spans="1:7" ht="12.95" customHeight="1">
      <c r="A22" s="6"/>
      <c r="B22" s="25" t="s">
        <v>227</v>
      </c>
      <c r="C22" s="5" t="s">
        <v>1</v>
      </c>
      <c r="D22" s="5" t="s">
        <v>66</v>
      </c>
      <c r="E22" s="7"/>
      <c r="F22" s="8">
        <v>62947.35</v>
      </c>
      <c r="G22" s="26">
        <f>+ROUND(F22/$F$26,4)</f>
        <v>0.748</v>
      </c>
    </row>
    <row r="23" spans="1:7" ht="12.95" customHeight="1">
      <c r="A23" s="1"/>
      <c r="B23" s="23" t="s">
        <v>60</v>
      </c>
      <c r="C23" s="5" t="s">
        <v>1</v>
      </c>
      <c r="D23" s="5" t="s">
        <v>1</v>
      </c>
      <c r="E23" s="5" t="s">
        <v>1</v>
      </c>
      <c r="F23" s="9">
        <f>+F22</f>
        <v>62947.35</v>
      </c>
      <c r="G23" s="27">
        <f>+G22</f>
        <v>0.748</v>
      </c>
    </row>
    <row r="24" spans="1:7" ht="12.95" customHeight="1">
      <c r="A24" s="1"/>
      <c r="B24" s="28" t="s">
        <v>63</v>
      </c>
      <c r="C24" s="12" t="s">
        <v>1</v>
      </c>
      <c r="D24" s="10" t="s">
        <v>1</v>
      </c>
      <c r="E24" s="12" t="s">
        <v>1</v>
      </c>
      <c r="F24" s="9">
        <f>+F23</f>
        <v>62947.35</v>
      </c>
      <c r="G24" s="27">
        <f>+G23</f>
        <v>0.748</v>
      </c>
    </row>
    <row r="25" spans="1:7" ht="12.95" customHeight="1">
      <c r="A25" s="1"/>
      <c r="B25" s="28" t="s">
        <v>64</v>
      </c>
      <c r="C25" s="5" t="s">
        <v>1</v>
      </c>
      <c r="D25" s="10" t="s">
        <v>1</v>
      </c>
      <c r="E25" s="5" t="s">
        <v>1</v>
      </c>
      <c r="F25" s="13">
        <f>+F26-F24-F20</f>
        <v>147.90000000000509</v>
      </c>
      <c r="G25" s="27">
        <f>+G26-G24-G20</f>
        <v>1.8000000000000238E-3</v>
      </c>
    </row>
    <row r="26" spans="1:7" ht="12.95" customHeight="1" thickBot="1">
      <c r="A26" s="1"/>
      <c r="B26" s="30" t="s">
        <v>65</v>
      </c>
      <c r="C26" s="31" t="s">
        <v>1</v>
      </c>
      <c r="D26" s="31" t="s">
        <v>1</v>
      </c>
      <c r="E26" s="31" t="s">
        <v>1</v>
      </c>
      <c r="F26" s="32">
        <v>84155.5</v>
      </c>
      <c r="G26" s="33">
        <v>1</v>
      </c>
    </row>
    <row r="27" spans="1:7">
      <c r="A27" s="1"/>
      <c r="B27" s="2" t="s">
        <v>81</v>
      </c>
      <c r="C27" s="1"/>
      <c r="D27" s="1"/>
      <c r="E27" s="1"/>
      <c r="F27" s="1"/>
      <c r="G27" s="1"/>
    </row>
    <row r="28" spans="1:7">
      <c r="A28" s="1"/>
      <c r="B28" s="2" t="s">
        <v>82</v>
      </c>
      <c r="C28" s="1"/>
      <c r="D28" s="1"/>
      <c r="E28" s="1"/>
      <c r="F28" s="1"/>
      <c r="G28" s="1"/>
    </row>
  </sheetData>
  <sortState ref="B12:G15">
    <sortCondition descending="1" ref="F12:F15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TBF</vt:lpstr>
      <vt:lpstr>TDF</vt:lpstr>
      <vt:lpstr>TTS</vt:lpstr>
      <vt:lpstr>TNI</vt:lpstr>
      <vt:lpstr>TSS</vt:lpstr>
      <vt:lpstr>TISF</vt:lpstr>
      <vt:lpstr>TBFS</vt:lpstr>
      <vt:lpstr>TEF</vt:lpstr>
      <vt:lpstr>TLF</vt:lpstr>
      <vt:lpstr>TUSB</vt:lpstr>
      <vt:lpstr>TDI</vt:lpstr>
      <vt:lpstr>TSTI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Shreyance Sancheti</dc:creator>
  <cp:lastModifiedBy>AMARJEET SINGH</cp:lastModifiedBy>
  <dcterms:created xsi:type="dcterms:W3CDTF">2015-09-01T06:50:16Z</dcterms:created>
  <dcterms:modified xsi:type="dcterms:W3CDTF">2017-02-24T15:27:06Z</dcterms:modified>
</cp:coreProperties>
</file>